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thlétisme\Etienne\"/>
    </mc:Choice>
  </mc:AlternateContent>
  <xr:revisionPtr revIDLastSave="0" documentId="8_{556885C9-9BEE-48A2-B0D4-AFA516A25553}" xr6:coauthVersionLast="47" xr6:coauthVersionMax="47" xr10:uidLastSave="{00000000-0000-0000-0000-000000000000}"/>
  <bookViews>
    <workbookView xWindow="-120" yWindow="-120" windowWidth="29040" windowHeight="15840" activeTab="3" xr2:uid="{38012AF6-2FB6-4D68-ADCB-B55B92D3F788}"/>
  </bookViews>
  <sheets>
    <sheet name="perf 2022" sheetId="4" r:id="rId1"/>
    <sheet name="perf 2021" sheetId="3" r:id="rId2"/>
    <sheet name="perf 2020" sheetId="2" r:id="rId3"/>
    <sheet name="Par athlète" sheetId="5" r:id="rId4"/>
  </sheets>
  <externalReferences>
    <externalReference r:id="rId5"/>
  </externalReferences>
  <definedNames>
    <definedName name="_xlnm._FilterDatabase" localSheetId="3" hidden="1">'Par athlète'!$A$1:$E$38</definedName>
    <definedName name="_xlnm._FilterDatabase" localSheetId="0" hidden="1">'perf 2022'!$A$1:$AJ$56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6" i="5" l="1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C26" i="5"/>
  <c r="C25" i="5"/>
  <c r="C24" i="5"/>
  <c r="C23" i="5"/>
  <c r="C22" i="5"/>
  <c r="C21" i="5"/>
  <c r="C20" i="5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6" i="5"/>
  <c r="D5" i="5"/>
  <c r="C5" i="5"/>
  <c r="B5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B4" i="5"/>
  <c r="D38" i="5"/>
  <c r="C38" i="5"/>
  <c r="B38" i="5"/>
  <c r="D37" i="5"/>
  <c r="C37" i="5"/>
  <c r="B37" i="5"/>
  <c r="D36" i="5"/>
  <c r="C36" i="5"/>
  <c r="B36" i="5"/>
  <c r="D35" i="5"/>
  <c r="C35" i="5"/>
  <c r="B35" i="5"/>
  <c r="D34" i="5"/>
  <c r="C34" i="5"/>
  <c r="B34" i="5"/>
  <c r="D33" i="5"/>
  <c r="C33" i="5"/>
  <c r="B33" i="5"/>
  <c r="D32" i="5"/>
  <c r="C32" i="5"/>
  <c r="B32" i="5"/>
  <c r="D31" i="5"/>
  <c r="C31" i="5"/>
  <c r="B31" i="5"/>
  <c r="D30" i="5"/>
  <c r="C30" i="5"/>
  <c r="B30" i="5"/>
  <c r="D29" i="5"/>
  <c r="C29" i="5"/>
  <c r="B29" i="5"/>
  <c r="D28" i="5"/>
  <c r="C28" i="5"/>
  <c r="B28" i="5"/>
  <c r="D27" i="5"/>
  <c r="C27" i="5"/>
  <c r="B27" i="5"/>
  <c r="B26" i="5"/>
  <c r="B25" i="5"/>
  <c r="B24" i="5"/>
  <c r="B23" i="5"/>
  <c r="B22" i="5"/>
  <c r="B21" i="5"/>
  <c r="B20" i="5"/>
  <c r="B19" i="5"/>
  <c r="E4" i="5"/>
  <c r="D4" i="5"/>
  <c r="C4" i="5"/>
</calcChain>
</file>

<file path=xl/sharedStrings.xml><?xml version="1.0" encoding="utf-8"?>
<sst xmlns="http://schemas.openxmlformats.org/spreadsheetml/2006/main" count="457" uniqueCount="245">
  <si>
    <t>PRENOM</t>
  </si>
  <si>
    <t>CAT</t>
  </si>
  <si>
    <t>50M</t>
  </si>
  <si>
    <t>50M HAIES</t>
  </si>
  <si>
    <t>60M</t>
  </si>
  <si>
    <t>80M</t>
  </si>
  <si>
    <t>80M HAIES</t>
  </si>
  <si>
    <t>100M</t>
  </si>
  <si>
    <t>100M HAIES</t>
  </si>
  <si>
    <t>110M HAIES</t>
  </si>
  <si>
    <t>120M</t>
  </si>
  <si>
    <t>200M</t>
  </si>
  <si>
    <t>200M HAIES</t>
  </si>
  <si>
    <t>400M</t>
  </si>
  <si>
    <t>400M HAIES</t>
  </si>
  <si>
    <t>800M</t>
  </si>
  <si>
    <t>1000M</t>
  </si>
  <si>
    <t>1500M</t>
  </si>
  <si>
    <t>2000M</t>
  </si>
  <si>
    <t>3000M</t>
  </si>
  <si>
    <t>3000M STEEPLE</t>
  </si>
  <si>
    <t>5000M</t>
  </si>
  <si>
    <t>10000M</t>
  </si>
  <si>
    <t>HAUTEUR</t>
  </si>
  <si>
    <t>LONGUEUR</t>
  </si>
  <si>
    <t>TRIPLE</t>
  </si>
  <si>
    <t>PERCHE</t>
  </si>
  <si>
    <t>POIDS</t>
  </si>
  <si>
    <t>DISQUE</t>
  </si>
  <si>
    <t>JAVELOT</t>
  </si>
  <si>
    <t>MARTEAU</t>
  </si>
  <si>
    <t>TRIATHLON</t>
  </si>
  <si>
    <t>4*60M</t>
  </si>
  <si>
    <t>4*100M</t>
  </si>
  <si>
    <t>4*400M</t>
  </si>
  <si>
    <t>200/800/800/200</t>
  </si>
  <si>
    <t>Florian</t>
  </si>
  <si>
    <t>SEM</t>
  </si>
  <si>
    <t>9'13"67</t>
  </si>
  <si>
    <t>33'14"79</t>
  </si>
  <si>
    <t>Jean-francois</t>
  </si>
  <si>
    <t>M2M</t>
  </si>
  <si>
    <t>2'14"35</t>
  </si>
  <si>
    <t>4'31"81</t>
  </si>
  <si>
    <t>Jules</t>
  </si>
  <si>
    <t>ESM</t>
  </si>
  <si>
    <t>9'06"39</t>
  </si>
  <si>
    <t>Celia</t>
  </si>
  <si>
    <t>SEF</t>
  </si>
  <si>
    <t>4'50"94</t>
  </si>
  <si>
    <t>37'41"70</t>
  </si>
  <si>
    <t>Sarah</t>
  </si>
  <si>
    <t>MIF</t>
  </si>
  <si>
    <t>8"32</t>
  </si>
  <si>
    <t>9"41</t>
  </si>
  <si>
    <t>Clemence</t>
  </si>
  <si>
    <t>9"11</t>
  </si>
  <si>
    <t>Mael</t>
  </si>
  <si>
    <t>MIM</t>
  </si>
  <si>
    <t>7"60</t>
  </si>
  <si>
    <t>7"29</t>
  </si>
  <si>
    <t>Pauline</t>
  </si>
  <si>
    <t>BEF</t>
  </si>
  <si>
    <t>7"20</t>
  </si>
  <si>
    <t>Anna</t>
  </si>
  <si>
    <t>8"0</t>
  </si>
  <si>
    <t>Yola</t>
  </si>
  <si>
    <t>8"3</t>
  </si>
  <si>
    <t>Maiwenn</t>
  </si>
  <si>
    <t>9"3</t>
  </si>
  <si>
    <t>Melissa</t>
  </si>
  <si>
    <t>7"8</t>
  </si>
  <si>
    <t>15'47"81</t>
  </si>
  <si>
    <t>Julien</t>
  </si>
  <si>
    <t>M0M</t>
  </si>
  <si>
    <t>4'11"79</t>
  </si>
  <si>
    <t>15'34"77</t>
  </si>
  <si>
    <t>M3M</t>
  </si>
  <si>
    <t>2'10"04</t>
  </si>
  <si>
    <t>4'33"87</t>
  </si>
  <si>
    <t>CAM</t>
  </si>
  <si>
    <t>56"27</t>
  </si>
  <si>
    <t>2'17"35</t>
  </si>
  <si>
    <t>2'21"49</t>
  </si>
  <si>
    <t>4'59"54</t>
  </si>
  <si>
    <t>Remi</t>
  </si>
  <si>
    <t>64"75</t>
  </si>
  <si>
    <t>14"03</t>
  </si>
  <si>
    <t>21"96</t>
  </si>
  <si>
    <t>12"91</t>
  </si>
  <si>
    <t>19"78</t>
  </si>
  <si>
    <t>Noa</t>
  </si>
  <si>
    <t>17"71</t>
  </si>
  <si>
    <t>3'42"06</t>
  </si>
  <si>
    <t>12"05</t>
  </si>
  <si>
    <t>18"10</t>
  </si>
  <si>
    <t>Lison</t>
  </si>
  <si>
    <t>12"73</t>
  </si>
  <si>
    <t>Emy</t>
  </si>
  <si>
    <t>3'39"06</t>
  </si>
  <si>
    <t>7'57"69</t>
  </si>
  <si>
    <t>Soen</t>
  </si>
  <si>
    <t>3'06"92</t>
  </si>
  <si>
    <t>Elea</t>
  </si>
  <si>
    <t>9"06</t>
  </si>
  <si>
    <t>Mailis</t>
  </si>
  <si>
    <t>9"24</t>
  </si>
  <si>
    <t>7"44</t>
  </si>
  <si>
    <t>Klervi</t>
  </si>
  <si>
    <t>4'01"99</t>
  </si>
  <si>
    <t>3'58"16</t>
  </si>
  <si>
    <t>3'59"50</t>
  </si>
  <si>
    <t>Jeanne</t>
  </si>
  <si>
    <t>3'40"72</t>
  </si>
  <si>
    <t>Noe</t>
  </si>
  <si>
    <t>BEM</t>
  </si>
  <si>
    <t>3'28"47</t>
  </si>
  <si>
    <t>Milo</t>
  </si>
  <si>
    <t>3'38"71</t>
  </si>
  <si>
    <t>Ethan</t>
  </si>
  <si>
    <t>8"28</t>
  </si>
  <si>
    <t>Anthony</t>
  </si>
  <si>
    <t>5'22"03</t>
  </si>
  <si>
    <t>Yannick</t>
  </si>
  <si>
    <t>65"03</t>
  </si>
  <si>
    <t>11'07"19</t>
  </si>
  <si>
    <t>Mikael</t>
  </si>
  <si>
    <t>MA</t>
  </si>
  <si>
    <t>Daniel</t>
  </si>
  <si>
    <t>5'07"50</t>
  </si>
  <si>
    <t>10'57"86</t>
  </si>
  <si>
    <t>Stephanie</t>
  </si>
  <si>
    <t>M0F</t>
  </si>
  <si>
    <t>3'37"46</t>
  </si>
  <si>
    <t>2'11"34</t>
  </si>
  <si>
    <t>4'33"66</t>
  </si>
  <si>
    <t>12'02"49</t>
  </si>
  <si>
    <t>Etienne</t>
  </si>
  <si>
    <t>M1M</t>
  </si>
  <si>
    <t>55"26</t>
  </si>
  <si>
    <t>64"54</t>
  </si>
  <si>
    <t>2'06"13</t>
  </si>
  <si>
    <t>2'45"72</t>
  </si>
  <si>
    <t>4'26"13</t>
  </si>
  <si>
    <t>M1F</t>
  </si>
  <si>
    <t>2'47"87</t>
  </si>
  <si>
    <t>3'31"68</t>
  </si>
  <si>
    <t>5'34"37</t>
  </si>
  <si>
    <t>2'40"36</t>
  </si>
  <si>
    <t>4'05"74</t>
  </si>
  <si>
    <t>9'01"44</t>
  </si>
  <si>
    <t>15'16"68</t>
  </si>
  <si>
    <t>Benoit</t>
  </si>
  <si>
    <t>2'09"95</t>
  </si>
  <si>
    <t>2'48"52</t>
  </si>
  <si>
    <t>4'23"32</t>
  </si>
  <si>
    <t>JUM</t>
  </si>
  <si>
    <t>2'24"84</t>
  </si>
  <si>
    <t>4'50"68</t>
  </si>
  <si>
    <t>10'18"27</t>
  </si>
  <si>
    <t>CAF</t>
  </si>
  <si>
    <t>16"40</t>
  </si>
  <si>
    <t>Dylan</t>
  </si>
  <si>
    <t>12"13</t>
  </si>
  <si>
    <t>25"36</t>
  </si>
  <si>
    <t>59"08</t>
  </si>
  <si>
    <t>2'19"16</t>
  </si>
  <si>
    <t>54"88</t>
  </si>
  <si>
    <t>2'10"96</t>
  </si>
  <si>
    <t>Romain</t>
  </si>
  <si>
    <t>12"39</t>
  </si>
  <si>
    <t>26"22</t>
  </si>
  <si>
    <t>3'12"57</t>
  </si>
  <si>
    <t>Annae</t>
  </si>
  <si>
    <t>Enora</t>
  </si>
  <si>
    <t>7"18</t>
  </si>
  <si>
    <t>10"60</t>
  </si>
  <si>
    <t>16"34</t>
  </si>
  <si>
    <t>Cloe</t>
  </si>
  <si>
    <t>8"08</t>
  </si>
  <si>
    <t>18"18</t>
  </si>
  <si>
    <t>8"04</t>
  </si>
  <si>
    <t>17"86</t>
  </si>
  <si>
    <t>4'03"71</t>
  </si>
  <si>
    <t>8"09</t>
  </si>
  <si>
    <t>11"85</t>
  </si>
  <si>
    <t>18"24</t>
  </si>
  <si>
    <t>3'36"81</t>
  </si>
  <si>
    <t>18"21</t>
  </si>
  <si>
    <t>3'43"72</t>
  </si>
  <si>
    <t>4'25"44</t>
  </si>
  <si>
    <t>Hugo</t>
  </si>
  <si>
    <t>3'15"73</t>
  </si>
  <si>
    <t>Telio</t>
  </si>
  <si>
    <t>8"66</t>
  </si>
  <si>
    <t>Julian</t>
  </si>
  <si>
    <t>9"00</t>
  </si>
  <si>
    <t>Lea</t>
  </si>
  <si>
    <t>9"44</t>
  </si>
  <si>
    <t>Camille</t>
  </si>
  <si>
    <t>9"43</t>
  </si>
  <si>
    <t>Annabel</t>
  </si>
  <si>
    <t>8"75</t>
  </si>
  <si>
    <t>Katell</t>
  </si>
  <si>
    <t>11"73</t>
  </si>
  <si>
    <t>MaÏlis</t>
  </si>
  <si>
    <t>9"69</t>
  </si>
  <si>
    <t>Maelann</t>
  </si>
  <si>
    <t>8"49</t>
  </si>
  <si>
    <t>Moira</t>
  </si>
  <si>
    <t>8"84</t>
  </si>
  <si>
    <t>Youna</t>
  </si>
  <si>
    <t>POF</t>
  </si>
  <si>
    <t>4'19"9</t>
  </si>
  <si>
    <t>Lucas</t>
  </si>
  <si>
    <t>POM</t>
  </si>
  <si>
    <t>7"9</t>
  </si>
  <si>
    <t>Lorine</t>
  </si>
  <si>
    <t>5'03"0</t>
  </si>
  <si>
    <t>Meline</t>
  </si>
  <si>
    <t>11"8</t>
  </si>
  <si>
    <t>4'22"9</t>
  </si>
  <si>
    <t>Auregan</t>
  </si>
  <si>
    <t>8"6</t>
  </si>
  <si>
    <t>Marie</t>
  </si>
  <si>
    <t>8"8</t>
  </si>
  <si>
    <t>Owen</t>
  </si>
  <si>
    <t>4'11"3</t>
  </si>
  <si>
    <t>Mathieu</t>
  </si>
  <si>
    <t>9"6</t>
  </si>
  <si>
    <t>Maxime</t>
  </si>
  <si>
    <t>9"0</t>
  </si>
  <si>
    <t>4'26"7</t>
  </si>
  <si>
    <t>Manael</t>
  </si>
  <si>
    <t>8"2</t>
  </si>
  <si>
    <t>Melvyn</t>
  </si>
  <si>
    <t>4'10"8</t>
  </si>
  <si>
    <t>4'12"00</t>
  </si>
  <si>
    <t>Robin</t>
  </si>
  <si>
    <t>12"3</t>
  </si>
  <si>
    <t>Louan</t>
  </si>
  <si>
    <t>3'53"1</t>
  </si>
  <si>
    <t>Nom atlète</t>
  </si>
  <si>
    <t>Année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</si>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</sst>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1"/>
    <xf numFmtId="0" fontId="0" fillId="0" borderId="2" xfId="0" applyBorder="1"/>
    <xf numFmtId="0" fontId="1" fillId="0" borderId="1" xfId="1" applyBorder="1"/>
    <xf numFmtId="0" fontId="0" fillId="0" borderId="8" xfId="0" applyBorder="1"/>
    <xf numFmtId="0" fontId="0" fillId="0" borderId="9" xfId="0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0" fillId="0" borderId="4" xfId="0" applyBorder="1"/>
    <xf numFmtId="0" fontId="0" fillId="4" borderId="3" xfId="0" applyFill="1" applyBorder="1"/>
    <xf numFmtId="0" fontId="2" fillId="0" borderId="5" xfId="1" applyFont="1" applyBorder="1"/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2" fillId="0" borderId="1" xfId="1" applyFont="1" applyBorder="1"/>
    <xf numFmtId="0" fontId="2" fillId="0" borderId="9" xfId="1" applyFont="1" applyBorder="1"/>
  </cellXfs>
  <cellStyles count="2">
    <cellStyle name="Normal" xfId="0" builtinId="0"/>
    <cellStyle name="Normal 2" xfId="1" xr:uid="{82107605-0A17-45E1-87CD-A94A6FC0CD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RECORD%20CLUB%20ess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f 2018"/>
      <sheetName val="perf 2019"/>
      <sheetName val="perf 2020"/>
      <sheetName val="perf 2021"/>
      <sheetName val="perf 2022"/>
      <sheetName val="Feuil3"/>
      <sheetName val="Feuil2"/>
      <sheetName val="RECORD BEF"/>
      <sheetName val="RECORD BEM"/>
      <sheetName val="RECORD MIF"/>
      <sheetName val="RECORD MIM"/>
      <sheetName val="RECORD CAF"/>
      <sheetName val="RECORD CAM"/>
      <sheetName val="RECORD JUF"/>
      <sheetName val="RECORD JUM"/>
      <sheetName val="RECORD ESF"/>
      <sheetName val="RECORD ESM"/>
      <sheetName val="RECORD SEF"/>
      <sheetName val="RECORD SEM"/>
      <sheetName val="RECORD M0F"/>
      <sheetName val="RECORD M0M"/>
      <sheetName val="RECORD M1F"/>
      <sheetName val="RECORD M1M"/>
      <sheetName val="RECORD M2F"/>
      <sheetName val="RECORD M2M"/>
      <sheetName val="RECORD M3F"/>
      <sheetName val="RECORD M3M"/>
      <sheetName val="RECORD M4F"/>
      <sheetName val="RECORD M4M"/>
      <sheetName val="RECORD M5F"/>
      <sheetName val="RECORD M5M"/>
      <sheetName val="RECORD M6F"/>
      <sheetName val="RECORD M6M"/>
      <sheetName val="RECORD TCM"/>
      <sheetName val="RECORD TCF"/>
    </sheetNames>
    <sheetDataSet>
      <sheetData sheetId="0">
        <row r="1">
          <cell r="A1" t="str">
            <v>PRENOM</v>
          </cell>
          <cell r="B1" t="str">
            <v>NOM</v>
          </cell>
          <cell r="C1" t="str">
            <v>CAT</v>
          </cell>
          <cell r="D1" t="str">
            <v>50M</v>
          </cell>
          <cell r="E1" t="str">
            <v>50M HAIES</v>
          </cell>
          <cell r="F1" t="str">
            <v>60M</v>
          </cell>
          <cell r="G1" t="str">
            <v>80M</v>
          </cell>
          <cell r="H1" t="str">
            <v>80M HAIES</v>
          </cell>
          <cell r="I1" t="str">
            <v>100M</v>
          </cell>
          <cell r="J1" t="str">
            <v>100M HAIES</v>
          </cell>
          <cell r="K1" t="str">
            <v>110M HAIES</v>
          </cell>
          <cell r="L1" t="str">
            <v>120M</v>
          </cell>
          <cell r="M1" t="str">
            <v>200M</v>
          </cell>
          <cell r="N1" t="str">
            <v>200M HAIES</v>
          </cell>
          <cell r="O1" t="str">
            <v>400M</v>
          </cell>
          <cell r="P1" t="str">
            <v>400M HAIES</v>
          </cell>
          <cell r="Q1" t="str">
            <v>800M</v>
          </cell>
          <cell r="R1" t="str">
            <v>1000M</v>
          </cell>
          <cell r="S1" t="str">
            <v>1500M</v>
          </cell>
          <cell r="T1" t="str">
            <v>2000M</v>
          </cell>
          <cell r="U1" t="str">
            <v>3000M</v>
          </cell>
          <cell r="V1" t="str">
            <v>3000M STEEPLE</v>
          </cell>
          <cell r="W1" t="str">
            <v>5000M</v>
          </cell>
          <cell r="X1" t="str">
            <v>10000M</v>
          </cell>
          <cell r="Y1" t="str">
            <v>HAUTEUR</v>
          </cell>
          <cell r="Z1" t="str">
            <v>LONGUEUR</v>
          </cell>
          <cell r="AA1" t="str">
            <v>TRIPLE</v>
          </cell>
          <cell r="AB1" t="str">
            <v>PERCHE</v>
          </cell>
          <cell r="AC1" t="str">
            <v>POIDS</v>
          </cell>
          <cell r="AD1" t="str">
            <v>DISQUE</v>
          </cell>
          <cell r="AE1" t="str">
            <v>JAVELOT</v>
          </cell>
          <cell r="AF1" t="str">
            <v>MARTEAU</v>
          </cell>
          <cell r="AG1" t="str">
            <v>TRIATHLON</v>
          </cell>
          <cell r="AH1" t="str">
            <v>4*60M</v>
          </cell>
          <cell r="AI1" t="str">
            <v>4*100M</v>
          </cell>
          <cell r="AJ1" t="str">
            <v>4*400M</v>
          </cell>
          <cell r="AK1" t="str">
            <v>200/800/800/200</v>
          </cell>
        </row>
        <row r="2">
          <cell r="A2" t="str">
            <v>Celia</v>
          </cell>
          <cell r="B2" t="str">
            <v>PANN</v>
          </cell>
          <cell r="C2" t="str">
            <v>SEF</v>
          </cell>
          <cell r="U2" t="str">
            <v>10'50"00</v>
          </cell>
          <cell r="W2" t="str">
            <v>19'09"8</v>
          </cell>
        </row>
        <row r="3">
          <cell r="A3" t="str">
            <v>Florian</v>
          </cell>
          <cell r="B3" t="str">
            <v>MARSOLLIER</v>
          </cell>
          <cell r="C3" t="str">
            <v>SEM</v>
          </cell>
          <cell r="U3" t="str">
            <v>9'29"03</v>
          </cell>
          <cell r="W3" t="str">
            <v>16'16"5</v>
          </cell>
        </row>
        <row r="4">
          <cell r="A4" t="str">
            <v>Julien</v>
          </cell>
          <cell r="B4" t="str">
            <v>RUBERT</v>
          </cell>
          <cell r="C4" t="str">
            <v>SEM</v>
          </cell>
          <cell r="S4" t="str">
            <v>4'27"35</v>
          </cell>
          <cell r="W4" t="str">
            <v>17'17"1</v>
          </cell>
        </row>
        <row r="5">
          <cell r="A5" t="str">
            <v>Antoine</v>
          </cell>
          <cell r="B5" t="str">
            <v>PENNEC</v>
          </cell>
          <cell r="C5" t="str">
            <v>SEM</v>
          </cell>
          <cell r="Q5" t="str">
            <v>2'08"92</v>
          </cell>
          <cell r="S5" t="str">
            <v>4'21"08</v>
          </cell>
          <cell r="W5" t="str">
            <v>16'36"3</v>
          </cell>
        </row>
      </sheetData>
      <sheetData sheetId="1"/>
      <sheetData sheetId="2">
        <row r="1">
          <cell r="A1" t="str">
            <v>PRENOM</v>
          </cell>
          <cell r="B1" t="str">
            <v>NOM</v>
          </cell>
          <cell r="C1" t="str">
            <v>CAT</v>
          </cell>
          <cell r="D1" t="str">
            <v>50M</v>
          </cell>
          <cell r="E1" t="str">
            <v>50M HAIES</v>
          </cell>
          <cell r="F1" t="str">
            <v>60M</v>
          </cell>
          <cell r="G1" t="str">
            <v>80M</v>
          </cell>
          <cell r="H1" t="str">
            <v>80M HAIES</v>
          </cell>
          <cell r="I1" t="str">
            <v>100M</v>
          </cell>
          <cell r="J1" t="str">
            <v>100M HAIES</v>
          </cell>
          <cell r="K1" t="str">
            <v>110M HAIES</v>
          </cell>
          <cell r="L1" t="str">
            <v>120M</v>
          </cell>
          <cell r="M1" t="str">
            <v>200M</v>
          </cell>
          <cell r="N1" t="str">
            <v>200M HAIES</v>
          </cell>
          <cell r="O1" t="str">
            <v>400M</v>
          </cell>
          <cell r="P1" t="str">
            <v>400M HAIES</v>
          </cell>
          <cell r="Q1" t="str">
            <v>800M</v>
          </cell>
          <cell r="R1" t="str">
            <v>1000M</v>
          </cell>
          <cell r="S1" t="str">
            <v>1500M</v>
          </cell>
          <cell r="T1" t="str">
            <v>2000M</v>
          </cell>
          <cell r="U1" t="str">
            <v>3000M</v>
          </cell>
          <cell r="V1" t="str">
            <v>3000M STEEPLE</v>
          </cell>
          <cell r="W1" t="str">
            <v>5000M</v>
          </cell>
          <cell r="X1" t="str">
            <v>10000M</v>
          </cell>
          <cell r="Y1" t="str">
            <v>HAUTEUR</v>
          </cell>
          <cell r="Z1" t="str">
            <v>LONGUEUR</v>
          </cell>
          <cell r="AA1" t="str">
            <v>TRIPLE</v>
          </cell>
          <cell r="AB1" t="str">
            <v>PERCHE</v>
          </cell>
          <cell r="AC1" t="str">
            <v>POIDS</v>
          </cell>
          <cell r="AD1" t="str">
            <v>DISQUE</v>
          </cell>
          <cell r="AE1" t="str">
            <v>JAVELOT</v>
          </cell>
          <cell r="AF1" t="str">
            <v>MARTEAU</v>
          </cell>
          <cell r="AG1" t="str">
            <v>TRIATHLON</v>
          </cell>
          <cell r="AH1" t="str">
            <v>4*60M</v>
          </cell>
          <cell r="AI1" t="str">
            <v>4*100M</v>
          </cell>
          <cell r="AJ1" t="str">
            <v>4*400M</v>
          </cell>
          <cell r="AK1" t="str">
            <v>200/800/800/200</v>
          </cell>
        </row>
        <row r="2">
          <cell r="A2" t="str">
            <v>Florian</v>
          </cell>
          <cell r="B2" t="str">
            <v>MARSOLLIER</v>
          </cell>
          <cell r="C2" t="str">
            <v>SEM</v>
          </cell>
          <cell r="U2" t="str">
            <v>9'13"67</v>
          </cell>
          <cell r="X2" t="str">
            <v>33'14"79</v>
          </cell>
        </row>
        <row r="3">
          <cell r="A3" t="str">
            <v>Jean-francois</v>
          </cell>
          <cell r="B3" t="str">
            <v>LENEVEU</v>
          </cell>
          <cell r="C3" t="str">
            <v>M2M</v>
          </cell>
          <cell r="Q3" t="str">
            <v>2'14"35</v>
          </cell>
          <cell r="S3" t="str">
            <v>4'31"81</v>
          </cell>
        </row>
        <row r="4">
          <cell r="A4" t="str">
            <v>Jules</v>
          </cell>
          <cell r="B4" t="str">
            <v>RANNOU</v>
          </cell>
          <cell r="C4" t="str">
            <v>ESM</v>
          </cell>
          <cell r="U4" t="str">
            <v>9'06"39</v>
          </cell>
        </row>
        <row r="5">
          <cell r="A5" t="str">
            <v>Celia</v>
          </cell>
          <cell r="B5" t="str">
            <v>PANN</v>
          </cell>
          <cell r="C5" t="str">
            <v>SEF</v>
          </cell>
          <cell r="S5" t="str">
            <v>4'50"94</v>
          </cell>
          <cell r="X5" t="str">
            <v>37'41"70</v>
          </cell>
        </row>
        <row r="6">
          <cell r="A6" t="str">
            <v>Sarah</v>
          </cell>
          <cell r="B6" t="str">
            <v>LENEVEU-BLOUET</v>
          </cell>
          <cell r="C6" t="str">
            <v>MIF</v>
          </cell>
          <cell r="D6" t="str">
            <v>8"32</v>
          </cell>
        </row>
        <row r="7">
          <cell r="A7" t="str">
            <v>Celia</v>
          </cell>
          <cell r="B7" t="str">
            <v>COLLEOC</v>
          </cell>
          <cell r="C7" t="str">
            <v>MIF</v>
          </cell>
          <cell r="D7" t="str">
            <v>9"41</v>
          </cell>
          <cell r="Z7">
            <v>2.5</v>
          </cell>
        </row>
        <row r="8">
          <cell r="A8" t="str">
            <v>Clemence</v>
          </cell>
          <cell r="B8" t="str">
            <v>LE GOFF</v>
          </cell>
          <cell r="C8" t="str">
            <v>MIF</v>
          </cell>
          <cell r="D8" t="str">
            <v>9"11</v>
          </cell>
          <cell r="Z8">
            <v>2.61</v>
          </cell>
          <cell r="AC8">
            <v>5.46</v>
          </cell>
        </row>
        <row r="9">
          <cell r="A9" t="str">
            <v>Mael</v>
          </cell>
          <cell r="B9" t="str">
            <v>TROMEUR</v>
          </cell>
          <cell r="C9" t="str">
            <v>MIM</v>
          </cell>
          <cell r="D9" t="str">
            <v>7"60</v>
          </cell>
          <cell r="Z9">
            <v>4.63</v>
          </cell>
          <cell r="AC9">
            <v>6.71</v>
          </cell>
        </row>
        <row r="10">
          <cell r="A10" t="str">
            <v>Mael</v>
          </cell>
          <cell r="B10" t="str">
            <v>CORNEC</v>
          </cell>
          <cell r="C10" t="str">
            <v>MIM</v>
          </cell>
          <cell r="D10" t="str">
            <v>7"29</v>
          </cell>
          <cell r="AC10">
            <v>8.3800000000000008</v>
          </cell>
        </row>
        <row r="11">
          <cell r="A11" t="str">
            <v>Pauline</v>
          </cell>
          <cell r="B11" t="str">
            <v>BRABAN</v>
          </cell>
          <cell r="C11" t="str">
            <v>BEF</v>
          </cell>
          <cell r="D11" t="str">
            <v>7"20</v>
          </cell>
          <cell r="Z11">
            <v>3.06</v>
          </cell>
          <cell r="AC11">
            <v>8.75</v>
          </cell>
          <cell r="AG11">
            <v>79</v>
          </cell>
        </row>
        <row r="12">
          <cell r="A12" t="str">
            <v>Anna</v>
          </cell>
          <cell r="B12" t="str">
            <v>CORNEC</v>
          </cell>
          <cell r="C12" t="str">
            <v>BEF</v>
          </cell>
          <cell r="D12" t="str">
            <v>8"0</v>
          </cell>
          <cell r="Z12">
            <v>3.3</v>
          </cell>
          <cell r="AC12">
            <v>7.22</v>
          </cell>
          <cell r="AG12">
            <v>62</v>
          </cell>
        </row>
        <row r="13">
          <cell r="A13" t="str">
            <v>Yola</v>
          </cell>
          <cell r="B13" t="str">
            <v>GUILLOU-CORCUFF</v>
          </cell>
          <cell r="C13" t="str">
            <v>BEF</v>
          </cell>
          <cell r="D13" t="str">
            <v>8"3</v>
          </cell>
          <cell r="Z13">
            <v>2</v>
          </cell>
          <cell r="AC13">
            <v>7.22</v>
          </cell>
          <cell r="AG13">
            <v>43</v>
          </cell>
        </row>
        <row r="14">
          <cell r="A14" t="str">
            <v>Maiwenn</v>
          </cell>
          <cell r="B14" t="str">
            <v>PETIT</v>
          </cell>
          <cell r="C14" t="str">
            <v>BEF</v>
          </cell>
          <cell r="D14" t="str">
            <v>9"3</v>
          </cell>
          <cell r="Z14">
            <v>2.35</v>
          </cell>
          <cell r="AC14">
            <v>4.74</v>
          </cell>
          <cell r="AG14">
            <v>25</v>
          </cell>
        </row>
        <row r="15">
          <cell r="A15" t="str">
            <v>Melissa</v>
          </cell>
          <cell r="B15" t="str">
            <v>LE STER</v>
          </cell>
          <cell r="C15" t="str">
            <v>BEF</v>
          </cell>
          <cell r="D15" t="str">
            <v>7"8</v>
          </cell>
          <cell r="Z15">
            <v>2.9</v>
          </cell>
          <cell r="AC15">
            <v>3.88</v>
          </cell>
          <cell r="AG15">
            <v>42</v>
          </cell>
        </row>
      </sheetData>
      <sheetData sheetId="3">
        <row r="1">
          <cell r="A1" t="str">
            <v>PRENOM</v>
          </cell>
          <cell r="B1" t="str">
            <v>NOM</v>
          </cell>
          <cell r="C1" t="str">
            <v>CAT</v>
          </cell>
          <cell r="D1" t="str">
            <v>50M</v>
          </cell>
          <cell r="E1" t="str">
            <v>50M HAIES</v>
          </cell>
          <cell r="F1" t="str">
            <v>60M</v>
          </cell>
          <cell r="G1" t="str">
            <v>80M</v>
          </cell>
          <cell r="H1" t="str">
            <v>80M HAIES</v>
          </cell>
          <cell r="I1" t="str">
            <v>100M</v>
          </cell>
          <cell r="J1" t="str">
            <v>100M HAIES</v>
          </cell>
          <cell r="K1" t="str">
            <v>110M HAIES</v>
          </cell>
          <cell r="L1" t="str">
            <v>120M</v>
          </cell>
          <cell r="M1" t="str">
            <v>200M</v>
          </cell>
          <cell r="N1" t="str">
            <v>200M HAIES</v>
          </cell>
          <cell r="O1" t="str">
            <v>400M</v>
          </cell>
          <cell r="P1" t="str">
            <v>400M HAIES</v>
          </cell>
          <cell r="Q1" t="str">
            <v>800M</v>
          </cell>
          <cell r="R1" t="str">
            <v>1000M</v>
          </cell>
          <cell r="S1" t="str">
            <v>1500M</v>
          </cell>
          <cell r="T1" t="str">
            <v>2000M</v>
          </cell>
          <cell r="U1" t="str">
            <v>3000M</v>
          </cell>
          <cell r="V1" t="str">
            <v>3000M STEEPLE</v>
          </cell>
          <cell r="W1" t="str">
            <v>5000M</v>
          </cell>
          <cell r="X1" t="str">
            <v>10000M</v>
          </cell>
          <cell r="Y1" t="str">
            <v>HAUTEUR</v>
          </cell>
          <cell r="Z1" t="str">
            <v>LONGUEUR</v>
          </cell>
          <cell r="AA1" t="str">
            <v>TRIPLE</v>
          </cell>
          <cell r="AB1" t="str">
            <v>PERCHE</v>
          </cell>
          <cell r="AC1" t="str">
            <v>POIDS</v>
          </cell>
          <cell r="AD1" t="str">
            <v>DISQUE</v>
          </cell>
          <cell r="AE1" t="str">
            <v>JAVELOT</v>
          </cell>
          <cell r="AF1" t="str">
            <v>MARTEAU</v>
          </cell>
          <cell r="AG1" t="str">
            <v>TRIATHLON</v>
          </cell>
          <cell r="AH1" t="str">
            <v>4*60M</v>
          </cell>
          <cell r="AI1" t="str">
            <v>4*100M</v>
          </cell>
          <cell r="AJ1" t="str">
            <v>4*400M</v>
          </cell>
          <cell r="AK1" t="str">
            <v>200/800/800/200</v>
          </cell>
        </row>
        <row r="2">
          <cell r="A2" t="str">
            <v>Florian</v>
          </cell>
          <cell r="B2" t="str">
            <v>MARSOLLIER</v>
          </cell>
          <cell r="C2" t="str">
            <v>SEM</v>
          </cell>
          <cell r="W2" t="str">
            <v>15'47"81</v>
          </cell>
        </row>
        <row r="3">
          <cell r="A3" t="str">
            <v>Julien</v>
          </cell>
          <cell r="B3" t="str">
            <v>RUBERT</v>
          </cell>
          <cell r="C3" t="str">
            <v>M0M</v>
          </cell>
          <cell r="S3" t="str">
            <v>4'11"79</v>
          </cell>
          <cell r="W3" t="str">
            <v>15'34"77</v>
          </cell>
        </row>
        <row r="4">
          <cell r="A4" t="str">
            <v>Jean-francois</v>
          </cell>
          <cell r="B4" t="str">
            <v>LENEVEU</v>
          </cell>
          <cell r="C4" t="str">
            <v>M3M</v>
          </cell>
          <cell r="Q4" t="str">
            <v>2'10"04</v>
          </cell>
          <cell r="S4" t="str">
            <v>4'33"87</v>
          </cell>
        </row>
        <row r="5">
          <cell r="A5" t="str">
            <v>Mael</v>
          </cell>
          <cell r="B5" t="str">
            <v>CORNEC</v>
          </cell>
          <cell r="C5" t="str">
            <v>CAM</v>
          </cell>
          <cell r="O5" t="str">
            <v>56"27</v>
          </cell>
          <cell r="Q5" t="str">
            <v>2'17"35</v>
          </cell>
        </row>
        <row r="6">
          <cell r="A6" t="str">
            <v>Mael</v>
          </cell>
          <cell r="B6" t="str">
            <v>TROMEUR</v>
          </cell>
          <cell r="C6" t="str">
            <v>CAM</v>
          </cell>
          <cell r="Q6" t="str">
            <v>2'21"49</v>
          </cell>
          <cell r="S6" t="str">
            <v>4'59"54</v>
          </cell>
        </row>
        <row r="7">
          <cell r="A7" t="str">
            <v>Remi</v>
          </cell>
          <cell r="B7" t="str">
            <v>SALINGUE</v>
          </cell>
          <cell r="C7" t="str">
            <v>CAM</v>
          </cell>
          <cell r="O7" t="str">
            <v>64"75</v>
          </cell>
        </row>
        <row r="8">
          <cell r="A8" t="str">
            <v>Clemence</v>
          </cell>
          <cell r="B8" t="str">
            <v>LE GOFF</v>
          </cell>
          <cell r="C8" t="str">
            <v>MIF</v>
          </cell>
          <cell r="G8" t="str">
            <v>14"03</v>
          </cell>
          <cell r="L8" t="str">
            <v>21"96</v>
          </cell>
          <cell r="Z8">
            <v>2.94</v>
          </cell>
        </row>
        <row r="9">
          <cell r="A9" t="str">
            <v>Celia</v>
          </cell>
          <cell r="B9" t="str">
            <v>COLLEOC</v>
          </cell>
          <cell r="C9" t="str">
            <v>MIF</v>
          </cell>
          <cell r="G9" t="str">
            <v>12"91</v>
          </cell>
          <cell r="L9" t="str">
            <v>19"78</v>
          </cell>
          <cell r="Z9">
            <v>3.29</v>
          </cell>
          <cell r="AC9">
            <v>4.82</v>
          </cell>
        </row>
        <row r="10">
          <cell r="A10" t="str">
            <v>Noa</v>
          </cell>
          <cell r="B10" t="str">
            <v>LANNUZEL-LE MEUR</v>
          </cell>
          <cell r="C10" t="str">
            <v>MIF</v>
          </cell>
          <cell r="L10" t="str">
            <v>17"71</v>
          </cell>
          <cell r="R10" t="str">
            <v>3'42"06</v>
          </cell>
          <cell r="Z10">
            <v>4.05</v>
          </cell>
          <cell r="AE10">
            <v>14.88</v>
          </cell>
        </row>
        <row r="11">
          <cell r="A11" t="str">
            <v>Anna</v>
          </cell>
          <cell r="B11" t="str">
            <v>CORNEC</v>
          </cell>
          <cell r="C11" t="str">
            <v>MIF</v>
          </cell>
          <cell r="G11" t="str">
            <v>12"05</v>
          </cell>
          <cell r="L11" t="str">
            <v>18"10</v>
          </cell>
          <cell r="Z11">
            <v>3.76</v>
          </cell>
          <cell r="AC11">
            <v>6.43</v>
          </cell>
        </row>
        <row r="12">
          <cell r="A12" t="str">
            <v>Lison</v>
          </cell>
          <cell r="B12" t="str">
            <v>LE GALL</v>
          </cell>
          <cell r="C12" t="str">
            <v>MIF</v>
          </cell>
          <cell r="G12" t="str">
            <v>12"73</v>
          </cell>
          <cell r="AA12">
            <v>7.8</v>
          </cell>
        </row>
        <row r="13">
          <cell r="A13" t="str">
            <v>Emy</v>
          </cell>
          <cell r="B13" t="str">
            <v>EVEN SALIOU</v>
          </cell>
          <cell r="C13" t="str">
            <v>MIF</v>
          </cell>
          <cell r="R13" t="str">
            <v>3'39"06</v>
          </cell>
          <cell r="T13" t="str">
            <v>7'57"69</v>
          </cell>
          <cell r="Z13">
            <v>3.48</v>
          </cell>
          <cell r="AC13">
            <v>5.3</v>
          </cell>
        </row>
        <row r="14">
          <cell r="A14" t="str">
            <v>Soen</v>
          </cell>
          <cell r="B14" t="str">
            <v>DUFIL</v>
          </cell>
          <cell r="C14" t="str">
            <v>MIM</v>
          </cell>
          <cell r="R14" t="str">
            <v>3'06"92</v>
          </cell>
          <cell r="Z14">
            <v>4.6399999999999997</v>
          </cell>
          <cell r="AE14">
            <v>21.12</v>
          </cell>
        </row>
        <row r="15">
          <cell r="A15" t="str">
            <v>Elea</v>
          </cell>
          <cell r="B15" t="str">
            <v>LUCAT</v>
          </cell>
          <cell r="C15" t="str">
            <v>BEF</v>
          </cell>
          <cell r="D15" t="str">
            <v>9"06</v>
          </cell>
          <cell r="Z15">
            <v>2.92</v>
          </cell>
          <cell r="AD15">
            <v>13.54</v>
          </cell>
          <cell r="AG15">
            <v>45</v>
          </cell>
        </row>
        <row r="16">
          <cell r="A16" t="str">
            <v>Mailis</v>
          </cell>
          <cell r="B16" t="str">
            <v>COLLEOC</v>
          </cell>
          <cell r="C16" t="str">
            <v>BEF</v>
          </cell>
          <cell r="D16" t="str">
            <v>9"24</v>
          </cell>
          <cell r="Z16">
            <v>2.61</v>
          </cell>
          <cell r="AC16">
            <v>5.62</v>
          </cell>
          <cell r="AG16">
            <v>33</v>
          </cell>
        </row>
        <row r="17">
          <cell r="A17" t="str">
            <v>Pauline</v>
          </cell>
          <cell r="B17" t="str">
            <v>BRABAN</v>
          </cell>
          <cell r="C17" t="str">
            <v>BEF</v>
          </cell>
          <cell r="D17" t="str">
            <v>7"44</v>
          </cell>
          <cell r="Z17">
            <v>3.86</v>
          </cell>
          <cell r="AC17">
            <v>9.4600000000000009</v>
          </cell>
          <cell r="AG17">
            <v>93</v>
          </cell>
        </row>
        <row r="18">
          <cell r="A18" t="str">
            <v>Klervi</v>
          </cell>
          <cell r="B18" t="str">
            <v>LENEVEU-BLOUET</v>
          </cell>
          <cell r="C18" t="str">
            <v>BEF</v>
          </cell>
          <cell r="R18" t="str">
            <v>4'01"99</v>
          </cell>
          <cell r="Z18">
            <v>3.58</v>
          </cell>
          <cell r="AC18">
            <v>6.51</v>
          </cell>
          <cell r="AG18">
            <v>61</v>
          </cell>
        </row>
        <row r="19">
          <cell r="A19" t="str">
            <v>Maiwenn</v>
          </cell>
          <cell r="B19" t="str">
            <v>PETIT</v>
          </cell>
          <cell r="C19" t="str">
            <v>BEF</v>
          </cell>
          <cell r="R19" t="str">
            <v>3'58"16</v>
          </cell>
          <cell r="Z19">
            <v>3.06</v>
          </cell>
          <cell r="AD19">
            <v>7.79</v>
          </cell>
          <cell r="AG19">
            <v>39</v>
          </cell>
        </row>
        <row r="20">
          <cell r="A20" t="str">
            <v>Yola</v>
          </cell>
          <cell r="B20" t="str">
            <v>GUILLOU-CORCUFF</v>
          </cell>
          <cell r="C20" t="str">
            <v>BEF</v>
          </cell>
          <cell r="R20" t="str">
            <v>3'59"50</v>
          </cell>
          <cell r="Z20">
            <v>3.52</v>
          </cell>
          <cell r="AC20">
            <v>7.47</v>
          </cell>
          <cell r="AG20">
            <v>65</v>
          </cell>
        </row>
        <row r="21">
          <cell r="A21" t="str">
            <v>Jeanne</v>
          </cell>
          <cell r="B21" t="str">
            <v>DUFIL</v>
          </cell>
          <cell r="C21" t="str">
            <v>BEF</v>
          </cell>
          <cell r="R21" t="str">
            <v>3'40"72</v>
          </cell>
          <cell r="Z21">
            <v>3.26</v>
          </cell>
          <cell r="AD21">
            <v>12.36</v>
          </cell>
          <cell r="AG21">
            <v>62</v>
          </cell>
        </row>
        <row r="22">
          <cell r="A22" t="str">
            <v>Noe</v>
          </cell>
          <cell r="B22" t="str">
            <v>MOICO</v>
          </cell>
          <cell r="C22" t="str">
            <v>BEM</v>
          </cell>
          <cell r="R22" t="str">
            <v>3'28"47</v>
          </cell>
          <cell r="Z22">
            <v>3.79</v>
          </cell>
          <cell r="AD22">
            <v>10.07</v>
          </cell>
          <cell r="AG22">
            <v>57</v>
          </cell>
        </row>
        <row r="23">
          <cell r="A23" t="str">
            <v>Milo</v>
          </cell>
          <cell r="B23" t="str">
            <v>BLUDNIK</v>
          </cell>
          <cell r="C23" t="str">
            <v>BEM</v>
          </cell>
          <cell r="R23" t="str">
            <v>3'38"71</v>
          </cell>
          <cell r="Z23">
            <v>4.07</v>
          </cell>
          <cell r="AD23">
            <v>12.84</v>
          </cell>
          <cell r="AG23">
            <v>63</v>
          </cell>
        </row>
        <row r="24">
          <cell r="A24" t="str">
            <v>Ethan</v>
          </cell>
          <cell r="B24" t="str">
            <v>BLUDNIK</v>
          </cell>
          <cell r="C24" t="str">
            <v>BEM</v>
          </cell>
          <cell r="D24" t="str">
            <v>8"28</v>
          </cell>
          <cell r="Z24">
            <v>3.53</v>
          </cell>
          <cell r="AD24">
            <v>11.63</v>
          </cell>
          <cell r="AG24">
            <v>50</v>
          </cell>
        </row>
      </sheetData>
      <sheetData sheetId="4">
        <row r="1">
          <cell r="A1" t="str">
            <v>PRENOM</v>
          </cell>
          <cell r="B1" t="str">
            <v>NOM</v>
          </cell>
          <cell r="C1" t="str">
            <v>CAT</v>
          </cell>
          <cell r="D1" t="str">
            <v>50M</v>
          </cell>
          <cell r="E1" t="str">
            <v>50M HAIES</v>
          </cell>
          <cell r="F1" t="str">
            <v>60M</v>
          </cell>
          <cell r="G1" t="str">
            <v>80M</v>
          </cell>
          <cell r="H1" t="str">
            <v>80M HAIES</v>
          </cell>
          <cell r="I1" t="str">
            <v>100M</v>
          </cell>
          <cell r="J1" t="str">
            <v>100M HAIES</v>
          </cell>
          <cell r="K1" t="str">
            <v>110M HAIES</v>
          </cell>
          <cell r="L1" t="str">
            <v>120M</v>
          </cell>
          <cell r="M1" t="str">
            <v>200M</v>
          </cell>
          <cell r="N1" t="str">
            <v>200M HAIES</v>
          </cell>
          <cell r="O1" t="str">
            <v>400M</v>
          </cell>
          <cell r="P1" t="str">
            <v>400M HAIES</v>
          </cell>
          <cell r="Q1" t="str">
            <v>800M</v>
          </cell>
          <cell r="R1" t="str">
            <v>1000M</v>
          </cell>
          <cell r="S1" t="str">
            <v>1500M</v>
          </cell>
          <cell r="T1" t="str">
            <v>2000M</v>
          </cell>
          <cell r="U1" t="str">
            <v>3000M</v>
          </cell>
          <cell r="V1" t="str">
            <v>3000M STEEPLE</v>
          </cell>
          <cell r="W1" t="str">
            <v>5000M</v>
          </cell>
          <cell r="X1" t="str">
            <v>10000M</v>
          </cell>
          <cell r="Y1" t="str">
            <v>HAUTEUR</v>
          </cell>
          <cell r="Z1" t="str">
            <v>LONGUEUR</v>
          </cell>
          <cell r="AA1" t="str">
            <v>TRIPLE</v>
          </cell>
          <cell r="AB1" t="str">
            <v>PERCHE</v>
          </cell>
          <cell r="AC1" t="str">
            <v>POIDS</v>
          </cell>
          <cell r="AD1" t="str">
            <v>DISQUE</v>
          </cell>
          <cell r="AE1" t="str">
            <v>JAVELOT</v>
          </cell>
          <cell r="AF1" t="str">
            <v>MARTEAU</v>
          </cell>
          <cell r="AG1" t="str">
            <v>TRIATHLON</v>
          </cell>
          <cell r="AH1" t="str">
            <v>4*60M</v>
          </cell>
          <cell r="AI1" t="str">
            <v>4*100M</v>
          </cell>
          <cell r="AJ1" t="str">
            <v>4*400M</v>
          </cell>
          <cell r="AK1" t="str">
            <v>200/800/800/200</v>
          </cell>
        </row>
        <row r="2">
          <cell r="A2" t="str">
            <v>Anthony</v>
          </cell>
          <cell r="B2" t="str">
            <v>COLLEOC</v>
          </cell>
          <cell r="C2" t="str">
            <v>M2M</v>
          </cell>
          <cell r="S2" t="str">
            <v>5'22"03</v>
          </cell>
          <cell r="AD2">
            <v>16.66</v>
          </cell>
          <cell r="AE2">
            <v>24.97</v>
          </cell>
        </row>
        <row r="3">
          <cell r="A3" t="str">
            <v>Yannick</v>
          </cell>
          <cell r="B3" t="str">
            <v>CORNEC</v>
          </cell>
          <cell r="C3" t="str">
            <v>M2M</v>
          </cell>
          <cell r="O3" t="str">
            <v>65"03</v>
          </cell>
          <cell r="U3" t="str">
            <v>11'07"19</v>
          </cell>
          <cell r="AD3">
            <v>17.920000000000002</v>
          </cell>
        </row>
        <row r="4">
          <cell r="A4" t="str">
            <v>Mikael</v>
          </cell>
          <cell r="B4" t="str">
            <v>DERRIEN</v>
          </cell>
          <cell r="C4" t="str">
            <v>MA</v>
          </cell>
        </row>
        <row r="5">
          <cell r="A5" t="str">
            <v>Daniel</v>
          </cell>
          <cell r="B5" t="str">
            <v>DOUGUET</v>
          </cell>
          <cell r="C5" t="str">
            <v>M2M</v>
          </cell>
          <cell r="S5" t="str">
            <v>5'07"50</v>
          </cell>
          <cell r="U5" t="str">
            <v>10'57"86</v>
          </cell>
          <cell r="AC5">
            <v>6.19</v>
          </cell>
        </row>
        <row r="6">
          <cell r="A6" t="str">
            <v>Stephanie</v>
          </cell>
          <cell r="B6" t="str">
            <v>GUILLOU</v>
          </cell>
          <cell r="C6" t="str">
            <v>M0F</v>
          </cell>
          <cell r="R6" t="str">
            <v>3'37"46</v>
          </cell>
        </row>
        <row r="7">
          <cell r="A7" t="str">
            <v>Jean-francois</v>
          </cell>
          <cell r="B7" t="str">
            <v>LENEVEU</v>
          </cell>
          <cell r="C7" t="str">
            <v>M2M</v>
          </cell>
          <cell r="Q7" t="str">
            <v>2'11"34</v>
          </cell>
          <cell r="S7" t="str">
            <v>4'33"66</v>
          </cell>
          <cell r="V7" t="str">
            <v>12'02"49</v>
          </cell>
          <cell r="AA7">
            <v>9.33</v>
          </cell>
        </row>
        <row r="8">
          <cell r="A8" t="str">
            <v>Etienne</v>
          </cell>
          <cell r="B8" t="str">
            <v>PETIT</v>
          </cell>
          <cell r="C8" t="str">
            <v>M1M</v>
          </cell>
          <cell r="O8" t="str">
            <v>55"26</v>
          </cell>
          <cell r="P8" t="str">
            <v>64"54</v>
          </cell>
          <cell r="Q8" t="str">
            <v>2'06"13</v>
          </cell>
          <cell r="R8" t="str">
            <v>2'45"72</v>
          </cell>
          <cell r="S8" t="str">
            <v>4'26"13</v>
          </cell>
          <cell r="Y8">
            <v>1.6</v>
          </cell>
          <cell r="Z8">
            <v>5.0199999999999996</v>
          </cell>
          <cell r="AC8">
            <v>8.2899999999999991</v>
          </cell>
          <cell r="AE8">
            <v>29.79</v>
          </cell>
        </row>
        <row r="9">
          <cell r="A9" t="str">
            <v>Stephanie</v>
          </cell>
          <cell r="B9" t="str">
            <v>PRIGENT COSTIOU</v>
          </cell>
          <cell r="C9" t="str">
            <v>M1F</v>
          </cell>
          <cell r="Q9" t="str">
            <v>2'47"87</v>
          </cell>
          <cell r="R9" t="str">
            <v>3'31"68</v>
          </cell>
          <cell r="S9" t="str">
            <v>5'34"37</v>
          </cell>
        </row>
        <row r="10">
          <cell r="A10" t="str">
            <v>Julien</v>
          </cell>
          <cell r="B10" t="str">
            <v>RUBERT</v>
          </cell>
          <cell r="C10" t="str">
            <v>M0M</v>
          </cell>
          <cell r="R10" t="str">
            <v>2'40"36</v>
          </cell>
          <cell r="S10" t="str">
            <v>4'05"74</v>
          </cell>
          <cell r="U10" t="str">
            <v>9'01"44</v>
          </cell>
          <cell r="W10" t="str">
            <v>15'16"68</v>
          </cell>
          <cell r="AE10">
            <v>17.739999999999998</v>
          </cell>
        </row>
        <row r="11">
          <cell r="A11" t="str">
            <v>Benoit</v>
          </cell>
          <cell r="B11" t="str">
            <v>DREAU</v>
          </cell>
          <cell r="C11" t="str">
            <v>SEM</v>
          </cell>
          <cell r="Q11" t="str">
            <v>2'09"95</v>
          </cell>
          <cell r="R11" t="str">
            <v>2'48"52</v>
          </cell>
          <cell r="S11" t="str">
            <v>4'23"32</v>
          </cell>
        </row>
        <row r="12">
          <cell r="A12" t="str">
            <v>Florian</v>
          </cell>
          <cell r="B12" t="str">
            <v>MARSOLLIER</v>
          </cell>
          <cell r="C12" t="str">
            <v>SEM</v>
          </cell>
        </row>
        <row r="13">
          <cell r="A13" t="str">
            <v>Remi</v>
          </cell>
          <cell r="B13" t="str">
            <v>SALINGUE</v>
          </cell>
          <cell r="C13" t="str">
            <v>JUM</v>
          </cell>
        </row>
        <row r="14">
          <cell r="A14" t="str">
            <v>Mael</v>
          </cell>
          <cell r="B14" t="str">
            <v>TROMEUR</v>
          </cell>
          <cell r="C14" t="str">
            <v>CAM</v>
          </cell>
          <cell r="Q14" t="str">
            <v>2'24"84</v>
          </cell>
          <cell r="S14" t="str">
            <v>4'50"68</v>
          </cell>
          <cell r="U14" t="str">
            <v>10'18"27</v>
          </cell>
          <cell r="Y14">
            <v>1.1000000000000001</v>
          </cell>
        </row>
        <row r="15">
          <cell r="A15" t="str">
            <v>Clemence</v>
          </cell>
          <cell r="B15" t="str">
            <v>LE GOFF</v>
          </cell>
          <cell r="C15" t="str">
            <v>CAF</v>
          </cell>
          <cell r="I15" t="str">
            <v>16"40</v>
          </cell>
          <cell r="AD15">
            <v>16.37</v>
          </cell>
        </row>
        <row r="16">
          <cell r="A16" t="str">
            <v>Dylan</v>
          </cell>
          <cell r="B16" t="str">
            <v>LE GARS</v>
          </cell>
          <cell r="C16" t="str">
            <v>CAM</v>
          </cell>
          <cell r="I16" t="str">
            <v>12"13</v>
          </cell>
          <cell r="M16" t="str">
            <v>25"36</v>
          </cell>
          <cell r="Z16">
            <v>5.52</v>
          </cell>
          <cell r="AE16">
            <v>24.12</v>
          </cell>
        </row>
        <row r="17">
          <cell r="A17" t="str">
            <v>Soen</v>
          </cell>
          <cell r="B17" t="str">
            <v>DUFIL</v>
          </cell>
          <cell r="C17" t="str">
            <v>CAM</v>
          </cell>
          <cell r="O17" t="str">
            <v>59"08</v>
          </cell>
          <cell r="Q17" t="str">
            <v>2'19"16</v>
          </cell>
          <cell r="Z17">
            <v>4.46</v>
          </cell>
          <cell r="AE17">
            <v>24.95</v>
          </cell>
        </row>
        <row r="18">
          <cell r="A18" t="str">
            <v>Mael</v>
          </cell>
          <cell r="B18" t="str">
            <v>CORNEC</v>
          </cell>
          <cell r="C18" t="str">
            <v>CAM</v>
          </cell>
          <cell r="O18" t="str">
            <v>54"88</v>
          </cell>
          <cell r="Q18" t="str">
            <v>2'10"96</v>
          </cell>
          <cell r="AD18">
            <v>18.100000000000001</v>
          </cell>
        </row>
        <row r="19">
          <cell r="A19" t="str">
            <v>Celia</v>
          </cell>
          <cell r="B19" t="str">
            <v>COLLEOC</v>
          </cell>
          <cell r="C19" t="str">
            <v>CAF</v>
          </cell>
          <cell r="Z19">
            <v>3.18</v>
          </cell>
          <cell r="AA19">
            <v>7.87</v>
          </cell>
          <cell r="AD19">
            <v>11.72</v>
          </cell>
          <cell r="AE19">
            <v>9.7799999999999994</v>
          </cell>
        </row>
        <row r="20">
          <cell r="A20" t="str">
            <v>Romain</v>
          </cell>
          <cell r="B20" t="str">
            <v>BRABAN</v>
          </cell>
          <cell r="C20" t="str">
            <v>CAM</v>
          </cell>
          <cell r="I20" t="str">
            <v>12"39</v>
          </cell>
          <cell r="M20" t="str">
            <v>26"22</v>
          </cell>
          <cell r="AC20">
            <v>7.09</v>
          </cell>
        </row>
        <row r="21">
          <cell r="A21" t="str">
            <v>Jules</v>
          </cell>
          <cell r="B21" t="str">
            <v>TROMEUR</v>
          </cell>
          <cell r="C21" t="str">
            <v>MIM</v>
          </cell>
          <cell r="R21" t="str">
            <v>3'12"57</v>
          </cell>
        </row>
        <row r="22">
          <cell r="A22" t="str">
            <v>Annae</v>
          </cell>
          <cell r="B22" t="str">
            <v>MESTON</v>
          </cell>
          <cell r="C22" t="str">
            <v>MIF</v>
          </cell>
          <cell r="Z22">
            <v>3.8</v>
          </cell>
        </row>
        <row r="23">
          <cell r="A23" t="str">
            <v>Enora</v>
          </cell>
          <cell r="B23" t="str">
            <v>BARGAIN</v>
          </cell>
          <cell r="C23" t="str">
            <v>MIF</v>
          </cell>
        </row>
        <row r="24">
          <cell r="A24" t="str">
            <v>Pauline</v>
          </cell>
          <cell r="B24" t="str">
            <v>BRABAN</v>
          </cell>
          <cell r="C24" t="str">
            <v>MIF</v>
          </cell>
          <cell r="D24" t="str">
            <v>7"18</v>
          </cell>
          <cell r="G24" t="str">
            <v>10"60</v>
          </cell>
          <cell r="L24" t="str">
            <v>16"34</v>
          </cell>
          <cell r="Z24">
            <v>4.18</v>
          </cell>
          <cell r="AC24">
            <v>8.9</v>
          </cell>
          <cell r="AG24">
            <v>86</v>
          </cell>
        </row>
        <row r="25">
          <cell r="A25" t="str">
            <v>Cloe</v>
          </cell>
          <cell r="B25" t="str">
            <v>PERENNES</v>
          </cell>
          <cell r="C25" t="str">
            <v>MIF</v>
          </cell>
          <cell r="D25" t="str">
            <v>8"08</v>
          </cell>
          <cell r="L25" t="str">
            <v>18"18</v>
          </cell>
          <cell r="Y25">
            <v>1.43</v>
          </cell>
          <cell r="Z25">
            <v>3.4</v>
          </cell>
          <cell r="AC25">
            <v>7</v>
          </cell>
          <cell r="AG25">
            <v>54</v>
          </cell>
        </row>
        <row r="26">
          <cell r="A26" t="str">
            <v>Yola</v>
          </cell>
          <cell r="B26" t="str">
            <v>GUILLOU-CORCUFF</v>
          </cell>
          <cell r="C26" t="str">
            <v>MIF</v>
          </cell>
          <cell r="D26" t="str">
            <v>8"04</v>
          </cell>
          <cell r="L26" t="str">
            <v>17"86</v>
          </cell>
          <cell r="R26" t="str">
            <v>4'03"71</v>
          </cell>
          <cell r="Z26">
            <v>3.96</v>
          </cell>
          <cell r="AC26">
            <v>6.95</v>
          </cell>
          <cell r="AD26">
            <v>12.95</v>
          </cell>
          <cell r="AG26">
            <v>51</v>
          </cell>
        </row>
        <row r="27">
          <cell r="A27" t="str">
            <v>Anna</v>
          </cell>
          <cell r="B27" t="str">
            <v>CORNEC</v>
          </cell>
          <cell r="C27" t="str">
            <v>MIF</v>
          </cell>
          <cell r="D27" t="str">
            <v>8"09</v>
          </cell>
          <cell r="G27" t="str">
            <v>11"85</v>
          </cell>
          <cell r="L27" t="str">
            <v>18"24</v>
          </cell>
          <cell r="Z27">
            <v>3.96</v>
          </cell>
          <cell r="AC27">
            <v>6.98</v>
          </cell>
          <cell r="AF27">
            <v>16.91</v>
          </cell>
          <cell r="AG27">
            <v>53</v>
          </cell>
        </row>
        <row r="28">
          <cell r="A28" t="str">
            <v>Maiwenn</v>
          </cell>
          <cell r="B28" t="str">
            <v>PETIT</v>
          </cell>
          <cell r="C28" t="str">
            <v>MIF</v>
          </cell>
          <cell r="Z28">
            <v>3.29</v>
          </cell>
          <cell r="AC28">
            <v>5.28</v>
          </cell>
          <cell r="AD28">
            <v>8.66</v>
          </cell>
        </row>
        <row r="29">
          <cell r="A29" t="str">
            <v>Jeanne</v>
          </cell>
          <cell r="B29" t="str">
            <v>DUFIL</v>
          </cell>
          <cell r="C29" t="str">
            <v>MIF</v>
          </cell>
          <cell r="R29" t="str">
            <v>3'36"81</v>
          </cell>
        </row>
        <row r="30">
          <cell r="A30" t="str">
            <v>Klervi</v>
          </cell>
          <cell r="B30" t="str">
            <v>LENEVEU-BLOUET</v>
          </cell>
          <cell r="C30" t="str">
            <v>MIF</v>
          </cell>
          <cell r="L30" t="str">
            <v>18"21</v>
          </cell>
          <cell r="R30" t="str">
            <v>3'43"72</v>
          </cell>
          <cell r="Z30">
            <v>3.41</v>
          </cell>
          <cell r="AC30">
            <v>5.72</v>
          </cell>
          <cell r="AG30">
            <v>23</v>
          </cell>
        </row>
        <row r="31">
          <cell r="A31" t="str">
            <v>Lison</v>
          </cell>
          <cell r="B31" t="str">
            <v>LE GALL</v>
          </cell>
          <cell r="C31" t="str">
            <v>MIF</v>
          </cell>
          <cell r="AA31">
            <v>8.85</v>
          </cell>
        </row>
        <row r="32">
          <cell r="A32" t="str">
            <v>Enora</v>
          </cell>
          <cell r="B32" t="str">
            <v>PENNEC</v>
          </cell>
          <cell r="C32" t="str">
            <v>MIF</v>
          </cell>
          <cell r="R32" t="str">
            <v>4'25"44</v>
          </cell>
          <cell r="AA32">
            <v>8.52</v>
          </cell>
        </row>
        <row r="33">
          <cell r="A33" t="str">
            <v>Hugo</v>
          </cell>
          <cell r="B33" t="str">
            <v>PENNEC</v>
          </cell>
          <cell r="C33" t="str">
            <v>MIM</v>
          </cell>
          <cell r="R33" t="str">
            <v>3'15"73</v>
          </cell>
        </row>
        <row r="34">
          <cell r="A34" t="str">
            <v>Telio</v>
          </cell>
          <cell r="B34" t="str">
            <v>CHOLIERE NARAS</v>
          </cell>
          <cell r="C34" t="str">
            <v>BEM</v>
          </cell>
          <cell r="D34" t="str">
            <v>8"66</v>
          </cell>
          <cell r="Z34">
            <v>3.26</v>
          </cell>
          <cell r="AC34">
            <v>4.5199999999999996</v>
          </cell>
          <cell r="AG34">
            <v>40</v>
          </cell>
        </row>
        <row r="35">
          <cell r="A35" t="str">
            <v>Julian</v>
          </cell>
          <cell r="B35" t="str">
            <v>DERRIEN</v>
          </cell>
          <cell r="C35" t="str">
            <v>BEM</v>
          </cell>
          <cell r="D35" t="str">
            <v>9"00</v>
          </cell>
          <cell r="Z35">
            <v>2.84</v>
          </cell>
          <cell r="AC35">
            <v>4.8</v>
          </cell>
          <cell r="AG35">
            <v>34</v>
          </cell>
        </row>
        <row r="36">
          <cell r="A36" t="str">
            <v>Lea</v>
          </cell>
          <cell r="B36" t="str">
            <v>LE GOFF</v>
          </cell>
          <cell r="C36" t="str">
            <v>BEF</v>
          </cell>
          <cell r="D36" t="str">
            <v>9"44</v>
          </cell>
          <cell r="Z36">
            <v>2.08</v>
          </cell>
          <cell r="AC36">
            <v>5.7</v>
          </cell>
          <cell r="AG36">
            <v>28</v>
          </cell>
        </row>
        <row r="37">
          <cell r="A37" t="str">
            <v>Camille</v>
          </cell>
          <cell r="B37" t="str">
            <v>LE GOFF</v>
          </cell>
          <cell r="C37" t="str">
            <v>BEF</v>
          </cell>
          <cell r="D37" t="str">
            <v>9"43</v>
          </cell>
          <cell r="Z37">
            <v>2.78</v>
          </cell>
          <cell r="AC37">
            <v>5.58</v>
          </cell>
          <cell r="AG37">
            <v>38</v>
          </cell>
        </row>
        <row r="38">
          <cell r="A38" t="str">
            <v>Annabel</v>
          </cell>
          <cell r="B38" t="str">
            <v>SANQUER-MASON</v>
          </cell>
          <cell r="C38" t="str">
            <v>BEF</v>
          </cell>
          <cell r="D38" t="str">
            <v>8"75</v>
          </cell>
          <cell r="Z38">
            <v>2.7</v>
          </cell>
          <cell r="AA38">
            <v>7.39</v>
          </cell>
          <cell r="AC38">
            <v>4.8</v>
          </cell>
          <cell r="AE38">
            <v>9.75</v>
          </cell>
          <cell r="AG38">
            <v>45</v>
          </cell>
        </row>
        <row r="39">
          <cell r="A39" t="str">
            <v>Katell</v>
          </cell>
          <cell r="B39" t="str">
            <v>IHUEL</v>
          </cell>
          <cell r="C39" t="str">
            <v>BEF</v>
          </cell>
          <cell r="E39" t="str">
            <v>11"73</v>
          </cell>
          <cell r="Z39">
            <v>2.83</v>
          </cell>
          <cell r="AC39">
            <v>4.21</v>
          </cell>
          <cell r="AG39">
            <v>32</v>
          </cell>
        </row>
        <row r="40">
          <cell r="A40" t="str">
            <v>MaÏlis</v>
          </cell>
          <cell r="B40" t="str">
            <v>COLLEOC</v>
          </cell>
          <cell r="C40" t="str">
            <v>BEF</v>
          </cell>
          <cell r="D40" t="str">
            <v>9"69</v>
          </cell>
          <cell r="Z40">
            <v>2.11</v>
          </cell>
          <cell r="AC40">
            <v>5.62</v>
          </cell>
          <cell r="AG40">
            <v>26</v>
          </cell>
        </row>
        <row r="41">
          <cell r="A41" t="str">
            <v>Maelann</v>
          </cell>
          <cell r="B41" t="str">
            <v>DUBOIS</v>
          </cell>
          <cell r="C41" t="str">
            <v>BEF</v>
          </cell>
          <cell r="D41" t="str">
            <v>8"49</v>
          </cell>
          <cell r="Z41">
            <v>2.82</v>
          </cell>
          <cell r="AC41">
            <v>6.15</v>
          </cell>
          <cell r="AG41">
            <v>48</v>
          </cell>
        </row>
        <row r="42">
          <cell r="A42" t="str">
            <v>Moira</v>
          </cell>
          <cell r="B42" t="str">
            <v>LE GARS</v>
          </cell>
          <cell r="C42" t="str">
            <v>BEF</v>
          </cell>
          <cell r="D42" t="str">
            <v>8"84</v>
          </cell>
          <cell r="Z42">
            <v>3.33</v>
          </cell>
          <cell r="AC42">
            <v>4.8499999999999996</v>
          </cell>
          <cell r="AG42">
            <v>42</v>
          </cell>
        </row>
        <row r="43">
          <cell r="A43" t="str">
            <v>Youna</v>
          </cell>
          <cell r="B43" t="str">
            <v>PETIT</v>
          </cell>
          <cell r="C43" t="str">
            <v>POF</v>
          </cell>
          <cell r="R43" t="str">
            <v>4'19"9</v>
          </cell>
          <cell r="Z43">
            <v>3.02</v>
          </cell>
          <cell r="AC43">
            <v>4.1399999999999997</v>
          </cell>
          <cell r="AD43">
            <v>6.35</v>
          </cell>
          <cell r="AG43">
            <v>30</v>
          </cell>
        </row>
        <row r="44">
          <cell r="A44" t="str">
            <v>Lucas</v>
          </cell>
          <cell r="B44" t="str">
            <v>MARONAT</v>
          </cell>
          <cell r="C44" t="str">
            <v>POM</v>
          </cell>
          <cell r="D44" t="str">
            <v>7"9</v>
          </cell>
          <cell r="Z44">
            <v>3.91</v>
          </cell>
          <cell r="AC44">
            <v>4.09</v>
          </cell>
          <cell r="AD44">
            <v>12.87</v>
          </cell>
          <cell r="AG44">
            <v>66</v>
          </cell>
        </row>
        <row r="45">
          <cell r="A45" t="str">
            <v>Lorine</v>
          </cell>
          <cell r="B45" t="str">
            <v>COSQUERIC</v>
          </cell>
          <cell r="C45" t="str">
            <v>POF</v>
          </cell>
          <cell r="X45" t="str">
            <v>5'03"0</v>
          </cell>
          <cell r="Z45">
            <v>2.5099999999999998</v>
          </cell>
          <cell r="AC45">
            <v>3.24</v>
          </cell>
          <cell r="AE45">
            <v>4.26</v>
          </cell>
          <cell r="AG45">
            <v>14</v>
          </cell>
        </row>
        <row r="46">
          <cell r="A46" t="str">
            <v>Meline</v>
          </cell>
          <cell r="B46" t="str">
            <v>GUILLOU</v>
          </cell>
          <cell r="C46" t="str">
            <v>POF</v>
          </cell>
          <cell r="E46" t="str">
            <v>11"8</v>
          </cell>
          <cell r="R46" t="str">
            <v>4'22"9</v>
          </cell>
          <cell r="Z46">
            <v>2.78</v>
          </cell>
          <cell r="AC46">
            <v>4.08</v>
          </cell>
          <cell r="AD46">
            <v>8.56</v>
          </cell>
          <cell r="AG46">
            <v>22</v>
          </cell>
        </row>
        <row r="47">
          <cell r="A47" t="str">
            <v>Auregan</v>
          </cell>
          <cell r="B47" t="str">
            <v>HERVE</v>
          </cell>
          <cell r="C47" t="str">
            <v>POF</v>
          </cell>
          <cell r="D47" t="str">
            <v>8"6</v>
          </cell>
          <cell r="Z47">
            <v>3.05</v>
          </cell>
          <cell r="AC47">
            <v>6</v>
          </cell>
          <cell r="AG47">
            <v>46</v>
          </cell>
        </row>
        <row r="48">
          <cell r="A48" t="str">
            <v>Marie</v>
          </cell>
          <cell r="B48" t="str">
            <v>PIRON</v>
          </cell>
          <cell r="C48" t="str">
            <v>POF</v>
          </cell>
          <cell r="D48" t="str">
            <v>8"8</v>
          </cell>
          <cell r="Y48">
            <v>0.89</v>
          </cell>
          <cell r="AC48">
            <v>4.42</v>
          </cell>
          <cell r="AD48">
            <v>7.28</v>
          </cell>
          <cell r="AG48">
            <v>22</v>
          </cell>
        </row>
        <row r="49">
          <cell r="A49" t="str">
            <v>Owen</v>
          </cell>
          <cell r="B49" t="str">
            <v>BARNES</v>
          </cell>
          <cell r="C49" t="str">
            <v>POM</v>
          </cell>
          <cell r="R49" t="str">
            <v>4'11"3</v>
          </cell>
          <cell r="Z49">
            <v>3</v>
          </cell>
          <cell r="AC49">
            <v>5.69</v>
          </cell>
          <cell r="AD49">
            <v>11.06</v>
          </cell>
          <cell r="AG49">
            <v>38</v>
          </cell>
        </row>
        <row r="50">
          <cell r="A50" t="str">
            <v>Mathieu</v>
          </cell>
          <cell r="B50" t="str">
            <v>DAUDIN</v>
          </cell>
          <cell r="C50" t="str">
            <v>POM</v>
          </cell>
          <cell r="D50" t="str">
            <v>9"6</v>
          </cell>
          <cell r="Z50">
            <v>2</v>
          </cell>
          <cell r="AC50">
            <v>3.28</v>
          </cell>
          <cell r="AG50">
            <v>3</v>
          </cell>
        </row>
        <row r="51">
          <cell r="A51" t="str">
            <v>Maxime</v>
          </cell>
          <cell r="B51" t="str">
            <v>LE BERRE</v>
          </cell>
          <cell r="C51" t="str">
            <v>POM</v>
          </cell>
          <cell r="D51" t="str">
            <v>9"0</v>
          </cell>
          <cell r="R51" t="str">
            <v>4'26"7</v>
          </cell>
          <cell r="Y51">
            <v>0.83</v>
          </cell>
          <cell r="Z51">
            <v>2.65</v>
          </cell>
          <cell r="AC51">
            <v>3.42</v>
          </cell>
          <cell r="AD51">
            <v>7.14</v>
          </cell>
          <cell r="AG51">
            <v>15</v>
          </cell>
        </row>
        <row r="52">
          <cell r="A52" t="str">
            <v>Manael</v>
          </cell>
          <cell r="B52" t="str">
            <v>LE GARS</v>
          </cell>
          <cell r="C52" t="str">
            <v>POM</v>
          </cell>
          <cell r="D52" t="str">
            <v>8"2</v>
          </cell>
          <cell r="Z52">
            <v>3.54</v>
          </cell>
          <cell r="AC52">
            <v>5.0999999999999996</v>
          </cell>
          <cell r="AD52">
            <v>10.3</v>
          </cell>
          <cell r="AG52">
            <v>51</v>
          </cell>
        </row>
        <row r="53">
          <cell r="A53" t="str">
            <v>Melvyn</v>
          </cell>
          <cell r="B53" t="str">
            <v>LE SAUX</v>
          </cell>
          <cell r="C53" t="str">
            <v>POM</v>
          </cell>
          <cell r="R53" t="str">
            <v>4'10"8</v>
          </cell>
          <cell r="Z53">
            <v>2.84</v>
          </cell>
          <cell r="AC53">
            <v>5.72</v>
          </cell>
          <cell r="AE53">
            <v>8.4</v>
          </cell>
          <cell r="AG53">
            <v>32</v>
          </cell>
        </row>
        <row r="54">
          <cell r="A54" t="str">
            <v>Mael</v>
          </cell>
          <cell r="B54" t="str">
            <v>BEVAN</v>
          </cell>
          <cell r="C54" t="str">
            <v>POM</v>
          </cell>
          <cell r="R54" t="str">
            <v>4'12"00</v>
          </cell>
          <cell r="Z54">
            <v>2.82</v>
          </cell>
          <cell r="AE54">
            <v>7.42</v>
          </cell>
          <cell r="AG54">
            <v>28</v>
          </cell>
        </row>
        <row r="55">
          <cell r="A55" t="str">
            <v>Robin</v>
          </cell>
          <cell r="B55" t="str">
            <v>CORFMAT</v>
          </cell>
          <cell r="C55" t="str">
            <v>POM</v>
          </cell>
          <cell r="E55" t="str">
            <v>12"3</v>
          </cell>
          <cell r="Z55">
            <v>2.66</v>
          </cell>
          <cell r="AD55">
            <v>8.91</v>
          </cell>
          <cell r="AG55">
            <v>14</v>
          </cell>
        </row>
        <row r="56">
          <cell r="A56" t="str">
            <v>Louan</v>
          </cell>
          <cell r="B56" t="str">
            <v>LE SAUX</v>
          </cell>
          <cell r="C56" t="str">
            <v>POM</v>
          </cell>
          <cell r="R56" t="str">
            <v>3'53"1</v>
          </cell>
          <cell r="Z56">
            <v>3.32</v>
          </cell>
          <cell r="AE56">
            <v>6.6</v>
          </cell>
          <cell r="AG56">
            <v>36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2DAB-E4A7-456E-8FB8-1D87E3850AD6}">
  <dimension ref="A1:AJ57"/>
  <sheetViews>
    <sheetView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B1" sqref="B1:B1048576"/>
    </sheetView>
  </sheetViews>
  <sheetFormatPr baseColWidth="10" defaultRowHeight="15" x14ac:dyDescent="0.25"/>
  <cols>
    <col min="1" max="1" width="12.7109375" bestFit="1" customWidth="1"/>
    <col min="21" max="21" width="14.140625" bestFit="1" customWidth="1"/>
    <col min="36" max="36" width="15.5703125" bestFit="1" customWidth="1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1" t="s">
        <v>121</v>
      </c>
      <c r="B2" s="1" t="s">
        <v>41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122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>
        <v>16.66</v>
      </c>
      <c r="AD2" s="1">
        <v>24.97</v>
      </c>
      <c r="AE2" s="1"/>
      <c r="AF2" s="2"/>
      <c r="AG2" s="1"/>
      <c r="AH2" s="1"/>
      <c r="AI2" s="1"/>
      <c r="AJ2" s="1"/>
    </row>
    <row r="3" spans="1:36" x14ac:dyDescent="0.25">
      <c r="A3" s="1" t="s">
        <v>123</v>
      </c>
      <c r="B3" s="1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124</v>
      </c>
      <c r="O3" s="1"/>
      <c r="P3" s="1"/>
      <c r="Q3" s="1"/>
      <c r="R3" s="1"/>
      <c r="S3" s="1"/>
      <c r="T3" s="1" t="s">
        <v>125</v>
      </c>
      <c r="U3" s="1"/>
      <c r="V3" s="1"/>
      <c r="W3" s="1"/>
      <c r="X3" s="1"/>
      <c r="Y3" s="1"/>
      <c r="Z3" s="1"/>
      <c r="AA3" s="1"/>
      <c r="AB3" s="1"/>
      <c r="AC3" s="1">
        <v>17.920000000000002</v>
      </c>
      <c r="AD3" s="1"/>
      <c r="AE3" s="1"/>
      <c r="AF3" s="2"/>
      <c r="AG3" s="1"/>
      <c r="AH3" s="1"/>
      <c r="AI3" s="1"/>
      <c r="AJ3" s="1"/>
    </row>
    <row r="4" spans="1:36" x14ac:dyDescent="0.25">
      <c r="A4" s="1" t="s">
        <v>126</v>
      </c>
      <c r="B4" s="1" t="s">
        <v>127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2"/>
      <c r="AG4" s="1"/>
      <c r="AH4" s="1"/>
      <c r="AI4" s="1"/>
      <c r="AJ4" s="1"/>
    </row>
    <row r="5" spans="1:36" x14ac:dyDescent="0.25">
      <c r="A5" s="1" t="s">
        <v>128</v>
      </c>
      <c r="B5" s="1" t="s">
        <v>41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 t="s">
        <v>129</v>
      </c>
      <c r="S5" s="1"/>
      <c r="T5" s="1" t="s">
        <v>130</v>
      </c>
      <c r="U5" s="1"/>
      <c r="V5" s="1"/>
      <c r="W5" s="1"/>
      <c r="X5" s="1"/>
      <c r="Y5" s="1"/>
      <c r="Z5" s="1"/>
      <c r="AA5" s="1"/>
      <c r="AB5" s="1">
        <v>6.19</v>
      </c>
      <c r="AC5" s="1"/>
      <c r="AD5" s="1"/>
      <c r="AE5" s="1"/>
      <c r="AF5" s="2"/>
      <c r="AG5" s="1"/>
      <c r="AH5" s="1"/>
      <c r="AI5" s="1"/>
      <c r="AJ5" s="1"/>
    </row>
    <row r="6" spans="1:36" x14ac:dyDescent="0.25">
      <c r="A6" s="7" t="s">
        <v>131</v>
      </c>
      <c r="B6" s="1" t="s">
        <v>132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133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2"/>
      <c r="AG6" s="1"/>
      <c r="AH6" s="1"/>
      <c r="AI6" s="1"/>
      <c r="AJ6" s="1"/>
    </row>
    <row r="7" spans="1:36" x14ac:dyDescent="0.25">
      <c r="A7" s="1" t="s">
        <v>40</v>
      </c>
      <c r="B7" s="1" t="s">
        <v>41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 t="s">
        <v>134</v>
      </c>
      <c r="Q7" s="1"/>
      <c r="R7" s="1" t="s">
        <v>135</v>
      </c>
      <c r="S7" s="1"/>
      <c r="T7" s="1"/>
      <c r="U7" s="1" t="s">
        <v>136</v>
      </c>
      <c r="V7" s="1"/>
      <c r="W7" s="1"/>
      <c r="X7" s="1"/>
      <c r="Y7" s="1"/>
      <c r="Z7" s="1">
        <v>9.33</v>
      </c>
      <c r="AA7" s="1"/>
      <c r="AB7" s="1"/>
      <c r="AC7" s="1"/>
      <c r="AD7" s="1"/>
      <c r="AE7" s="1"/>
      <c r="AF7" s="2"/>
      <c r="AG7" s="1"/>
      <c r="AH7" s="1"/>
      <c r="AI7" s="1"/>
      <c r="AJ7" s="1"/>
    </row>
    <row r="8" spans="1:36" x14ac:dyDescent="0.25">
      <c r="A8" s="1" t="s">
        <v>137</v>
      </c>
      <c r="B8" s="1" t="s">
        <v>138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 t="s">
        <v>139</v>
      </c>
      <c r="O8" s="1" t="s">
        <v>140</v>
      </c>
      <c r="P8" s="1" t="s">
        <v>141</v>
      </c>
      <c r="Q8" s="1" t="s">
        <v>142</v>
      </c>
      <c r="R8" s="1" t="s">
        <v>143</v>
      </c>
      <c r="S8" s="1"/>
      <c r="T8" s="1"/>
      <c r="U8" s="1"/>
      <c r="V8" s="1"/>
      <c r="W8" s="1"/>
      <c r="X8" s="1">
        <v>1.6</v>
      </c>
      <c r="Y8" s="1">
        <v>5.0199999999999996</v>
      </c>
      <c r="Z8" s="1"/>
      <c r="AA8" s="1"/>
      <c r="AB8" s="1">
        <v>8.2899999999999991</v>
      </c>
      <c r="AC8" s="1"/>
      <c r="AD8" s="1">
        <v>29.79</v>
      </c>
      <c r="AE8" s="1"/>
      <c r="AF8" s="2"/>
      <c r="AG8" s="1"/>
      <c r="AH8" s="1"/>
      <c r="AI8" s="1"/>
      <c r="AJ8" s="1"/>
    </row>
    <row r="9" spans="1:36" x14ac:dyDescent="0.25">
      <c r="A9" s="7" t="s">
        <v>131</v>
      </c>
      <c r="B9" s="1" t="s">
        <v>144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 t="s">
        <v>145</v>
      </c>
      <c r="Q9" s="1" t="s">
        <v>146</v>
      </c>
      <c r="R9" s="1" t="s">
        <v>147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2"/>
      <c r="AG9" s="1"/>
      <c r="AH9" s="1"/>
      <c r="AI9" s="1"/>
      <c r="AJ9" s="1"/>
    </row>
    <row r="10" spans="1:36" x14ac:dyDescent="0.25">
      <c r="A10" s="1" t="s">
        <v>73</v>
      </c>
      <c r="B10" s="1" t="s">
        <v>74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 t="s">
        <v>148</v>
      </c>
      <c r="R10" s="1" t="s">
        <v>149</v>
      </c>
      <c r="S10" s="1"/>
      <c r="T10" s="1" t="s">
        <v>150</v>
      </c>
      <c r="U10" s="1"/>
      <c r="V10" s="1" t="s">
        <v>151</v>
      </c>
      <c r="W10" s="1"/>
      <c r="X10" s="1"/>
      <c r="Y10" s="1"/>
      <c r="Z10" s="1"/>
      <c r="AA10" s="1"/>
      <c r="AB10" s="1"/>
      <c r="AC10" s="1"/>
      <c r="AD10" s="1">
        <v>17.739999999999998</v>
      </c>
      <c r="AE10" s="1"/>
      <c r="AF10" s="2"/>
      <c r="AG10" s="1"/>
      <c r="AH10" s="1"/>
      <c r="AI10" s="1"/>
      <c r="AJ10" s="1"/>
    </row>
    <row r="11" spans="1:36" x14ac:dyDescent="0.25">
      <c r="A11" s="1" t="s">
        <v>152</v>
      </c>
      <c r="B11" s="1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 t="s">
        <v>153</v>
      </c>
      <c r="Q11" s="1" t="s">
        <v>154</v>
      </c>
      <c r="R11" s="1" t="s">
        <v>155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2"/>
      <c r="AG11" s="1"/>
      <c r="AH11" s="1"/>
      <c r="AI11" s="1"/>
      <c r="AJ11" s="1"/>
    </row>
    <row r="12" spans="1:36" x14ac:dyDescent="0.25">
      <c r="A12" s="1" t="s">
        <v>36</v>
      </c>
      <c r="B12" s="1" t="s">
        <v>37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2"/>
      <c r="AG12" s="1"/>
      <c r="AH12" s="1"/>
      <c r="AI12" s="1"/>
      <c r="AJ12" s="1"/>
    </row>
    <row r="13" spans="1:36" x14ac:dyDescent="0.25">
      <c r="A13" s="1" t="s">
        <v>85</v>
      </c>
      <c r="B13" s="1" t="s">
        <v>156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2"/>
      <c r="AG13" s="1"/>
      <c r="AH13" s="1"/>
      <c r="AI13" s="1"/>
      <c r="AJ13" s="1"/>
    </row>
    <row r="14" spans="1:36" x14ac:dyDescent="0.25">
      <c r="A14" s="1" t="s">
        <v>57</v>
      </c>
      <c r="B14" s="1" t="s">
        <v>80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 t="s">
        <v>157</v>
      </c>
      <c r="Q14" s="1"/>
      <c r="R14" s="1" t="s">
        <v>158</v>
      </c>
      <c r="S14" s="1"/>
      <c r="T14" s="1" t="s">
        <v>159</v>
      </c>
      <c r="U14" s="1"/>
      <c r="V14" s="1"/>
      <c r="W14" s="1"/>
      <c r="X14" s="1">
        <v>1.1000000000000001</v>
      </c>
      <c r="Y14" s="1"/>
      <c r="Z14" s="1"/>
      <c r="AA14" s="1"/>
      <c r="AB14" s="1"/>
      <c r="AC14" s="1"/>
      <c r="AD14" s="1"/>
      <c r="AE14" s="1"/>
      <c r="AF14" s="2"/>
      <c r="AG14" s="1"/>
      <c r="AH14" s="1"/>
      <c r="AI14" s="1"/>
      <c r="AJ14" s="1"/>
    </row>
    <row r="15" spans="1:36" x14ac:dyDescent="0.25">
      <c r="A15" s="7" t="s">
        <v>55</v>
      </c>
      <c r="B15" s="1" t="s">
        <v>160</v>
      </c>
      <c r="C15" s="1"/>
      <c r="D15" s="1"/>
      <c r="E15" s="1"/>
      <c r="F15" s="1"/>
      <c r="G15" s="1"/>
      <c r="H15" s="1" t="s">
        <v>161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>
        <v>16.37</v>
      </c>
      <c r="AD15" s="1"/>
      <c r="AE15" s="1"/>
      <c r="AF15" s="2"/>
      <c r="AG15" s="1"/>
      <c r="AH15" s="1"/>
      <c r="AI15" s="1"/>
      <c r="AJ15" s="1"/>
    </row>
    <row r="16" spans="1:36" x14ac:dyDescent="0.25">
      <c r="A16" s="1" t="s">
        <v>162</v>
      </c>
      <c r="B16" s="1" t="s">
        <v>80</v>
      </c>
      <c r="C16" s="1"/>
      <c r="D16" s="1"/>
      <c r="E16" s="1"/>
      <c r="F16" s="1"/>
      <c r="G16" s="1"/>
      <c r="H16" s="1" t="s">
        <v>163</v>
      </c>
      <c r="I16" s="1"/>
      <c r="J16" s="1"/>
      <c r="K16" s="1"/>
      <c r="L16" s="1" t="s">
        <v>164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>
        <v>5.52</v>
      </c>
      <c r="Z16" s="1"/>
      <c r="AA16" s="1"/>
      <c r="AB16" s="1"/>
      <c r="AC16" s="1"/>
      <c r="AD16" s="1">
        <v>24.12</v>
      </c>
      <c r="AE16" s="1"/>
      <c r="AF16" s="2"/>
      <c r="AG16" s="1"/>
      <c r="AH16" s="1"/>
      <c r="AI16" s="1"/>
      <c r="AJ16" s="1"/>
    </row>
    <row r="17" spans="1:36" x14ac:dyDescent="0.25">
      <c r="A17" s="1" t="s">
        <v>101</v>
      </c>
      <c r="B17" s="1" t="s">
        <v>80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 t="s">
        <v>165</v>
      </c>
      <c r="O17" s="1"/>
      <c r="P17" s="1" t="s">
        <v>166</v>
      </c>
      <c r="Q17" s="1"/>
      <c r="R17" s="1"/>
      <c r="S17" s="1"/>
      <c r="T17" s="1"/>
      <c r="U17" s="1"/>
      <c r="V17" s="1"/>
      <c r="W17" s="1"/>
      <c r="X17" s="1"/>
      <c r="Y17" s="1">
        <v>4.46</v>
      </c>
      <c r="Z17" s="1"/>
      <c r="AA17" s="1"/>
      <c r="AB17" s="1"/>
      <c r="AC17" s="1"/>
      <c r="AD17" s="1">
        <v>24.95</v>
      </c>
      <c r="AE17" s="1"/>
      <c r="AF17" s="2"/>
      <c r="AG17" s="1"/>
      <c r="AH17" s="1"/>
      <c r="AI17" s="1"/>
      <c r="AJ17" s="1"/>
    </row>
    <row r="18" spans="1:36" x14ac:dyDescent="0.25">
      <c r="A18" s="1" t="s">
        <v>57</v>
      </c>
      <c r="B18" s="1" t="s">
        <v>80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 t="s">
        <v>167</v>
      </c>
      <c r="O18" s="1"/>
      <c r="P18" s="1" t="s">
        <v>168</v>
      </c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>
        <v>18.100000000000001</v>
      </c>
      <c r="AD18" s="1"/>
      <c r="AE18" s="1"/>
      <c r="AF18" s="2"/>
      <c r="AG18" s="1"/>
      <c r="AH18" s="1"/>
      <c r="AI18" s="1"/>
      <c r="AJ18" s="1"/>
    </row>
    <row r="19" spans="1:36" x14ac:dyDescent="0.25">
      <c r="A19" s="7" t="s">
        <v>47</v>
      </c>
      <c r="B19" s="1" t="s">
        <v>160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>
        <v>3.18</v>
      </c>
      <c r="Z19" s="1">
        <v>7.87</v>
      </c>
      <c r="AA19" s="1"/>
      <c r="AB19" s="1"/>
      <c r="AC19" s="1">
        <v>11.72</v>
      </c>
      <c r="AD19" s="1">
        <v>9.7799999999999994</v>
      </c>
      <c r="AE19" s="1"/>
      <c r="AF19" s="2"/>
      <c r="AG19" s="1"/>
      <c r="AH19" s="1"/>
      <c r="AI19" s="1"/>
      <c r="AJ19" s="1"/>
    </row>
    <row r="20" spans="1:36" x14ac:dyDescent="0.25">
      <c r="A20" s="1" t="s">
        <v>169</v>
      </c>
      <c r="B20" s="1" t="s">
        <v>80</v>
      </c>
      <c r="C20" s="1"/>
      <c r="D20" s="1"/>
      <c r="E20" s="1"/>
      <c r="F20" s="1"/>
      <c r="G20" s="1"/>
      <c r="H20" s="1" t="s">
        <v>170</v>
      </c>
      <c r="I20" s="1"/>
      <c r="J20" s="1"/>
      <c r="K20" s="1"/>
      <c r="L20" s="1" t="s">
        <v>171</v>
      </c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>
        <v>7.09</v>
      </c>
      <c r="AC20" s="1"/>
      <c r="AD20" s="1"/>
      <c r="AE20" s="1"/>
      <c r="AF20" s="2"/>
      <c r="AG20" s="1"/>
      <c r="AH20" s="1"/>
      <c r="AI20" s="1"/>
      <c r="AJ20" s="1"/>
    </row>
    <row r="21" spans="1:36" x14ac:dyDescent="0.25">
      <c r="A21" s="1" t="s">
        <v>44</v>
      </c>
      <c r="B21" s="1" t="s">
        <v>58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 t="s">
        <v>172</v>
      </c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2"/>
      <c r="AG21" s="1"/>
      <c r="AH21" s="1"/>
      <c r="AI21" s="1"/>
      <c r="AJ21" s="1"/>
    </row>
    <row r="22" spans="1:36" x14ac:dyDescent="0.25">
      <c r="A22" s="7" t="s">
        <v>173</v>
      </c>
      <c r="B22" s="1" t="s">
        <v>52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>
        <v>3.8</v>
      </c>
      <c r="Z22" s="1"/>
      <c r="AA22" s="1"/>
      <c r="AB22" s="1"/>
      <c r="AC22" s="1"/>
      <c r="AD22" s="1"/>
      <c r="AE22" s="1"/>
      <c r="AF22" s="2"/>
      <c r="AG22" s="1"/>
      <c r="AH22" s="1"/>
      <c r="AI22" s="1"/>
      <c r="AJ22" s="1"/>
    </row>
    <row r="23" spans="1:36" x14ac:dyDescent="0.25">
      <c r="A23" s="7" t="s">
        <v>174</v>
      </c>
      <c r="B23" s="1" t="s">
        <v>52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2"/>
      <c r="AG23" s="1"/>
      <c r="AH23" s="1"/>
      <c r="AI23" s="1"/>
      <c r="AJ23" s="1"/>
    </row>
    <row r="24" spans="1:36" x14ac:dyDescent="0.25">
      <c r="A24" s="7" t="s">
        <v>61</v>
      </c>
      <c r="B24" s="1" t="s">
        <v>52</v>
      </c>
      <c r="C24" s="1" t="s">
        <v>175</v>
      </c>
      <c r="D24" s="1"/>
      <c r="E24" s="1"/>
      <c r="F24" s="1" t="s">
        <v>176</v>
      </c>
      <c r="G24" s="1"/>
      <c r="H24" s="1"/>
      <c r="I24" s="1"/>
      <c r="J24" s="1"/>
      <c r="K24" s="1" t="s">
        <v>177</v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>
        <v>4.18</v>
      </c>
      <c r="Z24" s="1"/>
      <c r="AA24" s="1"/>
      <c r="AB24" s="1">
        <v>8.9</v>
      </c>
      <c r="AC24" s="1"/>
      <c r="AD24" s="1"/>
      <c r="AE24" s="1"/>
      <c r="AF24" s="1">
        <v>86</v>
      </c>
      <c r="AG24" s="1"/>
      <c r="AH24" s="1"/>
      <c r="AI24" s="1"/>
      <c r="AJ24" s="2"/>
    </row>
    <row r="25" spans="1:36" x14ac:dyDescent="0.25">
      <c r="A25" s="7" t="s">
        <v>178</v>
      </c>
      <c r="B25" s="1" t="s">
        <v>52</v>
      </c>
      <c r="C25" s="1" t="s">
        <v>179</v>
      </c>
      <c r="D25" s="1"/>
      <c r="E25" s="1"/>
      <c r="F25" s="1"/>
      <c r="G25" s="1"/>
      <c r="H25" s="1"/>
      <c r="I25" s="1"/>
      <c r="J25" s="1"/>
      <c r="K25" s="1" t="s">
        <v>180</v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>
        <v>1.43</v>
      </c>
      <c r="Y25" s="1">
        <v>3.4</v>
      </c>
      <c r="Z25" s="1"/>
      <c r="AA25" s="1"/>
      <c r="AB25" s="1">
        <v>7</v>
      </c>
      <c r="AC25" s="1"/>
      <c r="AD25" s="1"/>
      <c r="AE25" s="1"/>
      <c r="AF25" s="1">
        <v>54</v>
      </c>
      <c r="AG25" s="1"/>
      <c r="AH25" s="1"/>
      <c r="AI25" s="1"/>
      <c r="AJ25" s="2"/>
    </row>
    <row r="26" spans="1:36" x14ac:dyDescent="0.25">
      <c r="A26" s="7" t="s">
        <v>66</v>
      </c>
      <c r="B26" s="1" t="s">
        <v>52</v>
      </c>
      <c r="C26" s="1" t="s">
        <v>181</v>
      </c>
      <c r="D26" s="1"/>
      <c r="E26" s="1"/>
      <c r="F26" s="1"/>
      <c r="G26" s="1"/>
      <c r="H26" s="1"/>
      <c r="I26" s="1"/>
      <c r="J26" s="1"/>
      <c r="K26" s="1" t="s">
        <v>182</v>
      </c>
      <c r="L26" s="1"/>
      <c r="M26" s="1"/>
      <c r="N26" s="1"/>
      <c r="O26" s="1"/>
      <c r="P26" s="1"/>
      <c r="Q26" s="1" t="s">
        <v>183</v>
      </c>
      <c r="R26" s="1"/>
      <c r="S26" s="1"/>
      <c r="T26" s="1"/>
      <c r="U26" s="1"/>
      <c r="V26" s="1"/>
      <c r="W26" s="1"/>
      <c r="X26" s="1"/>
      <c r="Y26" s="1">
        <v>3.96</v>
      </c>
      <c r="Z26" s="1"/>
      <c r="AA26" s="1"/>
      <c r="AB26" s="1">
        <v>6.95</v>
      </c>
      <c r="AC26" s="1">
        <v>12.95</v>
      </c>
      <c r="AD26" s="1"/>
      <c r="AE26" s="1"/>
      <c r="AF26" s="1">
        <v>51</v>
      </c>
      <c r="AG26" s="1"/>
      <c r="AH26" s="1"/>
      <c r="AI26" s="1"/>
      <c r="AJ26" s="2"/>
    </row>
    <row r="27" spans="1:36" x14ac:dyDescent="0.25">
      <c r="A27" s="7" t="s">
        <v>64</v>
      </c>
      <c r="B27" s="1" t="s">
        <v>52</v>
      </c>
      <c r="C27" s="1" t="s">
        <v>184</v>
      </c>
      <c r="D27" s="1"/>
      <c r="E27" s="1"/>
      <c r="F27" s="1" t="s">
        <v>185</v>
      </c>
      <c r="G27" s="1"/>
      <c r="H27" s="1"/>
      <c r="I27" s="1"/>
      <c r="J27" s="1"/>
      <c r="K27" s="1" t="s">
        <v>186</v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>
        <v>3.96</v>
      </c>
      <c r="Z27" s="1"/>
      <c r="AA27" s="1"/>
      <c r="AB27" s="1">
        <v>6.98</v>
      </c>
      <c r="AC27" s="1"/>
      <c r="AD27" s="1"/>
      <c r="AE27" s="1">
        <v>16.91</v>
      </c>
      <c r="AF27" s="1">
        <v>53</v>
      </c>
      <c r="AG27" s="1"/>
      <c r="AH27" s="1"/>
      <c r="AI27" s="1"/>
      <c r="AJ27" s="2"/>
    </row>
    <row r="28" spans="1:36" x14ac:dyDescent="0.25">
      <c r="A28" s="7" t="s">
        <v>68</v>
      </c>
      <c r="B28" s="1" t="s">
        <v>52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>
        <v>3.29</v>
      </c>
      <c r="Z28" s="1"/>
      <c r="AA28" s="1"/>
      <c r="AB28" s="1">
        <v>5.28</v>
      </c>
      <c r="AC28" s="1">
        <v>8.66</v>
      </c>
      <c r="AD28" s="1"/>
      <c r="AE28" s="1"/>
      <c r="AF28" s="1"/>
      <c r="AG28" s="1"/>
      <c r="AH28" s="1"/>
      <c r="AI28" s="1"/>
      <c r="AJ28" s="2"/>
    </row>
    <row r="29" spans="1:36" x14ac:dyDescent="0.25">
      <c r="A29" s="7" t="s">
        <v>112</v>
      </c>
      <c r="B29" s="1" t="s">
        <v>52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 t="s">
        <v>187</v>
      </c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2"/>
    </row>
    <row r="30" spans="1:36" x14ac:dyDescent="0.25">
      <c r="A30" s="7" t="s">
        <v>108</v>
      </c>
      <c r="B30" s="1" t="s">
        <v>52</v>
      </c>
      <c r="C30" s="1"/>
      <c r="D30" s="1"/>
      <c r="E30" s="1"/>
      <c r="F30" s="1"/>
      <c r="G30" s="1"/>
      <c r="H30" s="1"/>
      <c r="I30" s="1"/>
      <c r="J30" s="1"/>
      <c r="K30" s="1" t="s">
        <v>188</v>
      </c>
      <c r="L30" s="1"/>
      <c r="M30" s="1"/>
      <c r="N30" s="1"/>
      <c r="O30" s="1"/>
      <c r="P30" s="1"/>
      <c r="Q30" s="1" t="s">
        <v>189</v>
      </c>
      <c r="R30" s="1"/>
      <c r="S30" s="1"/>
      <c r="T30" s="1"/>
      <c r="U30" s="1"/>
      <c r="V30" s="1"/>
      <c r="W30" s="1"/>
      <c r="X30" s="1"/>
      <c r="Y30" s="1">
        <v>3.41</v>
      </c>
      <c r="Z30" s="1"/>
      <c r="AA30" s="1"/>
      <c r="AB30" s="1">
        <v>5.72</v>
      </c>
      <c r="AC30" s="1"/>
      <c r="AD30" s="1"/>
      <c r="AE30" s="1"/>
      <c r="AF30" s="1">
        <v>23</v>
      </c>
      <c r="AG30" s="1"/>
      <c r="AH30" s="1"/>
      <c r="AI30" s="1"/>
      <c r="AJ30" s="2"/>
    </row>
    <row r="31" spans="1:36" x14ac:dyDescent="0.25">
      <c r="A31" s="7" t="s">
        <v>96</v>
      </c>
      <c r="B31" s="1" t="s">
        <v>52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>
        <v>8.85</v>
      </c>
      <c r="AA31" s="1"/>
      <c r="AB31" s="1"/>
      <c r="AC31" s="1"/>
      <c r="AD31" s="1"/>
      <c r="AE31" s="1"/>
      <c r="AF31" s="1"/>
      <c r="AG31" s="1"/>
      <c r="AH31" s="1"/>
      <c r="AI31" s="1"/>
      <c r="AJ31" s="2"/>
    </row>
    <row r="32" spans="1:36" x14ac:dyDescent="0.25">
      <c r="A32" s="7" t="s">
        <v>174</v>
      </c>
      <c r="B32" s="1" t="s">
        <v>52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 t="s">
        <v>190</v>
      </c>
      <c r="R32" s="1"/>
      <c r="S32" s="1"/>
      <c r="T32" s="1"/>
      <c r="U32" s="1"/>
      <c r="V32" s="1"/>
      <c r="W32" s="1"/>
      <c r="X32" s="1"/>
      <c r="Y32" s="1"/>
      <c r="Z32" s="1">
        <v>8.52</v>
      </c>
      <c r="AA32" s="1"/>
      <c r="AB32" s="1"/>
      <c r="AC32" s="1"/>
      <c r="AD32" s="1"/>
      <c r="AE32" s="1"/>
      <c r="AF32" s="1"/>
      <c r="AG32" s="1"/>
      <c r="AH32" s="1"/>
      <c r="AI32" s="1"/>
      <c r="AJ32" s="2"/>
    </row>
    <row r="33" spans="1:36" x14ac:dyDescent="0.25">
      <c r="A33" s="6" t="s">
        <v>191</v>
      </c>
      <c r="B33" s="1" t="s">
        <v>58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 t="s">
        <v>192</v>
      </c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2"/>
    </row>
    <row r="34" spans="1:36" x14ac:dyDescent="0.25">
      <c r="A34" s="1" t="s">
        <v>193</v>
      </c>
      <c r="B34" s="1" t="s">
        <v>115</v>
      </c>
      <c r="C34" s="1" t="s">
        <v>194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>
        <v>3.26</v>
      </c>
      <c r="Z34" s="1"/>
      <c r="AA34" s="1"/>
      <c r="AB34" s="1">
        <v>4.5199999999999996</v>
      </c>
      <c r="AC34" s="1"/>
      <c r="AD34" s="1"/>
      <c r="AE34" s="1"/>
      <c r="AF34" s="1">
        <v>40</v>
      </c>
      <c r="AG34" s="1"/>
      <c r="AH34" s="1"/>
      <c r="AI34" s="1"/>
      <c r="AJ34" s="2"/>
    </row>
    <row r="35" spans="1:36" x14ac:dyDescent="0.25">
      <c r="A35" s="1" t="s">
        <v>195</v>
      </c>
      <c r="B35" s="1" t="s">
        <v>115</v>
      </c>
      <c r="C35" s="1" t="s">
        <v>196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>
        <v>2.84</v>
      </c>
      <c r="Z35" s="1"/>
      <c r="AA35" s="1"/>
      <c r="AB35" s="1">
        <v>4.8</v>
      </c>
      <c r="AC35" s="1"/>
      <c r="AD35" s="1"/>
      <c r="AE35" s="1"/>
      <c r="AF35" s="1">
        <v>34</v>
      </c>
      <c r="AG35" s="1"/>
      <c r="AH35" s="1"/>
      <c r="AI35" s="1"/>
      <c r="AJ35" s="2"/>
    </row>
    <row r="36" spans="1:36" x14ac:dyDescent="0.25">
      <c r="A36" s="7" t="s">
        <v>197</v>
      </c>
      <c r="B36" s="1" t="s">
        <v>62</v>
      </c>
      <c r="C36" s="1" t="s">
        <v>198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>
        <v>2.08</v>
      </c>
      <c r="Z36" s="1"/>
      <c r="AA36" s="1"/>
      <c r="AB36" s="1">
        <v>5.7</v>
      </c>
      <c r="AC36" s="1"/>
      <c r="AD36" s="1"/>
      <c r="AE36" s="1"/>
      <c r="AF36" s="1">
        <v>28</v>
      </c>
      <c r="AG36" s="1"/>
      <c r="AH36" s="1"/>
      <c r="AI36" s="1"/>
      <c r="AJ36" s="2"/>
    </row>
    <row r="37" spans="1:36" x14ac:dyDescent="0.25">
      <c r="A37" s="7" t="s">
        <v>199</v>
      </c>
      <c r="B37" s="1" t="s">
        <v>62</v>
      </c>
      <c r="C37" s="1" t="s">
        <v>200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>
        <v>2.78</v>
      </c>
      <c r="Z37" s="1"/>
      <c r="AA37" s="1"/>
      <c r="AB37" s="1">
        <v>5.58</v>
      </c>
      <c r="AC37" s="1"/>
      <c r="AD37" s="1"/>
      <c r="AE37" s="1"/>
      <c r="AF37" s="1">
        <v>38</v>
      </c>
      <c r="AG37" s="1"/>
      <c r="AH37" s="1"/>
      <c r="AI37" s="1"/>
      <c r="AJ37" s="2"/>
    </row>
    <row r="38" spans="1:36" x14ac:dyDescent="0.25">
      <c r="A38" s="7" t="s">
        <v>201</v>
      </c>
      <c r="B38" s="1" t="s">
        <v>62</v>
      </c>
      <c r="C38" s="1" t="s">
        <v>202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>
        <v>2.7</v>
      </c>
      <c r="Z38" s="1">
        <v>7.39</v>
      </c>
      <c r="AA38" s="1"/>
      <c r="AB38" s="1">
        <v>4.8</v>
      </c>
      <c r="AC38" s="1"/>
      <c r="AD38" s="1">
        <v>9.75</v>
      </c>
      <c r="AE38" s="1"/>
      <c r="AF38" s="1">
        <v>45</v>
      </c>
      <c r="AG38" s="1"/>
      <c r="AH38" s="1"/>
      <c r="AI38" s="1"/>
      <c r="AJ38" s="2"/>
    </row>
    <row r="39" spans="1:36" x14ac:dyDescent="0.25">
      <c r="A39" s="7" t="s">
        <v>203</v>
      </c>
      <c r="B39" s="1" t="s">
        <v>62</v>
      </c>
      <c r="C39" s="1"/>
      <c r="D39" s="1" t="s">
        <v>204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>
        <v>2.83</v>
      </c>
      <c r="Z39" s="1"/>
      <c r="AA39" s="1"/>
      <c r="AB39" s="1">
        <v>4.21</v>
      </c>
      <c r="AC39" s="1"/>
      <c r="AD39" s="1"/>
      <c r="AE39" s="1"/>
      <c r="AF39" s="1">
        <v>32</v>
      </c>
      <c r="AG39" s="1"/>
      <c r="AH39" s="1"/>
      <c r="AI39" s="1"/>
      <c r="AJ39" s="2"/>
    </row>
    <row r="40" spans="1:36" x14ac:dyDescent="0.25">
      <c r="A40" s="7" t="s">
        <v>205</v>
      </c>
      <c r="B40" s="1" t="s">
        <v>62</v>
      </c>
      <c r="C40" s="1" t="s">
        <v>206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>
        <v>2.11</v>
      </c>
      <c r="Z40" s="1"/>
      <c r="AA40" s="1"/>
      <c r="AB40" s="1">
        <v>5.62</v>
      </c>
      <c r="AC40" s="1"/>
      <c r="AD40" s="1"/>
      <c r="AE40" s="1"/>
      <c r="AF40" s="1">
        <v>26</v>
      </c>
      <c r="AG40" s="1"/>
      <c r="AH40" s="1"/>
      <c r="AI40" s="1"/>
      <c r="AJ40" s="2"/>
    </row>
    <row r="41" spans="1:36" x14ac:dyDescent="0.25">
      <c r="A41" s="7" t="s">
        <v>207</v>
      </c>
      <c r="B41" s="1" t="s">
        <v>62</v>
      </c>
      <c r="C41" s="1" t="s">
        <v>208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>
        <v>2.82</v>
      </c>
      <c r="Z41" s="1"/>
      <c r="AA41" s="1"/>
      <c r="AB41" s="1">
        <v>6.15</v>
      </c>
      <c r="AC41" s="1"/>
      <c r="AD41" s="1"/>
      <c r="AE41" s="1"/>
      <c r="AF41" s="1">
        <v>48</v>
      </c>
      <c r="AG41" s="1"/>
      <c r="AH41" s="1"/>
      <c r="AI41" s="1"/>
      <c r="AJ41" s="2"/>
    </row>
    <row r="42" spans="1:36" x14ac:dyDescent="0.25">
      <c r="A42" s="7" t="s">
        <v>209</v>
      </c>
      <c r="B42" s="1" t="s">
        <v>62</v>
      </c>
      <c r="C42" s="1" t="s">
        <v>210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>
        <v>3.33</v>
      </c>
      <c r="Z42" s="1"/>
      <c r="AA42" s="1"/>
      <c r="AB42" s="1">
        <v>4.8499999999999996</v>
      </c>
      <c r="AC42" s="1"/>
      <c r="AD42" s="1"/>
      <c r="AE42" s="1"/>
      <c r="AF42" s="1">
        <v>42</v>
      </c>
      <c r="AG42" s="1"/>
      <c r="AH42" s="1"/>
      <c r="AI42" s="1"/>
      <c r="AJ42" s="2"/>
    </row>
    <row r="43" spans="1:36" x14ac:dyDescent="0.25">
      <c r="A43" s="7" t="s">
        <v>211</v>
      </c>
      <c r="B43" s="1" t="s">
        <v>212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 t="s">
        <v>213</v>
      </c>
      <c r="R43" s="1"/>
      <c r="S43" s="1"/>
      <c r="T43" s="1"/>
      <c r="U43" s="1"/>
      <c r="V43" s="1"/>
      <c r="W43" s="1"/>
      <c r="X43" s="1"/>
      <c r="Y43" s="1">
        <v>3.02</v>
      </c>
      <c r="Z43" s="1"/>
      <c r="AA43" s="1"/>
      <c r="AB43" s="1">
        <v>4.1399999999999997</v>
      </c>
      <c r="AC43" s="1">
        <v>6.35</v>
      </c>
      <c r="AD43" s="1"/>
      <c r="AE43" s="1"/>
      <c r="AF43" s="1">
        <v>30</v>
      </c>
      <c r="AG43" s="1"/>
      <c r="AH43" s="1"/>
      <c r="AI43" s="1"/>
      <c r="AJ43" s="2"/>
    </row>
    <row r="44" spans="1:36" x14ac:dyDescent="0.25">
      <c r="A44" s="1" t="s">
        <v>214</v>
      </c>
      <c r="B44" s="1" t="s">
        <v>215</v>
      </c>
      <c r="C44" s="1" t="s">
        <v>216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>
        <v>3.91</v>
      </c>
      <c r="Z44" s="1"/>
      <c r="AA44" s="1"/>
      <c r="AB44" s="1">
        <v>4.09</v>
      </c>
      <c r="AC44" s="1">
        <v>12.87</v>
      </c>
      <c r="AD44" s="1"/>
      <c r="AE44" s="1"/>
      <c r="AF44" s="1">
        <v>66</v>
      </c>
      <c r="AG44" s="1"/>
      <c r="AH44" s="1"/>
      <c r="AI44" s="1"/>
      <c r="AJ44" s="2"/>
    </row>
    <row r="45" spans="1:36" x14ac:dyDescent="0.25">
      <c r="A45" s="7" t="s">
        <v>217</v>
      </c>
      <c r="B45" s="1" t="s">
        <v>212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 t="s">
        <v>218</v>
      </c>
      <c r="X45" s="1"/>
      <c r="Y45" s="1">
        <v>2.5099999999999998</v>
      </c>
      <c r="Z45" s="1"/>
      <c r="AA45" s="1"/>
      <c r="AB45" s="1">
        <v>3.24</v>
      </c>
      <c r="AC45" s="1"/>
      <c r="AD45" s="1">
        <v>4.26</v>
      </c>
      <c r="AE45" s="1"/>
      <c r="AF45" s="1">
        <v>14</v>
      </c>
      <c r="AG45" s="1"/>
      <c r="AH45" s="1"/>
      <c r="AI45" s="1"/>
      <c r="AJ45" s="2"/>
    </row>
    <row r="46" spans="1:36" x14ac:dyDescent="0.25">
      <c r="A46" s="7" t="s">
        <v>219</v>
      </c>
      <c r="B46" s="1" t="s">
        <v>212</v>
      </c>
      <c r="C46" s="1"/>
      <c r="D46" s="1" t="s">
        <v>220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 t="s">
        <v>221</v>
      </c>
      <c r="R46" s="1"/>
      <c r="S46" s="1"/>
      <c r="T46" s="1"/>
      <c r="U46" s="1"/>
      <c r="V46" s="1"/>
      <c r="W46" s="1"/>
      <c r="X46" s="1"/>
      <c r="Y46" s="1">
        <v>2.78</v>
      </c>
      <c r="Z46" s="1"/>
      <c r="AA46" s="1"/>
      <c r="AB46" s="1">
        <v>4.08</v>
      </c>
      <c r="AC46" s="1">
        <v>8.56</v>
      </c>
      <c r="AD46" s="1"/>
      <c r="AE46" s="1"/>
      <c r="AF46" s="1">
        <v>22</v>
      </c>
      <c r="AG46" s="1"/>
      <c r="AH46" s="1"/>
      <c r="AI46" s="1"/>
      <c r="AJ46" s="2"/>
    </row>
    <row r="47" spans="1:36" x14ac:dyDescent="0.25">
      <c r="A47" s="7" t="s">
        <v>222</v>
      </c>
      <c r="B47" s="1" t="s">
        <v>212</v>
      </c>
      <c r="C47" s="1" t="s">
        <v>223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>
        <v>3.05</v>
      </c>
      <c r="Z47" s="1"/>
      <c r="AA47" s="1"/>
      <c r="AB47" s="1">
        <v>6</v>
      </c>
      <c r="AC47" s="1"/>
      <c r="AD47" s="1"/>
      <c r="AE47" s="1"/>
      <c r="AF47" s="1">
        <v>46</v>
      </c>
      <c r="AG47" s="1"/>
      <c r="AH47" s="1"/>
      <c r="AI47" s="1"/>
      <c r="AJ47" s="2"/>
    </row>
    <row r="48" spans="1:36" x14ac:dyDescent="0.25">
      <c r="A48" s="7" t="s">
        <v>224</v>
      </c>
      <c r="B48" s="1" t="s">
        <v>212</v>
      </c>
      <c r="C48" s="1" t="s">
        <v>225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>
        <v>0.89</v>
      </c>
      <c r="Y48" s="1"/>
      <c r="Z48" s="1"/>
      <c r="AA48" s="1"/>
      <c r="AB48" s="1">
        <v>4.42</v>
      </c>
      <c r="AC48" s="1">
        <v>7.28</v>
      </c>
      <c r="AD48" s="1"/>
      <c r="AE48" s="1"/>
      <c r="AF48" s="1">
        <v>22</v>
      </c>
      <c r="AG48" s="1"/>
      <c r="AH48" s="1"/>
      <c r="AI48" s="1"/>
      <c r="AJ48" s="2"/>
    </row>
    <row r="49" spans="1:36" x14ac:dyDescent="0.25">
      <c r="A49" s="3" t="s">
        <v>226</v>
      </c>
      <c r="B49" s="3" t="s">
        <v>215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 t="s">
        <v>227</v>
      </c>
      <c r="R49" s="3"/>
      <c r="S49" s="3"/>
      <c r="T49" s="3"/>
      <c r="U49" s="3"/>
      <c r="V49" s="3"/>
      <c r="W49" s="3"/>
      <c r="X49" s="3"/>
      <c r="Y49" s="3">
        <v>3</v>
      </c>
      <c r="Z49" s="3"/>
      <c r="AA49" s="3"/>
      <c r="AB49" s="3">
        <v>5.69</v>
      </c>
      <c r="AC49" s="3">
        <v>11.06</v>
      </c>
      <c r="AD49" s="3"/>
      <c r="AE49" s="3"/>
      <c r="AF49" s="3">
        <v>38</v>
      </c>
      <c r="AG49" s="3"/>
      <c r="AH49" s="3"/>
      <c r="AI49" s="3"/>
      <c r="AJ49" s="3"/>
    </row>
    <row r="50" spans="1:36" x14ac:dyDescent="0.25">
      <c r="A50" s="3" t="s">
        <v>228</v>
      </c>
      <c r="B50" s="3" t="s">
        <v>215</v>
      </c>
      <c r="C50" s="3" t="s">
        <v>229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>
        <v>2</v>
      </c>
      <c r="Z50" s="3"/>
      <c r="AA50" s="3"/>
      <c r="AB50" s="3">
        <v>3.28</v>
      </c>
      <c r="AC50" s="3"/>
      <c r="AD50" s="3"/>
      <c r="AE50" s="3"/>
      <c r="AF50" s="3">
        <v>3</v>
      </c>
      <c r="AG50" s="3"/>
      <c r="AH50" s="3"/>
      <c r="AI50" s="3"/>
      <c r="AJ50" s="3"/>
    </row>
    <row r="51" spans="1:36" x14ac:dyDescent="0.25">
      <c r="A51" s="3" t="s">
        <v>230</v>
      </c>
      <c r="B51" s="3" t="s">
        <v>215</v>
      </c>
      <c r="C51" s="3" t="s">
        <v>231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 t="s">
        <v>232</v>
      </c>
      <c r="R51" s="3"/>
      <c r="S51" s="3"/>
      <c r="T51" s="3"/>
      <c r="U51" s="3"/>
      <c r="V51" s="3"/>
      <c r="W51" s="3"/>
      <c r="X51" s="3">
        <v>0.83</v>
      </c>
      <c r="Y51" s="3">
        <v>2.65</v>
      </c>
      <c r="Z51" s="3"/>
      <c r="AA51" s="3"/>
      <c r="AB51" s="3">
        <v>3.42</v>
      </c>
      <c r="AC51" s="3">
        <v>7.14</v>
      </c>
      <c r="AD51" s="3"/>
      <c r="AE51" s="3"/>
      <c r="AF51" s="3">
        <v>15</v>
      </c>
      <c r="AG51" s="3"/>
      <c r="AH51" s="3"/>
      <c r="AI51" s="3"/>
      <c r="AJ51" s="3"/>
    </row>
    <row r="52" spans="1:36" x14ac:dyDescent="0.25">
      <c r="A52" s="3" t="s">
        <v>233</v>
      </c>
      <c r="B52" s="3" t="s">
        <v>215</v>
      </c>
      <c r="C52" s="3" t="s">
        <v>234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>
        <v>3.54</v>
      </c>
      <c r="Z52" s="3"/>
      <c r="AA52" s="3"/>
      <c r="AB52" s="3">
        <v>5.0999999999999996</v>
      </c>
      <c r="AC52" s="3">
        <v>10.3</v>
      </c>
      <c r="AD52" s="3"/>
      <c r="AE52" s="3"/>
      <c r="AF52" s="3">
        <v>51</v>
      </c>
      <c r="AG52" s="3"/>
      <c r="AH52" s="3"/>
      <c r="AI52" s="3"/>
      <c r="AJ52" s="3"/>
    </row>
    <row r="53" spans="1:36" x14ac:dyDescent="0.25">
      <c r="A53" s="3" t="s">
        <v>235</v>
      </c>
      <c r="B53" s="3" t="s">
        <v>215</v>
      </c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 t="s">
        <v>236</v>
      </c>
      <c r="R53" s="3"/>
      <c r="S53" s="3"/>
      <c r="T53" s="3"/>
      <c r="U53" s="3"/>
      <c r="V53" s="3"/>
      <c r="W53" s="3"/>
      <c r="X53" s="3"/>
      <c r="Y53" s="3">
        <v>2.84</v>
      </c>
      <c r="Z53" s="3"/>
      <c r="AA53" s="3"/>
      <c r="AB53" s="3">
        <v>5.72</v>
      </c>
      <c r="AC53" s="3"/>
      <c r="AD53" s="3">
        <v>8.4</v>
      </c>
      <c r="AE53" s="3"/>
      <c r="AF53" s="3">
        <v>32</v>
      </c>
      <c r="AG53" s="3"/>
      <c r="AH53" s="3"/>
      <c r="AI53" s="3"/>
      <c r="AJ53" s="3"/>
    </row>
    <row r="54" spans="1:36" x14ac:dyDescent="0.25">
      <c r="A54" s="3" t="s">
        <v>57</v>
      </c>
      <c r="B54" s="3" t="s">
        <v>215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 t="s">
        <v>237</v>
      </c>
      <c r="R54" s="3"/>
      <c r="S54" s="3"/>
      <c r="T54" s="3"/>
      <c r="U54" s="3"/>
      <c r="V54" s="3"/>
      <c r="W54" s="3"/>
      <c r="X54" s="3"/>
      <c r="Y54" s="3">
        <v>2.82</v>
      </c>
      <c r="Z54" s="3"/>
      <c r="AA54" s="3"/>
      <c r="AB54" s="3"/>
      <c r="AC54" s="3"/>
      <c r="AD54" s="3">
        <v>7.42</v>
      </c>
      <c r="AE54" s="3"/>
      <c r="AF54" s="3">
        <v>28</v>
      </c>
      <c r="AG54" s="3"/>
      <c r="AH54" s="3"/>
      <c r="AI54" s="3"/>
      <c r="AJ54" s="3"/>
    </row>
    <row r="55" spans="1:36" x14ac:dyDescent="0.25">
      <c r="A55" s="3" t="s">
        <v>238</v>
      </c>
      <c r="B55" s="3" t="s">
        <v>215</v>
      </c>
      <c r="C55" s="3"/>
      <c r="D55" s="3" t="s">
        <v>239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>
        <v>2.66</v>
      </c>
      <c r="Z55" s="3"/>
      <c r="AA55" s="3"/>
      <c r="AB55" s="3"/>
      <c r="AC55" s="3">
        <v>8.91</v>
      </c>
      <c r="AD55" s="3"/>
      <c r="AE55" s="3"/>
      <c r="AF55" s="3">
        <v>14</v>
      </c>
      <c r="AG55" s="3"/>
      <c r="AH55" s="3"/>
      <c r="AI55" s="3"/>
      <c r="AJ55" s="3"/>
    </row>
    <row r="56" spans="1:36" x14ac:dyDescent="0.25">
      <c r="A56" s="3" t="s">
        <v>240</v>
      </c>
      <c r="B56" s="3" t="s">
        <v>215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 t="s">
        <v>241</v>
      </c>
      <c r="R56" s="3"/>
      <c r="S56" s="3"/>
      <c r="T56" s="3"/>
      <c r="U56" s="3"/>
      <c r="V56" s="3"/>
      <c r="W56" s="3"/>
      <c r="X56" s="3"/>
      <c r="Y56" s="3">
        <v>3.32</v>
      </c>
      <c r="Z56" s="3"/>
      <c r="AA56" s="3"/>
      <c r="AB56" s="3"/>
      <c r="AC56" s="3"/>
      <c r="AD56" s="3">
        <v>6.6</v>
      </c>
      <c r="AE56" s="3"/>
      <c r="AF56" s="3">
        <v>36</v>
      </c>
      <c r="AG56" s="3"/>
      <c r="AH56" s="3"/>
      <c r="AI56" s="3"/>
      <c r="AJ56" s="3"/>
    </row>
    <row r="57" spans="1:36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</row>
  </sheetData>
  <autoFilter ref="A1:AJ56" xr:uid="{00000000-0001-0000-0400-000000000000}"/>
  <pageMargins left="0.70866141732283472" right="0.70866141732283472" top="0.74803149606299213" bottom="0.74803149606299213" header="0.31496062992125984" footer="0.31496062992125984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099ADA-A91C-40FC-A9EA-06C522553474}">
  <dimension ref="A1:AJ33"/>
  <sheetViews>
    <sheetView workbookViewId="0">
      <pane ySplit="1" topLeftCell="A2" activePane="bottomLeft" state="frozen"/>
      <selection pane="bottomLeft" activeCell="B1" sqref="B1:B1048576"/>
    </sheetView>
  </sheetViews>
  <sheetFormatPr baseColWidth="10" defaultRowHeight="15" x14ac:dyDescent="0.25"/>
  <cols>
    <col min="1" max="1" width="12.7109375" bestFit="1" customWidth="1"/>
    <col min="21" max="21" width="14.140625" bestFit="1" customWidth="1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1" t="s">
        <v>36</v>
      </c>
      <c r="B2" s="1" t="s">
        <v>37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72</v>
      </c>
      <c r="W2" s="1"/>
      <c r="X2" s="1"/>
      <c r="Y2" s="1"/>
      <c r="Z2" s="1"/>
      <c r="AA2" s="1"/>
      <c r="AB2" s="1"/>
      <c r="AC2" s="1"/>
      <c r="AD2" s="1"/>
      <c r="AE2" s="1"/>
      <c r="AF2" s="2"/>
      <c r="AG2" s="1"/>
      <c r="AH2" s="1"/>
      <c r="AI2" s="1"/>
      <c r="AJ2" s="1"/>
    </row>
    <row r="3" spans="1:36" x14ac:dyDescent="0.25">
      <c r="A3" s="1" t="s">
        <v>73</v>
      </c>
      <c r="B3" s="1" t="s">
        <v>74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 t="s">
        <v>75</v>
      </c>
      <c r="S3" s="1"/>
      <c r="T3" s="1"/>
      <c r="U3" s="1"/>
      <c r="V3" s="1" t="s">
        <v>76</v>
      </c>
      <c r="W3" s="1"/>
      <c r="X3" s="1"/>
      <c r="Y3" s="1"/>
      <c r="Z3" s="1"/>
      <c r="AA3" s="1"/>
      <c r="AB3" s="1"/>
      <c r="AC3" s="1"/>
      <c r="AD3" s="1"/>
      <c r="AE3" s="1"/>
      <c r="AF3" s="2"/>
      <c r="AG3" s="1"/>
      <c r="AH3" s="1"/>
      <c r="AI3" s="1"/>
      <c r="AJ3" s="1"/>
    </row>
    <row r="4" spans="1:36" x14ac:dyDescent="0.25">
      <c r="A4" s="6" t="s">
        <v>40</v>
      </c>
      <c r="B4" s="1" t="s">
        <v>77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 t="s">
        <v>78</v>
      </c>
      <c r="Q4" s="1"/>
      <c r="R4" s="1" t="s">
        <v>79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2"/>
      <c r="AG4" s="1"/>
      <c r="AH4" s="1"/>
      <c r="AI4" s="1"/>
      <c r="AJ4" s="1"/>
    </row>
    <row r="5" spans="1:36" x14ac:dyDescent="0.25">
      <c r="A5" s="1" t="s">
        <v>57</v>
      </c>
      <c r="B5" s="1" t="s">
        <v>80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 t="s">
        <v>81</v>
      </c>
      <c r="O5" s="1"/>
      <c r="P5" s="1" t="s">
        <v>82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2"/>
      <c r="AG5" s="1"/>
      <c r="AH5" s="1"/>
      <c r="AI5" s="1"/>
      <c r="AJ5" s="1"/>
    </row>
    <row r="6" spans="1:36" x14ac:dyDescent="0.25">
      <c r="A6" s="1" t="s">
        <v>57</v>
      </c>
      <c r="B6" s="1" t="s">
        <v>80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 t="s">
        <v>83</v>
      </c>
      <c r="Q6" s="1"/>
      <c r="R6" s="1" t="s">
        <v>84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2"/>
      <c r="AG6" s="1"/>
      <c r="AH6" s="1"/>
      <c r="AI6" s="1"/>
      <c r="AJ6" s="1"/>
    </row>
    <row r="7" spans="1:36" x14ac:dyDescent="0.25">
      <c r="A7" s="6" t="s">
        <v>85</v>
      </c>
      <c r="B7" s="1" t="s">
        <v>80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 t="s">
        <v>86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2"/>
      <c r="AG7" s="1"/>
      <c r="AH7" s="1"/>
      <c r="AI7" s="1"/>
      <c r="AJ7" s="1"/>
    </row>
    <row r="8" spans="1:36" x14ac:dyDescent="0.25">
      <c r="A8" s="7" t="s">
        <v>55</v>
      </c>
      <c r="B8" s="1" t="s">
        <v>52</v>
      </c>
      <c r="C8" s="1"/>
      <c r="D8" s="1"/>
      <c r="E8" s="1"/>
      <c r="F8" s="1" t="s">
        <v>87</v>
      </c>
      <c r="G8" s="1"/>
      <c r="H8" s="1"/>
      <c r="I8" s="1"/>
      <c r="J8" s="1"/>
      <c r="K8" s="1" t="s">
        <v>88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>
        <v>2.94</v>
      </c>
      <c r="Z8" s="1"/>
      <c r="AA8" s="1"/>
      <c r="AB8" s="1"/>
      <c r="AC8" s="1"/>
      <c r="AD8" s="1"/>
      <c r="AE8" s="1"/>
      <c r="AF8" s="2"/>
      <c r="AG8" s="1"/>
      <c r="AH8" s="1"/>
      <c r="AI8" s="1"/>
      <c r="AJ8" s="1"/>
    </row>
    <row r="9" spans="1:36" x14ac:dyDescent="0.25">
      <c r="A9" s="7" t="s">
        <v>47</v>
      </c>
      <c r="B9" s="1" t="s">
        <v>52</v>
      </c>
      <c r="C9" s="1"/>
      <c r="D9" s="1"/>
      <c r="E9" s="1"/>
      <c r="F9" s="1" t="s">
        <v>89</v>
      </c>
      <c r="G9" s="1"/>
      <c r="H9" s="1"/>
      <c r="I9" s="1"/>
      <c r="J9" s="1"/>
      <c r="K9" s="1" t="s">
        <v>90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>
        <v>3.29</v>
      </c>
      <c r="Z9" s="1"/>
      <c r="AA9" s="1"/>
      <c r="AB9" s="1">
        <v>4.82</v>
      </c>
      <c r="AC9" s="1"/>
      <c r="AD9" s="1"/>
      <c r="AE9" s="1"/>
      <c r="AF9" s="2"/>
      <c r="AG9" s="1"/>
      <c r="AH9" s="1"/>
      <c r="AI9" s="1"/>
      <c r="AJ9" s="1"/>
    </row>
    <row r="10" spans="1:36" x14ac:dyDescent="0.25">
      <c r="A10" s="5" t="s">
        <v>91</v>
      </c>
      <c r="B10" s="3" t="s">
        <v>52</v>
      </c>
      <c r="C10" s="3"/>
      <c r="D10" s="3"/>
      <c r="E10" s="3"/>
      <c r="F10" s="3"/>
      <c r="G10" s="3"/>
      <c r="H10" s="3"/>
      <c r="I10" s="3"/>
      <c r="J10" s="3"/>
      <c r="K10" s="3" t="s">
        <v>92</v>
      </c>
      <c r="L10" s="3"/>
      <c r="M10" s="3"/>
      <c r="N10" s="3"/>
      <c r="O10" s="3"/>
      <c r="P10" s="3"/>
      <c r="Q10" s="3" t="s">
        <v>93</v>
      </c>
      <c r="R10" s="3"/>
      <c r="S10" s="3"/>
      <c r="T10" s="3"/>
      <c r="U10" s="3"/>
      <c r="V10" s="3"/>
      <c r="W10" s="3"/>
      <c r="X10" s="3"/>
      <c r="Y10" s="3">
        <v>4.05</v>
      </c>
      <c r="Z10" s="3"/>
      <c r="AA10" s="3"/>
      <c r="AB10" s="3"/>
      <c r="AC10" s="3"/>
      <c r="AD10" s="3">
        <v>14.88</v>
      </c>
      <c r="AE10" s="3"/>
      <c r="AF10" s="3"/>
      <c r="AG10" s="3"/>
      <c r="AH10" s="3"/>
      <c r="AI10" s="3"/>
      <c r="AJ10" s="3"/>
    </row>
    <row r="11" spans="1:36" x14ac:dyDescent="0.25">
      <c r="A11" s="5" t="s">
        <v>64</v>
      </c>
      <c r="B11" s="3" t="s">
        <v>52</v>
      </c>
      <c r="C11" s="3"/>
      <c r="D11" s="3"/>
      <c r="E11" s="3"/>
      <c r="F11" s="3" t="s">
        <v>94</v>
      </c>
      <c r="G11" s="3"/>
      <c r="H11" s="3"/>
      <c r="I11" s="3"/>
      <c r="J11" s="3"/>
      <c r="K11" s="3" t="s">
        <v>95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3.76</v>
      </c>
      <c r="Z11" s="3"/>
      <c r="AA11" s="3"/>
      <c r="AB11" s="3">
        <v>6.43</v>
      </c>
      <c r="AC11" s="3"/>
      <c r="AD11" s="3"/>
      <c r="AE11" s="3"/>
      <c r="AF11" s="3"/>
      <c r="AG11" s="3"/>
      <c r="AH11" s="3"/>
      <c r="AI11" s="3"/>
      <c r="AJ11" s="3"/>
    </row>
    <row r="12" spans="1:36" x14ac:dyDescent="0.25">
      <c r="A12" s="5" t="s">
        <v>96</v>
      </c>
      <c r="B12" s="3" t="s">
        <v>52</v>
      </c>
      <c r="C12" s="3"/>
      <c r="D12" s="3"/>
      <c r="E12" s="3"/>
      <c r="F12" s="3" t="s">
        <v>97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7.8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</row>
    <row r="13" spans="1:36" x14ac:dyDescent="0.25">
      <c r="A13" s="5" t="s">
        <v>98</v>
      </c>
      <c r="B13" s="3" t="s">
        <v>52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 t="s">
        <v>99</v>
      </c>
      <c r="R13" s="3"/>
      <c r="S13" s="3" t="s">
        <v>100</v>
      </c>
      <c r="T13" s="3"/>
      <c r="U13" s="3"/>
      <c r="V13" s="3"/>
      <c r="W13" s="3"/>
      <c r="X13" s="3"/>
      <c r="Y13" s="3">
        <v>3.48</v>
      </c>
      <c r="Z13" s="3"/>
      <c r="AA13" s="3"/>
      <c r="AB13" s="3">
        <v>5.3</v>
      </c>
      <c r="AC13" s="3"/>
      <c r="AD13" s="3"/>
      <c r="AE13" s="3"/>
      <c r="AF13" s="3"/>
      <c r="AG13" s="3"/>
      <c r="AH13" s="3"/>
      <c r="AI13" s="3"/>
      <c r="AJ13" s="3"/>
    </row>
    <row r="14" spans="1:36" x14ac:dyDescent="0.25">
      <c r="A14" s="3" t="s">
        <v>101</v>
      </c>
      <c r="B14" s="3" t="s">
        <v>58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 t="s">
        <v>102</v>
      </c>
      <c r="R14" s="3"/>
      <c r="S14" s="3"/>
      <c r="T14" s="3"/>
      <c r="U14" s="3"/>
      <c r="V14" s="3"/>
      <c r="W14" s="3"/>
      <c r="X14" s="3"/>
      <c r="Y14" s="3">
        <v>4.6399999999999997</v>
      </c>
      <c r="Z14" s="3"/>
      <c r="AA14" s="3"/>
      <c r="AB14" s="3"/>
      <c r="AC14" s="3"/>
      <c r="AD14" s="3">
        <v>21.12</v>
      </c>
      <c r="AE14" s="3"/>
      <c r="AF14" s="3"/>
      <c r="AG14" s="3"/>
      <c r="AH14" s="3"/>
      <c r="AI14" s="3"/>
      <c r="AJ14" s="3"/>
    </row>
    <row r="15" spans="1:36" x14ac:dyDescent="0.25">
      <c r="A15" s="5" t="s">
        <v>103</v>
      </c>
      <c r="B15" s="3" t="s">
        <v>62</v>
      </c>
      <c r="C15" s="3" t="s">
        <v>104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>
        <v>2.92</v>
      </c>
      <c r="Z15" s="3"/>
      <c r="AA15" s="3"/>
      <c r="AB15" s="3"/>
      <c r="AC15" s="3">
        <v>13.54</v>
      </c>
      <c r="AD15" s="3"/>
      <c r="AE15" s="3"/>
      <c r="AF15" s="3">
        <v>45</v>
      </c>
      <c r="AG15" s="3"/>
      <c r="AH15" s="3"/>
      <c r="AI15" s="3"/>
      <c r="AJ15" s="3"/>
    </row>
    <row r="16" spans="1:36" x14ac:dyDescent="0.25">
      <c r="A16" s="5" t="s">
        <v>105</v>
      </c>
      <c r="B16" s="3" t="s">
        <v>62</v>
      </c>
      <c r="C16" s="3" t="s">
        <v>106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>
        <v>2.61</v>
      </c>
      <c r="Z16" s="3"/>
      <c r="AA16" s="3"/>
      <c r="AB16" s="3">
        <v>5.62</v>
      </c>
      <c r="AC16" s="3"/>
      <c r="AD16" s="3"/>
      <c r="AE16" s="3"/>
      <c r="AF16" s="3">
        <v>33</v>
      </c>
      <c r="AG16" s="3"/>
      <c r="AH16" s="3"/>
      <c r="AI16" s="3"/>
      <c r="AJ16" s="3"/>
    </row>
    <row r="17" spans="1:36" x14ac:dyDescent="0.25">
      <c r="A17" s="5" t="s">
        <v>61</v>
      </c>
      <c r="B17" s="3" t="s">
        <v>62</v>
      </c>
      <c r="C17" s="3" t="s">
        <v>107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>
        <v>3.86</v>
      </c>
      <c r="Z17" s="3"/>
      <c r="AA17" s="3"/>
      <c r="AB17" s="3">
        <v>9.4600000000000009</v>
      </c>
      <c r="AC17" s="3"/>
      <c r="AD17" s="3"/>
      <c r="AE17" s="3"/>
      <c r="AF17" s="3">
        <v>93</v>
      </c>
      <c r="AG17" s="3"/>
      <c r="AH17" s="3"/>
      <c r="AI17" s="3"/>
      <c r="AJ17" s="3"/>
    </row>
    <row r="18" spans="1:36" x14ac:dyDescent="0.25">
      <c r="A18" s="5" t="s">
        <v>108</v>
      </c>
      <c r="B18" s="3" t="s">
        <v>62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 t="s">
        <v>109</v>
      </c>
      <c r="R18" s="3"/>
      <c r="S18" s="3"/>
      <c r="T18" s="3"/>
      <c r="U18" s="3"/>
      <c r="V18" s="3"/>
      <c r="W18" s="3"/>
      <c r="X18" s="3"/>
      <c r="Y18" s="3">
        <v>3.58</v>
      </c>
      <c r="Z18" s="3"/>
      <c r="AA18" s="3"/>
      <c r="AB18" s="3">
        <v>6.51</v>
      </c>
      <c r="AC18" s="3"/>
      <c r="AD18" s="3"/>
      <c r="AE18" s="3"/>
      <c r="AF18" s="3">
        <v>61</v>
      </c>
      <c r="AG18" s="3"/>
      <c r="AH18" s="3"/>
      <c r="AI18" s="3"/>
      <c r="AJ18" s="3"/>
    </row>
    <row r="19" spans="1:36" x14ac:dyDescent="0.25">
      <c r="A19" s="5" t="s">
        <v>68</v>
      </c>
      <c r="B19" s="3" t="s">
        <v>62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 t="s">
        <v>110</v>
      </c>
      <c r="R19" s="3"/>
      <c r="S19" s="3"/>
      <c r="T19" s="3"/>
      <c r="U19" s="3"/>
      <c r="V19" s="3"/>
      <c r="W19" s="3"/>
      <c r="X19" s="3"/>
      <c r="Y19" s="3">
        <v>3.06</v>
      </c>
      <c r="Z19" s="3"/>
      <c r="AA19" s="3"/>
      <c r="AB19" s="3"/>
      <c r="AC19" s="3">
        <v>7.79</v>
      </c>
      <c r="AD19" s="3"/>
      <c r="AE19" s="3"/>
      <c r="AF19" s="3">
        <v>39</v>
      </c>
      <c r="AG19" s="3"/>
      <c r="AH19" s="3"/>
      <c r="AI19" s="3"/>
      <c r="AJ19" s="3"/>
    </row>
    <row r="20" spans="1:36" x14ac:dyDescent="0.25">
      <c r="A20" s="5" t="s">
        <v>66</v>
      </c>
      <c r="B20" s="3" t="s">
        <v>62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 t="s">
        <v>111</v>
      </c>
      <c r="R20" s="3"/>
      <c r="S20" s="3"/>
      <c r="T20" s="3"/>
      <c r="U20" s="3"/>
      <c r="V20" s="3"/>
      <c r="W20" s="3"/>
      <c r="X20" s="3"/>
      <c r="Y20" s="3">
        <v>3.52</v>
      </c>
      <c r="Z20" s="3"/>
      <c r="AA20" s="3"/>
      <c r="AB20" s="3">
        <v>7.47</v>
      </c>
      <c r="AC20" s="3"/>
      <c r="AD20" s="3"/>
      <c r="AE20" s="3"/>
      <c r="AF20" s="3">
        <v>65</v>
      </c>
      <c r="AG20" s="3"/>
      <c r="AH20" s="3"/>
      <c r="AI20" s="3"/>
      <c r="AJ20" s="3"/>
    </row>
    <row r="21" spans="1:36" x14ac:dyDescent="0.25">
      <c r="A21" s="5" t="s">
        <v>112</v>
      </c>
      <c r="B21" s="3" t="s">
        <v>62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 t="s">
        <v>113</v>
      </c>
      <c r="R21" s="3"/>
      <c r="S21" s="3"/>
      <c r="T21" s="3"/>
      <c r="U21" s="3"/>
      <c r="V21" s="3"/>
      <c r="W21" s="3"/>
      <c r="X21" s="3"/>
      <c r="Y21" s="3">
        <v>3.26</v>
      </c>
      <c r="Z21" s="3"/>
      <c r="AA21" s="3"/>
      <c r="AB21" s="3"/>
      <c r="AC21" s="3">
        <v>12.36</v>
      </c>
      <c r="AD21" s="3"/>
      <c r="AE21" s="3"/>
      <c r="AF21" s="3">
        <v>62</v>
      </c>
      <c r="AG21" s="3"/>
      <c r="AH21" s="3"/>
      <c r="AI21" s="3"/>
      <c r="AJ21" s="3"/>
    </row>
    <row r="22" spans="1:36" x14ac:dyDescent="0.25">
      <c r="A22" s="3" t="s">
        <v>114</v>
      </c>
      <c r="B22" s="3" t="s">
        <v>115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 t="s">
        <v>116</v>
      </c>
      <c r="R22" s="3"/>
      <c r="S22" s="3"/>
      <c r="T22" s="3"/>
      <c r="U22" s="3"/>
      <c r="V22" s="3"/>
      <c r="W22" s="3"/>
      <c r="X22" s="3"/>
      <c r="Y22" s="3">
        <v>3.79</v>
      </c>
      <c r="Z22" s="3"/>
      <c r="AA22" s="3"/>
      <c r="AB22" s="3"/>
      <c r="AC22" s="3">
        <v>10.07</v>
      </c>
      <c r="AD22" s="3"/>
      <c r="AE22" s="3"/>
      <c r="AF22" s="3">
        <v>57</v>
      </c>
      <c r="AG22" s="3"/>
      <c r="AH22" s="3"/>
      <c r="AI22" s="3"/>
      <c r="AJ22" s="3"/>
    </row>
    <row r="23" spans="1:36" x14ac:dyDescent="0.25">
      <c r="A23" s="3" t="s">
        <v>117</v>
      </c>
      <c r="B23" s="3" t="s">
        <v>115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 t="s">
        <v>118</v>
      </c>
      <c r="R23" s="3"/>
      <c r="S23" s="3"/>
      <c r="T23" s="3"/>
      <c r="U23" s="3"/>
      <c r="V23" s="3"/>
      <c r="W23" s="3"/>
      <c r="X23" s="3"/>
      <c r="Y23" s="3">
        <v>4.07</v>
      </c>
      <c r="Z23" s="3"/>
      <c r="AA23" s="3"/>
      <c r="AB23" s="3"/>
      <c r="AC23" s="3">
        <v>12.84</v>
      </c>
      <c r="AD23" s="3"/>
      <c r="AE23" s="3"/>
      <c r="AF23" s="3">
        <v>63</v>
      </c>
      <c r="AG23" s="3"/>
      <c r="AH23" s="3"/>
      <c r="AI23" s="3"/>
      <c r="AJ23" s="3"/>
    </row>
    <row r="24" spans="1:36" x14ac:dyDescent="0.25">
      <c r="A24" s="3" t="s">
        <v>119</v>
      </c>
      <c r="B24" s="3" t="s">
        <v>115</v>
      </c>
      <c r="C24" s="3" t="s">
        <v>120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>
        <v>3.53</v>
      </c>
      <c r="Z24" s="3"/>
      <c r="AA24" s="3"/>
      <c r="AB24" s="3"/>
      <c r="AC24" s="3">
        <v>11.63</v>
      </c>
      <c r="AD24" s="3"/>
      <c r="AE24" s="3"/>
      <c r="AF24" s="3">
        <v>50</v>
      </c>
      <c r="AG24" s="3"/>
      <c r="AH24" s="3"/>
      <c r="AI24" s="3"/>
      <c r="AJ24" s="3"/>
    </row>
    <row r="25" spans="1:3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C16AC-E02E-4C31-8242-DD2533A302C7}">
  <dimension ref="A1:AJ63"/>
  <sheetViews>
    <sheetView workbookViewId="0">
      <pane ySplit="1" topLeftCell="A2" activePane="bottomLeft" state="frozen"/>
      <selection pane="bottomLeft" activeCell="B1" sqref="B1:B1048576"/>
    </sheetView>
  </sheetViews>
  <sheetFormatPr baseColWidth="10" defaultRowHeight="15" x14ac:dyDescent="0.25"/>
  <cols>
    <col min="21" max="21" width="14.140625" bestFit="1" customWidth="1"/>
  </cols>
  <sheetData>
    <row r="1" spans="1:3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x14ac:dyDescent="0.25">
      <c r="A2" s="3" t="s">
        <v>36</v>
      </c>
      <c r="B2" s="3" t="s">
        <v>37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 t="s">
        <v>38</v>
      </c>
      <c r="U2" s="3"/>
      <c r="V2" s="3"/>
      <c r="W2" s="3" t="s">
        <v>39</v>
      </c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</row>
    <row r="3" spans="1:36" x14ac:dyDescent="0.25">
      <c r="A3" s="4" t="s">
        <v>40</v>
      </c>
      <c r="B3" s="3" t="s">
        <v>41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 t="s">
        <v>42</v>
      </c>
      <c r="Q3" s="3"/>
      <c r="R3" s="3" t="s">
        <v>43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</row>
    <row r="4" spans="1:36" x14ac:dyDescent="0.25">
      <c r="A4" s="3" t="s">
        <v>44</v>
      </c>
      <c r="B4" s="3" t="s">
        <v>45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46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</row>
    <row r="5" spans="1:36" x14ac:dyDescent="0.25">
      <c r="A5" s="5" t="s">
        <v>47</v>
      </c>
      <c r="B5" s="3" t="s">
        <v>48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 t="s">
        <v>49</v>
      </c>
      <c r="S5" s="3"/>
      <c r="T5" s="3"/>
      <c r="U5" s="3"/>
      <c r="V5" s="3"/>
      <c r="W5" s="3" t="s">
        <v>50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</row>
    <row r="6" spans="1:36" x14ac:dyDescent="0.25">
      <c r="A6" s="5" t="s">
        <v>51</v>
      </c>
      <c r="B6" s="3" t="s">
        <v>52</v>
      </c>
      <c r="C6" s="3" t="s">
        <v>53</v>
      </c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</row>
    <row r="7" spans="1:36" x14ac:dyDescent="0.25">
      <c r="A7" s="5" t="s">
        <v>47</v>
      </c>
      <c r="B7" s="3" t="s">
        <v>52</v>
      </c>
      <c r="C7" s="3" t="s">
        <v>54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>
        <v>2.5</v>
      </c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</row>
    <row r="8" spans="1:36" x14ac:dyDescent="0.25">
      <c r="A8" s="5" t="s">
        <v>55</v>
      </c>
      <c r="B8" s="3" t="s">
        <v>52</v>
      </c>
      <c r="C8" s="3" t="s">
        <v>56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>
        <v>2.61</v>
      </c>
      <c r="Z8" s="3"/>
      <c r="AA8" s="3"/>
      <c r="AB8" s="3">
        <v>5.46</v>
      </c>
      <c r="AC8" s="3"/>
      <c r="AD8" s="3"/>
      <c r="AE8" s="3"/>
      <c r="AF8" s="3"/>
      <c r="AG8" s="3"/>
      <c r="AH8" s="3"/>
      <c r="AI8" s="3"/>
      <c r="AJ8" s="3"/>
    </row>
    <row r="9" spans="1:36" x14ac:dyDescent="0.25">
      <c r="A9" s="3" t="s">
        <v>57</v>
      </c>
      <c r="B9" s="3" t="s">
        <v>58</v>
      </c>
      <c r="C9" s="3" t="s">
        <v>59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>
        <v>4.63</v>
      </c>
      <c r="Z9" s="3"/>
      <c r="AA9" s="3"/>
      <c r="AB9" s="3">
        <v>6.71</v>
      </c>
      <c r="AC9" s="3"/>
      <c r="AD9" s="3"/>
      <c r="AE9" s="3"/>
      <c r="AF9" s="3"/>
      <c r="AG9" s="3"/>
      <c r="AH9" s="3"/>
      <c r="AI9" s="3"/>
      <c r="AJ9" s="3"/>
    </row>
    <row r="10" spans="1:36" x14ac:dyDescent="0.25">
      <c r="A10" s="3" t="s">
        <v>57</v>
      </c>
      <c r="B10" s="3" t="s">
        <v>58</v>
      </c>
      <c r="C10" s="3" t="s">
        <v>60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>
        <v>8.3800000000000008</v>
      </c>
      <c r="AC10" s="3"/>
      <c r="AD10" s="3"/>
      <c r="AE10" s="3"/>
      <c r="AF10" s="3"/>
      <c r="AG10" s="3"/>
      <c r="AH10" s="3"/>
      <c r="AI10" s="3"/>
      <c r="AJ10" s="3"/>
    </row>
    <row r="11" spans="1:36" x14ac:dyDescent="0.25">
      <c r="A11" s="5" t="s">
        <v>61</v>
      </c>
      <c r="B11" s="3" t="s">
        <v>62</v>
      </c>
      <c r="C11" s="3" t="s">
        <v>63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3.06</v>
      </c>
      <c r="Z11" s="3"/>
      <c r="AA11" s="3"/>
      <c r="AB11" s="3">
        <v>8.75</v>
      </c>
      <c r="AC11" s="3"/>
      <c r="AD11" s="3"/>
      <c r="AE11" s="3"/>
      <c r="AF11" s="3">
        <v>79</v>
      </c>
      <c r="AG11" s="3"/>
      <c r="AH11" s="3"/>
      <c r="AI11" s="3"/>
      <c r="AJ11" s="3"/>
    </row>
    <row r="12" spans="1:36" x14ac:dyDescent="0.25">
      <c r="A12" s="5" t="s">
        <v>64</v>
      </c>
      <c r="B12" s="3" t="s">
        <v>62</v>
      </c>
      <c r="C12" s="3" t="s">
        <v>65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>
        <v>3.3</v>
      </c>
      <c r="Z12" s="3"/>
      <c r="AA12" s="3"/>
      <c r="AB12" s="3">
        <v>7.22</v>
      </c>
      <c r="AC12" s="3"/>
      <c r="AD12" s="3"/>
      <c r="AE12" s="3"/>
      <c r="AF12" s="3">
        <v>62</v>
      </c>
      <c r="AG12" s="3"/>
      <c r="AH12" s="3"/>
      <c r="AI12" s="3"/>
      <c r="AJ12" s="3"/>
    </row>
    <row r="13" spans="1:36" x14ac:dyDescent="0.25">
      <c r="A13" s="5" t="s">
        <v>66</v>
      </c>
      <c r="B13" s="3" t="s">
        <v>62</v>
      </c>
      <c r="C13" s="3" t="s">
        <v>67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>
        <v>2</v>
      </c>
      <c r="Z13" s="3"/>
      <c r="AA13" s="3"/>
      <c r="AB13" s="3">
        <v>7.22</v>
      </c>
      <c r="AC13" s="3"/>
      <c r="AD13" s="3"/>
      <c r="AE13" s="3"/>
      <c r="AF13" s="3">
        <v>43</v>
      </c>
      <c r="AG13" s="3"/>
      <c r="AH13" s="3"/>
      <c r="AI13" s="3"/>
      <c r="AJ13" s="3"/>
    </row>
    <row r="14" spans="1:36" x14ac:dyDescent="0.25">
      <c r="A14" s="5" t="s">
        <v>68</v>
      </c>
      <c r="B14" s="3" t="s">
        <v>62</v>
      </c>
      <c r="C14" s="3" t="s">
        <v>69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2.35</v>
      </c>
      <c r="Z14" s="3"/>
      <c r="AA14" s="3"/>
      <c r="AB14" s="3">
        <v>4.74</v>
      </c>
      <c r="AC14" s="3"/>
      <c r="AD14" s="3"/>
      <c r="AE14" s="3"/>
      <c r="AF14" s="3">
        <v>25</v>
      </c>
      <c r="AG14" s="3"/>
      <c r="AH14" s="3"/>
      <c r="AI14" s="3"/>
      <c r="AJ14" s="3"/>
    </row>
    <row r="15" spans="1:36" x14ac:dyDescent="0.25">
      <c r="A15" s="5" t="s">
        <v>70</v>
      </c>
      <c r="B15" s="3" t="s">
        <v>62</v>
      </c>
      <c r="C15" s="3" t="s">
        <v>71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>
        <v>2.9</v>
      </c>
      <c r="Z15" s="3"/>
      <c r="AA15" s="3"/>
      <c r="AB15" s="3">
        <v>3.88</v>
      </c>
      <c r="AC15" s="3"/>
      <c r="AD15" s="3"/>
      <c r="AE15" s="3"/>
      <c r="AF15" s="3">
        <v>42</v>
      </c>
      <c r="AG15" s="3"/>
      <c r="AH15" s="3"/>
      <c r="AI15" s="3"/>
      <c r="AJ15" s="3"/>
    </row>
    <row r="16" spans="1:36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</row>
    <row r="17" spans="1:3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</row>
    <row r="18" spans="1:3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</row>
    <row r="19" spans="1:3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</row>
    <row r="20" spans="1:36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</row>
    <row r="21" spans="1:36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</row>
    <row r="22" spans="1:36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</row>
    <row r="23" spans="1:36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</row>
    <row r="24" spans="1:36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</row>
    <row r="25" spans="1:36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</row>
    <row r="26" spans="1:36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</row>
    <row r="27" spans="1:36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</row>
    <row r="28" spans="1:36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</row>
    <row r="29" spans="1:36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</row>
    <row r="30" spans="1:36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</row>
    <row r="31" spans="1:36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</row>
    <row r="32" spans="1:36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</row>
    <row r="33" spans="1:36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</row>
    <row r="34" spans="1:36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</row>
    <row r="35" spans="1:3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</row>
    <row r="36" spans="1:3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</row>
    <row r="37" spans="1:3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</row>
    <row r="38" spans="1:36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</row>
    <row r="39" spans="1:3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</row>
    <row r="40" spans="1:3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</row>
    <row r="41" spans="1:3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</row>
    <row r="42" spans="1:3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</row>
    <row r="43" spans="1:36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</row>
    <row r="44" spans="1:36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</row>
    <row r="45" spans="1:36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</row>
    <row r="46" spans="1:36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</row>
    <row r="47" spans="1:36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</row>
    <row r="48" spans="1:36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</row>
    <row r="49" spans="1:36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</row>
    <row r="50" spans="1:36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</row>
    <row r="51" spans="1:36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</row>
    <row r="52" spans="1:36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</row>
    <row r="53" spans="1:36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</row>
    <row r="54" spans="1:36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</row>
    <row r="55" spans="1:3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</row>
    <row r="56" spans="1:3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</row>
    <row r="57" spans="1:3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</row>
    <row r="58" spans="1:3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</row>
    <row r="59" spans="1:3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</row>
    <row r="60" spans="1:3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</row>
    <row r="61" spans="1:3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</row>
    <row r="62" spans="1:3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</row>
    <row r="63" spans="1:3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78496-D2CB-4569-806F-FE946A94DCF0}">
  <dimension ref="A1:E39"/>
  <sheetViews>
    <sheetView tabSelected="1" workbookViewId="0">
      <selection activeCell="I12" sqref="I12"/>
    </sheetView>
  </sheetViews>
  <sheetFormatPr baseColWidth="10" defaultRowHeight="15" x14ac:dyDescent="0.25"/>
  <cols>
    <col min="1" max="1" width="20.85546875" style="8" customWidth="1"/>
    <col min="2" max="2" width="16.42578125" style="8" customWidth="1"/>
    <col min="3" max="16384" width="11.42578125" style="8"/>
  </cols>
  <sheetData>
    <row r="1" spans="1:5" customFormat="1" ht="15.75" thickBot="1" x14ac:dyDescent="0.3">
      <c r="A1" s="9" t="s">
        <v>242</v>
      </c>
      <c r="B1" s="17" t="s">
        <v>61</v>
      </c>
    </row>
    <row r="2" spans="1:5" customFormat="1" ht="15.75" thickBot="1" x14ac:dyDescent="0.3">
      <c r="A2" s="9"/>
      <c r="B2" s="16"/>
    </row>
    <row r="3" spans="1:5" x14ac:dyDescent="0.25">
      <c r="A3" s="18" t="s">
        <v>243</v>
      </c>
      <c r="B3" s="19">
        <v>2022</v>
      </c>
      <c r="C3" s="19">
        <v>2021</v>
      </c>
      <c r="D3" s="20">
        <v>2020</v>
      </c>
    </row>
    <row r="4" spans="1:5" x14ac:dyDescent="0.25">
      <c r="A4" s="21" t="s">
        <v>244</v>
      </c>
      <c r="B4" s="22" t="str">
        <f>VLOOKUP('Par athlète'!$B$1,'[1]perf 2022'!$A$1:$AK$56,3,0)</f>
        <v>MIF</v>
      </c>
      <c r="C4" s="22" t="str">
        <f>VLOOKUP('Par athlète'!$B$1,'[1]perf 2021'!$A$1:$AK$24,3,0)</f>
        <v>BEF</v>
      </c>
      <c r="D4" s="23" t="str">
        <f>VLOOKUP('Par athlète'!$B$1,'[1]perf 2020'!$A$1:$AK$15,3,0)</f>
        <v>BEF</v>
      </c>
      <c r="E4" s="8" t="str">
        <f>IF('[1]perf 2018'!D2="","",VLOOKUP(B1,'[1]perf 2018'!$1:$1048576,3,0))</f>
        <v/>
      </c>
    </row>
    <row r="5" spans="1:5" customFormat="1" x14ac:dyDescent="0.25">
      <c r="A5" s="11" t="s">
        <v>2</v>
      </c>
      <c r="B5" s="10" t="str">
        <f>VLOOKUP('Par athlète'!$B$1,'[1]perf 2022'!$A$1:$AK$56,4,0)</f>
        <v>7"18</v>
      </c>
      <c r="C5" s="10" t="str">
        <f>VLOOKUP('Par athlète'!$B$1,'[1]perf 2021'!$A$1:$AK$24,4,0)</f>
        <v>7"44</v>
      </c>
      <c r="D5" s="10" t="str">
        <f>VLOOKUP('Par athlète'!$B$1,'[1]perf 2020'!$A$1:$AK$15,4,0)</f>
        <v>7"20</v>
      </c>
    </row>
    <row r="6" spans="1:5" customFormat="1" x14ac:dyDescent="0.25">
      <c r="A6" s="11" t="s">
        <v>3</v>
      </c>
      <c r="B6" s="10">
        <f>VLOOKUP('Par athlète'!$B$1,'[1]perf 2022'!$A$1:$AK$56,5,0)</f>
        <v>0</v>
      </c>
      <c r="C6" s="10">
        <f>VLOOKUP('Par athlète'!$B$1,'[1]perf 2021'!$A$1:$AK$24,5,0)</f>
        <v>0</v>
      </c>
      <c r="D6" s="10">
        <f>VLOOKUP('Par athlète'!$B$1,'[1]perf 2020'!$A$1:$AK$24,5,0)</f>
        <v>0</v>
      </c>
    </row>
    <row r="7" spans="1:5" customFormat="1" x14ac:dyDescent="0.25">
      <c r="A7" s="11" t="s">
        <v>4</v>
      </c>
      <c r="B7" s="10">
        <f>VLOOKUP('Par athlète'!$B$1,'[1]perf 2022'!$A$1:$AK$56,6,0)</f>
        <v>0</v>
      </c>
      <c r="C7" s="10">
        <f>VLOOKUP('Par athlète'!$B$1,'[1]perf 2021'!$A$1:$AK$24,6,0)</f>
        <v>0</v>
      </c>
      <c r="D7" s="10">
        <f>VLOOKUP('Par athlète'!$B$1,'[1]perf 2020'!$A$1:$AK$24,6,0)</f>
        <v>0</v>
      </c>
    </row>
    <row r="8" spans="1:5" customFormat="1" x14ac:dyDescent="0.25">
      <c r="A8" s="11" t="s">
        <v>5</v>
      </c>
      <c r="B8" s="10" t="str">
        <f>VLOOKUP('Par athlète'!$B$1,'[1]perf 2022'!$A$1:$AK$56,7,0)</f>
        <v>10"60</v>
      </c>
      <c r="C8" s="10">
        <f>VLOOKUP('Par athlète'!$B$1,'[1]perf 2021'!$A$1:$AK$24,7,0)</f>
        <v>0</v>
      </c>
      <c r="D8" s="10">
        <f>VLOOKUP('Par athlète'!$B$1,'[1]perf 2020'!$A$1:$AK$24,7,0)</f>
        <v>0</v>
      </c>
    </row>
    <row r="9" spans="1:5" customFormat="1" x14ac:dyDescent="0.25">
      <c r="A9" s="11" t="s">
        <v>6</v>
      </c>
      <c r="B9" s="10">
        <f>VLOOKUP('Par athlète'!$B$1,'[1]perf 2022'!$A$1:$AK$56,8,0)</f>
        <v>0</v>
      </c>
      <c r="C9" s="10">
        <f>VLOOKUP('Par athlète'!$B$1,'[1]perf 2021'!$A$1:$AK$24,8,0)</f>
        <v>0</v>
      </c>
      <c r="D9" s="10">
        <f>VLOOKUP('Par athlète'!$B$1,'[1]perf 2020'!$A$1:$AK$24,8,0)</f>
        <v>0</v>
      </c>
    </row>
    <row r="10" spans="1:5" customFormat="1" x14ac:dyDescent="0.25">
      <c r="A10" s="11" t="s">
        <v>7</v>
      </c>
      <c r="B10" s="10">
        <f>VLOOKUP('Par athlète'!$B$1,'[1]perf 2022'!$A$1:$AK$56,9,0)</f>
        <v>0</v>
      </c>
      <c r="C10" s="10">
        <f>VLOOKUP('Par athlète'!$B$1,'[1]perf 2021'!$A$1:$AK$24,9,0)</f>
        <v>0</v>
      </c>
      <c r="D10" s="10">
        <f>VLOOKUP('Par athlète'!$B$1,'[1]perf 2020'!$A$1:$AK$24,9,0)</f>
        <v>0</v>
      </c>
    </row>
    <row r="11" spans="1:5" customFormat="1" x14ac:dyDescent="0.25">
      <c r="A11" s="11" t="s">
        <v>8</v>
      </c>
      <c r="B11" s="10">
        <f>VLOOKUP('Par athlète'!$B$1,'[1]perf 2022'!$A$1:$AK$56,10,0)</f>
        <v>0</v>
      </c>
      <c r="C11" s="10">
        <f>VLOOKUP('Par athlète'!$B$1,'[1]perf 2021'!$A$1:$AK$24,10,0)</f>
        <v>0</v>
      </c>
      <c r="D11" s="10">
        <f>VLOOKUP('Par athlète'!$B$1,'[1]perf 2020'!$A$1:$AK$24,10,0)</f>
        <v>0</v>
      </c>
    </row>
    <row r="12" spans="1:5" customFormat="1" x14ac:dyDescent="0.25">
      <c r="A12" s="11" t="s">
        <v>9</v>
      </c>
      <c r="B12" s="10">
        <f>VLOOKUP('Par athlète'!$B$1,'[1]perf 2022'!$A$1:$AK$56,11,0)</f>
        <v>0</v>
      </c>
      <c r="C12" s="10">
        <f>VLOOKUP('Par athlète'!$B$1,'[1]perf 2021'!$A$1:$AK$24,11,0)</f>
        <v>0</v>
      </c>
      <c r="D12" s="10">
        <f>VLOOKUP('Par athlète'!$B$1,'[1]perf 2020'!$A$1:$AK$24,11,0)</f>
        <v>0</v>
      </c>
    </row>
    <row r="13" spans="1:5" customFormat="1" x14ac:dyDescent="0.25">
      <c r="A13" s="11" t="s">
        <v>10</v>
      </c>
      <c r="B13" s="10" t="str">
        <f>VLOOKUP('Par athlète'!$B$1,'[1]perf 2022'!$A$1:$AK$56,12,0)</f>
        <v>16"34</v>
      </c>
      <c r="C13" s="10">
        <f>VLOOKUP('Par athlète'!$B$1,'[1]perf 2021'!$A$1:$AK$24,12,0)</f>
        <v>0</v>
      </c>
      <c r="D13" s="10">
        <f>VLOOKUP('Par athlète'!$B$1,'[1]perf 2020'!$A$1:$AK$24,12,0)</f>
        <v>0</v>
      </c>
    </row>
    <row r="14" spans="1:5" customFormat="1" x14ac:dyDescent="0.25">
      <c r="A14" s="11" t="s">
        <v>11</v>
      </c>
      <c r="B14" s="10">
        <f>VLOOKUP('Par athlète'!$B$1,'[1]perf 2022'!$A$1:$AK$56,13,0)</f>
        <v>0</v>
      </c>
      <c r="C14" s="10">
        <f>VLOOKUP('Par athlète'!$B$1,'[1]perf 2021'!$A$1:$AK$24,13,0)</f>
        <v>0</v>
      </c>
      <c r="D14" s="10">
        <f>VLOOKUP('Par athlète'!$B$1,'[1]perf 2020'!$A$1:$AK$24,13,0)</f>
        <v>0</v>
      </c>
    </row>
    <row r="15" spans="1:5" customFormat="1" x14ac:dyDescent="0.25">
      <c r="A15" s="11" t="s">
        <v>12</v>
      </c>
      <c r="B15" s="10">
        <f>VLOOKUP('Par athlète'!$B$1,'[1]perf 2022'!$A$1:$AK$56,14,0)</f>
        <v>0</v>
      </c>
      <c r="C15" s="10">
        <f>VLOOKUP('Par athlète'!$B$1,'[1]perf 2021'!$A$1:$AK$24,14,0)</f>
        <v>0</v>
      </c>
      <c r="D15" s="10">
        <f>VLOOKUP('Par athlète'!$B$1,'[1]perf 2020'!$A$1:$AK$24,14,0)</f>
        <v>0</v>
      </c>
    </row>
    <row r="16" spans="1:5" customFormat="1" x14ac:dyDescent="0.25">
      <c r="A16" s="11" t="s">
        <v>13</v>
      </c>
      <c r="B16" s="10">
        <f>VLOOKUP('Par athlète'!$B$1,'[1]perf 2022'!$A$1:$AK$56,15,0)</f>
        <v>0</v>
      </c>
      <c r="C16" s="10">
        <f>VLOOKUP('Par athlète'!$B$1,'[1]perf 2021'!$A$1:$AK$24,15,0)</f>
        <v>0</v>
      </c>
      <c r="D16" s="10">
        <f>VLOOKUP('Par athlète'!$B$1,'[1]perf 2020'!$A$1:$AK$24,15,0)</f>
        <v>0</v>
      </c>
    </row>
    <row r="17" spans="1:4" customFormat="1" x14ac:dyDescent="0.25">
      <c r="A17" s="11" t="s">
        <v>14</v>
      </c>
      <c r="B17" s="10">
        <f>VLOOKUP('Par athlète'!$B$1,'[1]perf 2022'!$A$1:$AK$56,16,0)</f>
        <v>0</v>
      </c>
      <c r="C17" s="10">
        <f>VLOOKUP('Par athlète'!$B$1,'[1]perf 2021'!$A$1:$AK$24,16,0)</f>
        <v>0</v>
      </c>
      <c r="D17" s="10">
        <f>VLOOKUP('Par athlète'!$B$1,'[1]perf 2020'!$A$1:$AK$24,16,0)</f>
        <v>0</v>
      </c>
    </row>
    <row r="18" spans="1:4" customFormat="1" x14ac:dyDescent="0.25">
      <c r="A18" s="11" t="s">
        <v>15</v>
      </c>
      <c r="B18" s="10">
        <f>VLOOKUP('Par athlète'!$B$1,'[1]perf 2022'!$A$1:$AK$56,17,0)</f>
        <v>0</v>
      </c>
      <c r="C18" s="10">
        <f>VLOOKUP('Par athlète'!$B$1,'[1]perf 2021'!$A$1:$AK$24,17,0)</f>
        <v>0</v>
      </c>
      <c r="D18" s="10">
        <f>VLOOKUP('Par athlète'!$B$1,'[1]perf 2020'!$A$1:$AK$24,17,0)</f>
        <v>0</v>
      </c>
    </row>
    <row r="19" spans="1:4" customFormat="1" x14ac:dyDescent="0.25">
      <c r="A19" s="11" t="s">
        <v>16</v>
      </c>
      <c r="B19" s="2">
        <f>VLOOKUP('Par athlète'!$B$1,'[1]perf 2022'!$A$1:$AK$56,18,0)</f>
        <v>0</v>
      </c>
      <c r="C19" s="10">
        <f>VLOOKUP('Par athlète'!$B$1,'[1]perf 2021'!$A$1:$AK$24,18,0)</f>
        <v>0</v>
      </c>
      <c r="D19" s="10">
        <f>VLOOKUP('Par athlète'!$B$1,'[1]perf 2020'!$A$1:$AK$24,18,0)</f>
        <v>0</v>
      </c>
    </row>
    <row r="20" spans="1:4" customFormat="1" x14ac:dyDescent="0.25">
      <c r="A20" s="11" t="s">
        <v>17</v>
      </c>
      <c r="B20" s="2">
        <f>VLOOKUP('Par athlète'!$B$1,'[1]perf 2022'!$A$1:$AK$56,19,0)</f>
        <v>0</v>
      </c>
      <c r="C20" s="10">
        <f>VLOOKUP('Par athlète'!$B$1,'[1]perf 2021'!$A$1:$AK$24,19,0)</f>
        <v>0</v>
      </c>
      <c r="D20" s="10">
        <f>VLOOKUP('Par athlète'!$B$1,'[1]perf 2020'!$A$1:$AK$24,19,0)</f>
        <v>0</v>
      </c>
    </row>
    <row r="21" spans="1:4" customFormat="1" x14ac:dyDescent="0.25">
      <c r="A21" s="11" t="s">
        <v>18</v>
      </c>
      <c r="B21" s="2">
        <f>VLOOKUP('Par athlète'!$B$1,'[1]perf 2022'!$A$1:$AK$56,20,0)</f>
        <v>0</v>
      </c>
      <c r="C21" s="10">
        <f>VLOOKUP('Par athlète'!$B$1,'[1]perf 2021'!$A$1:$AK$24,20,0)</f>
        <v>0</v>
      </c>
      <c r="D21" s="10">
        <f>VLOOKUP('Par athlète'!$B$1,'[1]perf 2020'!$A$1:$AK$24,20,0)</f>
        <v>0</v>
      </c>
    </row>
    <row r="22" spans="1:4" customFormat="1" x14ac:dyDescent="0.25">
      <c r="A22" s="11" t="s">
        <v>19</v>
      </c>
      <c r="B22" s="2">
        <f>VLOOKUP('Par athlète'!$B$1,'[1]perf 2022'!$A$1:$AK$56,21,0)</f>
        <v>0</v>
      </c>
      <c r="C22" s="10">
        <f>VLOOKUP('Par athlète'!$B$1,'[1]perf 2021'!$A$1:$AK$24,21,0)</f>
        <v>0</v>
      </c>
      <c r="D22" s="10">
        <f>VLOOKUP('Par athlète'!$B$1,'[1]perf 2020'!$A$1:$AK$24,21,0)</f>
        <v>0</v>
      </c>
    </row>
    <row r="23" spans="1:4" customFormat="1" x14ac:dyDescent="0.25">
      <c r="A23" s="11" t="s">
        <v>20</v>
      </c>
      <c r="B23" s="2">
        <f>VLOOKUP('Par athlète'!$B$1,'[1]perf 2022'!$A$1:$AK$56,22,0)</f>
        <v>0</v>
      </c>
      <c r="C23" s="10">
        <f>VLOOKUP('Par athlète'!$B$1,'[1]perf 2021'!$A$1:$AK$24,22,0)</f>
        <v>0</v>
      </c>
      <c r="D23" s="10">
        <f>VLOOKUP('Par athlète'!$B$1,'[1]perf 2020'!$A$1:$AK$24,22,0)</f>
        <v>0</v>
      </c>
    </row>
    <row r="24" spans="1:4" customFormat="1" x14ac:dyDescent="0.25">
      <c r="A24" s="11" t="s">
        <v>21</v>
      </c>
      <c r="B24" s="2">
        <f>VLOOKUP('Par athlète'!$B$1,'[1]perf 2022'!$A$1:$AK$56,23,0)</f>
        <v>0</v>
      </c>
      <c r="C24" s="10">
        <f>VLOOKUP('Par athlète'!$B$1,'[1]perf 2021'!$A$1:$AK$24,23,0)</f>
        <v>0</v>
      </c>
      <c r="D24" s="10">
        <f>VLOOKUP('Par athlète'!$B$1,'[1]perf 2020'!$A$1:$AK$24,23,0)</f>
        <v>0</v>
      </c>
    </row>
    <row r="25" spans="1:4" customFormat="1" x14ac:dyDescent="0.25">
      <c r="A25" s="11" t="s">
        <v>22</v>
      </c>
      <c r="B25" s="2">
        <f>VLOOKUP('Par athlète'!$B$1,'[1]perf 2022'!$A$1:$AK$56,24,0)</f>
        <v>0</v>
      </c>
      <c r="C25" s="10">
        <f>VLOOKUP('Par athlète'!$B$1,'[1]perf 2021'!$A$1:$AK$24,24,0)</f>
        <v>0</v>
      </c>
      <c r="D25" s="10">
        <f>VLOOKUP('Par athlète'!$B$1,'[1]perf 2020'!$A$1:$AK$24,24,0)</f>
        <v>0</v>
      </c>
    </row>
    <row r="26" spans="1:4" customFormat="1" x14ac:dyDescent="0.25">
      <c r="A26" s="11" t="s">
        <v>23</v>
      </c>
      <c r="B26" s="2">
        <f>VLOOKUP('Par athlète'!$B$1,'[1]perf 2022'!$A$1:$AK$56,25,0)</f>
        <v>0</v>
      </c>
      <c r="C26" s="10">
        <f>VLOOKUP('Par athlète'!$B$1,'[1]perf 2021'!$A$1:$AK$24,25,0)</f>
        <v>0</v>
      </c>
      <c r="D26" s="10">
        <f>VLOOKUP('Par athlète'!$B$1,'[1]perf 2020'!$A$1:$AK$24,25,0)</f>
        <v>0</v>
      </c>
    </row>
    <row r="27" spans="1:4" customFormat="1" x14ac:dyDescent="0.25">
      <c r="A27" s="11" t="s">
        <v>24</v>
      </c>
      <c r="B27" s="2">
        <f>VLOOKUP('Par athlète'!$B$1,'[1]perf 2022'!$A$1:$AK$56,26,0)</f>
        <v>4.18</v>
      </c>
      <c r="C27" s="2">
        <f>VLOOKUP('Par athlète'!$B$1,'[1]perf 2021'!$A$1:$AK$24,26,0)</f>
        <v>3.86</v>
      </c>
      <c r="D27" s="12">
        <f>VLOOKUP('Par athlète'!$B$1,'[1]perf 2020'!$A$1:$AK$15,26,0)</f>
        <v>3.06</v>
      </c>
    </row>
    <row r="28" spans="1:4" customFormat="1" x14ac:dyDescent="0.25">
      <c r="A28" s="11" t="s">
        <v>25</v>
      </c>
      <c r="B28" s="2">
        <f>VLOOKUP('Par athlète'!$B$1,'[1]perf 2022'!$A$1:$AK$56,27,0)</f>
        <v>0</v>
      </c>
      <c r="C28" s="2">
        <f>VLOOKUP('Par athlète'!$B$1,'[1]perf 2021'!$A$1:$AK$24,27,0)</f>
        <v>0</v>
      </c>
      <c r="D28" s="12">
        <f>VLOOKUP('Par athlète'!$B$1,'[1]perf 2020'!$A$1:$AK$15,27,0)</f>
        <v>0</v>
      </c>
    </row>
    <row r="29" spans="1:4" customFormat="1" x14ac:dyDescent="0.25">
      <c r="A29" s="11" t="s">
        <v>26</v>
      </c>
      <c r="B29" s="2">
        <f>VLOOKUP('Par athlète'!$B$1,'[1]perf 2022'!$A$1:$AK$56,28,0)</f>
        <v>0</v>
      </c>
      <c r="C29" s="2">
        <f>VLOOKUP('Par athlète'!$B$1,'[1]perf 2021'!$A$1:$AK$24,28,0)</f>
        <v>0</v>
      </c>
      <c r="D29" s="12">
        <f>VLOOKUP('Par athlète'!$B$1,'[1]perf 2020'!$A$1:$AK$15,28,0)</f>
        <v>0</v>
      </c>
    </row>
    <row r="30" spans="1:4" customFormat="1" x14ac:dyDescent="0.25">
      <c r="A30" s="11" t="s">
        <v>27</v>
      </c>
      <c r="B30" s="2">
        <f>VLOOKUP('Par athlète'!$B$1,'[1]perf 2022'!$A$1:$AK$56,29,0)</f>
        <v>8.9</v>
      </c>
      <c r="C30" s="2">
        <f>VLOOKUP('Par athlète'!$B$1,'[1]perf 2021'!$A$1:$AK$24,29,0)</f>
        <v>9.4600000000000009</v>
      </c>
      <c r="D30" s="12">
        <f>VLOOKUP('Par athlète'!$B$1,'[1]perf 2020'!$A$1:$AK$15,29,0)</f>
        <v>8.75</v>
      </c>
    </row>
    <row r="31" spans="1:4" customFormat="1" x14ac:dyDescent="0.25">
      <c r="A31" s="11" t="s">
        <v>28</v>
      </c>
      <c r="B31" s="2">
        <f>VLOOKUP('Par athlète'!$B$1,'[1]perf 2022'!$A$1:$AK$56,30,0)</f>
        <v>0</v>
      </c>
      <c r="C31" s="2">
        <f>VLOOKUP('Par athlète'!$B$1,'[1]perf 2021'!$A$1:$AK$24,30,0)</f>
        <v>0</v>
      </c>
      <c r="D31" s="12">
        <f>VLOOKUP('Par athlète'!$B$1,'[1]perf 2020'!$A$1:$AK$15,30,0)</f>
        <v>0</v>
      </c>
    </row>
    <row r="32" spans="1:4" customFormat="1" x14ac:dyDescent="0.25">
      <c r="A32" s="11" t="s">
        <v>29</v>
      </c>
      <c r="B32" s="2">
        <f>VLOOKUP('Par athlète'!$B$1,'[1]perf 2022'!$A$1:$AK$56,31,0)</f>
        <v>0</v>
      </c>
      <c r="C32" s="2">
        <f>VLOOKUP('Par athlète'!$B$1,'[1]perf 2021'!$A$1:$AK$24,31,0)</f>
        <v>0</v>
      </c>
      <c r="D32" s="12">
        <f>VLOOKUP('Par athlète'!$B$1,'[1]perf 2020'!$A$1:$AK$15,31,0)</f>
        <v>0</v>
      </c>
    </row>
    <row r="33" spans="1:4" customFormat="1" x14ac:dyDescent="0.25">
      <c r="A33" s="11" t="s">
        <v>30</v>
      </c>
      <c r="B33" s="2">
        <f>VLOOKUP('Par athlète'!$B$1,'[1]perf 2022'!$A$1:$AK$56,32,0)</f>
        <v>0</v>
      </c>
      <c r="C33" s="2">
        <f>VLOOKUP('Par athlète'!$B$1,'[1]perf 2021'!$A$1:$AK$24,32,0)</f>
        <v>0</v>
      </c>
      <c r="D33" s="12">
        <f>VLOOKUP('Par athlète'!$B$1,'[1]perf 2020'!$A$1:$AK$15,32,0)</f>
        <v>0</v>
      </c>
    </row>
    <row r="34" spans="1:4" customFormat="1" x14ac:dyDescent="0.25">
      <c r="A34" s="11" t="s">
        <v>31</v>
      </c>
      <c r="B34" s="2">
        <f>VLOOKUP('Par athlète'!$B$1,'[1]perf 2022'!$A$1:$AK$56,33,0)</f>
        <v>86</v>
      </c>
      <c r="C34" s="2">
        <f>VLOOKUP('Par athlète'!$B$1,'[1]perf 2021'!$A$1:$AK$24,33,0)</f>
        <v>93</v>
      </c>
      <c r="D34" s="12">
        <f>VLOOKUP('Par athlète'!$B$1,'[1]perf 2020'!$A$1:$AK$15,33,0)</f>
        <v>79</v>
      </c>
    </row>
    <row r="35" spans="1:4" customFormat="1" x14ac:dyDescent="0.25">
      <c r="A35" s="11" t="s">
        <v>32</v>
      </c>
      <c r="B35" s="2">
        <f>VLOOKUP('Par athlète'!$B$1,'[1]perf 2022'!$A$1:$AK$56,34,0)</f>
        <v>0</v>
      </c>
      <c r="C35" s="2">
        <f>VLOOKUP('Par athlète'!$B$1,'[1]perf 2021'!$A$1:$AK$24,34,0)</f>
        <v>0</v>
      </c>
      <c r="D35" s="12">
        <f>VLOOKUP('Par athlète'!$B$1,'[1]perf 2020'!$A$1:$AK$15,34,0)</f>
        <v>0</v>
      </c>
    </row>
    <row r="36" spans="1:4" customFormat="1" x14ac:dyDescent="0.25">
      <c r="A36" s="11" t="s">
        <v>33</v>
      </c>
      <c r="B36" s="2">
        <f>VLOOKUP('Par athlète'!$B$1,'[1]perf 2022'!$A$1:$AK$56,35,0)</f>
        <v>0</v>
      </c>
      <c r="C36" s="2">
        <f>VLOOKUP('Par athlète'!$B$1,'[1]perf 2021'!$A$1:$AK$24,35,0)</f>
        <v>0</v>
      </c>
      <c r="D36" s="12">
        <f>VLOOKUP('Par athlète'!$B$1,'[1]perf 2020'!$A$1:$AK$15,35,0)</f>
        <v>0</v>
      </c>
    </row>
    <row r="37" spans="1:4" customFormat="1" x14ac:dyDescent="0.25">
      <c r="A37" s="11" t="s">
        <v>34</v>
      </c>
      <c r="B37" s="2">
        <f>VLOOKUP('Par athlète'!$B$1,'[1]perf 2022'!$A$1:$AK$56,36,0)</f>
        <v>0</v>
      </c>
      <c r="C37" s="2">
        <f>VLOOKUP('Par athlète'!$B$1,'[1]perf 2021'!$A$1:$AK$24,36,0)</f>
        <v>0</v>
      </c>
      <c r="D37" s="12">
        <f>VLOOKUP('Par athlète'!$B$1,'[1]perf 2020'!$A$1:$AK$15,36,0)</f>
        <v>0</v>
      </c>
    </row>
    <row r="38" spans="1:4" ht="15.75" thickBot="1" x14ac:dyDescent="0.3">
      <c r="A38" s="13" t="s">
        <v>35</v>
      </c>
      <c r="B38" s="14">
        <f>VLOOKUP('Par athlète'!$B$1,'[1]perf 2022'!$A$1:$AK$56,37,0)</f>
        <v>0</v>
      </c>
      <c r="C38" s="14">
        <f>VLOOKUP('Par athlète'!$B$1,'[1]perf 2021'!$A$1:$AK$24,37,0)</f>
        <v>0</v>
      </c>
      <c r="D38" s="15">
        <f>VLOOKUP('Par athlète'!$B$1,'[1]perf 2020'!$A$1:$AK$15,37,0)</f>
        <v>0</v>
      </c>
    </row>
    <row r="39" spans="1:4" customFormat="1" x14ac:dyDescent="0.25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perf 2022</vt:lpstr>
      <vt:lpstr>perf 2021</vt:lpstr>
      <vt:lpstr>perf 2020</vt:lpstr>
      <vt:lpstr>Par athlète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Carine</cp:lastModifiedBy>
  <dcterms:created xsi:type="dcterms:W3CDTF">2022-06-30T18:52:42Z</dcterms:created>
  <dcterms:modified xsi:type="dcterms:W3CDTF">2022-06-30T19:06:16Z</dcterms:modified>
</cp:coreProperties>
</file>