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ed9028a31b6151b/Bureau/"/>
    </mc:Choice>
  </mc:AlternateContent>
  <xr:revisionPtr revIDLastSave="1" documentId="8_{011ACFFF-93EF-4ACA-B8AF-2C06C7C605E8}" xr6:coauthVersionLast="47" xr6:coauthVersionMax="47" xr10:uidLastSave="{A83BD93E-FEFA-4BBD-86A2-2F35EB9827BD}"/>
  <bookViews>
    <workbookView xWindow="-120" yWindow="-120" windowWidth="29040" windowHeight="15720" xr2:uid="{00000000-000D-0000-FFFF-FFFF00000000}"/>
  </bookViews>
  <sheets>
    <sheet name="NDF" sheetId="1" r:id="rId1"/>
    <sheet name="Données" sheetId="2" r:id="rId2"/>
  </sheets>
  <definedNames>
    <definedName name="_xlnm.Print_Area" localSheetId="0">NDF!$A$1:$N$70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0" i="1" l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1" i="1"/>
  <c r="N52" i="1"/>
  <c r="N19" i="1"/>
  <c r="N50" i="1" l="1"/>
  <c r="I60" i="1"/>
  <c r="M56" i="1"/>
  <c r="J50" i="1"/>
  <c r="K50" i="1"/>
  <c r="L50" i="1"/>
  <c r="M50" i="1"/>
  <c r="I50" i="1"/>
  <c r="H50" i="1"/>
  <c r="G50" i="1"/>
  <c r="G56" i="1" s="1"/>
  <c r="D9" i="1" a="1"/>
  <c r="D9" i="1" s="1"/>
  <c r="A66" i="1"/>
  <c r="E3" i="2"/>
  <c r="C4" i="2" s="1"/>
  <c r="L60" i="1" l="1"/>
  <c r="I62" i="1"/>
  <c r="C3" i="2"/>
  <c r="C5" i="2"/>
  <c r="C6" i="2" s="1"/>
  <c r="C7" i="2" s="1"/>
  <c r="C8" i="2" s="1"/>
  <c r="C9" i="2" s="1"/>
  <c r="C10" i="2" s="1"/>
  <c r="C11" i="2" s="1"/>
  <c r="C12" i="2" s="1"/>
  <c r="C13" i="2" s="1"/>
  <c r="C14" i="2" s="1"/>
  <c r="G3" i="2" l="1"/>
  <c r="E9" i="1" a="1"/>
  <c r="E9" i="1" s="1"/>
  <c r="B19" i="1" l="1"/>
  <c r="A19" i="1" s="1"/>
  <c r="K1" i="2"/>
  <c r="K12" i="2" s="1"/>
  <c r="H3" i="2"/>
  <c r="B20" i="1" l="1"/>
  <c r="O20" i="1" s="1"/>
  <c r="O19" i="1"/>
  <c r="K11" i="2"/>
  <c r="K3" i="2"/>
  <c r="K13" i="2"/>
  <c r="K6" i="2"/>
  <c r="K15" i="2"/>
  <c r="K14" i="2"/>
  <c r="K7" i="2"/>
  <c r="K4" i="2"/>
  <c r="K5" i="2" s="1"/>
  <c r="B21" i="1" l="1"/>
  <c r="A21" i="1" s="1"/>
  <c r="A20" i="1"/>
  <c r="K9" i="2"/>
  <c r="K10" i="2" s="1"/>
  <c r="K8" i="2"/>
  <c r="B22" i="1" l="1"/>
  <c r="B23" i="1" s="1"/>
  <c r="A23" i="1" s="1"/>
  <c r="O21" i="1"/>
  <c r="B24" i="1" l="1"/>
  <c r="B25" i="1" s="1"/>
  <c r="A22" i="1"/>
  <c r="O23" i="1"/>
  <c r="O22" i="1"/>
  <c r="A24" i="1" l="1"/>
  <c r="O24" i="1"/>
  <c r="A25" i="1"/>
  <c r="O25" i="1"/>
  <c r="B26" i="1"/>
  <c r="A26" i="1" l="1"/>
  <c r="O26" i="1"/>
  <c r="B27" i="1"/>
  <c r="A27" i="1" l="1"/>
  <c r="O27" i="1"/>
  <c r="B28" i="1"/>
  <c r="A28" i="1" l="1"/>
  <c r="O28" i="1"/>
  <c r="B29" i="1"/>
  <c r="A29" i="1" l="1"/>
  <c r="O29" i="1"/>
  <c r="B30" i="1"/>
  <c r="A30" i="1" l="1"/>
  <c r="O30" i="1"/>
  <c r="B31" i="1"/>
  <c r="A31" i="1" l="1"/>
  <c r="O31" i="1"/>
  <c r="B32" i="1"/>
  <c r="A32" i="1" l="1"/>
  <c r="O32" i="1"/>
  <c r="B33" i="1"/>
  <c r="A33" i="1" l="1"/>
  <c r="O33" i="1"/>
  <c r="B34" i="1"/>
  <c r="A34" i="1" l="1"/>
  <c r="O34" i="1"/>
  <c r="B35" i="1"/>
  <c r="A35" i="1" l="1"/>
  <c r="O35" i="1"/>
  <c r="B36" i="1"/>
  <c r="A36" i="1" l="1"/>
  <c r="O36" i="1"/>
  <c r="B37" i="1"/>
  <c r="A37" i="1" l="1"/>
  <c r="O37" i="1"/>
  <c r="B38" i="1"/>
  <c r="A38" i="1" l="1"/>
  <c r="O38" i="1"/>
  <c r="B39" i="1"/>
  <c r="A39" i="1" l="1"/>
  <c r="O39" i="1"/>
  <c r="B40" i="1"/>
  <c r="A40" i="1" l="1"/>
  <c r="O40" i="1"/>
  <c r="B41" i="1"/>
  <c r="A41" i="1" l="1"/>
  <c r="O41" i="1"/>
  <c r="B42" i="1"/>
  <c r="A42" i="1" l="1"/>
  <c r="O42" i="1"/>
  <c r="B43" i="1"/>
  <c r="A43" i="1" l="1"/>
  <c r="O43" i="1"/>
  <c r="B44" i="1"/>
  <c r="A44" i="1" l="1"/>
  <c r="O44" i="1"/>
  <c r="B45" i="1"/>
  <c r="A45" i="1" l="1"/>
  <c r="O45" i="1"/>
  <c r="B46" i="1"/>
  <c r="A46" i="1" l="1"/>
  <c r="O46" i="1"/>
  <c r="B47" i="1"/>
  <c r="A47" i="1" s="1"/>
  <c r="O47" i="1" l="1"/>
  <c r="B48" i="1"/>
  <c r="A48" i="1" s="1"/>
  <c r="O48" i="1" l="1"/>
  <c r="B49" i="1"/>
  <c r="A49" i="1" s="1"/>
  <c r="O4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<sst xmlns="http://schemas.openxmlformats.org/spreadsheetml/2006/main" count="70" uniqueCount="68">
  <si>
    <t>NOM :</t>
  </si>
  <si>
    <t>Prénom :</t>
  </si>
  <si>
    <t>Puissance C.V. :</t>
  </si>
  <si>
    <t>DETAIL DES FRAIS DE DEPLACEMENTS</t>
  </si>
  <si>
    <t>Date</t>
  </si>
  <si>
    <t>Justification Déplacement</t>
  </si>
  <si>
    <t>Hôtels - Restaurants</t>
  </si>
  <si>
    <t>Taux d'indemnité kilométrique :</t>
  </si>
  <si>
    <t>SOIT UN NET A PAYER DE :</t>
  </si>
  <si>
    <t>TOTAL INDEMNITE KILOMETRIQUES =</t>
  </si>
  <si>
    <t>TOTAL VOYAGES ET DEPLACEMENTS =</t>
  </si>
  <si>
    <t>DATE et SIGNATURE EMETTEUR :</t>
  </si>
  <si>
    <t>DATE et SIGNATURE DIRECTEUR :</t>
  </si>
  <si>
    <t>REGLEE LE :</t>
  </si>
  <si>
    <t>BANQUE :</t>
  </si>
  <si>
    <t>Km début de mois</t>
  </si>
  <si>
    <t>Km fin de mois</t>
  </si>
  <si>
    <t>GASOIL</t>
  </si>
  <si>
    <t>TOTAL          1 - 2 - 3</t>
  </si>
  <si>
    <t>TOTAL GASOIL REMBOURSE</t>
  </si>
  <si>
    <t>SOIT EQUIVALENT KM PRO REMBOURSE</t>
  </si>
  <si>
    <t>KM PERSONNEL</t>
  </si>
  <si>
    <t>VIREMENT / CHQ :</t>
  </si>
  <si>
    <t>Montant Remboursé (2)</t>
  </si>
  <si>
    <t>Transport Parking Péage Divers          (1)</t>
  </si>
  <si>
    <t>AUTRES FRAIS           (3)</t>
  </si>
  <si>
    <r>
      <t>□</t>
    </r>
    <r>
      <rPr>
        <sz val="12"/>
        <rFont val="Arial Narrow"/>
        <family val="2"/>
      </rPr>
      <t xml:space="preserve"> PROFESSIONNEL    </t>
    </r>
    <r>
      <rPr>
        <sz val="16"/>
        <rFont val="Arial Narrow"/>
        <family val="2"/>
      </rPr>
      <t>□</t>
    </r>
    <r>
      <rPr>
        <sz val="12"/>
        <rFont val="Arial Narrow"/>
        <family val="2"/>
      </rPr>
      <t xml:space="preserve"> PERSONNEL</t>
    </r>
  </si>
  <si>
    <r>
      <t xml:space="preserve">KMS </t>
    </r>
    <r>
      <rPr>
        <b/>
        <sz val="8"/>
        <color indexed="9"/>
        <rFont val="Arial Narrow"/>
        <family val="2"/>
      </rPr>
      <t>PRO</t>
    </r>
  </si>
  <si>
    <r>
      <t xml:space="preserve">Hôtel      </t>
    </r>
    <r>
      <rPr>
        <b/>
        <sz val="8"/>
        <color indexed="9"/>
        <rFont val="Arial Narrow"/>
        <family val="2"/>
      </rPr>
      <t>(Frais réels)</t>
    </r>
  </si>
  <si>
    <r>
      <t>Déjeuner</t>
    </r>
    <r>
      <rPr>
        <b/>
        <sz val="8"/>
        <color indexed="9"/>
        <rFont val="Arial Narrow"/>
        <family val="2"/>
      </rPr>
      <t xml:space="preserve">    (Frais réels)</t>
    </r>
  </si>
  <si>
    <r>
      <t xml:space="preserve">Dîner    </t>
    </r>
    <r>
      <rPr>
        <b/>
        <sz val="8"/>
        <color indexed="9"/>
        <rFont val="Arial Narrow"/>
        <family val="2"/>
      </rPr>
      <t>(Frais réels)</t>
    </r>
  </si>
  <si>
    <t>TOTAL TTC</t>
  </si>
  <si>
    <t>DONT TVA</t>
  </si>
  <si>
    <t>TOTAL HT</t>
  </si>
  <si>
    <t xml:space="preserve"> </t>
  </si>
  <si>
    <t xml:space="preserve">N° IMMATRICULATION :  </t>
  </si>
  <si>
    <t xml:space="preserve">Période :   </t>
  </si>
  <si>
    <t>Mois fixe</t>
  </si>
  <si>
    <t>Année auto</t>
  </si>
  <si>
    <t>Aujourd'hui</t>
  </si>
  <si>
    <t>Début / Fin de mois</t>
  </si>
  <si>
    <t>Jour Férié</t>
  </si>
  <si>
    <t>Janvier</t>
  </si>
  <si>
    <t>Jour de l'an</t>
  </si>
  <si>
    <t>Février</t>
  </si>
  <si>
    <t>Pâque</t>
  </si>
  <si>
    <t>Mars</t>
  </si>
  <si>
    <t>Lundi de Pâques</t>
  </si>
  <si>
    <t>Avril</t>
  </si>
  <si>
    <t>Fête du travail</t>
  </si>
  <si>
    <t>Mai</t>
  </si>
  <si>
    <t>Armistice 1945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</si>
  <si>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</si>
  <si>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</si>
  <si>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</si>
  <si>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</si>
  <si>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</si>
  <si>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</si>
  <si>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</si>
  <si>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</si>
  <si>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</si>
  <si>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</si>
  <si>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</si>
  <si>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</si>
  <si>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</si>
  <si>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1918</t>
  </si>
  <si>
    <t>Noël</t>
  </si>
  <si>
    <t>Note de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</si>
</sst>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&quot;F&quot;_-;\-* #,##0.00\ &quot;F&quot;_-;_-* &quot;-&quot;??\ &quot;F&quot;_-;_-@_-"/>
    <numFmt numFmtId="165" formatCode="0.000"/>
    <numFmt numFmtId="166" formatCode="_-* #,##0.00\ [$€-1]_-;\-* #,##0.00\ [$€-1]_-;_-* &quot;-&quot;??\ [$€-1]_-;_-@_-"/>
    <numFmt numFmtId="167" formatCode="d\-mmm\-yyyy"/>
    <numFmt numFmtId="168" formatCode="#,##0_ ;[Red]\-#,##0\ "/>
    <numFmt numFmtId="169" formatCode="#,##0.00\ [$€-1]"/>
    <numFmt numFmtId="170" formatCode="dd"/>
    <numFmt numFmtId="171" formatCode="mmmm"/>
  </numFmts>
  <fonts count="29" x14ac:knownFonts="1">
    <font>
      <sz val="10"/>
      <name val="Arial"/>
    </font>
    <font>
      <sz val="10"/>
      <name val="Arial"/>
    </font>
    <font>
      <sz val="14"/>
      <name val="Arial Narrow"/>
      <family val="2"/>
    </font>
    <font>
      <sz val="10"/>
      <name val="Arial Narrow"/>
      <family val="2"/>
    </font>
    <font>
      <b/>
      <sz val="12"/>
      <name val="Arial Narrow"/>
      <family val="2"/>
    </font>
    <font>
      <b/>
      <sz val="14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sz val="18"/>
      <name val="Arial Narrow"/>
      <family val="2"/>
    </font>
    <font>
      <b/>
      <i/>
      <sz val="18"/>
      <name val="Arial Narrow"/>
      <family val="2"/>
    </font>
    <font>
      <i/>
      <sz val="10"/>
      <name val="Arial Narrow"/>
      <family val="2"/>
    </font>
    <font>
      <sz val="16"/>
      <name val="Arial Narrow"/>
      <family val="2"/>
    </font>
    <font>
      <b/>
      <sz val="18"/>
      <name val="Arial Narrow"/>
      <family val="2"/>
    </font>
    <font>
      <b/>
      <sz val="10"/>
      <color indexed="9"/>
      <name val="Arial Narrow"/>
      <family val="2"/>
    </font>
    <font>
      <b/>
      <sz val="8"/>
      <color indexed="9"/>
      <name val="Arial Narrow"/>
      <family val="2"/>
    </font>
    <font>
      <sz val="9"/>
      <name val="Arial Narrow"/>
      <family val="2"/>
    </font>
    <font>
      <b/>
      <sz val="8"/>
      <name val="Arial Narrow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b/>
      <sz val="11"/>
      <name val="Arial Narrow"/>
      <family val="2"/>
    </font>
    <font>
      <sz val="8"/>
      <name val="Arial Narrow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indexed="8"/>
      <name val="Arial"/>
      <family val="2"/>
    </font>
    <font>
      <sz val="12"/>
      <color rgb="FF1A1A1A"/>
      <name val="Arial"/>
      <family val="2"/>
    </font>
    <font>
      <sz val="10"/>
      <color theme="0"/>
      <name val="Arial Narrow"/>
      <family val="2"/>
    </font>
    <font>
      <sz val="11"/>
      <color rgb="FF000000"/>
      <name val="Calibri"/>
      <family val="2"/>
    </font>
    <font>
      <sz val="20"/>
      <name val="Arial Narrow"/>
      <family val="2"/>
    </font>
    <font>
      <sz val="12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medium">
        <color indexed="9"/>
      </left>
      <right style="medium">
        <color indexed="9"/>
      </right>
      <top/>
      <bottom/>
      <diagonal/>
    </border>
    <border>
      <left style="medium">
        <color indexed="9"/>
      </left>
      <right style="medium">
        <color indexed="9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medium">
        <color indexed="64"/>
      </top>
      <bottom/>
      <diagonal/>
    </border>
    <border>
      <left style="medium">
        <color indexed="9"/>
      </left>
      <right/>
      <top style="medium">
        <color indexed="64"/>
      </top>
      <bottom/>
      <diagonal/>
    </border>
    <border>
      <left/>
      <right style="medium">
        <color indexed="9"/>
      </right>
      <top style="medium">
        <color indexed="64"/>
      </top>
      <bottom/>
      <diagonal/>
    </border>
    <border>
      <left style="medium">
        <color indexed="9"/>
      </left>
      <right/>
      <top/>
      <bottom/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 style="medium">
        <color indexed="64"/>
      </bottom>
      <diagonal/>
    </border>
    <border>
      <left/>
      <right style="medium">
        <color indexed="9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9"/>
      </left>
      <right style="medium">
        <color indexed="64"/>
      </right>
      <top style="medium">
        <color indexed="64"/>
      </top>
      <bottom/>
      <diagonal/>
    </border>
    <border>
      <left style="medium">
        <color indexed="9"/>
      </left>
      <right style="medium">
        <color indexed="64"/>
      </right>
      <top/>
      <bottom/>
      <diagonal/>
    </border>
    <border>
      <left style="medium">
        <color indexed="9"/>
      </left>
      <right style="medium">
        <color indexed="64"/>
      </right>
      <top/>
      <bottom style="medium">
        <color indexed="64"/>
      </bottom>
      <diagonal/>
    </border>
    <border>
      <left style="medium">
        <color indexed="9"/>
      </left>
      <right/>
      <top style="medium">
        <color indexed="64"/>
      </top>
      <bottom style="medium">
        <color indexed="9"/>
      </bottom>
      <diagonal/>
    </border>
    <border>
      <left/>
      <right/>
      <top style="medium">
        <color indexed="64"/>
      </top>
      <bottom style="medium">
        <color indexed="9"/>
      </bottom>
      <diagonal/>
    </border>
    <border>
      <left/>
      <right style="medium">
        <color indexed="9"/>
      </right>
      <top style="medium">
        <color indexed="64"/>
      </top>
      <bottom style="medium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1" fillId="0" borderId="0"/>
  </cellStyleXfs>
  <cellXfs count="238">
    <xf numFmtId="0" fontId="0" fillId="0" borderId="0" xfId="0"/>
    <xf numFmtId="0" fontId="3" fillId="0" borderId="0" xfId="0" applyFont="1"/>
    <xf numFmtId="0" fontId="8" fillId="0" borderId="0" xfId="0" applyFont="1"/>
    <xf numFmtId="0" fontId="10" fillId="0" borderId="0" xfId="0" applyFont="1" applyAlignment="1">
      <alignment horizontal="center" vertical="center"/>
    </xf>
    <xf numFmtId="0" fontId="7" fillId="0" borderId="0" xfId="0" applyFont="1"/>
    <xf numFmtId="0" fontId="3" fillId="0" borderId="0" xfId="0" applyFont="1" applyAlignment="1">
      <alignment vertical="center"/>
    </xf>
    <xf numFmtId="0" fontId="3" fillId="0" borderId="3" xfId="0" applyFont="1" applyBorder="1"/>
    <xf numFmtId="1" fontId="6" fillId="2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17" fillId="2" borderId="0" xfId="0" applyFont="1" applyFill="1" applyAlignment="1">
      <alignment horizontal="center"/>
    </xf>
    <xf numFmtId="0" fontId="3" fillId="2" borderId="4" xfId="0" applyFont="1" applyFill="1" applyBorder="1"/>
    <xf numFmtId="0" fontId="6" fillId="2" borderId="0" xfId="0" applyFont="1" applyFill="1" applyAlignment="1">
      <alignment horizontal="left"/>
    </xf>
    <xf numFmtId="0" fontId="6" fillId="2" borderId="0" xfId="0" applyFont="1" applyFill="1"/>
    <xf numFmtId="0" fontId="18" fillId="2" borderId="2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9" fillId="2" borderId="0" xfId="0" applyFont="1" applyFill="1"/>
    <xf numFmtId="0" fontId="17" fillId="2" borderId="0" xfId="0" applyFont="1" applyFill="1" applyAlignment="1">
      <alignment horizontal="left"/>
    </xf>
    <xf numFmtId="0" fontId="18" fillId="2" borderId="5" xfId="0" applyFont="1" applyFill="1" applyBorder="1" applyAlignment="1">
      <alignment vertical="center"/>
    </xf>
    <xf numFmtId="0" fontId="18" fillId="2" borderId="6" xfId="0" applyFont="1" applyFill="1" applyBorder="1" applyAlignment="1">
      <alignment vertical="center"/>
    </xf>
    <xf numFmtId="0" fontId="18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19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8" fillId="2" borderId="0" xfId="0" applyFont="1" applyFill="1" applyAlignment="1">
      <alignment vertical="center"/>
    </xf>
    <xf numFmtId="0" fontId="4" fillId="2" borderId="7" xfId="0" applyFont="1" applyFill="1" applyBorder="1"/>
    <xf numFmtId="0" fontId="3" fillId="2" borderId="8" xfId="0" applyFont="1" applyFill="1" applyBorder="1"/>
    <xf numFmtId="0" fontId="3" fillId="2" borderId="10" xfId="0" applyFont="1" applyFill="1" applyBorder="1"/>
    <xf numFmtId="0" fontId="3" fillId="2" borderId="6" xfId="0" applyFont="1" applyFill="1" applyBorder="1"/>
    <xf numFmtId="0" fontId="3" fillId="2" borderId="11" xfId="0" applyFont="1" applyFill="1" applyBorder="1"/>
    <xf numFmtId="0" fontId="6" fillId="2" borderId="2" xfId="0" applyFont="1" applyFill="1" applyBorder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2" fontId="6" fillId="2" borderId="0" xfId="0" applyNumberFormat="1" applyFont="1" applyFill="1" applyAlignment="1">
      <alignment horizontal="center" vertical="center"/>
    </xf>
    <xf numFmtId="166" fontId="3" fillId="0" borderId="0" xfId="0" applyNumberFormat="1" applyFont="1"/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6" fillId="2" borderId="2" xfId="0" applyFont="1" applyFill="1" applyBorder="1"/>
    <xf numFmtId="0" fontId="3" fillId="2" borderId="2" xfId="0" applyFont="1" applyFill="1" applyBorder="1"/>
    <xf numFmtId="0" fontId="17" fillId="0" borderId="3" xfId="0" applyFont="1" applyBorder="1" applyAlignment="1">
      <alignment horizontal="left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0" borderId="15" xfId="0" applyFont="1" applyBorder="1"/>
    <xf numFmtId="0" fontId="3" fillId="2" borderId="16" xfId="0" applyFont="1" applyFill="1" applyBorder="1"/>
    <xf numFmtId="0" fontId="20" fillId="0" borderId="17" xfId="0" applyFont="1" applyBorder="1" applyAlignment="1">
      <alignment horizontal="left"/>
    </xf>
    <xf numFmtId="0" fontId="20" fillId="0" borderId="3" xfId="0" applyFont="1" applyBorder="1" applyAlignment="1">
      <alignment horizontal="left"/>
    </xf>
    <xf numFmtId="0" fontId="3" fillId="0" borderId="21" xfId="0" applyFont="1" applyBorder="1"/>
    <xf numFmtId="169" fontId="3" fillId="0" borderId="21" xfId="0" applyNumberFormat="1" applyFont="1" applyBorder="1"/>
    <xf numFmtId="169" fontId="3" fillId="0" borderId="22" xfId="0" applyNumberFormat="1" applyFont="1" applyBorder="1"/>
    <xf numFmtId="0" fontId="9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left"/>
    </xf>
    <xf numFmtId="0" fontId="4" fillId="2" borderId="11" xfId="0" applyFont="1" applyFill="1" applyBorder="1"/>
    <xf numFmtId="0" fontId="4" fillId="2" borderId="6" xfId="0" applyFont="1" applyFill="1" applyBorder="1"/>
    <xf numFmtId="0" fontId="8" fillId="0" borderId="1" xfId="0" applyFont="1" applyBorder="1" applyAlignment="1">
      <alignment horizontal="center"/>
    </xf>
    <xf numFmtId="0" fontId="22" fillId="0" borderId="69" xfId="0" applyFont="1" applyBorder="1"/>
    <xf numFmtId="0" fontId="22" fillId="0" borderId="0" xfId="0" applyFont="1"/>
    <xf numFmtId="0" fontId="22" fillId="0" borderId="18" xfId="0" applyFont="1" applyBorder="1" applyAlignment="1">
      <alignment horizontal="center"/>
    </xf>
    <xf numFmtId="0" fontId="22" fillId="0" borderId="24" xfId="0" applyFont="1" applyBorder="1" applyAlignment="1">
      <alignment horizontal="center" vertical="center"/>
    </xf>
    <xf numFmtId="0" fontId="22" fillId="0" borderId="25" xfId="0" applyFont="1" applyBorder="1" applyAlignment="1">
      <alignment horizontal="right" vertical="center" wrapText="1"/>
    </xf>
    <xf numFmtId="0" fontId="22" fillId="0" borderId="18" xfId="0" applyFont="1" applyBorder="1"/>
    <xf numFmtId="14" fontId="23" fillId="0" borderId="9" xfId="2" applyNumberFormat="1" applyFont="1" applyBorder="1" applyAlignment="1">
      <alignment vertical="center" wrapText="1"/>
    </xf>
    <xf numFmtId="0" fontId="22" fillId="0" borderId="70" xfId="0" applyFont="1" applyBorder="1" applyAlignment="1">
      <alignment vertical="center"/>
    </xf>
    <xf numFmtId="0" fontId="22" fillId="0" borderId="9" xfId="0" applyFont="1" applyBorder="1" applyAlignment="1">
      <alignment vertical="center"/>
    </xf>
    <xf numFmtId="0" fontId="22" fillId="0" borderId="70" xfId="0" applyFont="1" applyBorder="1" applyAlignment="1">
      <alignment horizontal="right" vertical="center" wrapText="1"/>
    </xf>
    <xf numFmtId="0" fontId="22" fillId="0" borderId="71" xfId="0" applyFont="1" applyBorder="1" applyAlignment="1">
      <alignment horizontal="left" vertical="center"/>
    </xf>
    <xf numFmtId="0" fontId="22" fillId="0" borderId="71" xfId="0" applyFont="1" applyBorder="1" applyAlignment="1">
      <alignment horizontal="center" vertical="center"/>
    </xf>
    <xf numFmtId="14" fontId="22" fillId="0" borderId="18" xfId="0" applyNumberFormat="1" applyFont="1" applyBorder="1" applyAlignment="1">
      <alignment horizontal="center"/>
    </xf>
    <xf numFmtId="14" fontId="23" fillId="0" borderId="24" xfId="2" applyNumberFormat="1" applyFont="1" applyBorder="1" applyAlignment="1">
      <alignment horizontal="center" vertical="center" wrapText="1"/>
    </xf>
    <xf numFmtId="14" fontId="22" fillId="0" borderId="25" xfId="0" applyNumberFormat="1" applyFont="1" applyBorder="1" applyAlignment="1">
      <alignment horizontal="center"/>
    </xf>
    <xf numFmtId="14" fontId="22" fillId="0" borderId="70" xfId="0" applyNumberFormat="1" applyFont="1" applyBorder="1" applyAlignment="1">
      <alignment horizontal="right" vertical="center" wrapText="1"/>
    </xf>
    <xf numFmtId="14" fontId="24" fillId="0" borderId="70" xfId="0" applyNumberFormat="1" applyFont="1" applyBorder="1" applyAlignment="1">
      <alignment horizontal="right" vertical="center"/>
    </xf>
    <xf numFmtId="0" fontId="22" fillId="0" borderId="72" xfId="0" applyFont="1" applyBorder="1" applyAlignment="1">
      <alignment horizontal="left" vertical="center"/>
    </xf>
    <xf numFmtId="0" fontId="22" fillId="0" borderId="72" xfId="0" applyFont="1" applyBorder="1" applyAlignment="1">
      <alignment horizontal="center" vertical="center"/>
    </xf>
    <xf numFmtId="0" fontId="22" fillId="0" borderId="73" xfId="0" applyFont="1" applyBorder="1" applyAlignment="1">
      <alignment horizontal="left" vertical="center"/>
    </xf>
    <xf numFmtId="14" fontId="24" fillId="0" borderId="74" xfId="0" applyNumberFormat="1" applyFont="1" applyBorder="1" applyAlignment="1">
      <alignment horizontal="right" vertical="center"/>
    </xf>
    <xf numFmtId="167" fontId="3" fillId="0" borderId="0" xfId="0" applyNumberFormat="1" applyFont="1" applyAlignment="1">
      <alignment vertical="center"/>
    </xf>
    <xf numFmtId="167" fontId="3" fillId="0" borderId="4" xfId="0" applyNumberFormat="1" applyFont="1" applyBorder="1" applyAlignment="1">
      <alignment vertical="center"/>
    </xf>
    <xf numFmtId="171" fontId="8" fillId="0" borderId="1" xfId="0" applyNumberFormat="1" applyFont="1" applyBorder="1" applyAlignment="1">
      <alignment horizontal="center"/>
    </xf>
    <xf numFmtId="0" fontId="25" fillId="0" borderId="0" xfId="0" applyFont="1"/>
    <xf numFmtId="3" fontId="3" fillId="0" borderId="18" xfId="0" applyNumberFormat="1" applyFont="1" applyBorder="1" applyAlignment="1">
      <alignment horizontal="center" vertical="center"/>
    </xf>
    <xf numFmtId="0" fontId="28" fillId="0" borderId="0" xfId="0" applyFont="1"/>
    <xf numFmtId="0" fontId="3" fillId="0" borderId="58" xfId="0" applyFont="1" applyBorder="1" applyAlignment="1">
      <alignment horizontal="center" vertical="center"/>
    </xf>
    <xf numFmtId="170" fontId="3" fillId="0" borderId="64" xfId="0" applyNumberFormat="1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170" fontId="3" fillId="0" borderId="66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9" fontId="3" fillId="0" borderId="18" xfId="0" applyNumberFormat="1" applyFont="1" applyBorder="1" applyAlignment="1">
      <alignment horizontal="center" vertical="center"/>
    </xf>
    <xf numFmtId="169" fontId="3" fillId="0" borderId="60" xfId="0" applyNumberFormat="1" applyFont="1" applyBorder="1" applyAlignment="1">
      <alignment horizontal="center" vertical="center"/>
    </xf>
    <xf numFmtId="168" fontId="3" fillId="0" borderId="18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69" fontId="3" fillId="0" borderId="23" xfId="0" applyNumberFormat="1" applyFont="1" applyBorder="1" applyAlignment="1">
      <alignment horizontal="center" vertical="center"/>
    </xf>
    <xf numFmtId="169" fontId="3" fillId="0" borderId="61" xfId="0" applyNumberFormat="1" applyFont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169" fontId="3" fillId="3" borderId="20" xfId="0" applyNumberFormat="1" applyFont="1" applyFill="1" applyBorder="1" applyAlignment="1">
      <alignment horizontal="center" vertical="center"/>
    </xf>
    <xf numFmtId="169" fontId="3" fillId="0" borderId="20" xfId="0" applyNumberFormat="1" applyFont="1" applyBorder="1" applyAlignment="1">
      <alignment horizontal="center" vertical="center"/>
    </xf>
    <xf numFmtId="0" fontId="3" fillId="3" borderId="56" xfId="0" applyFont="1" applyFill="1" applyBorder="1" applyAlignment="1">
      <alignment horizontal="center" vertical="center"/>
    </xf>
    <xf numFmtId="169" fontId="3" fillId="3" borderId="56" xfId="0" applyNumberFormat="1" applyFont="1" applyFill="1" applyBorder="1" applyAlignment="1">
      <alignment horizontal="center" vertical="center"/>
    </xf>
    <xf numFmtId="169" fontId="3" fillId="0" borderId="57" xfId="0" applyNumberFormat="1" applyFont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169" fontId="3" fillId="3" borderId="46" xfId="0" applyNumberFormat="1" applyFont="1" applyFill="1" applyBorder="1" applyAlignment="1">
      <alignment horizontal="center" vertical="center"/>
    </xf>
    <xf numFmtId="169" fontId="3" fillId="0" borderId="62" xfId="0" applyNumberFormat="1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170" fontId="3" fillId="0" borderId="68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6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left"/>
    </xf>
    <xf numFmtId="0" fontId="6" fillId="2" borderId="17" xfId="0" applyFont="1" applyFill="1" applyBorder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0" fontId="6" fillId="2" borderId="29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 wrapText="1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 wrapText="1"/>
    </xf>
    <xf numFmtId="0" fontId="3" fillId="0" borderId="36" xfId="0" applyFont="1" applyBorder="1"/>
    <xf numFmtId="0" fontId="3" fillId="0" borderId="68" xfId="0" applyFont="1" applyBorder="1"/>
    <xf numFmtId="0" fontId="3" fillId="0" borderId="37" xfId="0" applyFont="1" applyBorder="1"/>
    <xf numFmtId="0" fontId="13" fillId="4" borderId="38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3" fillId="4" borderId="39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40" xfId="0" applyFont="1" applyFill="1" applyBorder="1" applyAlignment="1">
      <alignment horizontal="center" vertical="center" wrapText="1"/>
    </xf>
    <xf numFmtId="0" fontId="13" fillId="4" borderId="41" xfId="0" applyFont="1" applyFill="1" applyBorder="1" applyAlignment="1">
      <alignment horizontal="center" vertical="center" wrapText="1"/>
    </xf>
    <xf numFmtId="0" fontId="13" fillId="4" borderId="0" xfId="0" applyFont="1" applyFill="1" applyAlignment="1">
      <alignment horizontal="center" vertical="center" wrapText="1"/>
    </xf>
    <xf numFmtId="0" fontId="13" fillId="4" borderId="42" xfId="0" applyFont="1" applyFill="1" applyBorder="1" applyAlignment="1">
      <alignment horizontal="center" vertical="center" wrapText="1"/>
    </xf>
    <xf numFmtId="0" fontId="13" fillId="4" borderId="43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3" fillId="4" borderId="44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8" fillId="2" borderId="5" xfId="0" applyFont="1" applyFill="1" applyBorder="1" applyAlignment="1">
      <alignment horizontal="left" vertical="center"/>
    </xf>
    <xf numFmtId="0" fontId="18" fillId="2" borderId="6" xfId="0" applyFont="1" applyFill="1" applyBorder="1" applyAlignment="1">
      <alignment horizontal="left" vertical="center"/>
    </xf>
    <xf numFmtId="0" fontId="18" fillId="2" borderId="32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16" fillId="2" borderId="17" xfId="0" applyFont="1" applyFill="1" applyBorder="1" applyAlignment="1">
      <alignment horizontal="left" vertical="center" wrapText="1"/>
    </xf>
    <xf numFmtId="0" fontId="16" fillId="2" borderId="3" xfId="0" applyFont="1" applyFill="1" applyBorder="1" applyAlignment="1">
      <alignment horizontal="left" vertical="center" wrapText="1"/>
    </xf>
    <xf numFmtId="0" fontId="16" fillId="2" borderId="12" xfId="0" applyFont="1" applyFill="1" applyBorder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0" fontId="16" fillId="2" borderId="15" xfId="0" applyFont="1" applyFill="1" applyBorder="1" applyAlignment="1">
      <alignment horizontal="left" vertical="center" wrapText="1"/>
    </xf>
    <xf numFmtId="0" fontId="16" fillId="2" borderId="16" xfId="0" applyFont="1" applyFill="1" applyBorder="1" applyAlignment="1">
      <alignment horizontal="left" vertical="center" wrapText="1"/>
    </xf>
    <xf numFmtId="165" fontId="6" fillId="2" borderId="45" xfId="0" applyNumberFormat="1" applyFont="1" applyFill="1" applyBorder="1" applyAlignment="1">
      <alignment horizontal="center" vertical="center"/>
    </xf>
    <xf numFmtId="165" fontId="6" fillId="2" borderId="46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15" fontId="3" fillId="0" borderId="2" xfId="0" applyNumberFormat="1" applyFont="1" applyBorder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15" fontId="3" fillId="0" borderId="19" xfId="0" applyNumberFormat="1" applyFont="1" applyBorder="1" applyAlignment="1">
      <alignment horizontal="left" vertical="center"/>
    </xf>
    <xf numFmtId="15" fontId="3" fillId="0" borderId="15" xfId="0" applyNumberFormat="1" applyFont="1" applyBorder="1" applyAlignment="1">
      <alignment horizontal="left" vertical="center"/>
    </xf>
    <xf numFmtId="169" fontId="5" fillId="3" borderId="17" xfId="1" applyNumberFormat="1" applyFont="1" applyFill="1" applyBorder="1" applyAlignment="1">
      <alignment horizontal="center" vertical="center"/>
    </xf>
    <xf numFmtId="169" fontId="5" fillId="3" borderId="3" xfId="1" applyNumberFormat="1" applyFont="1" applyFill="1" applyBorder="1" applyAlignment="1">
      <alignment horizontal="center" vertical="center"/>
    </xf>
    <xf numFmtId="169" fontId="5" fillId="3" borderId="12" xfId="1" applyNumberFormat="1" applyFont="1" applyFill="1" applyBorder="1" applyAlignment="1">
      <alignment horizontal="center" vertical="center"/>
    </xf>
    <xf numFmtId="169" fontId="5" fillId="3" borderId="2" xfId="1" applyNumberFormat="1" applyFont="1" applyFill="1" applyBorder="1" applyAlignment="1">
      <alignment horizontal="center" vertical="center"/>
    </xf>
    <xf numFmtId="169" fontId="5" fillId="3" borderId="0" xfId="1" applyNumberFormat="1" applyFont="1" applyFill="1" applyBorder="1" applyAlignment="1">
      <alignment horizontal="center" vertical="center"/>
    </xf>
    <xf numFmtId="169" fontId="5" fillId="3" borderId="4" xfId="1" applyNumberFormat="1" applyFont="1" applyFill="1" applyBorder="1" applyAlignment="1">
      <alignment horizontal="center" vertical="center"/>
    </xf>
    <xf numFmtId="169" fontId="5" fillId="3" borderId="19" xfId="1" applyNumberFormat="1" applyFont="1" applyFill="1" applyBorder="1" applyAlignment="1">
      <alignment horizontal="center" vertical="center"/>
    </xf>
    <xf numFmtId="169" fontId="5" fillId="3" borderId="15" xfId="1" applyNumberFormat="1" applyFont="1" applyFill="1" applyBorder="1" applyAlignment="1">
      <alignment horizontal="center" vertical="center"/>
    </xf>
    <xf numFmtId="169" fontId="5" fillId="3" borderId="16" xfId="1" applyNumberFormat="1" applyFont="1" applyFill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3" fillId="0" borderId="4" xfId="0" applyNumberFormat="1" applyFont="1" applyBorder="1" applyAlignment="1">
      <alignment horizontal="center" vertical="center"/>
    </xf>
    <xf numFmtId="167" fontId="3" fillId="0" borderId="19" xfId="0" applyNumberFormat="1" applyFont="1" applyBorder="1" applyAlignment="1">
      <alignment horizontal="center" vertical="center"/>
    </xf>
    <xf numFmtId="167" fontId="3" fillId="0" borderId="15" xfId="0" applyNumberFormat="1" applyFont="1" applyBorder="1" applyAlignment="1">
      <alignment horizontal="center" vertical="center"/>
    </xf>
    <xf numFmtId="167" fontId="3" fillId="0" borderId="16" xfId="0" applyNumberFormat="1" applyFont="1" applyBorder="1" applyAlignment="1">
      <alignment horizontal="center" vertical="center"/>
    </xf>
    <xf numFmtId="169" fontId="19" fillId="2" borderId="10" xfId="0" applyNumberFormat="1" applyFont="1" applyFill="1" applyBorder="1" applyAlignment="1">
      <alignment horizontal="center" vertical="center"/>
    </xf>
    <xf numFmtId="169" fontId="19" fillId="2" borderId="32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left" vertical="center"/>
    </xf>
    <xf numFmtId="0" fontId="6" fillId="2" borderId="31" xfId="0" applyFont="1" applyFill="1" applyBorder="1" applyAlignment="1">
      <alignment horizontal="left" vertical="center"/>
    </xf>
    <xf numFmtId="0" fontId="6" fillId="2" borderId="19" xfId="0" applyFont="1" applyFill="1" applyBorder="1" applyAlignment="1">
      <alignment horizontal="left" vertical="center"/>
    </xf>
    <xf numFmtId="0" fontId="6" fillId="2" borderId="15" xfId="0" applyFont="1" applyFill="1" applyBorder="1" applyAlignment="1">
      <alignment horizontal="left" vertical="center"/>
    </xf>
    <xf numFmtId="0" fontId="20" fillId="0" borderId="17" xfId="0" applyFont="1" applyBorder="1" applyAlignment="1">
      <alignment horizontal="left"/>
    </xf>
    <xf numFmtId="0" fontId="20" fillId="0" borderId="3" xfId="0" applyFont="1" applyBorder="1" applyAlignment="1">
      <alignment horizontal="left"/>
    </xf>
    <xf numFmtId="169" fontId="4" fillId="2" borderId="10" xfId="1" applyNumberFormat="1" applyFont="1" applyFill="1" applyBorder="1" applyAlignment="1">
      <alignment horizontal="center"/>
    </xf>
    <xf numFmtId="169" fontId="4" fillId="2" borderId="32" xfId="1" applyNumberFormat="1" applyFont="1" applyFill="1" applyBorder="1" applyAlignment="1">
      <alignment horizontal="center"/>
    </xf>
    <xf numFmtId="0" fontId="19" fillId="2" borderId="0" xfId="0" applyFont="1" applyFill="1" applyAlignment="1">
      <alignment horizontal="center"/>
    </xf>
    <xf numFmtId="0" fontId="6" fillId="0" borderId="65" xfId="0" applyFont="1" applyBorder="1" applyAlignment="1">
      <alignment horizontal="right" vertical="center"/>
    </xf>
    <xf numFmtId="0" fontId="6" fillId="0" borderId="66" xfId="0" applyFont="1" applyBorder="1" applyAlignment="1">
      <alignment horizontal="right" vertical="center"/>
    </xf>
    <xf numFmtId="0" fontId="6" fillId="0" borderId="67" xfId="0" applyFont="1" applyBorder="1" applyAlignment="1">
      <alignment horizontal="right" vertical="center"/>
    </xf>
    <xf numFmtId="0" fontId="3" fillId="0" borderId="26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6" fillId="0" borderId="75" xfId="0" applyFont="1" applyBorder="1" applyAlignment="1">
      <alignment horizontal="right" vertical="center"/>
    </xf>
    <xf numFmtId="0" fontId="6" fillId="0" borderId="68" xfId="0" applyFont="1" applyBorder="1" applyAlignment="1">
      <alignment horizontal="right" vertical="center"/>
    </xf>
    <xf numFmtId="0" fontId="6" fillId="0" borderId="76" xfId="0" applyFont="1" applyBorder="1" applyAlignment="1">
      <alignment horizontal="right" vertical="center"/>
    </xf>
    <xf numFmtId="0" fontId="6" fillId="0" borderId="63" xfId="0" applyFont="1" applyBorder="1" applyAlignment="1">
      <alignment horizontal="right" vertical="center"/>
    </xf>
    <xf numFmtId="0" fontId="6" fillId="0" borderId="64" xfId="0" applyFont="1" applyBorder="1" applyAlignment="1">
      <alignment horizontal="right" vertical="center"/>
    </xf>
    <xf numFmtId="0" fontId="6" fillId="0" borderId="57" xfId="0" applyFont="1" applyBorder="1" applyAlignment="1">
      <alignment horizontal="right" vertical="center"/>
    </xf>
    <xf numFmtId="0" fontId="6" fillId="0" borderId="24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64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8" fillId="0" borderId="1" xfId="0" applyFont="1" applyBorder="1" applyAlignment="1">
      <alignment horizontal="left"/>
    </xf>
    <xf numFmtId="0" fontId="2" fillId="0" borderId="47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13" fillId="4" borderId="50" xfId="0" applyFont="1" applyFill="1" applyBorder="1" applyAlignment="1">
      <alignment horizontal="center" vertical="center" wrapText="1"/>
    </xf>
    <xf numFmtId="0" fontId="13" fillId="4" borderId="51" xfId="0" applyFont="1" applyFill="1" applyBorder="1" applyAlignment="1">
      <alignment horizontal="center" vertical="center" wrapText="1"/>
    </xf>
    <xf numFmtId="0" fontId="13" fillId="4" borderId="52" xfId="0" applyFont="1" applyFill="1" applyBorder="1" applyAlignment="1">
      <alignment horizontal="center" vertical="center" wrapText="1"/>
    </xf>
    <xf numFmtId="0" fontId="13" fillId="4" borderId="53" xfId="0" applyFont="1" applyFill="1" applyBorder="1" applyAlignment="1">
      <alignment horizontal="center" vertical="center"/>
    </xf>
    <xf numFmtId="0" fontId="13" fillId="4" borderId="54" xfId="0" applyFont="1" applyFill="1" applyBorder="1" applyAlignment="1">
      <alignment horizontal="center" vertical="center"/>
    </xf>
    <xf numFmtId="0" fontId="13" fillId="4" borderId="55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3" fillId="4" borderId="17" xfId="0" applyFont="1" applyFill="1" applyBorder="1" applyAlignment="1">
      <alignment horizontal="center" vertical="center" shrinkToFit="1"/>
    </xf>
    <xf numFmtId="0" fontId="13" fillId="4" borderId="40" xfId="0" applyFont="1" applyFill="1" applyBorder="1" applyAlignment="1">
      <alignment horizontal="center" vertical="center" shrinkToFit="1"/>
    </xf>
    <xf numFmtId="0" fontId="13" fillId="4" borderId="2" xfId="0" applyFont="1" applyFill="1" applyBorder="1" applyAlignment="1">
      <alignment horizontal="center" vertical="center" shrinkToFit="1"/>
    </xf>
    <xf numFmtId="0" fontId="13" fillId="4" borderId="42" xfId="0" applyFont="1" applyFill="1" applyBorder="1" applyAlignment="1">
      <alignment horizontal="center" vertical="center" shrinkToFit="1"/>
    </xf>
    <xf numFmtId="0" fontId="13" fillId="4" borderId="19" xfId="0" applyFont="1" applyFill="1" applyBorder="1" applyAlignment="1">
      <alignment horizontal="center" vertical="center" shrinkToFit="1"/>
    </xf>
    <xf numFmtId="0" fontId="13" fillId="4" borderId="44" xfId="0" applyFont="1" applyFill="1" applyBorder="1" applyAlignment="1">
      <alignment horizontal="center" vertical="center" shrinkToFit="1"/>
    </xf>
    <xf numFmtId="3" fontId="8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7" fillId="0" borderId="1" xfId="0" applyFont="1" applyBorder="1" applyAlignment="1">
      <alignment horizontal="center"/>
    </xf>
    <xf numFmtId="0" fontId="22" fillId="0" borderId="24" xfId="0" applyFont="1" applyBorder="1" applyAlignment="1">
      <alignment horizontal="center"/>
    </xf>
    <xf numFmtId="0" fontId="22" fillId="0" borderId="25" xfId="0" applyFont="1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7"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6" dropStyle="combo" dx="22" fmlaLink="$D$10" fmlaRange="Données!$A$3:$A$14" noThreeD="1" sel="1" val="0"/>
</file>

<file path=xl/ctrlProps/ctrlProp2.xml><?xml version="1.0" encoding="utf-8"?>
<formControlPr xmlns="http://schemas.microsoft.com/office/spreadsheetml/2009/9/main" objectType="Drop" dropLines="6" dropStyle="combo" dx="22" fmlaLink="$E$10" fmlaRange="Données!$C$3:$C$14" noThreeD="1" sel="2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161925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57</xdr:row>
          <xdr:rowOff>0</xdr:rowOff>
        </xdr:from>
        <xdr:to>
          <xdr:col>10</xdr:col>
          <xdr:colOff>0</xdr:colOff>
          <xdr:row>58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95250</xdr:rowOff>
        </xdr:from>
        <xdr:to>
          <xdr:col>0</xdr:col>
          <xdr:colOff>228600</xdr:colOff>
          <xdr:row>6</xdr:row>
          <xdr:rowOff>85725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3</xdr:row>
          <xdr:rowOff>104775</xdr:rowOff>
        </xdr:from>
        <xdr:to>
          <xdr:col>3</xdr:col>
          <xdr:colOff>466725</xdr:colOff>
          <xdr:row>6</xdr:row>
          <xdr:rowOff>95250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70"/>
  <sheetViews>
    <sheetView showGridLines="0" tabSelected="1" zoomScale="80" zoomScaleNormal="80" workbookViewId="0">
      <selection activeCell="H25" sqref="H25"/>
    </sheetView>
  </sheetViews>
  <sheetFormatPr baseColWidth="10" defaultRowHeight="12.75" x14ac:dyDescent="0.2"/>
  <cols>
    <col min="1" max="2" width="4.7109375" style="1" customWidth="1"/>
    <col min="3" max="3" width="7.7109375" style="1" customWidth="1"/>
    <col min="4" max="4" width="14.7109375" style="1" customWidth="1"/>
    <col min="5" max="5" width="13" style="1" customWidth="1"/>
    <col min="6" max="6" width="12.85546875" style="1" customWidth="1"/>
    <col min="7" max="8" width="10.7109375" style="1" customWidth="1"/>
    <col min="9" max="9" width="8.140625" style="1" customWidth="1"/>
    <col min="10" max="10" width="10" style="1" customWidth="1"/>
    <col min="11" max="11" width="9.28515625" style="1" customWidth="1"/>
    <col min="12" max="12" width="17.28515625" style="1" customWidth="1"/>
    <col min="13" max="13" width="12.5703125" style="1" customWidth="1"/>
    <col min="14" max="14" width="9.42578125" style="1" customWidth="1"/>
    <col min="15" max="15" width="0.140625" style="1" hidden="1" customWidth="1"/>
    <col min="16" max="16384" width="11.42578125" style="1"/>
  </cols>
  <sheetData>
    <row r="1" spans="1:16" ht="13.5" customHeight="1" x14ac:dyDescent="0.2">
      <c r="A1" s="132"/>
      <c r="B1" s="132"/>
      <c r="C1" s="132"/>
      <c r="D1" s="51"/>
      <c r="F1" s="3"/>
      <c r="G1" s="3"/>
      <c r="H1" s="3"/>
      <c r="I1" s="3"/>
      <c r="J1" s="3"/>
      <c r="K1" s="3"/>
      <c r="L1" s="116" t="s">
        <v>67</v>
      </c>
      <c r="M1" s="117"/>
      <c r="N1" s="118"/>
    </row>
    <row r="2" spans="1:16" ht="6.75" customHeight="1" x14ac:dyDescent="0.2">
      <c r="L2" s="119"/>
      <c r="M2" s="120"/>
      <c r="N2" s="121"/>
    </row>
    <row r="3" spans="1:16" ht="22.5" customHeight="1" thickBot="1" x14ac:dyDescent="0.35">
      <c r="A3" s="52" t="s">
        <v>0</v>
      </c>
      <c r="B3" s="52"/>
      <c r="C3" s="111"/>
      <c r="D3" s="111"/>
      <c r="E3" s="111"/>
      <c r="F3" s="52" t="s">
        <v>1</v>
      </c>
      <c r="G3" s="111"/>
      <c r="H3" s="111"/>
      <c r="I3" s="111"/>
      <c r="J3" s="4"/>
      <c r="K3" s="82"/>
      <c r="L3" s="122"/>
      <c r="M3" s="123"/>
      <c r="N3" s="124"/>
    </row>
    <row r="4" spans="1:16" ht="12.75" customHeight="1" x14ac:dyDescent="0.25">
      <c r="A4" s="228"/>
      <c r="B4" s="228"/>
      <c r="C4" s="228"/>
      <c r="D4" s="228"/>
      <c r="E4" s="228"/>
      <c r="F4" s="228"/>
      <c r="G4" s="228"/>
      <c r="H4" s="228"/>
      <c r="I4" s="228"/>
      <c r="J4" s="228"/>
      <c r="K4" s="228"/>
      <c r="L4" s="228"/>
      <c r="M4" s="228"/>
      <c r="N4" s="228"/>
    </row>
    <row r="5" spans="1:16" ht="12.75" customHeight="1" x14ac:dyDescent="0.2">
      <c r="A5" s="142" t="s">
        <v>26</v>
      </c>
      <c r="B5" s="142"/>
      <c r="C5" s="142"/>
      <c r="D5" s="142"/>
      <c r="E5" s="142"/>
      <c r="F5" s="232" t="s">
        <v>35</v>
      </c>
      <c r="G5" s="232"/>
      <c r="H5" s="234"/>
      <c r="I5" s="234"/>
      <c r="J5" s="234"/>
      <c r="K5" s="229"/>
      <c r="L5" s="226" t="s">
        <v>2</v>
      </c>
      <c r="M5" s="226"/>
      <c r="N5" s="226"/>
    </row>
    <row r="6" spans="1:16" ht="12.75" customHeight="1" x14ac:dyDescent="0.2">
      <c r="A6" s="142"/>
      <c r="B6" s="142"/>
      <c r="C6" s="142"/>
      <c r="D6" s="142"/>
      <c r="E6" s="142"/>
      <c r="F6" s="233"/>
      <c r="G6" s="233"/>
      <c r="H6" s="235"/>
      <c r="I6" s="235"/>
      <c r="J6" s="235"/>
      <c r="K6" s="230"/>
      <c r="L6" s="227"/>
      <c r="M6" s="227"/>
      <c r="N6" s="227"/>
    </row>
    <row r="7" spans="1:16" ht="14.25" customHeight="1" x14ac:dyDescent="0.2">
      <c r="A7" s="231" t="s">
        <v>34</v>
      </c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</row>
    <row r="8" spans="1:16" ht="12.75" customHeight="1" x14ac:dyDescent="0.2">
      <c r="A8" s="231"/>
      <c r="B8" s="231"/>
      <c r="C8" s="231"/>
      <c r="D8" s="231"/>
      <c r="E8" s="231"/>
      <c r="F8" s="231"/>
      <c r="G8" s="231"/>
      <c r="H8" s="231"/>
      <c r="I8" s="231"/>
      <c r="J8" s="231"/>
      <c r="K8" s="231"/>
      <c r="L8" s="231"/>
      <c r="M8" s="231"/>
      <c r="N8" s="231"/>
    </row>
    <row r="9" spans="1:16" ht="23.25" x14ac:dyDescent="0.35">
      <c r="A9" s="208" t="s">
        <v>36</v>
      </c>
      <c r="B9" s="208"/>
      <c r="C9" s="208"/>
      <c r="D9" s="79" t="str" cm="1">
        <f t="array" ref="D9">_xlfn.SWITCH(D10,1,Données!A3,2,Données!A4,3,Données!A5,4,Données!A6,5,Données!A7,6,Données!A8,7,Données!A9,8,Données!A10,9,Données!A11,10,Données!A12,11,Données!A13,12,Données!A14)</f>
        <v>Janvier</v>
      </c>
      <c r="E9" s="55" cm="1">
        <f t="array" aca="1" ref="E9" ca="1">_xlfn.SWITCH(E10,1,Données!C3,2,Données!C4,3,Données!C5,4,Données!C6,5,Données!C7,6,Données!C8,7,Données!C9,8,Données!C10,9,Données!C11,10,Données!C12,11,Données!C13,12,Données!C14)</f>
        <v>2023</v>
      </c>
      <c r="F9" s="218" t="s">
        <v>15</v>
      </c>
      <c r="G9" s="218"/>
      <c r="H9" s="225"/>
      <c r="I9" s="225"/>
      <c r="J9" s="225"/>
      <c r="K9" s="208" t="s">
        <v>16</v>
      </c>
      <c r="L9" s="208"/>
      <c r="M9" s="218" t="s">
        <v>34</v>
      </c>
      <c r="N9" s="218"/>
      <c r="P9" s="1" t="s">
        <v>34</v>
      </c>
    </row>
    <row r="10" spans="1:16" ht="24" thickBot="1" x14ac:dyDescent="0.4">
      <c r="D10" s="80">
        <v>1</v>
      </c>
      <c r="E10" s="80">
        <v>2</v>
      </c>
      <c r="M10" s="2"/>
    </row>
    <row r="11" spans="1:16" ht="24.95" customHeight="1" thickTop="1" thickBot="1" x14ac:dyDescent="0.25">
      <c r="A11" s="209" t="s">
        <v>3</v>
      </c>
      <c r="B11" s="210"/>
      <c r="C11" s="210"/>
      <c r="D11" s="210"/>
      <c r="E11" s="210"/>
      <c r="F11" s="210"/>
      <c r="G11" s="210"/>
      <c r="H11" s="210"/>
      <c r="I11" s="210"/>
      <c r="J11" s="210"/>
      <c r="K11" s="210"/>
      <c r="L11" s="210"/>
      <c r="M11" s="210"/>
      <c r="N11" s="211"/>
    </row>
    <row r="12" spans="1:16" ht="12.95" customHeight="1" thickTop="1" thickBot="1" x14ac:dyDescent="0.25"/>
    <row r="13" spans="1:16" ht="20.25" customHeight="1" thickBot="1" x14ac:dyDescent="0.25">
      <c r="A13" s="219" t="s">
        <v>4</v>
      </c>
      <c r="B13" s="220"/>
      <c r="C13" s="133" t="s">
        <v>5</v>
      </c>
      <c r="D13" s="134"/>
      <c r="E13" s="135"/>
      <c r="F13" s="131" t="s">
        <v>27</v>
      </c>
      <c r="G13" s="131" t="s">
        <v>17</v>
      </c>
      <c r="H13" s="131" t="s">
        <v>24</v>
      </c>
      <c r="I13" s="215" t="s">
        <v>6</v>
      </c>
      <c r="J13" s="216"/>
      <c r="K13" s="216"/>
      <c r="L13" s="217"/>
      <c r="M13" s="131" t="s">
        <v>25</v>
      </c>
      <c r="N13" s="212" t="s">
        <v>18</v>
      </c>
    </row>
    <row r="14" spans="1:16" ht="13.5" customHeight="1" x14ac:dyDescent="0.2">
      <c r="A14" s="221"/>
      <c r="B14" s="222"/>
      <c r="C14" s="136"/>
      <c r="D14" s="137"/>
      <c r="E14" s="138"/>
      <c r="F14" s="126"/>
      <c r="G14" s="126"/>
      <c r="H14" s="126"/>
      <c r="I14" s="125" t="s">
        <v>28</v>
      </c>
      <c r="J14" s="125" t="s">
        <v>29</v>
      </c>
      <c r="K14" s="125" t="s">
        <v>30</v>
      </c>
      <c r="L14" s="125" t="s">
        <v>23</v>
      </c>
      <c r="M14" s="126"/>
      <c r="N14" s="213"/>
    </row>
    <row r="15" spans="1:16" x14ac:dyDescent="0.2">
      <c r="A15" s="221"/>
      <c r="B15" s="222"/>
      <c r="C15" s="136"/>
      <c r="D15" s="137"/>
      <c r="E15" s="138"/>
      <c r="F15" s="126"/>
      <c r="G15" s="126"/>
      <c r="H15" s="126"/>
      <c r="I15" s="126"/>
      <c r="J15" s="126"/>
      <c r="K15" s="126"/>
      <c r="L15" s="126"/>
      <c r="M15" s="126"/>
      <c r="N15" s="213"/>
    </row>
    <row r="16" spans="1:16" x14ac:dyDescent="0.2">
      <c r="A16" s="221"/>
      <c r="B16" s="222"/>
      <c r="C16" s="136"/>
      <c r="D16" s="137"/>
      <c r="E16" s="138"/>
      <c r="F16" s="126"/>
      <c r="G16" s="126"/>
      <c r="H16" s="126"/>
      <c r="I16" s="126"/>
      <c r="J16" s="126"/>
      <c r="K16" s="126"/>
      <c r="L16" s="126"/>
      <c r="M16" s="126"/>
      <c r="N16" s="213"/>
    </row>
    <row r="17" spans="1:15" x14ac:dyDescent="0.2">
      <c r="A17" s="221"/>
      <c r="B17" s="222"/>
      <c r="C17" s="136"/>
      <c r="D17" s="137"/>
      <c r="E17" s="138"/>
      <c r="F17" s="126"/>
      <c r="G17" s="126"/>
      <c r="H17" s="126"/>
      <c r="I17" s="126"/>
      <c r="J17" s="126"/>
      <c r="K17" s="126"/>
      <c r="L17" s="126"/>
      <c r="M17" s="126"/>
      <c r="N17" s="213"/>
    </row>
    <row r="18" spans="1:15" ht="13.5" thickBot="1" x14ac:dyDescent="0.25">
      <c r="A18" s="223"/>
      <c r="B18" s="224"/>
      <c r="C18" s="139"/>
      <c r="D18" s="140"/>
      <c r="E18" s="141"/>
      <c r="F18" s="127"/>
      <c r="G18" s="127"/>
      <c r="H18" s="127"/>
      <c r="I18" s="127"/>
      <c r="J18" s="127"/>
      <c r="K18" s="127"/>
      <c r="L18" s="127"/>
      <c r="M18" s="127"/>
      <c r="N18" s="214"/>
    </row>
    <row r="19" spans="1:15" ht="20.100000000000001" customHeight="1" x14ac:dyDescent="0.2">
      <c r="A19" s="103" t="str">
        <f ca="1">CHOOSE(WEEKDAY(B19),"D","L","Ma","Me","J","V","S")</f>
        <v>D</v>
      </c>
      <c r="B19" s="104">
        <f ca="1">Données!G3</f>
        <v>44927</v>
      </c>
      <c r="C19" s="128"/>
      <c r="D19" s="129"/>
      <c r="E19" s="130"/>
      <c r="F19" s="48"/>
      <c r="G19" s="49"/>
      <c r="H19" s="49"/>
      <c r="I19" s="49"/>
      <c r="J19" s="49"/>
      <c r="K19" s="49"/>
      <c r="L19" s="49"/>
      <c r="M19" s="49"/>
      <c r="N19" s="50" t="str">
        <f>IF(G19+I19+J19+K19&lt;1,"",G19+I19+J19+K19)</f>
        <v/>
      </c>
      <c r="O19" s="1">
        <f ca="1">IF(B19&lt;&gt;"",_xlfn.ISOWEEKNUM(B19),0)</f>
        <v>52</v>
      </c>
    </row>
    <row r="20" spans="1:15" ht="20.100000000000001" customHeight="1" x14ac:dyDescent="0.2">
      <c r="A20" s="83" t="str">
        <f ca="1">CHOOSE(WEEKDAY(B20),"D","L","Ma","Me","J","V","S")</f>
        <v>L</v>
      </c>
      <c r="B20" s="84">
        <f ca="1">B19+1</f>
        <v>44928</v>
      </c>
      <c r="C20" s="105"/>
      <c r="D20" s="106"/>
      <c r="E20" s="107"/>
      <c r="F20" s="87"/>
      <c r="G20" s="88"/>
      <c r="H20" s="88"/>
      <c r="I20" s="88"/>
      <c r="J20" s="88"/>
      <c r="K20" s="88"/>
      <c r="L20" s="88"/>
      <c r="M20" s="88"/>
      <c r="N20" s="89" t="str">
        <f t="shared" ref="N20:N49" si="0">IF(G20+I20+J20+K20&lt;1,"",G20+I20+J20+K20)</f>
        <v/>
      </c>
      <c r="O20" s="1">
        <f t="shared" ref="O20:O49" ca="1" si="1">IF(B20&lt;&gt;"",_xlfn.ISOWEEKNUM(B20),0)</f>
        <v>1</v>
      </c>
    </row>
    <row r="21" spans="1:15" ht="20.100000000000001" customHeight="1" x14ac:dyDescent="0.2">
      <c r="A21" s="83" t="str">
        <f t="shared" ref="A21:A46" ca="1" si="2">CHOOSE(WEEKDAY(B21),"D","L","Ma","Me","J","V","S")</f>
        <v>Ma</v>
      </c>
      <c r="B21" s="84">
        <f ca="1">B20+1</f>
        <v>44929</v>
      </c>
      <c r="C21" s="105"/>
      <c r="D21" s="106"/>
      <c r="E21" s="107"/>
      <c r="F21" s="87"/>
      <c r="G21" s="88"/>
      <c r="H21" s="88"/>
      <c r="I21" s="88"/>
      <c r="J21" s="88"/>
      <c r="K21" s="88"/>
      <c r="L21" s="88"/>
      <c r="M21" s="88"/>
      <c r="N21" s="89" t="str">
        <f t="shared" si="0"/>
        <v/>
      </c>
      <c r="O21" s="1">
        <f t="shared" ca="1" si="1"/>
        <v>1</v>
      </c>
    </row>
    <row r="22" spans="1:15" ht="20.100000000000001" customHeight="1" x14ac:dyDescent="0.2">
      <c r="A22" s="83" t="str">
        <f t="shared" ca="1" si="2"/>
        <v>Me</v>
      </c>
      <c r="B22" s="84">
        <f ca="1">B21+1</f>
        <v>44930</v>
      </c>
      <c r="C22" s="202"/>
      <c r="D22" s="203"/>
      <c r="E22" s="204"/>
      <c r="F22" s="87"/>
      <c r="G22" s="88"/>
      <c r="H22" s="88"/>
      <c r="I22" s="88"/>
      <c r="J22" s="88"/>
      <c r="K22" s="88"/>
      <c r="L22" s="88"/>
      <c r="M22" s="88"/>
      <c r="N22" s="89" t="str">
        <f t="shared" si="0"/>
        <v/>
      </c>
      <c r="O22" s="1">
        <f t="shared" ca="1" si="1"/>
        <v>1</v>
      </c>
    </row>
    <row r="23" spans="1:15" ht="20.100000000000001" customHeight="1" x14ac:dyDescent="0.2">
      <c r="A23" s="83" t="str">
        <f t="shared" ca="1" si="2"/>
        <v>J</v>
      </c>
      <c r="B23" s="84">
        <f t="shared" ref="B23:B46" ca="1" si="3">B22+1</f>
        <v>44931</v>
      </c>
      <c r="C23" s="202"/>
      <c r="D23" s="203"/>
      <c r="E23" s="204"/>
      <c r="F23" s="81"/>
      <c r="G23" s="88"/>
      <c r="H23" s="88"/>
      <c r="I23" s="88"/>
      <c r="J23" s="88"/>
      <c r="K23" s="88"/>
      <c r="L23" s="88"/>
      <c r="M23" s="88"/>
      <c r="N23" s="89" t="str">
        <f t="shared" si="0"/>
        <v/>
      </c>
      <c r="O23" s="1">
        <f t="shared" ca="1" si="1"/>
        <v>1</v>
      </c>
    </row>
    <row r="24" spans="1:15" ht="20.100000000000001" customHeight="1" x14ac:dyDescent="0.2">
      <c r="A24" s="83" t="str">
        <f t="shared" ca="1" si="2"/>
        <v>V</v>
      </c>
      <c r="B24" s="84">
        <f t="shared" ca="1" si="3"/>
        <v>44932</v>
      </c>
      <c r="C24" s="105"/>
      <c r="D24" s="106"/>
      <c r="E24" s="107"/>
      <c r="F24" s="87"/>
      <c r="G24" s="88"/>
      <c r="H24" s="88"/>
      <c r="I24" s="88"/>
      <c r="J24" s="88"/>
      <c r="K24" s="88"/>
      <c r="L24" s="88"/>
      <c r="M24" s="88"/>
      <c r="N24" s="89" t="str">
        <f t="shared" si="0"/>
        <v/>
      </c>
      <c r="O24" s="1">
        <f t="shared" ca="1" si="1"/>
        <v>1</v>
      </c>
    </row>
    <row r="25" spans="1:15" ht="20.100000000000001" customHeight="1" x14ac:dyDescent="0.2">
      <c r="A25" s="83" t="str">
        <f t="shared" ca="1" si="2"/>
        <v>S</v>
      </c>
      <c r="B25" s="84">
        <f t="shared" ca="1" si="3"/>
        <v>44933</v>
      </c>
      <c r="C25" s="105"/>
      <c r="D25" s="106"/>
      <c r="E25" s="107"/>
      <c r="F25" s="87"/>
      <c r="G25" s="88"/>
      <c r="H25" s="88"/>
      <c r="I25" s="88"/>
      <c r="J25" s="88"/>
      <c r="K25" s="88"/>
      <c r="L25" s="88"/>
      <c r="M25" s="88"/>
      <c r="N25" s="89" t="str">
        <f t="shared" si="0"/>
        <v/>
      </c>
      <c r="O25" s="1">
        <f t="shared" ca="1" si="1"/>
        <v>1</v>
      </c>
    </row>
    <row r="26" spans="1:15" ht="20.100000000000001" customHeight="1" x14ac:dyDescent="0.2">
      <c r="A26" s="83" t="str">
        <f t="shared" ca="1" si="2"/>
        <v>D</v>
      </c>
      <c r="B26" s="84">
        <f t="shared" ca="1" si="3"/>
        <v>44934</v>
      </c>
      <c r="C26" s="105"/>
      <c r="D26" s="106"/>
      <c r="E26" s="107"/>
      <c r="F26" s="90"/>
      <c r="G26" s="88"/>
      <c r="H26" s="88"/>
      <c r="I26" s="88"/>
      <c r="J26" s="88"/>
      <c r="K26" s="88"/>
      <c r="L26" s="88"/>
      <c r="M26" s="88"/>
      <c r="N26" s="89" t="str">
        <f t="shared" si="0"/>
        <v/>
      </c>
      <c r="O26" s="1">
        <f t="shared" ca="1" si="1"/>
        <v>1</v>
      </c>
    </row>
    <row r="27" spans="1:15" ht="20.100000000000001" customHeight="1" x14ac:dyDescent="0.2">
      <c r="A27" s="83" t="str">
        <f t="shared" ca="1" si="2"/>
        <v>L</v>
      </c>
      <c r="B27" s="84">
        <f t="shared" ca="1" si="3"/>
        <v>44935</v>
      </c>
      <c r="C27" s="205"/>
      <c r="D27" s="206"/>
      <c r="E27" s="207"/>
      <c r="F27" s="87"/>
      <c r="G27" s="88"/>
      <c r="H27" s="88"/>
      <c r="I27" s="88"/>
      <c r="J27" s="88"/>
      <c r="K27" s="88"/>
      <c r="L27" s="88"/>
      <c r="M27" s="88"/>
      <c r="N27" s="89" t="str">
        <f t="shared" si="0"/>
        <v/>
      </c>
      <c r="O27" s="1">
        <f t="shared" ca="1" si="1"/>
        <v>2</v>
      </c>
    </row>
    <row r="28" spans="1:15" ht="20.100000000000001" customHeight="1" x14ac:dyDescent="0.2">
      <c r="A28" s="83" t="str">
        <f t="shared" ca="1" si="2"/>
        <v>Ma</v>
      </c>
      <c r="B28" s="84">
        <f t="shared" ca="1" si="3"/>
        <v>44936</v>
      </c>
      <c r="C28" s="105"/>
      <c r="D28" s="106"/>
      <c r="E28" s="107"/>
      <c r="F28" s="87"/>
      <c r="G28" s="88"/>
      <c r="H28" s="88"/>
      <c r="I28" s="88"/>
      <c r="J28" s="88"/>
      <c r="K28" s="88"/>
      <c r="L28" s="88"/>
      <c r="M28" s="88"/>
      <c r="N28" s="89" t="str">
        <f t="shared" si="0"/>
        <v/>
      </c>
      <c r="O28" s="1">
        <f t="shared" ca="1" si="1"/>
        <v>2</v>
      </c>
    </row>
    <row r="29" spans="1:15" ht="20.100000000000001" customHeight="1" x14ac:dyDescent="0.2">
      <c r="A29" s="83" t="str">
        <f t="shared" ca="1" si="2"/>
        <v>Me</v>
      </c>
      <c r="B29" s="84">
        <f t="shared" ca="1" si="3"/>
        <v>44937</v>
      </c>
      <c r="C29" s="108"/>
      <c r="D29" s="109"/>
      <c r="E29" s="110"/>
      <c r="F29" s="87"/>
      <c r="G29" s="88"/>
      <c r="H29" s="88"/>
      <c r="I29" s="88"/>
      <c r="J29" s="88"/>
      <c r="K29" s="88"/>
      <c r="L29" s="88"/>
      <c r="M29" s="88"/>
      <c r="N29" s="89" t="str">
        <f t="shared" si="0"/>
        <v/>
      </c>
      <c r="O29" s="1">
        <f t="shared" ca="1" si="1"/>
        <v>2</v>
      </c>
    </row>
    <row r="30" spans="1:15" ht="20.100000000000001" customHeight="1" x14ac:dyDescent="0.2">
      <c r="A30" s="83" t="str">
        <f t="shared" ca="1" si="2"/>
        <v>J</v>
      </c>
      <c r="B30" s="84">
        <f t="shared" ca="1" si="3"/>
        <v>44938</v>
      </c>
      <c r="C30" s="108"/>
      <c r="D30" s="109"/>
      <c r="E30" s="110"/>
      <c r="F30" s="87"/>
      <c r="G30" s="88"/>
      <c r="H30" s="88"/>
      <c r="I30" s="88"/>
      <c r="J30" s="88"/>
      <c r="K30" s="88"/>
      <c r="L30" s="88"/>
      <c r="M30" s="88"/>
      <c r="N30" s="89" t="str">
        <f t="shared" si="0"/>
        <v/>
      </c>
      <c r="O30" s="1">
        <f t="shared" ca="1" si="1"/>
        <v>2</v>
      </c>
    </row>
    <row r="31" spans="1:15" ht="20.100000000000001" customHeight="1" x14ac:dyDescent="0.2">
      <c r="A31" s="83" t="str">
        <f t="shared" ca="1" si="2"/>
        <v>V</v>
      </c>
      <c r="B31" s="84">
        <f t="shared" ca="1" si="3"/>
        <v>44939</v>
      </c>
      <c r="C31" s="108"/>
      <c r="D31" s="109"/>
      <c r="E31" s="110"/>
      <c r="F31" s="81"/>
      <c r="G31" s="88"/>
      <c r="H31" s="88"/>
      <c r="I31" s="88"/>
      <c r="J31" s="88"/>
      <c r="K31" s="88"/>
      <c r="L31" s="88"/>
      <c r="M31" s="88"/>
      <c r="N31" s="89" t="str">
        <f t="shared" si="0"/>
        <v/>
      </c>
      <c r="O31" s="1">
        <f t="shared" ca="1" si="1"/>
        <v>2</v>
      </c>
    </row>
    <row r="32" spans="1:15" ht="20.100000000000001" customHeight="1" x14ac:dyDescent="0.2">
      <c r="A32" s="83" t="str">
        <f t="shared" ca="1" si="2"/>
        <v>S</v>
      </c>
      <c r="B32" s="84">
        <f t="shared" ca="1" si="3"/>
        <v>44940</v>
      </c>
      <c r="C32" s="105"/>
      <c r="D32" s="106"/>
      <c r="E32" s="107"/>
      <c r="F32" s="87"/>
      <c r="G32" s="88"/>
      <c r="H32" s="88"/>
      <c r="I32" s="88"/>
      <c r="J32" s="88"/>
      <c r="K32" s="88"/>
      <c r="L32" s="88"/>
      <c r="M32" s="88"/>
      <c r="N32" s="89" t="str">
        <f t="shared" si="0"/>
        <v/>
      </c>
      <c r="O32" s="1">
        <f t="shared" ca="1" si="1"/>
        <v>2</v>
      </c>
    </row>
    <row r="33" spans="1:15" ht="20.100000000000001" customHeight="1" x14ac:dyDescent="0.2">
      <c r="A33" s="83" t="str">
        <f t="shared" ca="1" si="2"/>
        <v>D</v>
      </c>
      <c r="B33" s="84">
        <f t="shared" ca="1" si="3"/>
        <v>44941</v>
      </c>
      <c r="C33" s="105"/>
      <c r="D33" s="106"/>
      <c r="E33" s="107"/>
      <c r="F33" s="87"/>
      <c r="G33" s="88"/>
      <c r="H33" s="88"/>
      <c r="I33" s="88"/>
      <c r="J33" s="88"/>
      <c r="K33" s="88"/>
      <c r="L33" s="88"/>
      <c r="M33" s="88"/>
      <c r="N33" s="89" t="str">
        <f t="shared" si="0"/>
        <v/>
      </c>
      <c r="O33" s="1">
        <f t="shared" ca="1" si="1"/>
        <v>2</v>
      </c>
    </row>
    <row r="34" spans="1:15" ht="20.100000000000001" customHeight="1" x14ac:dyDescent="0.2">
      <c r="A34" s="83" t="str">
        <f t="shared" ca="1" si="2"/>
        <v>L</v>
      </c>
      <c r="B34" s="84">
        <f t="shared" ca="1" si="3"/>
        <v>44942</v>
      </c>
      <c r="C34" s="105"/>
      <c r="D34" s="106"/>
      <c r="E34" s="107"/>
      <c r="F34" s="87"/>
      <c r="G34" s="88"/>
      <c r="H34" s="88"/>
      <c r="I34" s="88"/>
      <c r="J34" s="88"/>
      <c r="K34" s="88"/>
      <c r="L34" s="88"/>
      <c r="M34" s="88"/>
      <c r="N34" s="89" t="str">
        <f t="shared" si="0"/>
        <v/>
      </c>
      <c r="O34" s="1">
        <f t="shared" ca="1" si="1"/>
        <v>3</v>
      </c>
    </row>
    <row r="35" spans="1:15" ht="20.100000000000001" customHeight="1" x14ac:dyDescent="0.2">
      <c r="A35" s="83" t="str">
        <f t="shared" ca="1" si="2"/>
        <v>Ma</v>
      </c>
      <c r="B35" s="84">
        <f t="shared" ca="1" si="3"/>
        <v>44943</v>
      </c>
      <c r="C35" s="105"/>
      <c r="D35" s="106"/>
      <c r="E35" s="107"/>
      <c r="F35" s="87"/>
      <c r="G35" s="88"/>
      <c r="H35" s="88"/>
      <c r="I35" s="88"/>
      <c r="J35" s="88"/>
      <c r="K35" s="88"/>
      <c r="L35" s="88"/>
      <c r="M35" s="88"/>
      <c r="N35" s="89" t="str">
        <f t="shared" si="0"/>
        <v/>
      </c>
      <c r="O35" s="1">
        <f t="shared" ca="1" si="1"/>
        <v>3</v>
      </c>
    </row>
    <row r="36" spans="1:15" ht="20.100000000000001" customHeight="1" x14ac:dyDescent="0.2">
      <c r="A36" s="83" t="str">
        <f t="shared" ca="1" si="2"/>
        <v>Me</v>
      </c>
      <c r="B36" s="84">
        <f t="shared" ca="1" si="3"/>
        <v>44944</v>
      </c>
      <c r="C36" s="105"/>
      <c r="D36" s="106"/>
      <c r="E36" s="107"/>
      <c r="F36" s="87"/>
      <c r="G36" s="88"/>
      <c r="H36" s="88"/>
      <c r="I36" s="88"/>
      <c r="J36" s="88"/>
      <c r="K36" s="88"/>
      <c r="L36" s="88"/>
      <c r="M36" s="88"/>
      <c r="N36" s="89" t="str">
        <f t="shared" si="0"/>
        <v/>
      </c>
      <c r="O36" s="1">
        <f t="shared" ca="1" si="1"/>
        <v>3</v>
      </c>
    </row>
    <row r="37" spans="1:15" ht="20.100000000000001" customHeight="1" x14ac:dyDescent="0.2">
      <c r="A37" s="83" t="str">
        <f t="shared" ca="1" si="2"/>
        <v>J</v>
      </c>
      <c r="B37" s="84">
        <f t="shared" ca="1" si="3"/>
        <v>44945</v>
      </c>
      <c r="C37" s="105"/>
      <c r="D37" s="106"/>
      <c r="E37" s="107"/>
      <c r="F37" s="87"/>
      <c r="G37" s="88"/>
      <c r="H37" s="88"/>
      <c r="I37" s="88"/>
      <c r="J37" s="88"/>
      <c r="K37" s="88"/>
      <c r="L37" s="88"/>
      <c r="M37" s="88"/>
      <c r="N37" s="89" t="str">
        <f t="shared" si="0"/>
        <v/>
      </c>
      <c r="O37" s="1">
        <f t="shared" ca="1" si="1"/>
        <v>3</v>
      </c>
    </row>
    <row r="38" spans="1:15" ht="20.100000000000001" customHeight="1" x14ac:dyDescent="0.2">
      <c r="A38" s="83" t="str">
        <f t="shared" ca="1" si="2"/>
        <v>V</v>
      </c>
      <c r="B38" s="84">
        <f t="shared" ca="1" si="3"/>
        <v>44946</v>
      </c>
      <c r="C38" s="105"/>
      <c r="D38" s="106"/>
      <c r="E38" s="107"/>
      <c r="F38" s="87"/>
      <c r="G38" s="88"/>
      <c r="H38" s="88"/>
      <c r="I38" s="88"/>
      <c r="J38" s="88"/>
      <c r="K38" s="88"/>
      <c r="L38" s="88"/>
      <c r="M38" s="88"/>
      <c r="N38" s="89" t="str">
        <f t="shared" si="0"/>
        <v/>
      </c>
      <c r="O38" s="1">
        <f t="shared" ca="1" si="1"/>
        <v>3</v>
      </c>
    </row>
    <row r="39" spans="1:15" ht="20.100000000000001" customHeight="1" x14ac:dyDescent="0.2">
      <c r="A39" s="83" t="str">
        <f t="shared" ca="1" si="2"/>
        <v>S</v>
      </c>
      <c r="B39" s="84">
        <f t="shared" ca="1" si="3"/>
        <v>44947</v>
      </c>
      <c r="C39" s="105"/>
      <c r="D39" s="106"/>
      <c r="E39" s="107"/>
      <c r="F39" s="87"/>
      <c r="G39" s="88"/>
      <c r="H39" s="88"/>
      <c r="I39" s="88"/>
      <c r="J39" s="88"/>
      <c r="K39" s="88"/>
      <c r="L39" s="88"/>
      <c r="M39" s="88"/>
      <c r="N39" s="89" t="str">
        <f t="shared" si="0"/>
        <v/>
      </c>
      <c r="O39" s="1">
        <f t="shared" ca="1" si="1"/>
        <v>3</v>
      </c>
    </row>
    <row r="40" spans="1:15" ht="20.100000000000001" customHeight="1" x14ac:dyDescent="0.2">
      <c r="A40" s="83" t="str">
        <f t="shared" ca="1" si="2"/>
        <v>D</v>
      </c>
      <c r="B40" s="84">
        <f t="shared" ca="1" si="3"/>
        <v>44948</v>
      </c>
      <c r="C40" s="105"/>
      <c r="D40" s="106"/>
      <c r="E40" s="107"/>
      <c r="F40" s="87"/>
      <c r="G40" s="88"/>
      <c r="H40" s="88"/>
      <c r="I40" s="88"/>
      <c r="J40" s="88"/>
      <c r="K40" s="88"/>
      <c r="L40" s="88"/>
      <c r="M40" s="88"/>
      <c r="N40" s="89" t="str">
        <f t="shared" si="0"/>
        <v/>
      </c>
      <c r="O40" s="1">
        <f t="shared" ca="1" si="1"/>
        <v>3</v>
      </c>
    </row>
    <row r="41" spans="1:15" ht="20.100000000000001" customHeight="1" x14ac:dyDescent="0.2">
      <c r="A41" s="83" t="str">
        <f t="shared" ca="1" si="2"/>
        <v>L</v>
      </c>
      <c r="B41" s="84">
        <f t="shared" ca="1" si="3"/>
        <v>44949</v>
      </c>
      <c r="C41" s="105"/>
      <c r="D41" s="106"/>
      <c r="E41" s="107"/>
      <c r="F41" s="87"/>
      <c r="G41" s="88"/>
      <c r="H41" s="88"/>
      <c r="I41" s="88"/>
      <c r="J41" s="88"/>
      <c r="K41" s="88"/>
      <c r="L41" s="88"/>
      <c r="M41" s="88"/>
      <c r="N41" s="89" t="str">
        <f t="shared" si="0"/>
        <v/>
      </c>
      <c r="O41" s="1">
        <f t="shared" ca="1" si="1"/>
        <v>4</v>
      </c>
    </row>
    <row r="42" spans="1:15" ht="20.100000000000001" customHeight="1" x14ac:dyDescent="0.2">
      <c r="A42" s="83" t="str">
        <f t="shared" ca="1" si="2"/>
        <v>Ma</v>
      </c>
      <c r="B42" s="84">
        <f t="shared" ca="1" si="3"/>
        <v>44950</v>
      </c>
      <c r="C42" s="105"/>
      <c r="D42" s="106"/>
      <c r="E42" s="107"/>
      <c r="F42" s="87"/>
      <c r="G42" s="88"/>
      <c r="H42" s="88"/>
      <c r="I42" s="88"/>
      <c r="J42" s="88"/>
      <c r="K42" s="88"/>
      <c r="L42" s="88"/>
      <c r="M42" s="88"/>
      <c r="N42" s="89" t="str">
        <f t="shared" si="0"/>
        <v/>
      </c>
      <c r="O42" s="1">
        <f t="shared" ca="1" si="1"/>
        <v>4</v>
      </c>
    </row>
    <row r="43" spans="1:15" ht="20.100000000000001" customHeight="1" x14ac:dyDescent="0.2">
      <c r="A43" s="83" t="str">
        <f t="shared" ca="1" si="2"/>
        <v>Me</v>
      </c>
      <c r="B43" s="84">
        <f t="shared" ca="1" si="3"/>
        <v>44951</v>
      </c>
      <c r="C43" s="105"/>
      <c r="D43" s="106"/>
      <c r="E43" s="107"/>
      <c r="F43" s="81"/>
      <c r="G43" s="88"/>
      <c r="H43" s="88"/>
      <c r="I43" s="88"/>
      <c r="J43" s="88"/>
      <c r="K43" s="88"/>
      <c r="L43" s="88"/>
      <c r="M43" s="88"/>
      <c r="N43" s="89" t="str">
        <f t="shared" si="0"/>
        <v/>
      </c>
      <c r="O43" s="1">
        <f t="shared" ca="1" si="1"/>
        <v>4</v>
      </c>
    </row>
    <row r="44" spans="1:15" ht="20.100000000000001" customHeight="1" x14ac:dyDescent="0.2">
      <c r="A44" s="83" t="str">
        <f t="shared" ca="1" si="2"/>
        <v>J</v>
      </c>
      <c r="B44" s="84">
        <f t="shared" ca="1" si="3"/>
        <v>44952</v>
      </c>
      <c r="C44" s="105"/>
      <c r="D44" s="106"/>
      <c r="E44" s="107"/>
      <c r="F44" s="81"/>
      <c r="G44" s="88"/>
      <c r="H44" s="88"/>
      <c r="I44" s="88"/>
      <c r="J44" s="88"/>
      <c r="K44" s="88"/>
      <c r="L44" s="88"/>
      <c r="M44" s="88"/>
      <c r="N44" s="89" t="str">
        <f t="shared" si="0"/>
        <v/>
      </c>
      <c r="O44" s="1">
        <f t="shared" ca="1" si="1"/>
        <v>4</v>
      </c>
    </row>
    <row r="45" spans="1:15" ht="20.100000000000001" customHeight="1" x14ac:dyDescent="0.2">
      <c r="A45" s="83" t="str">
        <f t="shared" ca="1" si="2"/>
        <v>V</v>
      </c>
      <c r="B45" s="84">
        <f t="shared" ca="1" si="3"/>
        <v>44953</v>
      </c>
      <c r="C45" s="105"/>
      <c r="D45" s="106"/>
      <c r="E45" s="107"/>
      <c r="F45" s="87"/>
      <c r="G45" s="88"/>
      <c r="H45" s="88"/>
      <c r="I45" s="88"/>
      <c r="J45" s="88"/>
      <c r="K45" s="88"/>
      <c r="L45" s="88"/>
      <c r="M45" s="88"/>
      <c r="N45" s="89" t="str">
        <f t="shared" si="0"/>
        <v/>
      </c>
      <c r="O45" s="1">
        <f t="shared" ca="1" si="1"/>
        <v>4</v>
      </c>
    </row>
    <row r="46" spans="1:15" ht="20.100000000000001" customHeight="1" x14ac:dyDescent="0.2">
      <c r="A46" s="83" t="str">
        <f t="shared" ca="1" si="2"/>
        <v>S</v>
      </c>
      <c r="B46" s="84">
        <f t="shared" ca="1" si="3"/>
        <v>44954</v>
      </c>
      <c r="C46" s="105"/>
      <c r="D46" s="106"/>
      <c r="E46" s="107"/>
      <c r="F46" s="87"/>
      <c r="G46" s="88"/>
      <c r="H46" s="88"/>
      <c r="I46" s="88"/>
      <c r="J46" s="88"/>
      <c r="K46" s="88"/>
      <c r="L46" s="88"/>
      <c r="M46" s="88"/>
      <c r="N46" s="89" t="str">
        <f t="shared" si="0"/>
        <v/>
      </c>
      <c r="O46" s="1">
        <f t="shared" ca="1" si="1"/>
        <v>4</v>
      </c>
    </row>
    <row r="47" spans="1:15" ht="20.100000000000001" customHeight="1" x14ac:dyDescent="0.2">
      <c r="A47" s="83" t="str">
        <f ca="1">IFERROR(CHOOSE(WEEKDAY(B47),"D","L","Ma","Me","J","V","S"),"")</f>
        <v>D</v>
      </c>
      <c r="B47" s="84">
        <f ca="1">IFERROR(IF(B46+1&gt;Données!H$3,"",B46+1),"")</f>
        <v>44955</v>
      </c>
      <c r="C47" s="105"/>
      <c r="D47" s="106"/>
      <c r="E47" s="107"/>
      <c r="F47" s="87"/>
      <c r="G47" s="88"/>
      <c r="H47" s="88"/>
      <c r="I47" s="88"/>
      <c r="J47" s="88"/>
      <c r="K47" s="88"/>
      <c r="L47" s="88"/>
      <c r="M47" s="88"/>
      <c r="N47" s="89" t="str">
        <f t="shared" si="0"/>
        <v/>
      </c>
      <c r="O47" s="1">
        <f t="shared" ca="1" si="1"/>
        <v>4</v>
      </c>
    </row>
    <row r="48" spans="1:15" ht="20.100000000000001" customHeight="1" x14ac:dyDescent="0.2">
      <c r="A48" s="83" t="str">
        <f t="shared" ref="A48:A49" ca="1" si="4">IFERROR(CHOOSE(WEEKDAY(B48),"D","L","Ma","Me","J","V","S"),"")</f>
        <v>L</v>
      </c>
      <c r="B48" s="84">
        <f ca="1">IFERROR(IF(B47+1&gt;Données!H$3,"",B47+1),"")</f>
        <v>44956</v>
      </c>
      <c r="C48" s="105"/>
      <c r="D48" s="106"/>
      <c r="E48" s="107"/>
      <c r="F48" s="87"/>
      <c r="G48" s="88"/>
      <c r="H48" s="88"/>
      <c r="I48" s="88"/>
      <c r="J48" s="88"/>
      <c r="K48" s="88"/>
      <c r="L48" s="88"/>
      <c r="M48" s="88"/>
      <c r="N48" s="89" t="str">
        <f t="shared" si="0"/>
        <v/>
      </c>
      <c r="O48" s="1">
        <f t="shared" ca="1" si="1"/>
        <v>5</v>
      </c>
    </row>
    <row r="49" spans="1:15" ht="20.100000000000001" customHeight="1" thickBot="1" x14ac:dyDescent="0.25">
      <c r="A49" s="85" t="str">
        <f t="shared" ca="1" si="4"/>
        <v>Ma</v>
      </c>
      <c r="B49" s="86">
        <f ca="1">IFERROR(IF(B48+1&gt;Données!H$3,"",B48+1),"")</f>
        <v>44957</v>
      </c>
      <c r="C49" s="193"/>
      <c r="D49" s="194"/>
      <c r="E49" s="195"/>
      <c r="F49" s="91"/>
      <c r="G49" s="92"/>
      <c r="H49" s="92"/>
      <c r="I49" s="92"/>
      <c r="J49" s="92"/>
      <c r="K49" s="92"/>
      <c r="L49" s="92"/>
      <c r="M49" s="92"/>
      <c r="N49" s="93" t="str">
        <f t="shared" si="0"/>
        <v/>
      </c>
      <c r="O49" s="1">
        <f t="shared" ca="1" si="1"/>
        <v>5</v>
      </c>
    </row>
    <row r="50" spans="1:15" s="5" customFormat="1" ht="21.75" customHeight="1" x14ac:dyDescent="0.2">
      <c r="A50" s="196" t="s">
        <v>31</v>
      </c>
      <c r="B50" s="197"/>
      <c r="C50" s="197"/>
      <c r="D50" s="197"/>
      <c r="E50" s="198"/>
      <c r="F50" s="94"/>
      <c r="G50" s="95" t="str">
        <f>IF(SUM(G19:G49)&lt;1,"",SUM(G19:G49))</f>
        <v/>
      </c>
      <c r="H50" s="95" t="str">
        <f>IF(SUM(H19:H49)&lt;1,"",SUM(H19:H49))</f>
        <v/>
      </c>
      <c r="I50" s="95" t="str">
        <f>IF(SUM(I19:I49)&lt;1,"",SUM(I19:I49))</f>
        <v/>
      </c>
      <c r="J50" s="95" t="str">
        <f t="shared" ref="J50:M50" si="5">IF(SUM(J19:J49)&lt;1,"",SUM(J19:J49))</f>
        <v/>
      </c>
      <c r="K50" s="95" t="str">
        <f t="shared" si="5"/>
        <v/>
      </c>
      <c r="L50" s="95" t="str">
        <f t="shared" si="5"/>
        <v/>
      </c>
      <c r="M50" s="95" t="str">
        <f t="shared" si="5"/>
        <v/>
      </c>
      <c r="N50" s="96" t="str">
        <f>IF(SUM(N19:N49)&lt;1,"",SUM(N19:N49))</f>
        <v/>
      </c>
    </row>
    <row r="51" spans="1:15" s="5" customFormat="1" ht="21.75" customHeight="1" x14ac:dyDescent="0.2">
      <c r="A51" s="199" t="s">
        <v>32</v>
      </c>
      <c r="B51" s="200"/>
      <c r="C51" s="200"/>
      <c r="D51" s="200"/>
      <c r="E51" s="201"/>
      <c r="F51" s="97"/>
      <c r="G51" s="98"/>
      <c r="H51" s="98"/>
      <c r="I51" s="98"/>
      <c r="J51" s="98"/>
      <c r="K51" s="98"/>
      <c r="L51" s="98"/>
      <c r="M51" s="98"/>
      <c r="N51" s="99" t="str">
        <f>IF(SUM(G51:M51)&lt;1,"",SUM(G51:M51))</f>
        <v/>
      </c>
    </row>
    <row r="52" spans="1:15" ht="28.5" customHeight="1" thickBot="1" x14ac:dyDescent="0.25">
      <c r="A52" s="190" t="s">
        <v>33</v>
      </c>
      <c r="B52" s="191"/>
      <c r="C52" s="191"/>
      <c r="D52" s="191"/>
      <c r="E52" s="192"/>
      <c r="F52" s="100"/>
      <c r="G52" s="101"/>
      <c r="H52" s="101"/>
      <c r="I52" s="101"/>
      <c r="J52" s="100"/>
      <c r="K52" s="100"/>
      <c r="L52" s="101"/>
      <c r="M52" s="101"/>
      <c r="N52" s="102" t="str">
        <f>IF(SUM(G52:M52)&lt;1,"",SUM(G52:M52))</f>
        <v/>
      </c>
    </row>
    <row r="53" spans="1:15" ht="12.95" customHeight="1" x14ac:dyDescent="0.25">
      <c r="A53" s="150" t="s">
        <v>7</v>
      </c>
      <c r="B53" s="151"/>
      <c r="C53" s="151"/>
      <c r="D53" s="151"/>
      <c r="E53" s="152"/>
      <c r="F53" s="156"/>
      <c r="G53" s="7"/>
      <c r="H53" s="7"/>
      <c r="I53" s="8"/>
      <c r="J53" s="8"/>
      <c r="K53" s="9"/>
      <c r="L53" s="8"/>
      <c r="M53" s="8"/>
      <c r="N53" s="10"/>
    </row>
    <row r="54" spans="1:15" ht="12.95" customHeight="1" thickBot="1" x14ac:dyDescent="0.25">
      <c r="A54" s="153"/>
      <c r="B54" s="154"/>
      <c r="C54" s="154"/>
      <c r="D54" s="154"/>
      <c r="E54" s="155"/>
      <c r="F54" s="157"/>
      <c r="G54" s="7"/>
      <c r="H54" s="7"/>
      <c r="I54" s="8"/>
      <c r="J54" s="11"/>
      <c r="K54" s="12"/>
      <c r="L54" s="8"/>
      <c r="M54" s="8"/>
      <c r="N54" s="10"/>
    </row>
    <row r="55" spans="1:15" ht="24" customHeight="1" thickBot="1" x14ac:dyDescent="0.35">
      <c r="A55" s="13"/>
      <c r="B55" s="14"/>
      <c r="C55" s="14"/>
      <c r="D55" s="14"/>
      <c r="E55" s="14"/>
      <c r="F55" s="7"/>
      <c r="G55" s="7"/>
      <c r="H55" s="7"/>
      <c r="I55" s="15"/>
      <c r="J55" s="16"/>
      <c r="K55" s="16"/>
      <c r="L55" s="8"/>
      <c r="M55" s="8"/>
      <c r="N55" s="10"/>
    </row>
    <row r="56" spans="1:15" s="5" customFormat="1" ht="24" customHeight="1" thickBot="1" x14ac:dyDescent="0.25">
      <c r="A56" s="17" t="s">
        <v>19</v>
      </c>
      <c r="B56" s="18"/>
      <c r="C56" s="18"/>
      <c r="D56" s="18"/>
      <c r="E56" s="18"/>
      <c r="F56" s="18"/>
      <c r="G56" s="179" t="str">
        <f>G50</f>
        <v/>
      </c>
      <c r="H56" s="180"/>
      <c r="I56" s="19" t="s">
        <v>20</v>
      </c>
      <c r="J56" s="20"/>
      <c r="K56" s="20"/>
      <c r="L56" s="20"/>
      <c r="M56" s="158" t="str">
        <f>IF(SUM(F50)&lt;1,"",SUM(F50))</f>
        <v/>
      </c>
      <c r="N56" s="159"/>
    </row>
    <row r="57" spans="1:15" ht="24" customHeight="1" thickBot="1" x14ac:dyDescent="0.35">
      <c r="A57" s="13"/>
      <c r="B57" s="14"/>
      <c r="C57" s="14"/>
      <c r="D57" s="14"/>
      <c r="E57" s="14"/>
      <c r="F57" s="14"/>
      <c r="G57" s="14"/>
      <c r="H57" s="14"/>
      <c r="I57" s="21"/>
      <c r="J57" s="21"/>
      <c r="K57" s="16"/>
      <c r="L57" s="22"/>
      <c r="M57" s="22"/>
      <c r="N57" s="23"/>
    </row>
    <row r="58" spans="1:15" ht="24" customHeight="1" thickBot="1" x14ac:dyDescent="0.35">
      <c r="A58" s="145" t="s">
        <v>21</v>
      </c>
      <c r="B58" s="146"/>
      <c r="C58" s="146"/>
      <c r="D58" s="146"/>
      <c r="E58" s="147"/>
      <c r="F58" s="24"/>
      <c r="G58" s="24"/>
      <c r="H58" s="24"/>
      <c r="I58" s="189"/>
      <c r="J58" s="189"/>
      <c r="K58" s="16"/>
      <c r="L58" s="22"/>
      <c r="M58" s="22"/>
      <c r="N58" s="23"/>
    </row>
    <row r="59" spans="1:15" ht="24" customHeight="1" thickBot="1" x14ac:dyDescent="0.35">
      <c r="A59" s="13"/>
      <c r="B59" s="14"/>
      <c r="C59" s="14"/>
      <c r="D59" s="14"/>
      <c r="E59" s="14"/>
      <c r="F59" s="7"/>
      <c r="G59" s="7"/>
      <c r="H59" s="7"/>
      <c r="I59" s="15"/>
      <c r="J59" s="16"/>
      <c r="K59" s="16"/>
      <c r="L59" s="148" t="s">
        <v>8</v>
      </c>
      <c r="M59" s="148"/>
      <c r="N59" s="149"/>
    </row>
    <row r="60" spans="1:15" ht="20.100000000000001" customHeight="1" thickBot="1" x14ac:dyDescent="0.3">
      <c r="A60" s="25" t="s">
        <v>9</v>
      </c>
      <c r="B60" s="53"/>
      <c r="C60" s="26"/>
      <c r="D60" s="27"/>
      <c r="E60" s="27"/>
      <c r="F60" s="28"/>
      <c r="G60" s="28"/>
      <c r="H60" s="29"/>
      <c r="I60" s="187" t="str">
        <f>IF(SUM(F50*F53)&lt;1,"",SUM(F50*F53))</f>
        <v/>
      </c>
      <c r="J60" s="188"/>
      <c r="K60" s="8"/>
      <c r="L60" s="164" t="str">
        <f>IF(SUM(G50:M50)&lt;1,"",SUM(G50:M50))</f>
        <v/>
      </c>
      <c r="M60" s="165"/>
      <c r="N60" s="166"/>
    </row>
    <row r="61" spans="1:15" ht="13.5" customHeight="1" thickBot="1" x14ac:dyDescent="0.25">
      <c r="A61" s="30"/>
      <c r="B61" s="31"/>
      <c r="C61" s="31"/>
      <c r="D61" s="31"/>
      <c r="E61" s="31"/>
      <c r="F61" s="31"/>
      <c r="G61" s="31"/>
      <c r="H61" s="31"/>
      <c r="I61" s="32"/>
      <c r="J61" s="32"/>
      <c r="K61" s="8"/>
      <c r="L61" s="167"/>
      <c r="M61" s="168"/>
      <c r="N61" s="169"/>
      <c r="O61" s="33"/>
    </row>
    <row r="62" spans="1:15" ht="20.100000000000001" customHeight="1" thickBot="1" x14ac:dyDescent="0.3">
      <c r="A62" s="25" t="s">
        <v>10</v>
      </c>
      <c r="B62" s="54"/>
      <c r="C62" s="34"/>
      <c r="D62" s="35"/>
      <c r="E62" s="35"/>
      <c r="F62" s="35"/>
      <c r="G62" s="35"/>
      <c r="H62" s="36"/>
      <c r="I62" s="187" t="str">
        <f>IF(SUM(N50)&lt;1,"",SUM(N50))</f>
        <v/>
      </c>
      <c r="J62" s="188"/>
      <c r="K62" s="8"/>
      <c r="L62" s="170"/>
      <c r="M62" s="171"/>
      <c r="N62" s="172"/>
    </row>
    <row r="63" spans="1:15" ht="12.75" customHeight="1" x14ac:dyDescent="0.2">
      <c r="A63" s="37"/>
      <c r="B63" s="12"/>
      <c r="C63" s="12"/>
      <c r="D63" s="12"/>
      <c r="E63" s="12"/>
      <c r="F63" s="12"/>
      <c r="G63" s="12"/>
      <c r="H63" s="12"/>
      <c r="I63" s="32"/>
      <c r="J63" s="32"/>
      <c r="K63" s="8"/>
      <c r="L63" s="8"/>
      <c r="M63" s="8"/>
      <c r="N63" s="10"/>
    </row>
    <row r="64" spans="1:15" ht="13.5" thickBot="1" x14ac:dyDescent="0.25">
      <c r="A64" s="3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10"/>
    </row>
    <row r="65" spans="1:14" ht="12" customHeight="1" x14ac:dyDescent="0.25">
      <c r="A65" s="46" t="s">
        <v>11</v>
      </c>
      <c r="B65" s="47"/>
      <c r="C65" s="47"/>
      <c r="D65" s="47"/>
      <c r="E65" s="47"/>
      <c r="F65" s="185" t="s">
        <v>12</v>
      </c>
      <c r="G65" s="186"/>
      <c r="H65" s="186"/>
      <c r="I65" s="39"/>
      <c r="J65" s="39"/>
      <c r="K65" s="6"/>
      <c r="L65" s="112" t="s">
        <v>13</v>
      </c>
      <c r="M65" s="113"/>
      <c r="N65" s="40"/>
    </row>
    <row r="66" spans="1:14" ht="12" customHeight="1" x14ac:dyDescent="0.2">
      <c r="A66" s="143">
        <f ca="1">TODAY()</f>
        <v>44964</v>
      </c>
      <c r="B66" s="144"/>
      <c r="C66" s="144"/>
      <c r="D66" s="77"/>
      <c r="E66" s="78"/>
      <c r="F66" s="160"/>
      <c r="G66" s="161"/>
      <c r="H66" s="161"/>
      <c r="I66" s="161"/>
      <c r="J66" s="161"/>
      <c r="L66" s="114"/>
      <c r="M66" s="115"/>
      <c r="N66" s="41"/>
    </row>
    <row r="67" spans="1:14" ht="12" customHeight="1" x14ac:dyDescent="0.2">
      <c r="A67" s="173"/>
      <c r="B67" s="174"/>
      <c r="C67" s="174"/>
      <c r="D67" s="174"/>
      <c r="E67" s="175"/>
      <c r="F67" s="160"/>
      <c r="G67" s="161"/>
      <c r="H67" s="161"/>
      <c r="I67" s="161"/>
      <c r="J67" s="161"/>
      <c r="L67" s="181" t="s">
        <v>14</v>
      </c>
      <c r="M67" s="182"/>
      <c r="N67" s="42"/>
    </row>
    <row r="68" spans="1:14" ht="12" customHeight="1" x14ac:dyDescent="0.2">
      <c r="A68" s="173"/>
      <c r="B68" s="174"/>
      <c r="C68" s="174"/>
      <c r="D68" s="174"/>
      <c r="E68" s="175"/>
      <c r="F68" s="160"/>
      <c r="G68" s="161"/>
      <c r="H68" s="161"/>
      <c r="I68" s="161"/>
      <c r="J68" s="161"/>
      <c r="L68" s="114"/>
      <c r="M68" s="115"/>
      <c r="N68" s="43"/>
    </row>
    <row r="69" spans="1:14" ht="12" customHeight="1" x14ac:dyDescent="0.2">
      <c r="A69" s="173"/>
      <c r="B69" s="174"/>
      <c r="C69" s="174"/>
      <c r="D69" s="174"/>
      <c r="E69" s="175"/>
      <c r="F69" s="160"/>
      <c r="G69" s="161"/>
      <c r="H69" s="161"/>
      <c r="I69" s="161"/>
      <c r="J69" s="161"/>
      <c r="L69" s="181" t="s">
        <v>22</v>
      </c>
      <c r="M69" s="182"/>
      <c r="N69" s="10"/>
    </row>
    <row r="70" spans="1:14" ht="12" customHeight="1" thickBot="1" x14ac:dyDescent="0.25">
      <c r="A70" s="176"/>
      <c r="B70" s="177"/>
      <c r="C70" s="177"/>
      <c r="D70" s="177"/>
      <c r="E70" s="178"/>
      <c r="F70" s="162"/>
      <c r="G70" s="163"/>
      <c r="H70" s="163"/>
      <c r="I70" s="163"/>
      <c r="J70" s="163"/>
      <c r="K70" s="44"/>
      <c r="L70" s="183"/>
      <c r="M70" s="184"/>
      <c r="N70" s="45"/>
    </row>
  </sheetData>
  <mergeCells count="81">
    <mergeCell ref="L5:L6"/>
    <mergeCell ref="M5:N6"/>
    <mergeCell ref="A4:N4"/>
    <mergeCell ref="K5:K6"/>
    <mergeCell ref="A7:N8"/>
    <mergeCell ref="F5:G6"/>
    <mergeCell ref="H5:J6"/>
    <mergeCell ref="K9:L9"/>
    <mergeCell ref="A11:N11"/>
    <mergeCell ref="N13:N18"/>
    <mergeCell ref="I13:L13"/>
    <mergeCell ref="F13:F18"/>
    <mergeCell ref="K14:K18"/>
    <mergeCell ref="M9:N9"/>
    <mergeCell ref="A13:B18"/>
    <mergeCell ref="A9:C9"/>
    <mergeCell ref="F9:G9"/>
    <mergeCell ref="H9:J9"/>
    <mergeCell ref="M13:M18"/>
    <mergeCell ref="H13:H18"/>
    <mergeCell ref="C25:E25"/>
    <mergeCell ref="C28:E28"/>
    <mergeCell ref="C22:E22"/>
    <mergeCell ref="C27:E27"/>
    <mergeCell ref="C23:E23"/>
    <mergeCell ref="C20:E20"/>
    <mergeCell ref="C24:E24"/>
    <mergeCell ref="C26:E26"/>
    <mergeCell ref="I60:J60"/>
    <mergeCell ref="I62:J62"/>
    <mergeCell ref="I58:J58"/>
    <mergeCell ref="C44:E44"/>
    <mergeCell ref="C45:E45"/>
    <mergeCell ref="C40:E40"/>
    <mergeCell ref="C41:E41"/>
    <mergeCell ref="C42:E42"/>
    <mergeCell ref="C43:E43"/>
    <mergeCell ref="A52:E52"/>
    <mergeCell ref="C49:E49"/>
    <mergeCell ref="A50:E50"/>
    <mergeCell ref="A51:E51"/>
    <mergeCell ref="L59:N59"/>
    <mergeCell ref="A53:E54"/>
    <mergeCell ref="F53:F54"/>
    <mergeCell ref="M56:N56"/>
    <mergeCell ref="F66:J70"/>
    <mergeCell ref="L60:N62"/>
    <mergeCell ref="A67:E70"/>
    <mergeCell ref="G56:H56"/>
    <mergeCell ref="L67:M68"/>
    <mergeCell ref="L69:M70"/>
    <mergeCell ref="F65:H65"/>
    <mergeCell ref="C3:E3"/>
    <mergeCell ref="G3:I3"/>
    <mergeCell ref="L65:M66"/>
    <mergeCell ref="L1:N3"/>
    <mergeCell ref="C21:E21"/>
    <mergeCell ref="C36:E36"/>
    <mergeCell ref="L14:L18"/>
    <mergeCell ref="J14:J18"/>
    <mergeCell ref="I14:I18"/>
    <mergeCell ref="C19:E19"/>
    <mergeCell ref="G13:G18"/>
    <mergeCell ref="A1:C1"/>
    <mergeCell ref="C13:E18"/>
    <mergeCell ref="A5:E6"/>
    <mergeCell ref="A66:C66"/>
    <mergeCell ref="A58:E58"/>
    <mergeCell ref="C46:E46"/>
    <mergeCell ref="C47:E47"/>
    <mergeCell ref="C48:E48"/>
    <mergeCell ref="C29:E29"/>
    <mergeCell ref="C38:E38"/>
    <mergeCell ref="C39:E39"/>
    <mergeCell ref="C35:E35"/>
    <mergeCell ref="C31:E31"/>
    <mergeCell ref="C30:E30"/>
    <mergeCell ref="C34:E34"/>
    <mergeCell ref="C32:E32"/>
    <mergeCell ref="C33:E33"/>
    <mergeCell ref="C37:E37"/>
  </mergeCells>
  <phoneticPr fontId="0" type="noConversion"/>
  <conditionalFormatting sqref="A19:O30 A32:O43 A31:E31 H31:O31 A45:O49 A44:E44 H44:O44">
    <cfRule type="expression" dxfId="6" priority="6">
      <formula>$A19="D"</formula>
    </cfRule>
    <cfRule type="expression" dxfId="5" priority="7">
      <formula>$A19="S"</formula>
    </cfRule>
  </conditionalFormatting>
  <conditionalFormatting sqref="F31:G31">
    <cfRule type="expression" dxfId="4" priority="3" stopIfTrue="1">
      <formula>$A31="S"</formula>
    </cfRule>
    <cfRule type="expression" dxfId="3" priority="4" stopIfTrue="1">
      <formula>$A31="D"</formula>
    </cfRule>
  </conditionalFormatting>
  <conditionalFormatting sqref="F44:G44">
    <cfRule type="expression" dxfId="2" priority="1" stopIfTrue="1">
      <formula>$A44="S"</formula>
    </cfRule>
    <cfRule type="expression" dxfId="1" priority="2" stopIfTrue="1">
      <formula>$A44="D"</formula>
    </cfRule>
  </conditionalFormatting>
  <printOptions horizontalCentered="1"/>
  <pageMargins left="0" right="0" top="0.19685039370078741" bottom="0.19685039370078741" header="0" footer="0"/>
  <pageSetup paperSize="9" scale="65"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print="0" autoLine="0" autoPict="0">
                <anchor moveWithCells="1">
                  <from>
                    <xdr:col>3</xdr:col>
                    <xdr:colOff>0</xdr:colOff>
                    <xdr:row>7</xdr:row>
                    <xdr:rowOff>161925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print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veCopy">
                <anchor moveWithCells="1" sizeWithCells="1">
                  <from>
                    <xdr:col>8</xdr:col>
                    <xdr:colOff>0</xdr:colOff>
                    <xdr:row>57</xdr:row>
                    <xdr:rowOff>0</xdr:rowOff>
                  </from>
                  <to>
                    <xdr:col>10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3</xdr:row>
                    <xdr:rowOff>95250</xdr:rowOff>
                  </from>
                  <to>
                    <xdr:col>0</xdr:col>
                    <xdr:colOff>228600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3</xdr:col>
                    <xdr:colOff>238125</xdr:colOff>
                    <xdr:row>3</xdr:row>
                    <xdr:rowOff>104775</xdr:rowOff>
                  </from>
                  <to>
                    <xdr:col>3</xdr:col>
                    <xdr:colOff>466725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D94C8DE9-A5BF-4A9A-9E64-8C66B2488844}">
            <xm:f>IF(COUNTIF(Données!$K$3:$K$15,$B19)=1,TRUE,FALSE)</xm:f>
            <x14:dxf>
              <font>
                <b/>
                <i val="0"/>
              </font>
              <fill>
                <patternFill>
                  <bgColor theme="3" tint="0.59996337778862885"/>
                </patternFill>
              </fill>
            </x14:dxf>
          </x14:cfRule>
          <xm:sqref>A19:O30 A32:O43 A31:E31 H31:O31 A45:O49 A44:E44 H44:O44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5"/>
  <sheetViews>
    <sheetView workbookViewId="0">
      <selection activeCell="G4" sqref="G4"/>
    </sheetView>
  </sheetViews>
  <sheetFormatPr baseColWidth="10" defaultRowHeight="15" x14ac:dyDescent="0.2"/>
  <cols>
    <col min="1" max="1" width="12.42578125" style="57" bestFit="1" customWidth="1"/>
    <col min="2" max="2" width="11.42578125" style="57"/>
    <col min="3" max="3" width="12.5703125" style="57" bestFit="1" customWidth="1"/>
    <col min="4" max="4" width="11.42578125" style="57"/>
    <col min="5" max="5" width="12.7109375" style="57" bestFit="1" customWidth="1"/>
    <col min="6" max="6" width="11.42578125" style="57"/>
    <col min="7" max="8" width="12.7109375" style="57" bestFit="1" customWidth="1"/>
    <col min="9" max="9" width="11.42578125" style="57"/>
    <col min="10" max="10" width="20.7109375" style="57" bestFit="1" customWidth="1"/>
    <col min="11" max="11" width="12.7109375" style="57" bestFit="1" customWidth="1"/>
    <col min="12" max="16384" width="11.42578125" style="57"/>
  </cols>
  <sheetData>
    <row r="1" spans="1:11" x14ac:dyDescent="0.2">
      <c r="A1" s="56" t="s">
        <v>37</v>
      </c>
      <c r="C1" s="56" t="s">
        <v>38</v>
      </c>
      <c r="E1" s="58" t="s">
        <v>39</v>
      </c>
      <c r="G1" s="236" t="s">
        <v>40</v>
      </c>
      <c r="H1" s="237"/>
      <c r="J1" s="59" t="s">
        <v>41</v>
      </c>
      <c r="K1" s="60">
        <f ca="1">YEAR(G3)</f>
        <v>2023</v>
      </c>
    </row>
    <row r="2" spans="1:11" x14ac:dyDescent="0.2">
      <c r="A2" s="61"/>
      <c r="C2" s="61"/>
      <c r="E2" s="61"/>
      <c r="G2" s="62"/>
      <c r="H2" s="63"/>
      <c r="J2" s="64"/>
      <c r="K2" s="65"/>
    </row>
    <row r="3" spans="1:11" x14ac:dyDescent="0.2">
      <c r="A3" s="66" t="s">
        <v>42</v>
      </c>
      <c r="C3" s="67">
        <f ca="1">C4-1</f>
        <v>2022</v>
      </c>
      <c r="E3" s="68">
        <f ca="1">TODAY()</f>
        <v>44964</v>
      </c>
      <c r="G3" s="69">
        <f ca="1">DATE(CHOOSE(NDF!$E$10,C3,C4,C5,C6,C7,C8,C9,C10,C11,C12,C13,C14,),NDF!$D10,1)</f>
        <v>44927</v>
      </c>
      <c r="H3" s="70">
        <f ca="1">EOMONTH(G3,0)</f>
        <v>44957</v>
      </c>
      <c r="J3" s="64" t="s">
        <v>43</v>
      </c>
      <c r="K3" s="71">
        <f ca="1">DATE(K1,1,1)</f>
        <v>44927</v>
      </c>
    </row>
    <row r="4" spans="1:11" x14ac:dyDescent="0.2">
      <c r="A4" s="66" t="s">
        <v>44</v>
      </c>
      <c r="C4" s="67">
        <f ca="1">YEAR(E3)</f>
        <v>2023</v>
      </c>
      <c r="J4" s="64" t="s">
        <v>45</v>
      </c>
      <c r="K4" s="71">
        <f ca="1">ROUND(DATE(K1,4,MOD(234-11*MOD(K1,19),30))/7,0)*7-6</f>
        <v>45025</v>
      </c>
    </row>
    <row r="5" spans="1:11" x14ac:dyDescent="0.2">
      <c r="A5" s="66" t="s">
        <v>46</v>
      </c>
      <c r="C5" s="67">
        <f t="shared" ref="C5:C14" ca="1" si="0">C4+1</f>
        <v>2024</v>
      </c>
      <c r="J5" s="64" t="s">
        <v>47</v>
      </c>
      <c r="K5" s="71">
        <f ca="1">K4+1</f>
        <v>45026</v>
      </c>
    </row>
    <row r="6" spans="1:11" x14ac:dyDescent="0.2">
      <c r="A6" s="66" t="s">
        <v>48</v>
      </c>
      <c r="C6" s="67">
        <f t="shared" ca="1" si="0"/>
        <v>2025</v>
      </c>
      <c r="J6" s="64" t="s">
        <v>49</v>
      </c>
      <c r="K6" s="71">
        <f ca="1">DATE(K1,5,1)</f>
        <v>45047</v>
      </c>
    </row>
    <row r="7" spans="1:11" x14ac:dyDescent="0.2">
      <c r="A7" s="66" t="s">
        <v>50</v>
      </c>
      <c r="C7" s="67">
        <f t="shared" ca="1" si="0"/>
        <v>2026</v>
      </c>
      <c r="J7" s="64" t="s">
        <v>51</v>
      </c>
      <c r="K7" s="71">
        <f ca="1">DATE(K1,5,8)</f>
        <v>45054</v>
      </c>
    </row>
    <row r="8" spans="1:11" x14ac:dyDescent="0.2">
      <c r="A8" s="66" t="s">
        <v>52</v>
      </c>
      <c r="C8" s="67">
        <f t="shared" ca="1" si="0"/>
        <v>2027</v>
      </c>
      <c r="J8" s="64" t="s">
        <v>53</v>
      </c>
      <c r="K8" s="71">
        <f ca="1">K4+39</f>
        <v>45064</v>
      </c>
    </row>
    <row r="9" spans="1:11" x14ac:dyDescent="0.2">
      <c r="A9" s="66" t="s">
        <v>54</v>
      </c>
      <c r="C9" s="67">
        <f t="shared" ca="1" si="0"/>
        <v>2028</v>
      </c>
      <c r="J9" s="64" t="s">
        <v>55</v>
      </c>
      <c r="K9" s="71">
        <f ca="1">K4+49</f>
        <v>45074</v>
      </c>
    </row>
    <row r="10" spans="1:11" x14ac:dyDescent="0.2">
      <c r="A10" s="66" t="s">
        <v>56</v>
      </c>
      <c r="C10" s="67">
        <f t="shared" ca="1" si="0"/>
        <v>2029</v>
      </c>
      <c r="J10" s="64" t="s">
        <v>57</v>
      </c>
      <c r="K10" s="71">
        <f ca="1">K9+1</f>
        <v>45075</v>
      </c>
    </row>
    <row r="11" spans="1:11" x14ac:dyDescent="0.2">
      <c r="A11" s="66" t="s">
        <v>58</v>
      </c>
      <c r="C11" s="67">
        <f t="shared" ca="1" si="0"/>
        <v>2030</v>
      </c>
      <c r="J11" s="64" t="s">
        <v>59</v>
      </c>
      <c r="K11" s="71">
        <f ca="1">DATE(K1,7,14)</f>
        <v>45121</v>
      </c>
    </row>
    <row r="12" spans="1:11" x14ac:dyDescent="0.2">
      <c r="A12" s="66" t="s">
        <v>60</v>
      </c>
      <c r="C12" s="67">
        <f t="shared" ca="1" si="0"/>
        <v>2031</v>
      </c>
      <c r="J12" s="64" t="s">
        <v>61</v>
      </c>
      <c r="K12" s="71">
        <f ca="1">DATE(K1,8,15)</f>
        <v>45153</v>
      </c>
    </row>
    <row r="13" spans="1:11" x14ac:dyDescent="0.2">
      <c r="A13" s="66" t="s">
        <v>62</v>
      </c>
      <c r="C13" s="67">
        <f t="shared" ca="1" si="0"/>
        <v>2032</v>
      </c>
      <c r="J13" s="64" t="s">
        <v>63</v>
      </c>
      <c r="K13" s="72">
        <f ca="1">DATE(K1,11,1)</f>
        <v>45231</v>
      </c>
    </row>
    <row r="14" spans="1:11" x14ac:dyDescent="0.2">
      <c r="A14" s="73" t="s">
        <v>64</v>
      </c>
      <c r="C14" s="74">
        <f t="shared" ca="1" si="0"/>
        <v>2033</v>
      </c>
      <c r="J14" s="64" t="s">
        <v>65</v>
      </c>
      <c r="K14" s="71">
        <f ca="1">DATE(K1,11,11)</f>
        <v>45241</v>
      </c>
    </row>
    <row r="15" spans="1:11" x14ac:dyDescent="0.2">
      <c r="J15" s="75" t="s">
        <v>66</v>
      </c>
      <c r="K15" s="76">
        <f ca="1">DATE(K1,12,25)</f>
        <v>45285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NDF</vt:lpstr>
      <vt:lpstr>Données</vt:lpstr>
      <vt:lpstr>NDF!Zone_d_impression</vt:lpstr>
    </vt:vector>
  </TitlesOfParts>
  <Company>SBS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Damien Gueneau</cp:lastModifiedBy>
  <cp:lastPrinted>2023-02-03T15:15:05Z</cp:lastPrinted>
  <dcterms:created xsi:type="dcterms:W3CDTF">2006-09-14T11:59:08Z</dcterms:created>
  <dcterms:modified xsi:type="dcterms:W3CDTF">2023-02-07T10:22:05Z</dcterms:modified>
</cp:coreProperties>
</file>