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unki\OneDrive\Bureau\"/>
    </mc:Choice>
  </mc:AlternateContent>
  <xr:revisionPtr revIDLastSave="0" documentId="8_{5039A6F7-22AF-4817-84F1-3141AFCEDC0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Client" sheetId="4" r:id="rId1"/>
    <sheet name="Planning réservation" sheetId="1" r:id="rId2"/>
    <sheet name="Récap" sheetId="9" r:id="rId3"/>
    <sheet name="Paramètres" sheetId="5" r:id="rId4"/>
    <sheet name="Fiche tarifs" sheetId="7" r:id="rId5"/>
  </sheets>
  <definedNames>
    <definedName name="_Annee">'Planning réservation'!$C$2</definedName>
    <definedName name="_Feries">t_Jours_fériés[Dates]</definedName>
    <definedName name="_Mois">'Planning réservation'!$C$3</definedName>
    <definedName name="DonnéesExternes_1" localSheetId="1" hidden="1">'Planning réservation'!#REF!</definedName>
    <definedName name="DonnéesExternes_1" localSheetId="2" hidden="1">Récap!$B$3:$H$5</definedName>
    <definedName name="l_Immatriculation">t_Véhicule[Immatriculation]</definedName>
    <definedName name="l_ModeRglt">t_ModeRglt[Mode de règlement]</definedName>
    <definedName name="l_Mois">t_Mois[Mois]</definedName>
    <definedName name="l_Vehicule">t_Véhicule[Véhicule]</definedName>
    <definedName name="période_sélectionnée">#REF!</definedName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  <definedName name="_xlnm.Print_Area" localSheetId="4">'Fiche tarifs'!$A$1:$E$32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4" l="1"/>
  <c r="B7" i="4"/>
  <c r="J7" i="4"/>
  <c r="B2" i="7"/>
  <c r="E5" i="1"/>
  <c r="E4" i="1" l="1"/>
  <c r="E1" i="1"/>
  <c r="F5" i="1"/>
  <c r="F1" i="1" s="1"/>
  <c r="B6" i="4"/>
  <c r="J6" i="4"/>
  <c r="K6" i="4" s="1"/>
  <c r="B5" i="4"/>
  <c r="J5" i="4"/>
  <c r="K5" i="4" s="1"/>
  <c r="G1" i="1" l="1"/>
  <c r="F4" i="1"/>
  <c r="G5" i="1"/>
  <c r="C4" i="5"/>
  <c r="C15" i="5"/>
  <c r="C14" i="5"/>
  <c r="C13" i="5"/>
  <c r="C12" i="5"/>
  <c r="C11" i="5"/>
  <c r="C7" i="5"/>
  <c r="C6" i="5"/>
  <c r="C3" i="5"/>
  <c r="G4" i="1" l="1"/>
  <c r="H5" i="1"/>
  <c r="H1" i="1" s="1"/>
  <c r="I5" i="1" l="1"/>
  <c r="I1" i="1" s="1"/>
  <c r="H4" i="1"/>
  <c r="I4" i="1" l="1"/>
  <c r="J5" i="1"/>
  <c r="J1" i="1" s="1"/>
  <c r="K5" i="1" l="1"/>
  <c r="K1" i="1" s="1"/>
  <c r="J4" i="1"/>
  <c r="L5" i="1" l="1"/>
  <c r="L1" i="1" s="1"/>
  <c r="K4" i="1"/>
  <c r="L4" i="1" l="1"/>
  <c r="M5" i="1"/>
  <c r="M1" i="1" s="1"/>
  <c r="N5" i="1" l="1"/>
  <c r="N1" i="1" s="1"/>
  <c r="M4" i="1"/>
  <c r="O5" i="1" l="1"/>
  <c r="O1" i="1" s="1"/>
  <c r="N4" i="1"/>
  <c r="P5" i="1" l="1"/>
  <c r="P1" i="1" s="1"/>
  <c r="O4" i="1"/>
  <c r="Q5" i="1" l="1"/>
  <c r="P4" i="1"/>
  <c r="Q1" i="1" l="1"/>
  <c r="R5" i="1"/>
  <c r="R1" i="1" s="1"/>
  <c r="Q4" i="1"/>
  <c r="S5" i="1" l="1"/>
  <c r="S1" i="1" s="1"/>
  <c r="R4" i="1"/>
  <c r="T5" i="1" l="1"/>
  <c r="T1" i="1" s="1"/>
  <c r="S4" i="1"/>
  <c r="T4" i="1" l="1"/>
  <c r="U5" i="1"/>
  <c r="U1" i="1" s="1"/>
  <c r="U4" i="1" l="1"/>
  <c r="V5" i="1"/>
  <c r="V1" i="1" s="1"/>
  <c r="W5" i="1" l="1"/>
  <c r="W1" i="1" s="1"/>
  <c r="V4" i="1"/>
  <c r="X5" i="1" l="1"/>
  <c r="X1" i="1" s="1"/>
  <c r="W4" i="1"/>
  <c r="Y5" i="1" l="1"/>
  <c r="Y1" i="1" s="1"/>
  <c r="X4" i="1"/>
  <c r="Z5" i="1" l="1"/>
  <c r="Z1" i="1" s="1"/>
  <c r="Y4" i="1"/>
  <c r="AA5" i="1" l="1"/>
  <c r="AA1" i="1" s="1"/>
  <c r="Z4" i="1"/>
  <c r="AB5" i="1" l="1"/>
  <c r="AB1" i="1" s="1"/>
  <c r="AA4" i="1"/>
  <c r="AB4" i="1" l="1"/>
  <c r="AC5" i="1"/>
  <c r="AC1" i="1" s="1"/>
  <c r="AC4" i="1" l="1"/>
  <c r="AD5" i="1"/>
  <c r="AD1" i="1" l="1"/>
  <c r="AE5" i="1"/>
  <c r="AD4" i="1"/>
  <c r="AE1" i="1" l="1"/>
  <c r="AF5" i="1"/>
  <c r="AE4" i="1"/>
  <c r="AF1" i="1" l="1"/>
  <c r="AG5" i="1"/>
  <c r="AF4" i="1"/>
  <c r="AG4" i="1" l="1"/>
  <c r="AG1" i="1"/>
  <c r="AH5" i="1"/>
  <c r="AH1" i="1" s="1"/>
  <c r="AH4" i="1" l="1"/>
  <c r="AI5" i="1"/>
  <c r="AI1" i="1" s="1"/>
  <c r="AJ5" i="1" l="1"/>
  <c r="AJ1" i="1" s="1"/>
  <c r="AI4" i="1"/>
  <c r="AJ4" i="1" l="1"/>
  <c r="AK5" i="1"/>
  <c r="AK1" i="1" s="1"/>
  <c r="AL5" i="1" l="1"/>
  <c r="AL1" i="1" s="1"/>
  <c r="AK4" i="1"/>
  <c r="AL4" i="1" l="1"/>
  <c r="AM5" i="1"/>
  <c r="AM1" i="1" s="1"/>
  <c r="AM4" i="1" l="1"/>
  <c r="AN5" i="1"/>
  <c r="AN1" i="1" l="1"/>
  <c r="AO5" i="1"/>
  <c r="AN4" i="1"/>
  <c r="AO1" i="1" l="1"/>
  <c r="AO4" i="1"/>
  <c r="AP5" i="1"/>
  <c r="AP1" i="1" l="1"/>
  <c r="AQ5" i="1"/>
  <c r="AP4" i="1"/>
  <c r="AQ1" i="1" l="1"/>
  <c r="AR5" i="1"/>
  <c r="AQ4" i="1"/>
  <c r="AR1" i="1" l="1"/>
  <c r="AS5" i="1"/>
  <c r="AS1" i="1" s="1"/>
  <c r="AR4" i="1"/>
  <c r="AT5" i="1" l="1"/>
  <c r="AS4" i="1"/>
  <c r="AT1" i="1" l="1"/>
  <c r="AU5" i="1"/>
  <c r="AU1" i="1" s="1"/>
  <c r="AT4" i="1"/>
  <c r="AV5" i="1" l="1"/>
  <c r="AU4" i="1"/>
  <c r="AV1" i="1" l="1"/>
  <c r="AW5" i="1"/>
  <c r="AV4" i="1"/>
  <c r="AW1" i="1" l="1"/>
  <c r="AX5" i="1"/>
  <c r="AW4" i="1"/>
  <c r="AX1" i="1" l="1"/>
  <c r="AY5" i="1"/>
  <c r="AX4" i="1"/>
  <c r="AY1" i="1" l="1"/>
  <c r="AZ5" i="1"/>
  <c r="AY4" i="1"/>
  <c r="AZ1" i="1" l="1"/>
  <c r="BA5" i="1"/>
  <c r="AZ4" i="1"/>
  <c r="BA1" i="1" l="1"/>
  <c r="BB5" i="1"/>
  <c r="BA4" i="1"/>
  <c r="BB1" i="1" l="1"/>
  <c r="BC5" i="1"/>
  <c r="BB4" i="1"/>
  <c r="BC1" i="1" l="1"/>
  <c r="BD5" i="1"/>
  <c r="BC4" i="1"/>
  <c r="BD1" i="1" l="1"/>
  <c r="BE5" i="1"/>
  <c r="BD4" i="1"/>
  <c r="BE1" i="1" l="1"/>
  <c r="BF5" i="1"/>
  <c r="BE4" i="1"/>
  <c r="BF1" i="1" l="1"/>
  <c r="BG5" i="1"/>
  <c r="BF4" i="1"/>
  <c r="BG1" i="1" l="1"/>
  <c r="BH5" i="1"/>
  <c r="BG4" i="1"/>
  <c r="BH1" i="1" l="1"/>
  <c r="BI5" i="1"/>
  <c r="BH4" i="1"/>
  <c r="BI1" i="1" l="1"/>
  <c r="BJ5" i="1"/>
  <c r="BI4" i="1"/>
  <c r="BJ1" i="1" l="1"/>
  <c r="BK5" i="1"/>
  <c r="BK1" i="1" s="1"/>
  <c r="BJ4" i="1"/>
  <c r="BL5" i="1" l="1"/>
  <c r="BL1" i="1" s="1"/>
  <c r="BK4" i="1"/>
  <c r="BM5" i="1" l="1"/>
  <c r="BM1" i="1" s="1"/>
  <c r="BL4" i="1"/>
  <c r="BN5" i="1" l="1"/>
  <c r="BM4" i="1"/>
  <c r="BN1" i="1" l="1"/>
  <c r="BO5" i="1"/>
  <c r="BN4" i="1"/>
  <c r="BO1" i="1" l="1"/>
  <c r="BP5" i="1"/>
  <c r="BO4" i="1"/>
  <c r="BP1" i="1" l="1"/>
  <c r="BQ5" i="1"/>
  <c r="BP4" i="1"/>
  <c r="BQ1" i="1" l="1"/>
  <c r="BR5" i="1"/>
  <c r="BQ4" i="1"/>
  <c r="BR1" i="1" l="1"/>
  <c r="BS5" i="1"/>
  <c r="BR4" i="1"/>
  <c r="BS1" i="1" l="1"/>
  <c r="BT5" i="1"/>
  <c r="BS4" i="1"/>
  <c r="BT1" i="1" l="1"/>
  <c r="BU5" i="1"/>
  <c r="BT4" i="1"/>
  <c r="BU1" i="1" l="1"/>
  <c r="BV5" i="1"/>
  <c r="BU4" i="1"/>
  <c r="BV1" i="1" l="1"/>
  <c r="BW5" i="1"/>
  <c r="BV4" i="1"/>
  <c r="BW1" i="1" l="1"/>
  <c r="BX5" i="1"/>
  <c r="BW4" i="1"/>
  <c r="BX1" i="1" l="1"/>
  <c r="BY5" i="1"/>
  <c r="BX4" i="1"/>
  <c r="BY1" i="1" l="1"/>
  <c r="BZ5" i="1"/>
  <c r="BY4" i="1"/>
  <c r="BZ1" i="1" l="1"/>
  <c r="CA5" i="1"/>
  <c r="BZ4" i="1"/>
  <c r="CA1" i="1" l="1"/>
  <c r="CB5" i="1"/>
  <c r="CA4" i="1"/>
  <c r="CB1" i="1" l="1"/>
  <c r="CC5" i="1"/>
  <c r="CB4" i="1"/>
  <c r="CC1" i="1" l="1"/>
  <c r="CD5" i="1"/>
  <c r="CC4" i="1"/>
  <c r="CD1" i="1" l="1"/>
  <c r="CE5" i="1"/>
  <c r="CD4" i="1"/>
  <c r="CE1" i="1" l="1"/>
  <c r="CF5" i="1"/>
  <c r="CE4" i="1"/>
  <c r="CF1" i="1" l="1"/>
  <c r="CF4" i="1"/>
  <c r="CG5" i="1"/>
  <c r="CG1" i="1" l="1"/>
  <c r="CG4" i="1"/>
  <c r="CH5" i="1"/>
  <c r="CH1" i="1" l="1"/>
  <c r="CI5" i="1"/>
  <c r="CH4" i="1"/>
  <c r="CI1" i="1" l="1"/>
  <c r="CJ5" i="1"/>
  <c r="CI4" i="1"/>
  <c r="CJ1" i="1" l="1"/>
  <c r="CK5" i="1"/>
  <c r="CJ4" i="1"/>
  <c r="CK1" i="1" l="1"/>
  <c r="CL5" i="1"/>
  <c r="CK4" i="1"/>
  <c r="CL1" i="1" l="1"/>
  <c r="CM5" i="1"/>
  <c r="CL4" i="1"/>
  <c r="CM1" i="1" l="1"/>
  <c r="CN5" i="1"/>
  <c r="CM4" i="1"/>
  <c r="CO5" i="1" l="1"/>
  <c r="CO1" i="1" s="1"/>
  <c r="CN1" i="1"/>
  <c r="CN4" i="1"/>
  <c r="CP5" i="1" l="1"/>
  <c r="CP1" i="1" s="1"/>
  <c r="CO4" i="1"/>
  <c r="CQ5" i="1" l="1"/>
  <c r="CQ1" i="1" s="1"/>
  <c r="CP4" i="1"/>
  <c r="CR5" i="1" l="1"/>
  <c r="CR1" i="1" s="1"/>
  <c r="CR4" i="1"/>
  <c r="CQ4" i="1"/>
  <c r="C9" i="5" l="1"/>
  <c r="C5" i="5"/>
  <c r="C8" i="5"/>
  <c r="C10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Réservation" description="Connexion à la requête « Réservation » dans le classeur." type="5" refreshedVersion="7" background="1" saveData="1">
    <dbPr connection="Provider=Microsoft.Mashup.OleDb.1;Data Source=$Workbook$;Location=Réservation;Extended Properties=&quot;&quot;" command="SELECT * FROM [Réservation]"/>
  </connection>
  <connection id="2" xr16:uid="{6E9EA907-5DCA-4EF1-898A-DC76911F2E7E}" keepAlive="1" name="Requête - t_Client" description="Connexion à la requête « t_Client » dans le classeur." type="5" refreshedVersion="7" background="1" saveData="1">
    <dbPr connection="Provider=Microsoft.Mashup.OleDb.1;Data Source=$Workbook$;Location=t_Client;Extended Properties=&quot;&quot;" command="SELECT * FROM [t_Client]"/>
  </connection>
</connections>
</file>

<file path=xl/sharedStrings.xml><?xml version="1.0" encoding="utf-8"?>
<sst xmlns="http://schemas.openxmlformats.org/spreadsheetml/2006/main" count="205" uniqueCount="108">
  <si>
    <t>Modèle</t>
  </si>
  <si>
    <t>Immatriculation</t>
  </si>
  <si>
    <t>TWINGO</t>
  </si>
  <si>
    <t>328 719 NC</t>
  </si>
  <si>
    <t>C1</t>
  </si>
  <si>
    <t>426 204 NC</t>
  </si>
  <si>
    <t>426 205 NC</t>
  </si>
  <si>
    <t>426 206 NC</t>
  </si>
  <si>
    <t>429 401 NC</t>
  </si>
  <si>
    <t>429 402 NC</t>
  </si>
  <si>
    <t>429 403 NC</t>
  </si>
  <si>
    <t>426 929 NC</t>
  </si>
  <si>
    <t>426 930 NC</t>
  </si>
  <si>
    <t>440 711 NC</t>
  </si>
  <si>
    <t>441 095 NC</t>
  </si>
  <si>
    <t>i10 GRAND</t>
  </si>
  <si>
    <t>428 513 NC</t>
  </si>
  <si>
    <t>428 514 NC</t>
  </si>
  <si>
    <t>428 443 NC</t>
  </si>
  <si>
    <t>428 444 NC</t>
  </si>
  <si>
    <t>428 446 NC</t>
  </si>
  <si>
    <t>439 673 NC</t>
  </si>
  <si>
    <t>C3</t>
  </si>
  <si>
    <t>426 203 NC</t>
  </si>
  <si>
    <t>427 520 NC</t>
  </si>
  <si>
    <t>427 521 NC</t>
  </si>
  <si>
    <t>427 633 NC</t>
  </si>
  <si>
    <t>NEW 208</t>
  </si>
  <si>
    <t>441 096 NC</t>
  </si>
  <si>
    <t>441 097 NC</t>
  </si>
  <si>
    <t>441 098 NC</t>
  </si>
  <si>
    <t>DUSTER</t>
  </si>
  <si>
    <t>355 924 NC</t>
  </si>
  <si>
    <t>441 194 NC</t>
  </si>
  <si>
    <t>BERLINGO</t>
  </si>
  <si>
    <t>427 519 NC</t>
  </si>
  <si>
    <t>EXPERT 9 PLACES</t>
  </si>
  <si>
    <t>442 243 NC</t>
  </si>
  <si>
    <t>Client</t>
  </si>
  <si>
    <t>Véhicule</t>
  </si>
  <si>
    <t>Fiat 500 1,2 L 4 CV essence - 5 portes, bleue</t>
  </si>
  <si>
    <t>Fiat 500 L 1,6 L 5 CV essence- 5 portes, rouge</t>
  </si>
  <si>
    <t>Fiat 500 XL 1,6 L 6 CV essence - 5 portes, blanche</t>
  </si>
  <si>
    <t>Complétez</t>
  </si>
  <si>
    <t>Jour de l'an</t>
  </si>
  <si>
    <t>Lundi de Pâques</t>
  </si>
  <si>
    <t>Ascension</t>
  </si>
  <si>
    <t>Assomption</t>
  </si>
  <si>
    <t>Toussaint</t>
  </si>
  <si>
    <t xml:space="preserve">Durée </t>
  </si>
  <si>
    <t>Date de Fin</t>
  </si>
  <si>
    <t>Date de Début</t>
  </si>
  <si>
    <t>Nom de votre entreprise</t>
  </si>
  <si>
    <t>TVA en sus</t>
  </si>
  <si>
    <t>Réservation au moins trois jours à l'avance - chèque de caution et paiement à l'avance</t>
  </si>
  <si>
    <t>Journée</t>
  </si>
  <si>
    <t>Demi-journée</t>
  </si>
  <si>
    <t>Tarif HT</t>
  </si>
  <si>
    <r>
      <t xml:space="preserve">Véhicule </t>
    </r>
    <r>
      <rPr>
        <b/>
        <i/>
        <sz val="12"/>
        <color theme="0"/>
        <rFont val="Arial"/>
        <family val="2"/>
      </rPr>
      <t>/ description</t>
    </r>
  </si>
  <si>
    <t>Fiche de tarifs location véhicules</t>
  </si>
  <si>
    <t>Espèces</t>
  </si>
  <si>
    <t>Chèque</t>
  </si>
  <si>
    <t>Carte</t>
  </si>
  <si>
    <t>Commentaires</t>
  </si>
  <si>
    <t>Heure départ</t>
  </si>
  <si>
    <t>Heure retour</t>
  </si>
  <si>
    <t>Jour férié</t>
  </si>
  <si>
    <t>Dates</t>
  </si>
  <si>
    <t>Pâques</t>
  </si>
  <si>
    <t>Fête du travail</t>
  </si>
  <si>
    <t>Victoire 39/45</t>
  </si>
  <si>
    <t>Pentecôte</t>
  </si>
  <si>
    <t>Lundi de Pentecôte</t>
  </si>
  <si>
    <t>Fête Nationale</t>
  </si>
  <si>
    <t>Armistice 14/18</t>
  </si>
  <si>
    <t>Noël </t>
  </si>
  <si>
    <t>Année</t>
  </si>
  <si>
    <t>Montant</t>
  </si>
  <si>
    <t>Mode Réglt</t>
  </si>
  <si>
    <t>Mode de règlement</t>
  </si>
  <si>
    <t>09:00</t>
  </si>
  <si>
    <t/>
  </si>
  <si>
    <t>A</t>
  </si>
  <si>
    <t>13/06/2022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</si>
  <si>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</si>
  <si>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</si>
  <si>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</si>
  <si>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</si>
  <si>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</si>
  <si>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</si>
  <si>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</si>
  <si>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</si>
  <si>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</si>
  <si>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</si>
  <si>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</si>
  <si>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</si>
  <si>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</si>
  <si>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Contrat</t>
  </si>
  <si>
    <t>Titi</t>
  </si>
  <si>
    <t>23/06/2022</t>
  </si>
  <si>
    <t>Tarif 1/2 journée</t>
  </si>
  <si>
    <t>Tarif journée</t>
  </si>
  <si>
    <t>CL20220001</t>
  </si>
  <si>
    <t>CL20220002</t>
  </si>
  <si>
    <t>Josette</t>
  </si>
  <si>
    <t>27/06/2022</t>
  </si>
  <si>
    <t>30/06/2022</t>
  </si>
  <si>
    <t>RAP 20000f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</si>
</sst>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#,##0.00\ &quot;€&quot;"/>
    <numFmt numFmtId="166" formatCode="d"/>
    <numFmt numFmtId="167" formatCode="ddd"/>
    <numFmt numFmtId="168" formatCode="mmm\ yy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20"/>
      <color rgb="FFC00000"/>
      <name val="Arial"/>
      <family val="2"/>
    </font>
    <font>
      <sz val="1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b/>
      <i/>
      <sz val="16"/>
      <name val="Arial"/>
      <family val="2"/>
    </font>
    <font>
      <u/>
      <sz val="10"/>
      <color theme="10"/>
      <name val="Arial"/>
      <family val="2"/>
    </font>
    <font>
      <b/>
      <sz val="11"/>
      <color rgb="FF000000"/>
      <name val="Francois One"/>
    </font>
    <font>
      <b/>
      <sz val="11"/>
      <color theme="0"/>
      <name val="Calibri"/>
      <family val="2"/>
      <scheme val="minor"/>
    </font>
    <font>
      <sz val="11"/>
      <color rgb="FF000000"/>
      <name val="Francois One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double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3">
    <xf numFmtId="0" fontId="0" fillId="0" borderId="0"/>
    <xf numFmtId="0" fontId="4" fillId="0" borderId="0"/>
    <xf numFmtId="0" fontId="11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3" fillId="0" borderId="0" xfId="1" applyFont="1"/>
    <xf numFmtId="0" fontId="4" fillId="0" borderId="0" xfId="1" applyProtection="1">
      <protection locked="0"/>
    </xf>
    <xf numFmtId="0" fontId="4" fillId="0" borderId="0" xfId="1" applyAlignment="1" applyProtection="1">
      <alignment horizontal="center"/>
      <protection locked="0"/>
    </xf>
    <xf numFmtId="0" fontId="6" fillId="0" borderId="0" xfId="1" applyFont="1" applyProtection="1">
      <protection locked="0"/>
    </xf>
    <xf numFmtId="0" fontId="4" fillId="0" borderId="0" xfId="1" applyAlignment="1">
      <alignment vertical="center"/>
    </xf>
    <xf numFmtId="4" fontId="5" fillId="0" borderId="7" xfId="1" applyNumberFormat="1" applyFont="1" applyBorder="1" applyAlignment="1" applyProtection="1">
      <alignment horizontal="center" vertical="center"/>
      <protection locked="0"/>
    </xf>
    <xf numFmtId="4" fontId="5" fillId="0" borderId="8" xfId="1" applyNumberFormat="1" applyFont="1" applyBorder="1" applyAlignment="1" applyProtection="1">
      <alignment horizontal="center" vertical="center"/>
      <protection locked="0"/>
    </xf>
    <xf numFmtId="0" fontId="4" fillId="0" borderId="1" xfId="1" applyBorder="1" applyAlignment="1" applyProtection="1">
      <alignment horizontal="left" vertical="center" indent="1"/>
      <protection locked="0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10" fillId="0" borderId="0" xfId="1" applyFont="1" applyAlignment="1">
      <alignment horizontal="left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 indent="1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 indent="1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14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167" fontId="1" fillId="0" borderId="0" xfId="0" applyNumberFormat="1" applyFon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0" fontId="15" fillId="0" borderId="11" xfId="0" applyFont="1" applyFill="1" applyBorder="1" applyAlignment="1">
      <alignment horizontal="left" vertical="center" indent="1"/>
    </xf>
    <xf numFmtId="0" fontId="15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left" vertical="center" indent="1"/>
    </xf>
    <xf numFmtId="0" fontId="16" fillId="0" borderId="11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left" vertical="center" indent="1"/>
    </xf>
    <xf numFmtId="0" fontId="15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 indent="1"/>
    </xf>
    <xf numFmtId="0" fontId="12" fillId="0" borderId="14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1" fillId="0" borderId="15" xfId="0" applyFont="1" applyBorder="1" applyAlignment="1">
      <alignment horizontal="right" vertical="center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165" fontId="0" fillId="0" borderId="0" xfId="0" applyNumberFormat="1" applyAlignment="1">
      <alignment horizontal="right" indent="1"/>
    </xf>
    <xf numFmtId="0" fontId="13" fillId="0" borderId="10" xfId="0" applyFont="1" applyFill="1" applyBorder="1" applyAlignment="1">
      <alignment horizontal="left" vertical="center" indent="1"/>
    </xf>
    <xf numFmtId="0" fontId="0" fillId="0" borderId="0" xfId="0" applyFill="1" applyAlignment="1">
      <alignment horizontal="center" vertical="center"/>
    </xf>
    <xf numFmtId="49" fontId="0" fillId="0" borderId="10" xfId="0" applyNumberFormat="1" applyFont="1" applyFill="1" applyBorder="1" applyAlignment="1">
      <alignment horizontal="left" vertical="center" indent="1"/>
    </xf>
    <xf numFmtId="165" fontId="0" fillId="0" borderId="0" xfId="0" applyNumberFormat="1" applyFill="1" applyAlignment="1">
      <alignment horizontal="right" vertical="center" indent="1"/>
    </xf>
    <xf numFmtId="0" fontId="1" fillId="0" borderId="0" xfId="0" applyFont="1" applyAlignment="1">
      <alignment horizontal="center" vertical="center" textRotation="75"/>
    </xf>
    <xf numFmtId="168" fontId="1" fillId="0" borderId="16" xfId="0" applyNumberFormat="1" applyFont="1" applyBorder="1" applyAlignment="1">
      <alignment horizontal="center" vertical="center" textRotation="75"/>
    </xf>
    <xf numFmtId="0" fontId="8" fillId="3" borderId="3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left" vertical="center" indent="1"/>
    </xf>
    <xf numFmtId="0" fontId="8" fillId="2" borderId="6" xfId="1" applyFont="1" applyFill="1" applyBorder="1" applyAlignment="1">
      <alignment horizontal="left" vertical="center" indent="1"/>
    </xf>
  </cellXfs>
  <cellStyles count="3">
    <cellStyle name="Lien hypertexte 2" xfId="2" xr:uid="{F99BD6F5-190B-4326-9C97-EBB487E0CA95}"/>
    <cellStyle name="Normal" xfId="0" builtinId="0"/>
    <cellStyle name="Normal 2" xfId="1" xr:uid="{D4C18DDA-AC54-450D-9C01-D03A1BC3DF3F}"/>
  </cellStyles>
  <dxfs count="47">
    <dxf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65" formatCode="#,##0.00\ &quot;€&quot;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gradientFill degree="90">
          <stop position="0">
            <color theme="6" tint="0.80001220740379042"/>
          </stop>
          <stop position="0.5">
            <color theme="9" tint="0.40000610370189521"/>
          </stop>
          <stop position="1">
            <color theme="6" tint="0.80001220740379042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vertical/>
        <horizontal/>
      </border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5" formatCode="#,##0.00\ &quot;€&quot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h:mm;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C$2" max="2050" min="2020" page="10" val="2022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</xdr:colOff>
      <xdr:row>0</xdr:row>
      <xdr:rowOff>91440</xdr:rowOff>
    </xdr:from>
    <xdr:to>
      <xdr:col>2</xdr:col>
      <xdr:colOff>662940</xdr:colOff>
      <xdr:row>2</xdr:row>
      <xdr:rowOff>68580</xdr:rowOff>
    </xdr:to>
    <xdr:sp macro="[0]!ouvrSaisi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7180" y="91440"/>
          <a:ext cx="156972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Saisie client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472440</xdr:colOff>
          <xdr:row>0</xdr:row>
          <xdr:rowOff>228600</xdr:rowOff>
        </xdr:from>
        <xdr:to>
          <xdr:col>2</xdr:col>
          <xdr:colOff>685800</xdr:colOff>
          <xdr:row>1</xdr:row>
          <xdr:rowOff>190500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675D21EC-87D5-4CE0-AF78-EBF3DF1919F4}" autoFormatId="16" applyNumberFormats="0" applyBorderFormats="0" applyFontFormats="0" applyPatternFormats="0" applyAlignmentFormats="0" applyWidthHeightFormats="0">
  <queryTableRefresh nextId="9">
    <queryTableFields count="7">
      <queryTableField id="3" name="Date de Début" tableColumnId="3"/>
      <queryTableField id="1" name="N° Contrat" tableColumnId="1"/>
      <queryTableField id="2" name="Client" tableColumnId="2"/>
      <queryTableField id="4" name="Immatriculation" tableColumnId="4"/>
      <queryTableField id="5" name="Montant" tableColumnId="5"/>
      <queryTableField id="6" name="Mode Réglt" tableColumnId="6"/>
      <queryTableField id="7" name="Commentaire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9F17D3-9EC9-457F-8C08-FF0BF1979685}" name="t_Client" displayName="t_Client" ref="B4:M7" totalsRowShown="0" headerRowDxfId="46" dataDxfId="45">
  <autoFilter ref="B4:M7" xr:uid="{059F17D3-9EC9-457F-8C08-FF0BF19796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2" xr3:uid="{4FFB1F36-474C-4973-BE3D-3489AF88DE7B}" name="N° Contrat" dataDxfId="44">
      <calculatedColumnFormula>IF(t_Client[[#This Row],[Client]]&lt;&gt;"","CL"&amp;_Annee&amp;TEXT(ROW()-MATCH(t_Client[[#Headers],[N° Contrat]],B:B,0),"0000"),"")</calculatedColumnFormula>
    </tableColumn>
    <tableColumn id="1" xr3:uid="{3884AB80-F9C1-439E-ACB3-EE536D76561B}" name="Client" dataDxfId="43"/>
    <tableColumn id="2" xr3:uid="{FA9EAA29-D9B8-4486-92B7-97E46C27FC38}" name="Immatriculation" dataDxfId="42"/>
    <tableColumn id="3" xr3:uid="{C5ECD39A-6DFF-459A-B750-D7D60EBAFF33}" name="Véhicule" dataDxfId="41"/>
    <tableColumn id="4" xr3:uid="{16C4B889-B711-4319-BF80-665958468DF1}" name="Date de Début" dataDxfId="40"/>
    <tableColumn id="5" xr3:uid="{48F91FE0-7D90-4E05-B255-0E52D54B2CB8}" name="Heure départ" dataDxfId="39"/>
    <tableColumn id="6" xr3:uid="{807AE54A-9553-4559-B6B6-8668A36FB70D}" name="Date de Fin" dataDxfId="38"/>
    <tableColumn id="7" xr3:uid="{6036DD9E-49ED-4E38-A7AD-A81DBD3CDCD1}" name="Heure retour" dataDxfId="37"/>
    <tableColumn id="8" xr3:uid="{CFE8AC12-70FB-46E8-922B-DC8F55342B3F}" name="Durée " dataDxfId="36">
      <calculatedColumnFormula>t_Client[[#This Row],[Date de Fin]]+1-t_Client[[#This Row],[Date de Début]]</calculatedColumnFormula>
    </tableColumn>
    <tableColumn id="9" xr3:uid="{95F10C51-9E47-4EB0-9A38-ACBE7B0A7DC5}" name="Montant" dataDxfId="35">
      <calculatedColumnFormula>IF(t_Client[[#This Row],[Durée ]]&gt;1,
INDEX(t_TarifLocation[Tarif journée],MATCH(Client!E5,t_TarifLocation[Véhicule],0))*t_Client[[#This Row],[Durée ]],
IF(I5-G5&gt;0.166666666666667,
INDEX(t_TarifLocation[Tarif journée],MATCH(Client!E5,t_TarifLocation[Véhicule],0))*t_Client[[#This Row],[Durée ]],
INDEX(t_TarifLocation[Tarif 1/2 journée],MATCH(Client!E5,t_TarifLocation[Véhicule],0))*t_Client[[#This Row],[Durée ]]))</calculatedColumnFormula>
    </tableColumn>
    <tableColumn id="10" xr3:uid="{02D3F3B0-CF49-40AF-A053-353C02AAB4F3}" name="Mode Réglt" dataDxfId="34"/>
    <tableColumn id="11" xr3:uid="{48DB7ADC-CFFF-4D4F-BAC7-3B4E18565902}" name="Commentaires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1231234-FD5B-4C8D-8311-758F06D48326}" name="t_Client_2" displayName="t_Client_2" ref="B3:H5" tableType="queryTable" totalsRowShown="0">
  <autoFilter ref="B3:H5" xr:uid="{61231234-FD5B-4C8D-8311-758F06D4832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3" xr3:uid="{2FA78188-AC42-4FF7-AE88-7DE3C4C9C22A}" uniqueName="3" name="Date de Début" queryTableFieldId="3" dataDxfId="26"/>
    <tableColumn id="1" xr3:uid="{D94A1F8B-BBB9-4365-9170-991D5A41131D}" uniqueName="1" name="N° Contrat" queryTableFieldId="1" dataDxfId="25"/>
    <tableColumn id="2" xr3:uid="{0E2E69BB-B3C0-45A3-8E07-C89120D58155}" uniqueName="2" name="Client" queryTableFieldId="2" dataDxfId="24"/>
    <tableColumn id="4" xr3:uid="{A2A30ACA-9BEF-4011-BAC8-F5F4D407197B}" uniqueName="4" name="Immatriculation" queryTableFieldId="4" dataDxfId="23"/>
    <tableColumn id="5" xr3:uid="{387FDD60-CB2E-4209-8E6B-744BE3B93824}" uniqueName="5" name="Montant" queryTableFieldId="5" dataDxfId="22"/>
    <tableColumn id="6" xr3:uid="{329D1CE0-C6ED-422D-9838-DAE4EF922D3E}" uniqueName="6" name="Mode Réglt" queryTableFieldId="6" dataDxfId="21"/>
    <tableColumn id="7" xr3:uid="{D52ADF8B-13FF-404C-8C1E-3F3A3DA5586C}" uniqueName="7" name="Commentaires" queryTableFieldId="7" dataDxfId="20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BC4A7E-C972-466E-B813-6834401FCC3C}" name="t_Jours_fériés" displayName="t_Jours_fériés" ref="B2:C15" totalsRowShown="0" headerRowDxfId="19" dataDxfId="18">
  <autoFilter ref="B2:C15" xr:uid="{5DBC4A7E-C972-466E-B813-6834401FCC3C}">
    <filterColumn colId="0" hiddenButton="1"/>
    <filterColumn colId="1" hiddenButton="1"/>
  </autoFilter>
  <tableColumns count="2">
    <tableColumn id="1" xr3:uid="{49283B58-F411-4040-A974-03B29FF6C699}" name="Jour férié" dataDxfId="17"/>
    <tableColumn id="3" xr3:uid="{250AB772-B422-43DB-8661-CC90CCB9EB3E}" name="Dates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015AA50-ED80-4439-9EE1-B019B9398EED}" name="t_Véhicule" displayName="t_Véhicule" ref="E2:F30" totalsRowShown="0" headerRowDxfId="15" dataDxfId="14">
  <autoFilter ref="E2:F30" xr:uid="{8015AA50-ED80-4439-9EE1-B019B9398EED}">
    <filterColumn colId="0" hiddenButton="1"/>
    <filterColumn colId="1" hiddenButton="1"/>
  </autoFilter>
  <tableColumns count="2">
    <tableColumn id="1" xr3:uid="{E21752DF-AF9C-49C5-8D90-1B0C78B9194C}" name="Véhicule" dataDxfId="13"/>
    <tableColumn id="2" xr3:uid="{62305908-3642-451F-9E74-532C5B93D0FB}" name="Immatriculation" dataDxfId="1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E8FD332-7D5A-4E02-A45F-A985B81974BA}" name="t_ModeRglt" displayName="t_ModeRglt" ref="H2:H5" totalsRowShown="0" headerRowDxfId="11" dataDxfId="10">
  <autoFilter ref="H2:H5" xr:uid="{1E8FD332-7D5A-4E02-A45F-A985B81974BA}">
    <filterColumn colId="0" hiddenButton="1"/>
  </autoFilter>
  <tableColumns count="1">
    <tableColumn id="1" xr3:uid="{20C0D662-D60C-47E8-9F2B-A785DF6B9FA2}" name="Mode de règlement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D6FCCA-247D-45FC-859D-0F747A3BDD69}" name="t_Mois" displayName="t_Mois" ref="J2:J14" totalsRowShown="0" headerRowDxfId="8" dataDxfId="7">
  <autoFilter ref="J2:J14" xr:uid="{DCD6FCCA-247D-45FC-859D-0F747A3BDD69}">
    <filterColumn colId="0" hiddenButton="1"/>
  </autoFilter>
  <tableColumns count="1">
    <tableColumn id="1" xr3:uid="{519E45A2-84BD-4BA5-81D9-95052BB2089C}" name="Mois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BE9EF-705B-4CF9-8930-1A6457A72724}" name="t_TarifLocation" displayName="t_TarifLocation" ref="L2:N12" totalsRowShown="0" headerRowDxfId="5" dataDxfId="4" tableBorderDxfId="3">
  <autoFilter ref="L2:N12" xr:uid="{61ABE9EF-705B-4CF9-8930-1A6457A72724}">
    <filterColumn colId="0" hiddenButton="1"/>
    <filterColumn colId="1" hiddenButton="1"/>
    <filterColumn colId="2" hiddenButton="1"/>
  </autoFilter>
  <tableColumns count="3">
    <tableColumn id="1" xr3:uid="{72A1A5E2-236E-445B-8CCB-9D32EDB47C9C}" name="Véhicule" dataDxfId="2"/>
    <tableColumn id="2" xr3:uid="{2C120791-D175-4FB8-98B5-05AD1F84EE58}" name="Tarif 1/2 journée" dataDxfId="1"/>
    <tableColumn id="3" xr3:uid="{99676D93-3ABE-4FC4-BE1F-0AC9377061B1}" name="Tarif journ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04F-4D06-445A-9B67-A8B02950E355}">
  <sheetPr codeName="Feuil3"/>
  <dimension ref="B1:M7"/>
  <sheetViews>
    <sheetView showGridLines="0" zoomScale="93" zoomScaleNormal="93" workbookViewId="0">
      <selection activeCell="K7" sqref="K7"/>
    </sheetView>
  </sheetViews>
  <sheetFormatPr baseColWidth="10" defaultRowHeight="14.4"/>
  <cols>
    <col min="1" max="1" width="3.77734375" style="16" customWidth="1"/>
    <col min="2" max="2" width="13.77734375" style="16" customWidth="1"/>
    <col min="3" max="3" width="29.5546875" style="16" customWidth="1"/>
    <col min="4" max="4" width="16.88671875" style="16" customWidth="1"/>
    <col min="5" max="5" width="15.109375" style="16" customWidth="1"/>
    <col min="6" max="6" width="13.5546875" style="16" customWidth="1"/>
    <col min="7" max="7" width="13.33203125" style="16" customWidth="1"/>
    <col min="8" max="9" width="13.5546875" style="16" customWidth="1"/>
    <col min="10" max="10" width="12.33203125" style="16" customWidth="1"/>
    <col min="11" max="11" width="12.21875" style="16" customWidth="1"/>
    <col min="12" max="12" width="14.77734375" style="16" customWidth="1"/>
    <col min="13" max="13" width="34.88671875" style="16" customWidth="1"/>
    <col min="14" max="16384" width="11.5546875" style="16"/>
  </cols>
  <sheetData>
    <row r="1" spans="2:13">
      <c r="K1" s="26"/>
    </row>
    <row r="4" spans="2:13">
      <c r="B4" s="17" t="s">
        <v>97</v>
      </c>
      <c r="C4" s="17" t="s">
        <v>38</v>
      </c>
      <c r="D4" s="25" t="s">
        <v>1</v>
      </c>
      <c r="E4" s="17" t="s">
        <v>39</v>
      </c>
      <c r="F4" s="19" t="s">
        <v>51</v>
      </c>
      <c r="G4" s="21" t="s">
        <v>64</v>
      </c>
      <c r="H4" s="19" t="s">
        <v>50</v>
      </c>
      <c r="I4" s="21" t="s">
        <v>65</v>
      </c>
      <c r="J4" s="23" t="s">
        <v>49</v>
      </c>
      <c r="K4" s="18" t="s">
        <v>77</v>
      </c>
      <c r="L4" s="17" t="s">
        <v>78</v>
      </c>
      <c r="M4" s="17" t="s">
        <v>63</v>
      </c>
    </row>
    <row r="5" spans="2:13">
      <c r="B5" s="17" t="str">
        <f>IF(t_Client[[#This Row],[Client]]&lt;&gt;"","CL"&amp;_Annee&amp;TEXT(ROW()-MATCH(t_Client[[#Headers],[N° Contrat]],B:B,0),"0000"),"")</f>
        <v>CL20220001</v>
      </c>
      <c r="C5" s="17" t="s">
        <v>82</v>
      </c>
      <c r="D5" s="25" t="s">
        <v>5</v>
      </c>
      <c r="E5" s="17" t="s">
        <v>4</v>
      </c>
      <c r="F5" s="19" t="s">
        <v>83</v>
      </c>
      <c r="G5" s="21" t="s">
        <v>80</v>
      </c>
      <c r="H5" s="19">
        <v>44725</v>
      </c>
      <c r="I5" s="21">
        <v>0.54166666666666663</v>
      </c>
      <c r="J5" s="22">
        <f>t_Client[[#This Row],[Date de Fin]]+1-t_Client[[#This Row],[Date de Début]]</f>
        <v>1</v>
      </c>
      <c r="K5" s="24">
        <f>IF(t_Client[[#This Row],[Durée ]]&gt;1,
INDEX(t_TarifLocation[Tarif journée],MATCH(Client!E5,t_TarifLocation[Véhicule],0))*t_Client[[#This Row],[Durée ]],
IF(I5-G5&gt;0.166666666666667,
INDEX(t_TarifLocation[Tarif journée],MATCH(Client!E5,t_TarifLocation[Véhicule],0))*t_Client[[#This Row],[Durée ]],
INDEX(t_TarifLocation[Tarif 1/2 journée],MATCH(Client!E5,t_TarifLocation[Véhicule],0))*t_Client[[#This Row],[Durée ]]))</f>
        <v>35</v>
      </c>
      <c r="L5" s="17" t="s">
        <v>62</v>
      </c>
      <c r="M5" s="17" t="s">
        <v>81</v>
      </c>
    </row>
    <row r="6" spans="2:13">
      <c r="B6" s="17" t="str">
        <f>IF(t_Client[[#This Row],[Client]]&lt;&gt;"","CL"&amp;_Annee&amp;TEXT(ROW()-MATCH(t_Client[[#Headers],[N° Contrat]],B:B,0),"0000"),"")</f>
        <v>CL20220002</v>
      </c>
      <c r="C6" s="17" t="s">
        <v>98</v>
      </c>
      <c r="D6" s="25" t="s">
        <v>8</v>
      </c>
      <c r="E6" s="17" t="s">
        <v>4</v>
      </c>
      <c r="F6" s="19">
        <v>44731</v>
      </c>
      <c r="G6" s="21">
        <v>0.41666666666666669</v>
      </c>
      <c r="H6" s="19" t="s">
        <v>99</v>
      </c>
      <c r="I6" s="21">
        <v>0.5</v>
      </c>
      <c r="J6" s="22">
        <f>t_Client[[#This Row],[Date de Fin]]+1-t_Client[[#This Row],[Date de Début]]</f>
        <v>5</v>
      </c>
      <c r="K6" s="24">
        <f>IF(t_Client[[#This Row],[Durée ]]&gt;1,
INDEX(t_TarifLocation[Tarif journée],MATCH(Client!E6,t_TarifLocation[Véhicule],0))*t_Client[[#This Row],[Durée ]],
IF(I6-G6&gt;0.166666666666667,
INDEX(t_TarifLocation[Tarif journée],MATCH(Client!E6,t_TarifLocation[Véhicule],0))*t_Client[[#This Row],[Durée ]],
INDEX(t_TarifLocation[Tarif 1/2 journée],MATCH(Client!E6,t_TarifLocation[Véhicule],0))*t_Client[[#This Row],[Durée ]]))</f>
        <v>350</v>
      </c>
      <c r="L6" s="17" t="s">
        <v>61</v>
      </c>
      <c r="M6" s="17" t="s">
        <v>81</v>
      </c>
    </row>
    <row r="7" spans="2:13">
      <c r="B7" s="17" t="str">
        <f>IF(t_Client[[#This Row],[Client]]&lt;&gt;"","CL"&amp;_Annee&amp;TEXT(ROW()-MATCH(t_Client[[#Headers],[N° Contrat]],B:B,0),"0000"),"")</f>
        <v>CL20220003</v>
      </c>
      <c r="C7" s="17" t="s">
        <v>104</v>
      </c>
      <c r="D7" s="25" t="s">
        <v>7</v>
      </c>
      <c r="E7" s="17" t="s">
        <v>4</v>
      </c>
      <c r="F7" s="19" t="s">
        <v>105</v>
      </c>
      <c r="G7" s="21">
        <v>0.54166666666666663</v>
      </c>
      <c r="H7" s="19" t="s">
        <v>106</v>
      </c>
      <c r="I7" s="21">
        <v>0.58333333333333337</v>
      </c>
      <c r="J7" s="22">
        <f>t_Client[[#This Row],[Date de Fin]]+1-t_Client[[#This Row],[Date de Début]]</f>
        <v>4</v>
      </c>
      <c r="K7" s="24">
        <f>IF(t_Client[[#This Row],[Durée ]]&gt;1,
INDEX(t_TarifLocation[Tarif journée],MATCH(Client!E7,t_TarifLocation[Véhicule],0))*t_Client[[#This Row],[Durée ]],
IF(I7-G7&gt;0.166666666666667,
INDEX(t_TarifLocation[Tarif journée],MATCH(Client!E7,t_TarifLocation[Véhicule],0))*t_Client[[#This Row],[Durée ]],
INDEX(t_TarifLocation[Tarif 1/2 journée],MATCH(Client!E7,t_TarifLocation[Véhicule],0))*t_Client[[#This Row],[Durée ]]))</f>
        <v>280</v>
      </c>
      <c r="L7" s="17" t="s">
        <v>60</v>
      </c>
      <c r="M7" s="17" t="s">
        <v>107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R32"/>
  <sheetViews>
    <sheetView showGridLines="0" tabSelected="1" workbookViewId="0">
      <selection activeCell="AE8" sqref="AE8"/>
    </sheetView>
  </sheetViews>
  <sheetFormatPr baseColWidth="10" defaultColWidth="10.77734375" defaultRowHeight="16.05" customHeight="1"/>
  <cols>
    <col min="1" max="1" width="3.77734375" style="29" customWidth="1"/>
    <col min="2" max="2" width="20.77734375" style="28" customWidth="1"/>
    <col min="3" max="3" width="16.77734375" style="28" customWidth="1"/>
    <col min="4" max="4" width="0.88671875" style="28" customWidth="1"/>
    <col min="5" max="96" width="4.44140625" style="29" customWidth="1"/>
    <col min="97" max="16384" width="10.77734375" style="29"/>
  </cols>
  <sheetData>
    <row r="1" spans="2:96" ht="19.95" customHeight="1">
      <c r="E1" s="52">
        <f>E5</f>
        <v>44713</v>
      </c>
      <c r="F1" s="51" t="str">
        <f>IFERROR(IF(MONTH(E$5)=MONTH(F$5),"",TEXT(F5,"mmm aa")),"")</f>
        <v/>
      </c>
      <c r="G1" s="51" t="str">
        <f t="shared" ref="G1:BR1" si="0">IFERROR(IF(MONTH(F$5)=MONTH(G$5),"",TEXT(G5,"mmm aa")),"")</f>
        <v/>
      </c>
      <c r="H1" s="51" t="str">
        <f t="shared" si="0"/>
        <v/>
      </c>
      <c r="I1" s="51" t="str">
        <f t="shared" si="0"/>
        <v/>
      </c>
      <c r="J1" s="51" t="str">
        <f t="shared" si="0"/>
        <v/>
      </c>
      <c r="K1" s="51" t="str">
        <f t="shared" si="0"/>
        <v/>
      </c>
      <c r="L1" s="51" t="str">
        <f t="shared" si="0"/>
        <v/>
      </c>
      <c r="M1" s="51" t="str">
        <f t="shared" si="0"/>
        <v/>
      </c>
      <c r="N1" s="51" t="str">
        <f t="shared" si="0"/>
        <v/>
      </c>
      <c r="O1" s="51" t="str">
        <f t="shared" si="0"/>
        <v/>
      </c>
      <c r="P1" s="51" t="str">
        <f t="shared" si="0"/>
        <v/>
      </c>
      <c r="Q1" s="51" t="str">
        <f t="shared" si="0"/>
        <v/>
      </c>
      <c r="R1" s="51" t="str">
        <f t="shared" si="0"/>
        <v/>
      </c>
      <c r="S1" s="51" t="str">
        <f t="shared" si="0"/>
        <v/>
      </c>
      <c r="T1" s="51" t="str">
        <f t="shared" si="0"/>
        <v/>
      </c>
      <c r="U1" s="51" t="str">
        <f t="shared" si="0"/>
        <v/>
      </c>
      <c r="V1" s="51" t="str">
        <f t="shared" si="0"/>
        <v/>
      </c>
      <c r="W1" s="51" t="str">
        <f t="shared" si="0"/>
        <v/>
      </c>
      <c r="X1" s="51" t="str">
        <f t="shared" si="0"/>
        <v/>
      </c>
      <c r="Y1" s="51" t="str">
        <f t="shared" si="0"/>
        <v/>
      </c>
      <c r="Z1" s="51" t="str">
        <f t="shared" si="0"/>
        <v/>
      </c>
      <c r="AA1" s="51" t="str">
        <f t="shared" si="0"/>
        <v/>
      </c>
      <c r="AB1" s="51" t="str">
        <f t="shared" si="0"/>
        <v/>
      </c>
      <c r="AC1" s="51" t="str">
        <f t="shared" si="0"/>
        <v/>
      </c>
      <c r="AD1" s="51" t="str">
        <f t="shared" si="0"/>
        <v/>
      </c>
      <c r="AE1" s="51" t="str">
        <f t="shared" si="0"/>
        <v/>
      </c>
      <c r="AF1" s="51" t="str">
        <f t="shared" si="0"/>
        <v/>
      </c>
      <c r="AG1" s="51" t="str">
        <f t="shared" si="0"/>
        <v/>
      </c>
      <c r="AH1" s="51" t="str">
        <f t="shared" si="0"/>
        <v/>
      </c>
      <c r="AI1" s="51" t="str">
        <f t="shared" si="0"/>
        <v>juil 22</v>
      </c>
      <c r="AJ1" s="51" t="str">
        <f t="shared" si="0"/>
        <v/>
      </c>
      <c r="AK1" s="51" t="str">
        <f t="shared" si="0"/>
        <v/>
      </c>
      <c r="AL1" s="51" t="str">
        <f t="shared" si="0"/>
        <v/>
      </c>
      <c r="AM1" s="51" t="str">
        <f t="shared" si="0"/>
        <v/>
      </c>
      <c r="AN1" s="51" t="str">
        <f t="shared" si="0"/>
        <v/>
      </c>
      <c r="AO1" s="51" t="str">
        <f t="shared" si="0"/>
        <v/>
      </c>
      <c r="AP1" s="51" t="str">
        <f t="shared" si="0"/>
        <v/>
      </c>
      <c r="AQ1" s="51" t="str">
        <f t="shared" si="0"/>
        <v/>
      </c>
      <c r="AR1" s="51" t="str">
        <f t="shared" si="0"/>
        <v/>
      </c>
      <c r="AS1" s="51" t="str">
        <f t="shared" si="0"/>
        <v/>
      </c>
      <c r="AT1" s="51" t="str">
        <f t="shared" si="0"/>
        <v/>
      </c>
      <c r="AU1" s="51" t="str">
        <f t="shared" si="0"/>
        <v/>
      </c>
      <c r="AV1" s="51" t="str">
        <f t="shared" si="0"/>
        <v/>
      </c>
      <c r="AW1" s="51" t="str">
        <f t="shared" si="0"/>
        <v/>
      </c>
      <c r="AX1" s="51" t="str">
        <f t="shared" si="0"/>
        <v/>
      </c>
      <c r="AY1" s="51" t="str">
        <f t="shared" si="0"/>
        <v/>
      </c>
      <c r="AZ1" s="51" t="str">
        <f t="shared" si="0"/>
        <v/>
      </c>
      <c r="BA1" s="51" t="str">
        <f t="shared" si="0"/>
        <v/>
      </c>
      <c r="BB1" s="51" t="str">
        <f t="shared" si="0"/>
        <v/>
      </c>
      <c r="BC1" s="51" t="str">
        <f t="shared" si="0"/>
        <v/>
      </c>
      <c r="BD1" s="51" t="str">
        <f t="shared" si="0"/>
        <v/>
      </c>
      <c r="BE1" s="51" t="str">
        <f t="shared" si="0"/>
        <v/>
      </c>
      <c r="BF1" s="51" t="str">
        <f t="shared" si="0"/>
        <v/>
      </c>
      <c r="BG1" s="51" t="str">
        <f t="shared" si="0"/>
        <v/>
      </c>
      <c r="BH1" s="51" t="str">
        <f t="shared" si="0"/>
        <v/>
      </c>
      <c r="BI1" s="51" t="str">
        <f t="shared" si="0"/>
        <v/>
      </c>
      <c r="BJ1" s="51" t="str">
        <f t="shared" si="0"/>
        <v/>
      </c>
      <c r="BK1" s="51" t="str">
        <f t="shared" si="0"/>
        <v/>
      </c>
      <c r="BL1" s="51" t="str">
        <f t="shared" si="0"/>
        <v/>
      </c>
      <c r="BM1" s="51" t="str">
        <f t="shared" si="0"/>
        <v/>
      </c>
      <c r="BN1" s="51" t="str">
        <f t="shared" si="0"/>
        <v>août 22</v>
      </c>
      <c r="BO1" s="51" t="str">
        <f t="shared" si="0"/>
        <v/>
      </c>
      <c r="BP1" s="51" t="str">
        <f t="shared" si="0"/>
        <v/>
      </c>
      <c r="BQ1" s="51" t="str">
        <f t="shared" si="0"/>
        <v/>
      </c>
      <c r="BR1" s="51" t="str">
        <f t="shared" si="0"/>
        <v/>
      </c>
      <c r="BS1" s="51" t="str">
        <f t="shared" ref="BS1:CR1" si="1">IFERROR(IF(MONTH(BR$5)=MONTH(BS$5),"",TEXT(BS5,"mmm aa")),"")</f>
        <v/>
      </c>
      <c r="BT1" s="51" t="str">
        <f t="shared" si="1"/>
        <v/>
      </c>
      <c r="BU1" s="51" t="str">
        <f t="shared" si="1"/>
        <v/>
      </c>
      <c r="BV1" s="51" t="str">
        <f t="shared" si="1"/>
        <v/>
      </c>
      <c r="BW1" s="51" t="str">
        <f t="shared" si="1"/>
        <v/>
      </c>
      <c r="BX1" s="51" t="str">
        <f t="shared" si="1"/>
        <v/>
      </c>
      <c r="BY1" s="51" t="str">
        <f t="shared" si="1"/>
        <v/>
      </c>
      <c r="BZ1" s="51" t="str">
        <f t="shared" si="1"/>
        <v/>
      </c>
      <c r="CA1" s="51" t="str">
        <f t="shared" si="1"/>
        <v/>
      </c>
      <c r="CB1" s="51" t="str">
        <f t="shared" si="1"/>
        <v/>
      </c>
      <c r="CC1" s="51" t="str">
        <f t="shared" si="1"/>
        <v/>
      </c>
      <c r="CD1" s="51" t="str">
        <f t="shared" si="1"/>
        <v/>
      </c>
      <c r="CE1" s="51" t="str">
        <f t="shared" si="1"/>
        <v/>
      </c>
      <c r="CF1" s="51" t="str">
        <f t="shared" si="1"/>
        <v/>
      </c>
      <c r="CG1" s="51" t="str">
        <f t="shared" si="1"/>
        <v/>
      </c>
      <c r="CH1" s="51" t="str">
        <f t="shared" si="1"/>
        <v/>
      </c>
      <c r="CI1" s="51" t="str">
        <f t="shared" si="1"/>
        <v/>
      </c>
      <c r="CJ1" s="51" t="str">
        <f t="shared" si="1"/>
        <v/>
      </c>
      <c r="CK1" s="51" t="str">
        <f t="shared" si="1"/>
        <v/>
      </c>
      <c r="CL1" s="51" t="str">
        <f t="shared" si="1"/>
        <v/>
      </c>
      <c r="CM1" s="51" t="str">
        <f t="shared" si="1"/>
        <v/>
      </c>
      <c r="CN1" s="51" t="str">
        <f t="shared" si="1"/>
        <v/>
      </c>
      <c r="CO1" s="51" t="str">
        <f t="shared" si="1"/>
        <v/>
      </c>
      <c r="CP1" s="51" t="str">
        <f t="shared" si="1"/>
        <v/>
      </c>
      <c r="CQ1" s="51" t="str">
        <f t="shared" si="1"/>
        <v/>
      </c>
      <c r="CR1" s="51" t="str">
        <f t="shared" si="1"/>
        <v/>
      </c>
    </row>
    <row r="2" spans="2:96" ht="19.95" customHeight="1">
      <c r="B2" s="41" t="s">
        <v>76</v>
      </c>
      <c r="C2" s="40">
        <v>2022</v>
      </c>
      <c r="E2" s="52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</row>
    <row r="3" spans="2:96" ht="19.95" customHeight="1">
      <c r="B3" s="41" t="s">
        <v>84</v>
      </c>
      <c r="C3" s="40" t="s">
        <v>90</v>
      </c>
      <c r="E3" s="52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</row>
    <row r="4" spans="2:96" ht="16.05" customHeight="1" thickBot="1">
      <c r="B4" s="29"/>
      <c r="C4" s="29"/>
      <c r="E4" s="30">
        <f>E5</f>
        <v>44713</v>
      </c>
      <c r="F4" s="30">
        <f t="shared" ref="F4:AF4" si="2">F5</f>
        <v>44714</v>
      </c>
      <c r="G4" s="30">
        <f t="shared" si="2"/>
        <v>44715</v>
      </c>
      <c r="H4" s="30">
        <f t="shared" si="2"/>
        <v>44716</v>
      </c>
      <c r="I4" s="30">
        <f t="shared" si="2"/>
        <v>44717</v>
      </c>
      <c r="J4" s="30">
        <f t="shared" si="2"/>
        <v>44718</v>
      </c>
      <c r="K4" s="30">
        <f t="shared" si="2"/>
        <v>44719</v>
      </c>
      <c r="L4" s="30">
        <f t="shared" si="2"/>
        <v>44720</v>
      </c>
      <c r="M4" s="30">
        <f t="shared" si="2"/>
        <v>44721</v>
      </c>
      <c r="N4" s="30">
        <f t="shared" si="2"/>
        <v>44722</v>
      </c>
      <c r="O4" s="30">
        <f t="shared" si="2"/>
        <v>44723</v>
      </c>
      <c r="P4" s="30">
        <f t="shared" si="2"/>
        <v>44724</v>
      </c>
      <c r="Q4" s="30">
        <f t="shared" si="2"/>
        <v>44725</v>
      </c>
      <c r="R4" s="30">
        <f t="shared" si="2"/>
        <v>44726</v>
      </c>
      <c r="S4" s="30">
        <f t="shared" si="2"/>
        <v>44727</v>
      </c>
      <c r="T4" s="30">
        <f t="shared" si="2"/>
        <v>44728</v>
      </c>
      <c r="U4" s="30">
        <f t="shared" si="2"/>
        <v>44729</v>
      </c>
      <c r="V4" s="30">
        <f t="shared" si="2"/>
        <v>44730</v>
      </c>
      <c r="W4" s="30">
        <f t="shared" si="2"/>
        <v>44731</v>
      </c>
      <c r="X4" s="30">
        <f t="shared" si="2"/>
        <v>44732</v>
      </c>
      <c r="Y4" s="30">
        <f t="shared" si="2"/>
        <v>44733</v>
      </c>
      <c r="Z4" s="30">
        <f t="shared" si="2"/>
        <v>44734</v>
      </c>
      <c r="AA4" s="30">
        <f t="shared" si="2"/>
        <v>44735</v>
      </c>
      <c r="AB4" s="30">
        <f t="shared" si="2"/>
        <v>44736</v>
      </c>
      <c r="AC4" s="30">
        <f t="shared" si="2"/>
        <v>44737</v>
      </c>
      <c r="AD4" s="30">
        <f t="shared" si="2"/>
        <v>44738</v>
      </c>
      <c r="AE4" s="30">
        <f t="shared" si="2"/>
        <v>44739</v>
      </c>
      <c r="AF4" s="30">
        <f t="shared" si="2"/>
        <v>44740</v>
      </c>
      <c r="AG4" s="30">
        <f t="shared" ref="AG4" si="3">AG5</f>
        <v>44741</v>
      </c>
      <c r="AH4" s="30">
        <f t="shared" ref="AH4" si="4">AH5</f>
        <v>44742</v>
      </c>
      <c r="AI4" s="30">
        <f t="shared" ref="AI4" si="5">AI5</f>
        <v>44743</v>
      </c>
      <c r="AJ4" s="30">
        <f t="shared" ref="AJ4" si="6">AJ5</f>
        <v>44744</v>
      </c>
      <c r="AK4" s="30">
        <f t="shared" ref="AK4" si="7">AK5</f>
        <v>44745</v>
      </c>
      <c r="AL4" s="30">
        <f t="shared" ref="AL4" si="8">AL5</f>
        <v>44746</v>
      </c>
      <c r="AM4" s="30">
        <f t="shared" ref="AM4" si="9">AM5</f>
        <v>44747</v>
      </c>
      <c r="AN4" s="30">
        <f t="shared" ref="AN4" si="10">AN5</f>
        <v>44748</v>
      </c>
      <c r="AO4" s="30">
        <f t="shared" ref="AO4" si="11">AO5</f>
        <v>44749</v>
      </c>
      <c r="AP4" s="30">
        <f t="shared" ref="AP4" si="12">AP5</f>
        <v>44750</v>
      </c>
      <c r="AQ4" s="30">
        <f t="shared" ref="AQ4" si="13">AQ5</f>
        <v>44751</v>
      </c>
      <c r="AR4" s="30">
        <f t="shared" ref="AR4" si="14">AR5</f>
        <v>44752</v>
      </c>
      <c r="AS4" s="30">
        <f t="shared" ref="AS4" si="15">AS5</f>
        <v>44753</v>
      </c>
      <c r="AT4" s="30">
        <f t="shared" ref="AT4" si="16">AT5</f>
        <v>44754</v>
      </c>
      <c r="AU4" s="30">
        <f t="shared" ref="AU4" si="17">AU5</f>
        <v>44755</v>
      </c>
      <c r="AV4" s="30">
        <f t="shared" ref="AV4" si="18">AV5</f>
        <v>44756</v>
      </c>
      <c r="AW4" s="30">
        <f t="shared" ref="AW4" si="19">AW5</f>
        <v>44757</v>
      </c>
      <c r="AX4" s="30">
        <f t="shared" ref="AX4" si="20">AX5</f>
        <v>44758</v>
      </c>
      <c r="AY4" s="30">
        <f t="shared" ref="AY4" si="21">AY5</f>
        <v>44759</v>
      </c>
      <c r="AZ4" s="30">
        <f t="shared" ref="AZ4" si="22">AZ5</f>
        <v>44760</v>
      </c>
      <c r="BA4" s="30">
        <f t="shared" ref="BA4" si="23">BA5</f>
        <v>44761</v>
      </c>
      <c r="BB4" s="30">
        <f t="shared" ref="BB4" si="24">BB5</f>
        <v>44762</v>
      </c>
      <c r="BC4" s="30">
        <f t="shared" ref="BC4" si="25">BC5</f>
        <v>44763</v>
      </c>
      <c r="BD4" s="30">
        <f t="shared" ref="BD4" si="26">BD5</f>
        <v>44764</v>
      </c>
      <c r="BE4" s="30">
        <f t="shared" ref="BE4" si="27">BE5</f>
        <v>44765</v>
      </c>
      <c r="BF4" s="30">
        <f t="shared" ref="BF4" si="28">BF5</f>
        <v>44766</v>
      </c>
      <c r="BG4" s="30">
        <f t="shared" ref="BG4" si="29">BG5</f>
        <v>44767</v>
      </c>
      <c r="BH4" s="30">
        <f t="shared" ref="BH4" si="30">BH5</f>
        <v>44768</v>
      </c>
      <c r="BI4" s="30">
        <f t="shared" ref="BI4" si="31">BI5</f>
        <v>44769</v>
      </c>
      <c r="BJ4" s="30">
        <f t="shared" ref="BJ4" si="32">BJ5</f>
        <v>44770</v>
      </c>
      <c r="BK4" s="30">
        <f t="shared" ref="BK4" si="33">BK5</f>
        <v>44771</v>
      </c>
      <c r="BL4" s="30">
        <f t="shared" ref="BL4" si="34">BL5</f>
        <v>44772</v>
      </c>
      <c r="BM4" s="30">
        <f t="shared" ref="BM4" si="35">BM5</f>
        <v>44773</v>
      </c>
      <c r="BN4" s="30">
        <f t="shared" ref="BN4" si="36">BN5</f>
        <v>44774</v>
      </c>
      <c r="BO4" s="30">
        <f t="shared" ref="BO4" si="37">BO5</f>
        <v>44775</v>
      </c>
      <c r="BP4" s="30">
        <f t="shared" ref="BP4" si="38">BP5</f>
        <v>44776</v>
      </c>
      <c r="BQ4" s="30">
        <f t="shared" ref="BQ4" si="39">BQ5</f>
        <v>44777</v>
      </c>
      <c r="BR4" s="30">
        <f t="shared" ref="BR4" si="40">BR5</f>
        <v>44778</v>
      </c>
      <c r="BS4" s="30">
        <f t="shared" ref="BS4" si="41">BS5</f>
        <v>44779</v>
      </c>
      <c r="BT4" s="30">
        <f t="shared" ref="BT4" si="42">BT5</f>
        <v>44780</v>
      </c>
      <c r="BU4" s="30">
        <f t="shared" ref="BU4" si="43">BU5</f>
        <v>44781</v>
      </c>
      <c r="BV4" s="30">
        <f t="shared" ref="BV4" si="44">BV5</f>
        <v>44782</v>
      </c>
      <c r="BW4" s="30">
        <f t="shared" ref="BW4" si="45">BW5</f>
        <v>44783</v>
      </c>
      <c r="BX4" s="30">
        <f t="shared" ref="BX4" si="46">BX5</f>
        <v>44784</v>
      </c>
      <c r="BY4" s="30">
        <f t="shared" ref="BY4" si="47">BY5</f>
        <v>44785</v>
      </c>
      <c r="BZ4" s="30">
        <f t="shared" ref="BZ4" si="48">BZ5</f>
        <v>44786</v>
      </c>
      <c r="CA4" s="30">
        <f t="shared" ref="CA4" si="49">CA5</f>
        <v>44787</v>
      </c>
      <c r="CB4" s="30">
        <f t="shared" ref="CB4" si="50">CB5</f>
        <v>44788</v>
      </c>
      <c r="CC4" s="30">
        <f t="shared" ref="CC4" si="51">CC5</f>
        <v>44789</v>
      </c>
      <c r="CD4" s="30">
        <f t="shared" ref="CD4" si="52">CD5</f>
        <v>44790</v>
      </c>
      <c r="CE4" s="30">
        <f t="shared" ref="CE4" si="53">CE5</f>
        <v>44791</v>
      </c>
      <c r="CF4" s="30">
        <f t="shared" ref="CF4" si="54">CF5</f>
        <v>44792</v>
      </c>
      <c r="CG4" s="30">
        <f t="shared" ref="CG4" si="55">CG5</f>
        <v>44793</v>
      </c>
      <c r="CH4" s="30">
        <f t="shared" ref="CH4" si="56">CH5</f>
        <v>44794</v>
      </c>
      <c r="CI4" s="30">
        <f t="shared" ref="CI4" si="57">CI5</f>
        <v>44795</v>
      </c>
      <c r="CJ4" s="30">
        <f t="shared" ref="CJ4" si="58">CJ5</f>
        <v>44796</v>
      </c>
      <c r="CK4" s="30">
        <f t="shared" ref="CK4" si="59">CK5</f>
        <v>44797</v>
      </c>
      <c r="CL4" s="30">
        <f t="shared" ref="CL4" si="60">CL5</f>
        <v>44798</v>
      </c>
      <c r="CM4" s="30">
        <f t="shared" ref="CM4" si="61">CM5</f>
        <v>44799</v>
      </c>
      <c r="CN4" s="30">
        <f t="shared" ref="CN4" si="62">CN5</f>
        <v>44800</v>
      </c>
      <c r="CO4" s="30">
        <f t="shared" ref="CO4" si="63">CO5</f>
        <v>44801</v>
      </c>
      <c r="CP4" s="30">
        <f t="shared" ref="CP4" si="64">CP5</f>
        <v>44802</v>
      </c>
      <c r="CQ4" s="30">
        <f t="shared" ref="CQ4" si="65">CQ5</f>
        <v>44803</v>
      </c>
      <c r="CR4" s="30">
        <f t="shared" ref="CR4" si="66">CR5</f>
        <v>44804</v>
      </c>
    </row>
    <row r="5" spans="2:96" ht="16.05" customHeight="1" thickBot="1">
      <c r="B5" s="38" t="s">
        <v>0</v>
      </c>
      <c r="C5" s="39" t="s">
        <v>1</v>
      </c>
      <c r="D5" s="27"/>
      <c r="E5" s="31">
        <f>DATE(_Annee,MONTH(_Mois&amp;1),1)</f>
        <v>44713</v>
      </c>
      <c r="F5" s="31">
        <f>E5+1</f>
        <v>44714</v>
      </c>
      <c r="G5" s="31">
        <f t="shared" ref="G5:BR5" si="67">F5+1</f>
        <v>44715</v>
      </c>
      <c r="H5" s="31">
        <f t="shared" si="67"/>
        <v>44716</v>
      </c>
      <c r="I5" s="31">
        <f t="shared" si="67"/>
        <v>44717</v>
      </c>
      <c r="J5" s="31">
        <f t="shared" si="67"/>
        <v>44718</v>
      </c>
      <c r="K5" s="31">
        <f t="shared" si="67"/>
        <v>44719</v>
      </c>
      <c r="L5" s="31">
        <f t="shared" si="67"/>
        <v>44720</v>
      </c>
      <c r="M5" s="31">
        <f t="shared" si="67"/>
        <v>44721</v>
      </c>
      <c r="N5" s="31">
        <f t="shared" si="67"/>
        <v>44722</v>
      </c>
      <c r="O5" s="31">
        <f t="shared" si="67"/>
        <v>44723</v>
      </c>
      <c r="P5" s="31">
        <f t="shared" si="67"/>
        <v>44724</v>
      </c>
      <c r="Q5" s="31">
        <f t="shared" si="67"/>
        <v>44725</v>
      </c>
      <c r="R5" s="31">
        <f t="shared" si="67"/>
        <v>44726</v>
      </c>
      <c r="S5" s="31">
        <f t="shared" si="67"/>
        <v>44727</v>
      </c>
      <c r="T5" s="31">
        <f t="shared" si="67"/>
        <v>44728</v>
      </c>
      <c r="U5" s="31">
        <f t="shared" si="67"/>
        <v>44729</v>
      </c>
      <c r="V5" s="31">
        <f t="shared" si="67"/>
        <v>44730</v>
      </c>
      <c r="W5" s="31">
        <f t="shared" si="67"/>
        <v>44731</v>
      </c>
      <c r="X5" s="31">
        <f t="shared" si="67"/>
        <v>44732</v>
      </c>
      <c r="Y5" s="31">
        <f t="shared" si="67"/>
        <v>44733</v>
      </c>
      <c r="Z5" s="31">
        <f t="shared" si="67"/>
        <v>44734</v>
      </c>
      <c r="AA5" s="31">
        <f t="shared" si="67"/>
        <v>44735</v>
      </c>
      <c r="AB5" s="31">
        <f t="shared" si="67"/>
        <v>44736</v>
      </c>
      <c r="AC5" s="31">
        <f t="shared" si="67"/>
        <v>44737</v>
      </c>
      <c r="AD5" s="31">
        <f t="shared" si="67"/>
        <v>44738</v>
      </c>
      <c r="AE5" s="31">
        <f t="shared" si="67"/>
        <v>44739</v>
      </c>
      <c r="AF5" s="31">
        <f t="shared" si="67"/>
        <v>44740</v>
      </c>
      <c r="AG5" s="31">
        <f t="shared" si="67"/>
        <v>44741</v>
      </c>
      <c r="AH5" s="31">
        <f t="shared" si="67"/>
        <v>44742</v>
      </c>
      <c r="AI5" s="31">
        <f t="shared" si="67"/>
        <v>44743</v>
      </c>
      <c r="AJ5" s="31">
        <f t="shared" si="67"/>
        <v>44744</v>
      </c>
      <c r="AK5" s="31">
        <f t="shared" si="67"/>
        <v>44745</v>
      </c>
      <c r="AL5" s="31">
        <f t="shared" si="67"/>
        <v>44746</v>
      </c>
      <c r="AM5" s="31">
        <f t="shared" si="67"/>
        <v>44747</v>
      </c>
      <c r="AN5" s="31">
        <f t="shared" si="67"/>
        <v>44748</v>
      </c>
      <c r="AO5" s="31">
        <f t="shared" si="67"/>
        <v>44749</v>
      </c>
      <c r="AP5" s="31">
        <f t="shared" si="67"/>
        <v>44750</v>
      </c>
      <c r="AQ5" s="31">
        <f t="shared" si="67"/>
        <v>44751</v>
      </c>
      <c r="AR5" s="31">
        <f t="shared" si="67"/>
        <v>44752</v>
      </c>
      <c r="AS5" s="31">
        <f t="shared" si="67"/>
        <v>44753</v>
      </c>
      <c r="AT5" s="31">
        <f t="shared" si="67"/>
        <v>44754</v>
      </c>
      <c r="AU5" s="31">
        <f t="shared" si="67"/>
        <v>44755</v>
      </c>
      <c r="AV5" s="31">
        <f t="shared" si="67"/>
        <v>44756</v>
      </c>
      <c r="AW5" s="31">
        <f t="shared" si="67"/>
        <v>44757</v>
      </c>
      <c r="AX5" s="31">
        <f t="shared" si="67"/>
        <v>44758</v>
      </c>
      <c r="AY5" s="31">
        <f t="shared" si="67"/>
        <v>44759</v>
      </c>
      <c r="AZ5" s="31">
        <f t="shared" si="67"/>
        <v>44760</v>
      </c>
      <c r="BA5" s="31">
        <f t="shared" si="67"/>
        <v>44761</v>
      </c>
      <c r="BB5" s="31">
        <f t="shared" si="67"/>
        <v>44762</v>
      </c>
      <c r="BC5" s="31">
        <f t="shared" si="67"/>
        <v>44763</v>
      </c>
      <c r="BD5" s="31">
        <f t="shared" si="67"/>
        <v>44764</v>
      </c>
      <c r="BE5" s="31">
        <f t="shared" si="67"/>
        <v>44765</v>
      </c>
      <c r="BF5" s="31">
        <f t="shared" si="67"/>
        <v>44766</v>
      </c>
      <c r="BG5" s="31">
        <f t="shared" si="67"/>
        <v>44767</v>
      </c>
      <c r="BH5" s="31">
        <f t="shared" si="67"/>
        <v>44768</v>
      </c>
      <c r="BI5" s="31">
        <f t="shared" si="67"/>
        <v>44769</v>
      </c>
      <c r="BJ5" s="31">
        <f t="shared" si="67"/>
        <v>44770</v>
      </c>
      <c r="BK5" s="31">
        <f t="shared" si="67"/>
        <v>44771</v>
      </c>
      <c r="BL5" s="31">
        <f t="shared" si="67"/>
        <v>44772</v>
      </c>
      <c r="BM5" s="31">
        <f t="shared" si="67"/>
        <v>44773</v>
      </c>
      <c r="BN5" s="31">
        <f t="shared" si="67"/>
        <v>44774</v>
      </c>
      <c r="BO5" s="31">
        <f t="shared" si="67"/>
        <v>44775</v>
      </c>
      <c r="BP5" s="31">
        <f t="shared" si="67"/>
        <v>44776</v>
      </c>
      <c r="BQ5" s="31">
        <f t="shared" si="67"/>
        <v>44777</v>
      </c>
      <c r="BR5" s="31">
        <f t="shared" si="67"/>
        <v>44778</v>
      </c>
      <c r="BS5" s="31">
        <f t="shared" ref="BS5:CN5" si="68">BR5+1</f>
        <v>44779</v>
      </c>
      <c r="BT5" s="31">
        <f t="shared" si="68"/>
        <v>44780</v>
      </c>
      <c r="BU5" s="31">
        <f t="shared" si="68"/>
        <v>44781</v>
      </c>
      <c r="BV5" s="31">
        <f t="shared" si="68"/>
        <v>44782</v>
      </c>
      <c r="BW5" s="31">
        <f t="shared" si="68"/>
        <v>44783</v>
      </c>
      <c r="BX5" s="31">
        <f t="shared" si="68"/>
        <v>44784</v>
      </c>
      <c r="BY5" s="31">
        <f t="shared" si="68"/>
        <v>44785</v>
      </c>
      <c r="BZ5" s="31">
        <f t="shared" si="68"/>
        <v>44786</v>
      </c>
      <c r="CA5" s="31">
        <f t="shared" si="68"/>
        <v>44787</v>
      </c>
      <c r="CB5" s="31">
        <f t="shared" si="68"/>
        <v>44788</v>
      </c>
      <c r="CC5" s="31">
        <f t="shared" si="68"/>
        <v>44789</v>
      </c>
      <c r="CD5" s="31">
        <f t="shared" si="68"/>
        <v>44790</v>
      </c>
      <c r="CE5" s="31">
        <f t="shared" si="68"/>
        <v>44791</v>
      </c>
      <c r="CF5" s="31">
        <f t="shared" si="68"/>
        <v>44792</v>
      </c>
      <c r="CG5" s="31">
        <f t="shared" si="68"/>
        <v>44793</v>
      </c>
      <c r="CH5" s="31">
        <f t="shared" si="68"/>
        <v>44794</v>
      </c>
      <c r="CI5" s="31">
        <f t="shared" si="68"/>
        <v>44795</v>
      </c>
      <c r="CJ5" s="31">
        <f t="shared" si="68"/>
        <v>44796</v>
      </c>
      <c r="CK5" s="31">
        <f t="shared" si="68"/>
        <v>44797</v>
      </c>
      <c r="CL5" s="31">
        <f t="shared" si="68"/>
        <v>44798</v>
      </c>
      <c r="CM5" s="31">
        <f t="shared" si="68"/>
        <v>44799</v>
      </c>
      <c r="CN5" s="31">
        <f t="shared" si="68"/>
        <v>44800</v>
      </c>
      <c r="CO5" s="31">
        <f>IFERROR(IF(MONTH(CN5+1)=MONTH(CN5),CN5+1,""),"")</f>
        <v>44801</v>
      </c>
      <c r="CP5" s="31">
        <f t="shared" ref="CP5:CR5" si="69">IFERROR(IF(MONTH(CO5+1)=MONTH(CO5),CO5+1,""),"")</f>
        <v>44802</v>
      </c>
      <c r="CQ5" s="31">
        <f t="shared" si="69"/>
        <v>44803</v>
      </c>
      <c r="CR5" s="31">
        <f t="shared" si="69"/>
        <v>44804</v>
      </c>
    </row>
    <row r="6" spans="2:96" ht="16.05" customHeight="1">
      <c r="B6" s="36" t="s">
        <v>4</v>
      </c>
      <c r="C6" s="37" t="s">
        <v>5</v>
      </c>
    </row>
    <row r="7" spans="2:96" ht="16.05" customHeight="1">
      <c r="B7" s="32" t="s">
        <v>4</v>
      </c>
      <c r="C7" s="33" t="s">
        <v>6</v>
      </c>
    </row>
    <row r="8" spans="2:96" ht="16.05" customHeight="1">
      <c r="B8" s="32" t="s">
        <v>4</v>
      </c>
      <c r="C8" s="33" t="s">
        <v>7</v>
      </c>
    </row>
    <row r="9" spans="2:96" ht="16.05" customHeight="1">
      <c r="B9" s="32" t="s">
        <v>4</v>
      </c>
      <c r="C9" s="33" t="s">
        <v>8</v>
      </c>
    </row>
    <row r="10" spans="2:96" ht="16.05" customHeight="1">
      <c r="B10" s="32" t="s">
        <v>4</v>
      </c>
      <c r="C10" s="33" t="s">
        <v>9</v>
      </c>
    </row>
    <row r="11" spans="2:96" ht="16.05" customHeight="1">
      <c r="B11" s="32" t="s">
        <v>4</v>
      </c>
      <c r="C11" s="33" t="s">
        <v>10</v>
      </c>
    </row>
    <row r="12" spans="2:96" ht="16.05" customHeight="1">
      <c r="B12" s="34">
        <v>108</v>
      </c>
      <c r="C12" s="35" t="s">
        <v>11</v>
      </c>
    </row>
    <row r="13" spans="2:96" ht="16.05" customHeight="1">
      <c r="B13" s="34">
        <v>108</v>
      </c>
      <c r="C13" s="35" t="s">
        <v>12</v>
      </c>
    </row>
    <row r="14" spans="2:96" ht="16.05" customHeight="1">
      <c r="B14" s="34">
        <v>108</v>
      </c>
      <c r="C14" s="35" t="s">
        <v>13</v>
      </c>
    </row>
    <row r="15" spans="2:96" ht="16.05" customHeight="1">
      <c r="B15" s="34">
        <v>108</v>
      </c>
      <c r="C15" s="35" t="s">
        <v>14</v>
      </c>
    </row>
    <row r="16" spans="2:96" ht="16.05" customHeight="1">
      <c r="B16" s="34" t="s">
        <v>15</v>
      </c>
      <c r="C16" s="33" t="s">
        <v>16</v>
      </c>
    </row>
    <row r="17" spans="2:3" ht="16.05" customHeight="1">
      <c r="B17" s="34" t="s">
        <v>15</v>
      </c>
      <c r="C17" s="35" t="s">
        <v>17</v>
      </c>
    </row>
    <row r="18" spans="2:3" ht="16.05" customHeight="1">
      <c r="B18" s="34">
        <v>208</v>
      </c>
      <c r="C18" s="35" t="s">
        <v>18</v>
      </c>
    </row>
    <row r="19" spans="2:3" ht="16.05" customHeight="1">
      <c r="B19" s="34">
        <v>208</v>
      </c>
      <c r="C19" s="33" t="s">
        <v>19</v>
      </c>
    </row>
    <row r="20" spans="2:3" ht="16.05" customHeight="1">
      <c r="B20" s="34">
        <v>208</v>
      </c>
      <c r="C20" s="35" t="s">
        <v>20</v>
      </c>
    </row>
    <row r="21" spans="2:3" ht="16.05" customHeight="1">
      <c r="B21" s="34">
        <v>208</v>
      </c>
      <c r="C21" s="33" t="s">
        <v>21</v>
      </c>
    </row>
    <row r="22" spans="2:3" ht="16.05" customHeight="1">
      <c r="B22" s="32" t="s">
        <v>22</v>
      </c>
      <c r="C22" s="33" t="s">
        <v>23</v>
      </c>
    </row>
    <row r="23" spans="2:3" ht="16.05" customHeight="1">
      <c r="B23" s="32" t="s">
        <v>22</v>
      </c>
      <c r="C23" s="33" t="s">
        <v>24</v>
      </c>
    </row>
    <row r="24" spans="2:3" ht="16.05" customHeight="1">
      <c r="B24" s="32" t="s">
        <v>22</v>
      </c>
      <c r="C24" s="33" t="s">
        <v>25</v>
      </c>
    </row>
    <row r="25" spans="2:3" ht="16.05" customHeight="1">
      <c r="B25" s="32" t="s">
        <v>22</v>
      </c>
      <c r="C25" s="33" t="s">
        <v>26</v>
      </c>
    </row>
    <row r="26" spans="2:3" ht="16.05" customHeight="1">
      <c r="B26" s="34" t="s">
        <v>27</v>
      </c>
      <c r="C26" s="33" t="s">
        <v>28</v>
      </c>
    </row>
    <row r="27" spans="2:3" ht="16.05" customHeight="1">
      <c r="B27" s="34" t="s">
        <v>27</v>
      </c>
      <c r="C27" s="33" t="s">
        <v>29</v>
      </c>
    </row>
    <row r="28" spans="2:3" ht="16.05" customHeight="1">
      <c r="B28" s="34" t="s">
        <v>27</v>
      </c>
      <c r="C28" s="33" t="s">
        <v>30</v>
      </c>
    </row>
    <row r="29" spans="2:3" ht="16.05" customHeight="1">
      <c r="B29" s="32" t="s">
        <v>31</v>
      </c>
      <c r="C29" s="33" t="s">
        <v>32</v>
      </c>
    </row>
    <row r="30" spans="2:3" ht="16.05" customHeight="1">
      <c r="B30" s="34" t="s">
        <v>31</v>
      </c>
      <c r="C30" s="35" t="s">
        <v>33</v>
      </c>
    </row>
    <row r="31" spans="2:3" ht="16.05" customHeight="1">
      <c r="B31" s="32" t="s">
        <v>34</v>
      </c>
      <c r="C31" s="33" t="s">
        <v>35</v>
      </c>
    </row>
    <row r="32" spans="2:3" ht="16.05" customHeight="1">
      <c r="B32" s="32" t="s">
        <v>36</v>
      </c>
      <c r="C32" s="33" t="s">
        <v>37</v>
      </c>
    </row>
  </sheetData>
  <mergeCells count="92">
    <mergeCell ref="CQ1:CQ3"/>
    <mergeCell ref="CR1:CR3"/>
    <mergeCell ref="CK1:CK3"/>
    <mergeCell ref="CL1:CL3"/>
    <mergeCell ref="CM1:CM3"/>
    <mergeCell ref="CN1:CN3"/>
    <mergeCell ref="CO1:CO3"/>
    <mergeCell ref="CP1:CP3"/>
    <mergeCell ref="CJ1:CJ3"/>
    <mergeCell ref="BY1:BY3"/>
    <mergeCell ref="BZ1:BZ3"/>
    <mergeCell ref="CA1:CA3"/>
    <mergeCell ref="CB1:CB3"/>
    <mergeCell ref="CC1:CC3"/>
    <mergeCell ref="CD1:CD3"/>
    <mergeCell ref="CE1:CE3"/>
    <mergeCell ref="CF1:CF3"/>
    <mergeCell ref="CG1:CG3"/>
    <mergeCell ref="CH1:CH3"/>
    <mergeCell ref="CI1:CI3"/>
    <mergeCell ref="BX1:BX3"/>
    <mergeCell ref="BM1:BM3"/>
    <mergeCell ref="BN1:BN3"/>
    <mergeCell ref="BO1:BO3"/>
    <mergeCell ref="BP1:BP3"/>
    <mergeCell ref="BQ1:BQ3"/>
    <mergeCell ref="BR1:BR3"/>
    <mergeCell ref="BS1:BS3"/>
    <mergeCell ref="BT1:BT3"/>
    <mergeCell ref="BU1:BU3"/>
    <mergeCell ref="BV1:BV3"/>
    <mergeCell ref="BW1:BW3"/>
    <mergeCell ref="BL1:BL3"/>
    <mergeCell ref="BA1:BA3"/>
    <mergeCell ref="BB1:BB3"/>
    <mergeCell ref="BC1:BC3"/>
    <mergeCell ref="BD1:BD3"/>
    <mergeCell ref="BE1:BE3"/>
    <mergeCell ref="BF1:BF3"/>
    <mergeCell ref="BG1:BG3"/>
    <mergeCell ref="BH1:BH3"/>
    <mergeCell ref="BI1:BI3"/>
    <mergeCell ref="BJ1:BJ3"/>
    <mergeCell ref="BK1:BK3"/>
    <mergeCell ref="AZ1:AZ3"/>
    <mergeCell ref="AO1:AO3"/>
    <mergeCell ref="AP1:AP3"/>
    <mergeCell ref="AQ1:AQ3"/>
    <mergeCell ref="AR1:AR3"/>
    <mergeCell ref="AS1:AS3"/>
    <mergeCell ref="AT1:AT3"/>
    <mergeCell ref="AU1:AU3"/>
    <mergeCell ref="AV1:AV3"/>
    <mergeCell ref="AW1:AW3"/>
    <mergeCell ref="AX1:AX3"/>
    <mergeCell ref="AY1:AY3"/>
    <mergeCell ref="AN1:AN3"/>
    <mergeCell ref="AC1:AC3"/>
    <mergeCell ref="AD1:AD3"/>
    <mergeCell ref="AE1:AE3"/>
    <mergeCell ref="AF1:AF3"/>
    <mergeCell ref="AG1:AG3"/>
    <mergeCell ref="AH1:AH3"/>
    <mergeCell ref="AI1:AI3"/>
    <mergeCell ref="AJ1:AJ3"/>
    <mergeCell ref="AK1:AK3"/>
    <mergeCell ref="AL1:AL3"/>
    <mergeCell ref="AM1:AM3"/>
    <mergeCell ref="AB1:AB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AA1:AA3"/>
    <mergeCell ref="P1:P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N3"/>
    <mergeCell ref="O1:O3"/>
  </mergeCells>
  <phoneticPr fontId="2" type="noConversion"/>
  <conditionalFormatting sqref="F1:CR3">
    <cfRule type="expression" dxfId="32" priority="5">
      <formula>F1&lt;&gt;""</formula>
    </cfRule>
  </conditionalFormatting>
  <conditionalFormatting sqref="E4:CR32">
    <cfRule type="expression" dxfId="31" priority="87">
      <formula>E$5&lt;&gt;""</formula>
    </cfRule>
    <cfRule type="expression" dxfId="30" priority="3">
      <formula>COUNTIF(_Feries,E$5)=1</formula>
    </cfRule>
    <cfRule type="expression" dxfId="29" priority="2">
      <formula>WEEKDAY(E$5,2)&gt;5</formula>
    </cfRule>
  </conditionalFormatting>
  <conditionalFormatting sqref="E1:CR3">
    <cfRule type="expression" dxfId="28" priority="4">
      <formula>ISEVEN(MONTH(E$5))</formula>
    </cfRule>
  </conditionalFormatting>
  <dataValidations count="1">
    <dataValidation type="list" allowBlank="1" showInputMessage="1" showErrorMessage="1" sqref="C3" xr:uid="{30BEA3DD-B82E-4FA7-B8EC-EF34F9CF52AD}">
      <formula1>l_Mois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print="0" autoPict="0">
                <anchor>
                  <from>
                    <xdr:col>2</xdr:col>
                    <xdr:colOff>472440</xdr:colOff>
                    <xdr:row>0</xdr:row>
                    <xdr:rowOff>228600</xdr:rowOff>
                  </from>
                  <to>
                    <xdr:col>2</xdr:col>
                    <xdr:colOff>685800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300-000051000000}">
            <xm:f>SUMPRODUCT((Client!$D$5:$D$6=$C6)*(E$5&gt;=(Client!$F$5:$F$6)*1)*(E$5&lt;=(Client!$H$5:$H$6)*1))=1</xm:f>
            <x14:dxf>
              <fill>
                <gradientFill degree="90">
                  <stop position="0">
                    <color theme="6" tint="0.80001220740379042"/>
                  </stop>
                  <stop position="0.5">
                    <color theme="9" tint="0.40000610370189521"/>
                  </stop>
                  <stop position="1">
                    <color theme="6" tint="0.80001220740379042"/>
                  </stop>
                </gradientFill>
              </fill>
            </x14:dxf>
          </x14:cfRule>
          <xm:sqref>E6:CR32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7CA57-385D-4F15-B8E8-D8B8A7D34573}">
  <sheetPr codeName="Feuil7"/>
  <dimension ref="A3:H5"/>
  <sheetViews>
    <sheetView showGridLines="0" workbookViewId="0">
      <selection activeCell="F5" sqref="F5"/>
    </sheetView>
  </sheetViews>
  <sheetFormatPr baseColWidth="10" defaultRowHeight="14.4"/>
  <cols>
    <col min="1" max="1" width="3.77734375" style="15" customWidth="1"/>
    <col min="2" max="2" width="15.77734375" style="1" customWidth="1"/>
    <col min="3" max="3" width="13.77734375" customWidth="1"/>
    <col min="4" max="4" width="12.77734375" customWidth="1"/>
    <col min="5" max="5" width="16.77734375" customWidth="1"/>
    <col min="6" max="7" width="13.77734375" customWidth="1"/>
    <col min="8" max="8" width="15.77734375" style="15" customWidth="1"/>
    <col min="9" max="9" width="37.77734375" customWidth="1"/>
  </cols>
  <sheetData>
    <row r="3" spans="2:8">
      <c r="B3" s="42" t="s">
        <v>51</v>
      </c>
      <c r="C3" s="44" t="s">
        <v>97</v>
      </c>
      <c r="D3" s="44" t="s">
        <v>38</v>
      </c>
      <c r="E3" s="44" t="s">
        <v>1</v>
      </c>
      <c r="F3" t="s">
        <v>77</v>
      </c>
      <c r="G3" s="44" t="s">
        <v>78</v>
      </c>
      <c r="H3" s="44" t="s">
        <v>63</v>
      </c>
    </row>
    <row r="4" spans="2:8">
      <c r="B4" s="43">
        <v>44725</v>
      </c>
      <c r="C4" s="45" t="s">
        <v>102</v>
      </c>
      <c r="D4" s="45" t="s">
        <v>82</v>
      </c>
      <c r="E4" s="45" t="s">
        <v>5</v>
      </c>
      <c r="F4" s="46">
        <v>35</v>
      </c>
      <c r="G4" s="45" t="s">
        <v>62</v>
      </c>
      <c r="H4" s="45" t="s">
        <v>81</v>
      </c>
    </row>
    <row r="5" spans="2:8">
      <c r="B5" s="43">
        <v>44732</v>
      </c>
      <c r="C5" s="45" t="s">
        <v>103</v>
      </c>
      <c r="D5" s="45" t="s">
        <v>98</v>
      </c>
      <c r="E5" s="45" t="s">
        <v>8</v>
      </c>
      <c r="F5" s="46">
        <v>280</v>
      </c>
      <c r="G5" s="45" t="s">
        <v>61</v>
      </c>
      <c r="H5" s="45" t="s">
        <v>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97A2-356E-47EF-9DDE-E12FEE3D832E}">
  <sheetPr codeName="Feuil2"/>
  <dimension ref="B2:N30"/>
  <sheetViews>
    <sheetView showGridLines="0" workbookViewId="0">
      <selection activeCell="M17" sqref="M17"/>
    </sheetView>
  </sheetViews>
  <sheetFormatPr baseColWidth="10" defaultRowHeight="14.4"/>
  <cols>
    <col min="1" max="1" width="3.77734375" style="16" customWidth="1"/>
    <col min="2" max="2" width="18.77734375" style="16" customWidth="1"/>
    <col min="3" max="3" width="11.5546875" style="16"/>
    <col min="4" max="4" width="3.77734375" style="16" customWidth="1"/>
    <col min="5" max="5" width="16.77734375" style="16" customWidth="1"/>
    <col min="6" max="6" width="14.77734375" style="16" customWidth="1"/>
    <col min="7" max="7" width="3.77734375" style="16" customWidth="1"/>
    <col min="8" max="8" width="19.77734375" style="16" customWidth="1"/>
    <col min="9" max="9" width="3.77734375" style="16" customWidth="1"/>
    <col min="10" max="10" width="11.77734375" style="16" customWidth="1"/>
    <col min="11" max="11" width="3.77734375" style="16" customWidth="1"/>
    <col min="12" max="12" width="16.44140625" style="16" bestFit="1" customWidth="1"/>
    <col min="13" max="14" width="15.77734375" style="16" customWidth="1"/>
    <col min="15" max="16384" width="11.5546875" style="16"/>
  </cols>
  <sheetData>
    <row r="2" spans="2:14">
      <c r="B2" s="17" t="s">
        <v>66</v>
      </c>
      <c r="C2" s="18" t="s">
        <v>67</v>
      </c>
      <c r="E2" s="17" t="s">
        <v>39</v>
      </c>
      <c r="F2" s="18" t="s">
        <v>1</v>
      </c>
      <c r="H2" s="17" t="s">
        <v>79</v>
      </c>
      <c r="J2" s="17" t="s">
        <v>84</v>
      </c>
      <c r="L2" s="47" t="s">
        <v>39</v>
      </c>
      <c r="M2" s="48" t="s">
        <v>100</v>
      </c>
      <c r="N2" s="48" t="s">
        <v>101</v>
      </c>
    </row>
    <row r="3" spans="2:14">
      <c r="B3" s="17" t="s">
        <v>44</v>
      </c>
      <c r="C3" s="19">
        <f>DATE(_Annee,1,1)</f>
        <v>44562</v>
      </c>
      <c r="E3" s="20" t="s">
        <v>2</v>
      </c>
      <c r="F3" s="18" t="s">
        <v>3</v>
      </c>
      <c r="H3" s="17" t="s">
        <v>62</v>
      </c>
      <c r="J3" s="17" t="s">
        <v>85</v>
      </c>
      <c r="L3" s="49" t="s">
        <v>2</v>
      </c>
      <c r="M3" s="50">
        <v>38</v>
      </c>
      <c r="N3" s="50">
        <v>75</v>
      </c>
    </row>
    <row r="4" spans="2:14">
      <c r="B4" s="17" t="s">
        <v>68</v>
      </c>
      <c r="C4" s="19">
        <f>FLOOR(DAY(MINUTE(_Annee/38)/2+56)&amp;"/5/"&amp;_Annee,7)-34</f>
        <v>44668</v>
      </c>
      <c r="E4" s="20" t="s">
        <v>4</v>
      </c>
      <c r="F4" s="18" t="s">
        <v>5</v>
      </c>
      <c r="H4" s="17" t="s">
        <v>61</v>
      </c>
      <c r="J4" s="17" t="s">
        <v>86</v>
      </c>
      <c r="L4" s="49" t="s">
        <v>4</v>
      </c>
      <c r="M4" s="50">
        <v>35</v>
      </c>
      <c r="N4" s="50">
        <v>70</v>
      </c>
    </row>
    <row r="5" spans="2:14">
      <c r="B5" s="17" t="s">
        <v>45</v>
      </c>
      <c r="C5" s="19">
        <f>C4+1</f>
        <v>44669</v>
      </c>
      <c r="E5" s="20" t="s">
        <v>4</v>
      </c>
      <c r="F5" s="18" t="s">
        <v>6</v>
      </c>
      <c r="H5" s="17" t="s">
        <v>60</v>
      </c>
      <c r="J5" s="17" t="s">
        <v>87</v>
      </c>
      <c r="L5" s="49">
        <v>108</v>
      </c>
      <c r="M5" s="50">
        <v>35</v>
      </c>
      <c r="N5" s="50">
        <v>70</v>
      </c>
    </row>
    <row r="6" spans="2:14">
      <c r="B6" s="17" t="s">
        <v>69</v>
      </c>
      <c r="C6" s="19">
        <f>DATE(_Annee,5,1)</f>
        <v>44682</v>
      </c>
      <c r="E6" s="20" t="s">
        <v>4</v>
      </c>
      <c r="F6" s="18" t="s">
        <v>7</v>
      </c>
      <c r="J6" s="17" t="s">
        <v>88</v>
      </c>
      <c r="L6" s="49" t="s">
        <v>15</v>
      </c>
      <c r="M6" s="50">
        <v>40</v>
      </c>
      <c r="N6" s="50">
        <v>78</v>
      </c>
    </row>
    <row r="7" spans="2:14">
      <c r="B7" s="17" t="s">
        <v>70</v>
      </c>
      <c r="C7" s="19">
        <f>DATE(_Annee,5,8)</f>
        <v>44689</v>
      </c>
      <c r="E7" s="20" t="s">
        <v>4</v>
      </c>
      <c r="F7" s="18" t="s">
        <v>8</v>
      </c>
      <c r="J7" s="17" t="s">
        <v>89</v>
      </c>
      <c r="L7" s="49">
        <v>208</v>
      </c>
      <c r="M7" s="50">
        <v>38</v>
      </c>
      <c r="N7" s="50">
        <v>75</v>
      </c>
    </row>
    <row r="8" spans="2:14">
      <c r="B8" s="17" t="s">
        <v>46</v>
      </c>
      <c r="C8" s="19">
        <f>C4+39</f>
        <v>44707</v>
      </c>
      <c r="E8" s="20" t="s">
        <v>4</v>
      </c>
      <c r="F8" s="18" t="s">
        <v>9</v>
      </c>
      <c r="J8" s="17" t="s">
        <v>90</v>
      </c>
      <c r="L8" s="49" t="s">
        <v>22</v>
      </c>
      <c r="M8" s="50">
        <v>40</v>
      </c>
      <c r="N8" s="50">
        <v>78</v>
      </c>
    </row>
    <row r="9" spans="2:14">
      <c r="B9" s="17" t="s">
        <v>71</v>
      </c>
      <c r="C9" s="19">
        <f>C4+49</f>
        <v>44717</v>
      </c>
      <c r="E9" s="20" t="s">
        <v>4</v>
      </c>
      <c r="F9" s="18" t="s">
        <v>10</v>
      </c>
      <c r="J9" s="17" t="s">
        <v>91</v>
      </c>
      <c r="L9" s="49" t="s">
        <v>27</v>
      </c>
      <c r="M9" s="50">
        <v>40</v>
      </c>
      <c r="N9" s="50">
        <v>78</v>
      </c>
    </row>
    <row r="10" spans="2:14">
      <c r="B10" s="17" t="s">
        <v>72</v>
      </c>
      <c r="C10" s="19">
        <f>C4+50</f>
        <v>44718</v>
      </c>
      <c r="E10" s="20">
        <v>108</v>
      </c>
      <c r="F10" s="18" t="s">
        <v>11</v>
      </c>
      <c r="J10" s="17" t="s">
        <v>92</v>
      </c>
      <c r="L10" s="49" t="s">
        <v>31</v>
      </c>
      <c r="M10" s="50">
        <v>38</v>
      </c>
      <c r="N10" s="50">
        <v>76</v>
      </c>
    </row>
    <row r="11" spans="2:14">
      <c r="B11" s="17" t="s">
        <v>73</v>
      </c>
      <c r="C11" s="19">
        <f>DATE(_Annee,7,14)</f>
        <v>44756</v>
      </c>
      <c r="E11" s="20">
        <v>108</v>
      </c>
      <c r="F11" s="18" t="s">
        <v>12</v>
      </c>
      <c r="J11" s="17" t="s">
        <v>93</v>
      </c>
      <c r="L11" s="49" t="s">
        <v>34</v>
      </c>
      <c r="M11" s="50">
        <v>40</v>
      </c>
      <c r="N11" s="50">
        <v>80</v>
      </c>
    </row>
    <row r="12" spans="2:14">
      <c r="B12" s="17" t="s">
        <v>47</v>
      </c>
      <c r="C12" s="19">
        <f>DATE(_Annee,8,15)</f>
        <v>44788</v>
      </c>
      <c r="E12" s="20">
        <v>108</v>
      </c>
      <c r="F12" s="18" t="s">
        <v>13</v>
      </c>
      <c r="J12" s="17" t="s">
        <v>94</v>
      </c>
      <c r="L12" s="49" t="s">
        <v>36</v>
      </c>
      <c r="M12" s="50">
        <v>45</v>
      </c>
      <c r="N12" s="50">
        <v>90</v>
      </c>
    </row>
    <row r="13" spans="2:14">
      <c r="B13" s="17" t="s">
        <v>48</v>
      </c>
      <c r="C13" s="19">
        <f>DATE(_Annee,11,1)</f>
        <v>44866</v>
      </c>
      <c r="E13" s="20">
        <v>108</v>
      </c>
      <c r="F13" s="18" t="s">
        <v>14</v>
      </c>
      <c r="J13" s="17" t="s">
        <v>95</v>
      </c>
      <c r="L13"/>
    </row>
    <row r="14" spans="2:14">
      <c r="B14" s="17" t="s">
        <v>74</v>
      </c>
      <c r="C14" s="19">
        <f>DATE(_Annee,11,11)</f>
        <v>44876</v>
      </c>
      <c r="E14" s="20" t="s">
        <v>15</v>
      </c>
      <c r="F14" s="18" t="s">
        <v>16</v>
      </c>
      <c r="J14" s="17" t="s">
        <v>96</v>
      </c>
      <c r="L14"/>
    </row>
    <row r="15" spans="2:14">
      <c r="B15" s="17" t="s">
        <v>75</v>
      </c>
      <c r="C15" s="19">
        <f>DATE(_Annee,12,25)</f>
        <v>44920</v>
      </c>
      <c r="E15" s="20" t="s">
        <v>15</v>
      </c>
      <c r="F15" s="18" t="s">
        <v>17</v>
      </c>
      <c r="L15"/>
    </row>
    <row r="16" spans="2:14">
      <c r="E16" s="20">
        <v>208</v>
      </c>
      <c r="F16" s="18" t="s">
        <v>18</v>
      </c>
      <c r="L16"/>
    </row>
    <row r="17" spans="5:12">
      <c r="E17" s="20">
        <v>208</v>
      </c>
      <c r="F17" s="18" t="s">
        <v>19</v>
      </c>
      <c r="L17"/>
    </row>
    <row r="18" spans="5:12">
      <c r="E18" s="20">
        <v>208</v>
      </c>
      <c r="F18" s="18" t="s">
        <v>20</v>
      </c>
      <c r="L18"/>
    </row>
    <row r="19" spans="5:12">
      <c r="E19" s="20">
        <v>208</v>
      </c>
      <c r="F19" s="18" t="s">
        <v>21</v>
      </c>
      <c r="L19"/>
    </row>
    <row r="20" spans="5:12">
      <c r="E20" s="20" t="s">
        <v>22</v>
      </c>
      <c r="F20" s="18" t="s">
        <v>23</v>
      </c>
      <c r="L20"/>
    </row>
    <row r="21" spans="5:12">
      <c r="E21" s="20" t="s">
        <v>22</v>
      </c>
      <c r="F21" s="18" t="s">
        <v>24</v>
      </c>
      <c r="L21"/>
    </row>
    <row r="22" spans="5:12">
      <c r="E22" s="20" t="s">
        <v>22</v>
      </c>
      <c r="F22" s="18" t="s">
        <v>25</v>
      </c>
      <c r="L22"/>
    </row>
    <row r="23" spans="5:12">
      <c r="E23" s="20" t="s">
        <v>22</v>
      </c>
      <c r="F23" s="18" t="s">
        <v>26</v>
      </c>
      <c r="L23"/>
    </row>
    <row r="24" spans="5:12">
      <c r="E24" s="20" t="s">
        <v>27</v>
      </c>
      <c r="F24" s="18" t="s">
        <v>28</v>
      </c>
      <c r="L24"/>
    </row>
    <row r="25" spans="5:12">
      <c r="E25" s="20" t="s">
        <v>27</v>
      </c>
      <c r="F25" s="18" t="s">
        <v>29</v>
      </c>
      <c r="L25"/>
    </row>
    <row r="26" spans="5:12">
      <c r="E26" s="20" t="s">
        <v>27</v>
      </c>
      <c r="F26" s="18" t="s">
        <v>30</v>
      </c>
      <c r="L26"/>
    </row>
    <row r="27" spans="5:12">
      <c r="E27" s="20" t="s">
        <v>31</v>
      </c>
      <c r="F27" s="18" t="s">
        <v>32</v>
      </c>
      <c r="L27"/>
    </row>
    <row r="28" spans="5:12">
      <c r="E28" s="20" t="s">
        <v>31</v>
      </c>
      <c r="F28" s="18" t="s">
        <v>33</v>
      </c>
      <c r="L28"/>
    </row>
    <row r="29" spans="5:12">
      <c r="E29" s="20" t="s">
        <v>34</v>
      </c>
      <c r="F29" s="18" t="s">
        <v>35</v>
      </c>
      <c r="L29"/>
    </row>
    <row r="30" spans="5:12">
      <c r="E30" s="20" t="s">
        <v>36</v>
      </c>
      <c r="F30" s="18" t="s">
        <v>37</v>
      </c>
      <c r="L30"/>
    </row>
  </sheetData>
  <phoneticPr fontId="2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3B37-325B-40A2-B4BA-9D35099CAA71}">
  <sheetPr codeName="Feuil6">
    <pageSetUpPr fitToPage="1"/>
  </sheetPr>
  <dimension ref="A1:D30"/>
  <sheetViews>
    <sheetView showGridLines="0" zoomScale="110" zoomScaleNormal="110" workbookViewId="0">
      <selection activeCell="B3" sqref="B3"/>
    </sheetView>
  </sheetViews>
  <sheetFormatPr baseColWidth="10" defaultColWidth="11.44140625" defaultRowHeight="13.2"/>
  <cols>
    <col min="1" max="1" width="2.6640625" style="2" customWidth="1"/>
    <col min="2" max="2" width="67.109375" style="2" customWidth="1"/>
    <col min="3" max="3" width="14.5546875" style="3" customWidth="1"/>
    <col min="4" max="4" width="14.5546875" style="2" customWidth="1"/>
    <col min="5" max="5" width="3" style="2" customWidth="1"/>
    <col min="6" max="16384" width="11.44140625" style="2"/>
  </cols>
  <sheetData>
    <row r="1" spans="1:4" ht="24.6">
      <c r="A1" s="4" t="s">
        <v>59</v>
      </c>
      <c r="B1" s="4"/>
    </row>
    <row r="2" spans="1:4" ht="20.399999999999999">
      <c r="B2" s="14">
        <f>_Annee</f>
        <v>2022</v>
      </c>
    </row>
    <row r="5" spans="1:4" s="8" customFormat="1" ht="20.25" customHeight="1">
      <c r="B5" s="55" t="s">
        <v>58</v>
      </c>
      <c r="C5" s="53" t="s">
        <v>57</v>
      </c>
      <c r="D5" s="54"/>
    </row>
    <row r="6" spans="1:4" s="8" customFormat="1" ht="20.25" customHeight="1">
      <c r="B6" s="56"/>
      <c r="C6" s="13" t="s">
        <v>56</v>
      </c>
      <c r="D6" s="12" t="s">
        <v>55</v>
      </c>
    </row>
    <row r="7" spans="1:4" s="8" customFormat="1" ht="20.25" customHeight="1">
      <c r="B7" s="11" t="s">
        <v>40</v>
      </c>
      <c r="C7" s="10">
        <v>35</v>
      </c>
      <c r="D7" s="9">
        <v>65</v>
      </c>
    </row>
    <row r="8" spans="1:4" s="8" customFormat="1" ht="20.25" customHeight="1">
      <c r="B8" s="11" t="s">
        <v>41</v>
      </c>
      <c r="C8" s="10">
        <v>38</v>
      </c>
      <c r="D8" s="9">
        <v>69</v>
      </c>
    </row>
    <row r="9" spans="1:4" s="8" customFormat="1" ht="20.25" customHeight="1">
      <c r="B9" s="11" t="s">
        <v>42</v>
      </c>
      <c r="C9" s="10"/>
      <c r="D9" s="9"/>
    </row>
    <row r="10" spans="1:4" s="8" customFormat="1" ht="20.25" customHeight="1">
      <c r="B10" s="11" t="s">
        <v>43</v>
      </c>
      <c r="C10" s="10"/>
      <c r="D10" s="9"/>
    </row>
    <row r="11" spans="1:4" s="8" customFormat="1" ht="20.25" customHeight="1">
      <c r="B11" s="11"/>
      <c r="C11" s="10"/>
      <c r="D11" s="9"/>
    </row>
    <row r="12" spans="1:4" s="8" customFormat="1" ht="20.25" customHeight="1">
      <c r="B12" s="11"/>
      <c r="C12" s="10"/>
      <c r="D12" s="9"/>
    </row>
    <row r="13" spans="1:4" s="8" customFormat="1" ht="20.25" customHeight="1">
      <c r="B13" s="11"/>
      <c r="C13" s="10"/>
      <c r="D13" s="9"/>
    </row>
    <row r="14" spans="1:4" s="8" customFormat="1" ht="20.25" customHeight="1">
      <c r="B14" s="11"/>
      <c r="C14" s="10"/>
      <c r="D14" s="9"/>
    </row>
    <row r="15" spans="1:4" s="8" customFormat="1" ht="20.25" customHeight="1">
      <c r="B15" s="11"/>
      <c r="C15" s="10"/>
      <c r="D15" s="9"/>
    </row>
    <row r="16" spans="1:4" s="8" customFormat="1" ht="20.25" customHeight="1">
      <c r="B16" s="11"/>
      <c r="C16" s="10"/>
      <c r="D16" s="9"/>
    </row>
    <row r="17" spans="2:4" s="8" customFormat="1" ht="20.25" customHeight="1">
      <c r="B17" s="11"/>
      <c r="C17" s="10"/>
      <c r="D17" s="9"/>
    </row>
    <row r="18" spans="2:4" s="8" customFormat="1" ht="20.25" customHeight="1">
      <c r="B18" s="11"/>
      <c r="C18" s="10"/>
      <c r="D18" s="9"/>
    </row>
    <row r="19" spans="2:4" s="8" customFormat="1" ht="20.25" customHeight="1">
      <c r="B19" s="11"/>
      <c r="C19" s="10"/>
      <c r="D19" s="9"/>
    </row>
    <row r="20" spans="2:4" s="8" customFormat="1" ht="20.25" customHeight="1">
      <c r="B20" s="11"/>
      <c r="C20" s="10"/>
      <c r="D20" s="9"/>
    </row>
    <row r="21" spans="2:4" s="8" customFormat="1" ht="20.25" customHeight="1">
      <c r="B21" s="11"/>
      <c r="C21" s="10"/>
      <c r="D21" s="9"/>
    </row>
    <row r="22" spans="2:4" s="8" customFormat="1" ht="20.25" customHeight="1">
      <c r="B22" s="11"/>
      <c r="C22" s="10"/>
      <c r="D22" s="9"/>
    </row>
    <row r="23" spans="2:4" s="8" customFormat="1" ht="20.25" customHeight="1">
      <c r="B23" s="11"/>
      <c r="C23" s="10"/>
      <c r="D23" s="9"/>
    </row>
    <row r="24" spans="2:4" s="8" customFormat="1" ht="20.25" customHeight="1">
      <c r="B24" s="11"/>
      <c r="C24" s="10"/>
      <c r="D24" s="9"/>
    </row>
    <row r="25" spans="2:4" s="8" customFormat="1" ht="20.25" customHeight="1">
      <c r="B25" s="11"/>
      <c r="C25" s="10"/>
      <c r="D25" s="9"/>
    </row>
    <row r="26" spans="2:4">
      <c r="B26" s="5"/>
      <c r="C26" s="6"/>
      <c r="D26" s="5"/>
    </row>
    <row r="27" spans="2:4">
      <c r="B27" s="5" t="s">
        <v>54</v>
      </c>
      <c r="C27" s="6"/>
      <c r="D27" s="5"/>
    </row>
    <row r="28" spans="2:4">
      <c r="B28" s="7" t="s">
        <v>53</v>
      </c>
      <c r="C28" s="6"/>
      <c r="D28" s="5"/>
    </row>
    <row r="29" spans="2:4">
      <c r="B29" s="5"/>
      <c r="C29" s="6"/>
      <c r="D29" s="5"/>
    </row>
    <row r="30" spans="2:4">
      <c r="B30" s="5" t="s">
        <v>52</v>
      </c>
      <c r="C30" s="6"/>
      <c r="D30" s="5"/>
    </row>
  </sheetData>
  <mergeCells count="2">
    <mergeCell ref="C5:D5"/>
    <mergeCell ref="B5:B6"/>
  </mergeCells>
  <pageMargins left="0.45" right="0.47" top="0.74803149606299213" bottom="0.74803149606299213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ED97F4-7527-44A9-9121-14C5D32024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Client</vt:lpstr>
      <vt:lpstr>Planning réservation</vt:lpstr>
      <vt:lpstr>Récap</vt:lpstr>
      <vt:lpstr>Paramètres</vt:lpstr>
      <vt:lpstr>Fiche tarifs</vt:lpstr>
      <vt:lpstr>_Annee</vt:lpstr>
      <vt:lpstr>_Feries</vt:lpstr>
      <vt:lpstr>_Mois</vt:lpstr>
      <vt:lpstr>l_Immatriculation</vt:lpstr>
      <vt:lpstr>l_ModeRglt</vt:lpstr>
      <vt:lpstr>l_Mois</vt:lpstr>
      <vt:lpstr>l_Vehicule</vt:lpstr>
      <vt:lpstr>'Fiche tarifs'!Zone_d_impression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elodie bibou</cp:lastModifiedBy>
  <dcterms:created xsi:type="dcterms:W3CDTF">2021-10-24T07:58:30Z</dcterms:created>
  <dcterms:modified xsi:type="dcterms:W3CDTF">2022-06-26T00:46:38Z</dcterms:modified>
</cp:coreProperties>
</file>