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andre\Desktop\"/>
    </mc:Choice>
  </mc:AlternateContent>
  <xr:revisionPtr revIDLastSave="0" documentId="8_{02B37C51-3B67-430C-9FE2-D627C4425F79}" xr6:coauthVersionLast="47" xr6:coauthVersionMax="47" xr10:uidLastSave="{00000000-0000-0000-0000-000000000000}"/>
  <bookViews>
    <workbookView xWindow="-120" yWindow="-120" windowWidth="29040" windowHeight="15720" xr2:uid="{11765AA6-D4F3-4E0F-87DC-EB2A8DD5502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B5" i="1" l="1"/>
  <c r="AB6" i="1"/>
  <c r="AB7" i="1"/>
  <c r="AB8" i="1"/>
  <c r="AB9" i="1"/>
  <c r="AB3" i="1"/>
  <c r="AB4" i="1"/>
  <c r="V9" i="1"/>
  <c r="Q9" i="1"/>
  <c r="B9" i="1"/>
  <c r="A9" i="1"/>
  <c r="V8" i="1"/>
  <c r="Q8" i="1"/>
  <c r="B8" i="1"/>
  <c r="A8" i="1"/>
  <c r="V7" i="1"/>
  <c r="Q7" i="1"/>
  <c r="B7" i="1"/>
  <c r="A7" i="1"/>
  <c r="V6" i="1"/>
  <c r="Q6" i="1"/>
  <c r="B6" i="1"/>
  <c r="A6" i="1"/>
  <c r="V5" i="1"/>
  <c r="Q5" i="1"/>
  <c r="B5" i="1"/>
  <c r="A5" i="1"/>
  <c r="V4" i="1"/>
  <c r="Q4" i="1"/>
  <c r="B4" i="1"/>
  <c r="A4" i="1"/>
  <c r="V3" i="1"/>
  <c r="Q3" i="1"/>
  <c r="B3" i="1"/>
  <c r="A3" i="1"/>
</calcChain>
</file>

<file path=xl/sharedStrings.xml><?xml version="1.0" encoding="utf-8"?>
<sst xmlns="http://schemas.openxmlformats.org/spreadsheetml/2006/main" count="49" uniqueCount="36">
  <si>
    <t>idCompany</t>
  </si>
  <si>
    <t>idCommande</t>
  </si>
  <si>
    <t>orderType</t>
  </si>
  <si>
    <t>orderStatus</t>
  </si>
  <si>
    <t>dateHeureLivraison</t>
  </si>
  <si>
    <t>dateHeureCommande</t>
  </si>
  <si>
    <t>montantTotal</t>
  </si>
  <si>
    <t>montantLivraison</t>
  </si>
  <si>
    <t>montantReductionFt</t>
  </si>
  <si>
    <t>montantReductionResto</t>
  </si>
  <si>
    <t>montantProduits</t>
  </si>
  <si>
    <t>montantProduits0</t>
  </si>
  <si>
    <t>montantProduits10</t>
  </si>
  <si>
    <t>montantProduits55</t>
  </si>
  <si>
    <t>montantProduits20</t>
  </si>
  <si>
    <t>coursierName</t>
  </si>
  <si>
    <t>idCoursier</t>
  </si>
  <si>
    <t>remboursementRestau</t>
  </si>
  <si>
    <t>remboursement</t>
  </si>
  <si>
    <t>voucher</t>
  </si>
  <si>
    <t>emailClient</t>
  </si>
  <si>
    <t>idClient</t>
  </si>
  <si>
    <t>areaId</t>
  </si>
  <si>
    <t>commissionPercent</t>
  </si>
  <si>
    <t>montantCommissionEuro</t>
  </si>
  <si>
    <t>totalDistanceMeters</t>
  </si>
  <si>
    <t>Doublon</t>
  </si>
  <si>
    <t>Semaine</t>
  </si>
  <si>
    <t>Livraison</t>
  </si>
  <si>
    <t>Livraison réussie</t>
  </si>
  <si>
    <t>Pierre J</t>
  </si>
  <si>
    <t>Gedeon T</t>
  </si>
  <si>
    <t>Florian G</t>
  </si>
  <si>
    <t>Baptiste C</t>
  </si>
  <si>
    <t>Commande finalisée</t>
  </si>
  <si>
    <t>Guillaume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</si>
</sst>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3" borderId="1" xfId="0" applyFill="1" applyBorder="1"/>
    <xf numFmtId="22" fontId="0" fillId="3" borderId="1" xfId="0" applyNumberFormat="1" applyFill="1" applyBorder="1"/>
    <xf numFmtId="0" fontId="0" fillId="0" borderId="1" xfId="0" applyBorder="1"/>
    <xf numFmtId="22" fontId="0" fillId="0" borderId="1" xfId="0" applyNumberFormat="1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7B58D8-1C3F-453A-B7EB-F5D134B80418}">
  <dimension ref="A2:AB9"/>
  <sheetViews>
    <sheetView tabSelected="1" workbookViewId="0">
      <selection activeCell="AB21" sqref="AB21"/>
    </sheetView>
  </sheetViews>
  <sheetFormatPr baseColWidth="10" defaultRowHeight="15" x14ac:dyDescent="0.25"/>
  <cols>
    <col min="1" max="1" width="23.85546875" bestFit="1" customWidth="1"/>
    <col min="2" max="2" width="22.5703125" bestFit="1" customWidth="1"/>
    <col min="3" max="3" width="10.140625" hidden="1" customWidth="1"/>
    <col min="4" max="4" width="19.42578125" hidden="1" customWidth="1"/>
    <col min="5" max="5" width="18.42578125" bestFit="1" customWidth="1"/>
    <col min="6" max="6" width="20.7109375" hidden="1" customWidth="1"/>
    <col min="7" max="7" width="13" hidden="1" customWidth="1"/>
    <col min="8" max="8" width="16.5703125" hidden="1" customWidth="1"/>
    <col min="9" max="9" width="19.42578125" hidden="1" customWidth="1"/>
    <col min="10" max="10" width="22.85546875" hidden="1" customWidth="1"/>
    <col min="11" max="11" width="16.140625" hidden="1" customWidth="1"/>
    <col min="12" max="12" width="17.140625" hidden="1" customWidth="1"/>
    <col min="13" max="15" width="18.140625" hidden="1" customWidth="1"/>
    <col min="16" max="16" width="13.42578125" hidden="1" customWidth="1"/>
    <col min="17" max="17" width="34.140625" hidden="1" customWidth="1"/>
    <col min="18" max="18" width="21.7109375" hidden="1" customWidth="1"/>
    <col min="19" max="19" width="15.42578125" hidden="1" customWidth="1"/>
    <col min="20" max="20" width="8.140625" hidden="1" customWidth="1"/>
    <col min="21" max="21" width="11.28515625" hidden="1" customWidth="1"/>
    <col min="22" max="22" width="34" hidden="1" customWidth="1"/>
    <col min="23" max="23" width="6.5703125" hidden="1" customWidth="1"/>
    <col min="24" max="24" width="18.5703125" hidden="1" customWidth="1"/>
    <col min="25" max="25" width="23.7109375" hidden="1" customWidth="1"/>
    <col min="26" max="26" width="19.28515625" hidden="1" customWidth="1"/>
    <col min="27" max="27" width="8.5703125" bestFit="1" customWidth="1"/>
    <col min="28" max="28" width="8.7109375" bestFit="1" customWidth="1"/>
  </cols>
  <sheetData>
    <row r="2" spans="1:28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1" t="s">
        <v>13</v>
      </c>
      <c r="O2" s="1" t="s">
        <v>14</v>
      </c>
      <c r="P2" s="1" t="s">
        <v>15</v>
      </c>
      <c r="Q2" s="1" t="s">
        <v>16</v>
      </c>
      <c r="R2" s="1" t="s">
        <v>17</v>
      </c>
      <c r="S2" s="1" t="s">
        <v>18</v>
      </c>
      <c r="T2" s="1" t="s">
        <v>19</v>
      </c>
      <c r="U2" s="1" t="s">
        <v>20</v>
      </c>
      <c r="V2" s="1" t="s">
        <v>21</v>
      </c>
      <c r="W2" s="1" t="s">
        <v>22</v>
      </c>
      <c r="X2" s="1" t="s">
        <v>23</v>
      </c>
      <c r="Y2" s="1" t="s">
        <v>24</v>
      </c>
      <c r="Z2" s="1" t="s">
        <v>25</v>
      </c>
      <c r="AA2" s="1" t="s">
        <v>26</v>
      </c>
      <c r="AB2" s="2" t="s">
        <v>27</v>
      </c>
    </row>
    <row r="3" spans="1:28" x14ac:dyDescent="0.25">
      <c r="A3" s="3" t="str">
        <f>"-LSGJVs9GwGDXNY6wR0n"</f>
        <v>-LSGJVs9GwGDXNY6wR0n</v>
      </c>
      <c r="B3" s="3" t="str">
        <f>"-N0yvCyJ6T0lLaq6Vmrq"</f>
        <v>-N0yvCyJ6T0lLaq6Vmrq</v>
      </c>
      <c r="C3" s="3" t="s">
        <v>28</v>
      </c>
      <c r="D3" s="3" t="s">
        <v>29</v>
      </c>
      <c r="E3" s="4">
        <v>44682.486805555556</v>
      </c>
      <c r="F3" s="4">
        <v>44682.472916666666</v>
      </c>
      <c r="G3" s="3">
        <v>20.09</v>
      </c>
      <c r="H3" s="3">
        <v>3.99</v>
      </c>
      <c r="I3" s="3"/>
      <c r="J3" s="3"/>
      <c r="K3" s="3">
        <v>16.100000000000001</v>
      </c>
      <c r="L3" s="3"/>
      <c r="M3" s="3">
        <v>16.100000000000001</v>
      </c>
      <c r="N3" s="3"/>
      <c r="O3" s="3"/>
      <c r="P3" s="3" t="s">
        <v>30</v>
      </c>
      <c r="Q3" s="3" t="str">
        <f>"MHypa8t3ngT9MxsKHn3bbOKLCbY2"</f>
        <v>MHypa8t3ngT9MxsKHn3bbOKLCbY2</v>
      </c>
      <c r="R3" s="3">
        <v>0</v>
      </c>
      <c r="S3" s="3">
        <v>0</v>
      </c>
      <c r="T3" s="3"/>
      <c r="U3" s="3"/>
      <c r="V3" s="3" t="str">
        <f>"BMVcjPSKqafZ9NUdWIzPPxmIHrr1"</f>
        <v>BMVcjPSKqafZ9NUdWIzPPxmIHrr1</v>
      </c>
      <c r="W3" s="3"/>
      <c r="X3" s="3">
        <v>30</v>
      </c>
      <c r="Y3" s="3">
        <v>4.83</v>
      </c>
      <c r="Z3" s="3">
        <v>2187</v>
      </c>
      <c r="AA3" s="3">
        <v>1</v>
      </c>
      <c r="AB3" s="7" t="str">
        <f>TEXT(WEEKNUM(E3,2)-1,"00")</f>
        <v>17</v>
      </c>
    </row>
    <row r="4" spans="1:28" x14ac:dyDescent="0.25">
      <c r="A4" s="5" t="str">
        <f>"-MZlJg4yMhUaEDDwO_B4"</f>
        <v>-MZlJg4yMhUaEDDwO_B4</v>
      </c>
      <c r="B4" s="5" t="str">
        <f>"-N0yvbp5VttyCCEyiPd8"</f>
        <v>-N0yvbp5VttyCCEyiPd8</v>
      </c>
      <c r="C4" s="5" t="s">
        <v>28</v>
      </c>
      <c r="D4" s="5" t="s">
        <v>29</v>
      </c>
      <c r="E4" s="6">
        <v>44682.496527777781</v>
      </c>
      <c r="F4" s="6">
        <v>44682.474305555559</v>
      </c>
      <c r="G4" s="5">
        <v>17.39</v>
      </c>
      <c r="H4" s="5">
        <v>3.49</v>
      </c>
      <c r="I4" s="5"/>
      <c r="J4" s="5"/>
      <c r="K4" s="5">
        <v>13.9</v>
      </c>
      <c r="L4" s="5"/>
      <c r="M4" s="5">
        <v>11.9</v>
      </c>
      <c r="N4" s="5">
        <v>2</v>
      </c>
      <c r="O4" s="5"/>
      <c r="P4" s="5" t="s">
        <v>31</v>
      </c>
      <c r="Q4" s="5" t="str">
        <f>"io5iNAJ5rleBbwRPzLrIf7dodUi2"</f>
        <v>io5iNAJ5rleBbwRPzLrIf7dodUi2</v>
      </c>
      <c r="R4" s="5">
        <v>0</v>
      </c>
      <c r="S4" s="5">
        <v>0</v>
      </c>
      <c r="T4" s="5"/>
      <c r="U4" s="5"/>
      <c r="V4" s="5" t="str">
        <f>"fExi78f1J3MNWDrXoHvvuzjckQr1"</f>
        <v>fExi78f1J3MNWDrXoHvvuzjckQr1</v>
      </c>
      <c r="W4" s="5"/>
      <c r="X4" s="5">
        <v>30</v>
      </c>
      <c r="Y4" s="5">
        <v>4.17</v>
      </c>
      <c r="Z4" s="5">
        <v>1551</v>
      </c>
      <c r="AA4" s="3">
        <v>1</v>
      </c>
      <c r="AB4" s="7" t="str">
        <f>TEXT(WEEKNUM(E4,2)-1,"00")</f>
        <v>17</v>
      </c>
    </row>
    <row r="5" spans="1:28" x14ac:dyDescent="0.25">
      <c r="A5" s="3" t="str">
        <f>"-LSGJVs9GwGDXNY6wR0n"</f>
        <v>-LSGJVs9GwGDXNY6wR0n</v>
      </c>
      <c r="B5" s="3" t="str">
        <f>"-N0yyoOv4KSIhWxI3bh6"</f>
        <v>-N0yyoOv4KSIhWxI3bh6</v>
      </c>
      <c r="C5" s="3" t="s">
        <v>28</v>
      </c>
      <c r="D5" s="3" t="s">
        <v>29</v>
      </c>
      <c r="E5" s="4">
        <v>44682.495833333334</v>
      </c>
      <c r="F5" s="4">
        <v>44682.484027777777</v>
      </c>
      <c r="G5" s="3">
        <v>23.49</v>
      </c>
      <c r="H5" s="3">
        <v>3.49</v>
      </c>
      <c r="I5" s="3"/>
      <c r="J5" s="3"/>
      <c r="K5" s="3">
        <v>20</v>
      </c>
      <c r="L5" s="3"/>
      <c r="M5" s="3">
        <v>20</v>
      </c>
      <c r="N5" s="3"/>
      <c r="O5" s="3"/>
      <c r="P5" s="3" t="s">
        <v>32</v>
      </c>
      <c r="Q5" s="3" t="str">
        <f>"5cb0UezmCIdBXCk7wJV7ZctCPn23"</f>
        <v>5cb0UezmCIdBXCk7wJV7ZctCPn23</v>
      </c>
      <c r="R5" s="3">
        <v>0</v>
      </c>
      <c r="S5" s="3">
        <v>0</v>
      </c>
      <c r="T5" s="3"/>
      <c r="U5" s="3"/>
      <c r="V5" s="3" t="str">
        <f>"cDwMvlOdMCN4hJd40f9fnX32Akk1"</f>
        <v>cDwMvlOdMCN4hJd40f9fnX32Akk1</v>
      </c>
      <c r="W5" s="3"/>
      <c r="X5" s="3">
        <v>30</v>
      </c>
      <c r="Y5" s="3">
        <v>6</v>
      </c>
      <c r="Z5" s="3">
        <v>681</v>
      </c>
      <c r="AA5" s="3">
        <v>1</v>
      </c>
      <c r="AB5" s="7" t="str">
        <f t="shared" ref="AB5:AB9" si="0">TEXT(WEEKNUM(E5,2)-1,"00")</f>
        <v>17</v>
      </c>
    </row>
    <row r="6" spans="1:28" x14ac:dyDescent="0.25">
      <c r="A6" s="5" t="str">
        <f>"-LSGJVs9GwGDXNY6wR0n"</f>
        <v>-LSGJVs9GwGDXNY6wR0n</v>
      </c>
      <c r="B6" s="5" t="str">
        <f>"-N0z0ZsiNliOUjagdcfH"</f>
        <v>-N0z0ZsiNliOUjagdcfH</v>
      </c>
      <c r="C6" s="5" t="s">
        <v>28</v>
      </c>
      <c r="D6" s="5" t="s">
        <v>29</v>
      </c>
      <c r="E6" s="6">
        <v>44682.505555555559</v>
      </c>
      <c r="F6" s="6">
        <v>44682.492361111108</v>
      </c>
      <c r="G6" s="5">
        <v>37.29</v>
      </c>
      <c r="H6" s="5">
        <v>3.49</v>
      </c>
      <c r="I6" s="5"/>
      <c r="J6" s="5"/>
      <c r="K6" s="5">
        <v>33.799999999999997</v>
      </c>
      <c r="L6" s="5"/>
      <c r="M6" s="5">
        <v>33.799999999999997</v>
      </c>
      <c r="N6" s="5"/>
      <c r="O6" s="5"/>
      <c r="P6" s="5" t="s">
        <v>33</v>
      </c>
      <c r="Q6" s="5" t="str">
        <f>"M1fhzNwtNNaq2HND8HgmEakaD0K2"</f>
        <v>M1fhzNwtNNaq2HND8HgmEakaD0K2</v>
      </c>
      <c r="R6" s="5">
        <v>0</v>
      </c>
      <c r="S6" s="5">
        <v>0</v>
      </c>
      <c r="T6" s="5"/>
      <c r="U6" s="5"/>
      <c r="V6" s="5" t="str">
        <f>"9bz24aXpq7Wb6Yad51aMO0iLRwo1"</f>
        <v>9bz24aXpq7Wb6Yad51aMO0iLRwo1</v>
      </c>
      <c r="W6" s="5"/>
      <c r="X6" s="5">
        <v>30</v>
      </c>
      <c r="Y6" s="5">
        <v>10.14</v>
      </c>
      <c r="Z6" s="5">
        <v>426</v>
      </c>
      <c r="AA6" s="3">
        <v>1</v>
      </c>
      <c r="AB6" s="7" t="str">
        <f t="shared" si="0"/>
        <v>17</v>
      </c>
    </row>
    <row r="7" spans="1:28" x14ac:dyDescent="0.25">
      <c r="A7" s="3" t="str">
        <f>"-LHiCUGYOPh54ophebWz"</f>
        <v>-LHiCUGYOPh54ophebWz</v>
      </c>
      <c r="B7" s="3" t="str">
        <f>"-N0z2F9SfhKt-uPCg64E"</f>
        <v>-N0z2F9SfhKt-uPCg64E</v>
      </c>
      <c r="C7" s="3" t="s">
        <v>28</v>
      </c>
      <c r="D7" s="3" t="s">
        <v>29</v>
      </c>
      <c r="E7" s="4">
        <v>44682.507638888892</v>
      </c>
      <c r="F7" s="4">
        <v>44682.49722222222</v>
      </c>
      <c r="G7" s="3">
        <v>20.59</v>
      </c>
      <c r="H7" s="3">
        <v>3.49</v>
      </c>
      <c r="I7" s="3"/>
      <c r="J7" s="3"/>
      <c r="K7" s="3">
        <v>17.100000000000001</v>
      </c>
      <c r="L7" s="3"/>
      <c r="M7" s="3">
        <v>17.100000000000001</v>
      </c>
      <c r="N7" s="3"/>
      <c r="O7" s="3"/>
      <c r="P7" s="3" t="s">
        <v>32</v>
      </c>
      <c r="Q7" s="3" t="str">
        <f>"5cb0UezmCIdBXCk7wJV7ZctCPn23"</f>
        <v>5cb0UezmCIdBXCk7wJV7ZctCPn23</v>
      </c>
      <c r="R7" s="3">
        <v>0</v>
      </c>
      <c r="S7" s="3">
        <v>0</v>
      </c>
      <c r="T7" s="3"/>
      <c r="U7" s="3"/>
      <c r="V7" s="3" t="str">
        <f>"xCR7lFVPZMPrnLKMbGnBkMRA1Mu1"</f>
        <v>xCR7lFVPZMPrnLKMbGnBkMRA1Mu1</v>
      </c>
      <c r="W7" s="3"/>
      <c r="X7" s="3">
        <v>30</v>
      </c>
      <c r="Y7" s="3">
        <v>5.13</v>
      </c>
      <c r="Z7" s="3">
        <v>566</v>
      </c>
      <c r="AA7" s="3">
        <v>1</v>
      </c>
      <c r="AB7" s="7" t="str">
        <f t="shared" si="0"/>
        <v>17</v>
      </c>
    </row>
    <row r="8" spans="1:28" x14ac:dyDescent="0.25">
      <c r="A8" s="5" t="str">
        <f>"-Lgb2hi6bB5oZoo7EhpD"</f>
        <v>-Lgb2hi6bB5oZoo7EhpD</v>
      </c>
      <c r="B8" s="5" t="str">
        <f>"-N0z-EK0fB5BKM4n_HZY"</f>
        <v>-N0z-EK0fB5BKM4n_HZY</v>
      </c>
      <c r="C8" s="5" t="s">
        <v>28</v>
      </c>
      <c r="D8" s="5" t="s">
        <v>34</v>
      </c>
      <c r="E8" s="6">
        <v>44682.506249999999</v>
      </c>
      <c r="F8" s="6">
        <v>44682.488194444442</v>
      </c>
      <c r="G8" s="5">
        <v>42.99</v>
      </c>
      <c r="H8" s="5">
        <v>4.49</v>
      </c>
      <c r="I8" s="5"/>
      <c r="J8" s="5"/>
      <c r="K8" s="5">
        <v>38.5</v>
      </c>
      <c r="L8" s="5"/>
      <c r="M8" s="5">
        <v>36.5</v>
      </c>
      <c r="N8" s="5">
        <v>2</v>
      </c>
      <c r="O8" s="5"/>
      <c r="P8" s="5" t="s">
        <v>30</v>
      </c>
      <c r="Q8" s="5" t="str">
        <f>"MHypa8t3ngT9MxsKHn3bbOKLCbY2"</f>
        <v>MHypa8t3ngT9MxsKHn3bbOKLCbY2</v>
      </c>
      <c r="R8" s="5">
        <v>0</v>
      </c>
      <c r="S8" s="5">
        <v>0</v>
      </c>
      <c r="T8" s="5"/>
      <c r="U8" s="5"/>
      <c r="V8" s="5" t="str">
        <f>"8oMa1GOKz6bmhkpzMVF4Ku0xcyB2"</f>
        <v>8oMa1GOKz6bmhkpzMVF4Ku0xcyB2</v>
      </c>
      <c r="W8" s="5"/>
      <c r="X8" s="5">
        <v>30</v>
      </c>
      <c r="Y8" s="5">
        <v>11.55</v>
      </c>
      <c r="Z8" s="5">
        <v>2452</v>
      </c>
      <c r="AA8" s="3">
        <v>1</v>
      </c>
      <c r="AB8" s="7" t="str">
        <f t="shared" si="0"/>
        <v>17</v>
      </c>
    </row>
    <row r="9" spans="1:28" x14ac:dyDescent="0.25">
      <c r="A9" s="3" t="str">
        <f>"-LSGJVs9GwGDXNY6wR0n"</f>
        <v>-LSGJVs9GwGDXNY6wR0n</v>
      </c>
      <c r="B9" s="3" t="str">
        <f>"-N0z0IZQ5xHW77tji_33"</f>
        <v>-N0z0IZQ5xHW77tji_33</v>
      </c>
      <c r="C9" s="3" t="s">
        <v>28</v>
      </c>
      <c r="D9" s="3" t="s">
        <v>29</v>
      </c>
      <c r="E9" s="4">
        <v>44682.509027777778</v>
      </c>
      <c r="F9" s="4">
        <v>44682.491666666669</v>
      </c>
      <c r="G9" s="3">
        <v>47.69</v>
      </c>
      <c r="H9" s="3">
        <v>4.99</v>
      </c>
      <c r="I9" s="3"/>
      <c r="J9" s="3"/>
      <c r="K9" s="3">
        <v>42.7</v>
      </c>
      <c r="L9" s="3"/>
      <c r="M9" s="3">
        <v>34.299999999999997</v>
      </c>
      <c r="N9" s="3">
        <v>8.4</v>
      </c>
      <c r="O9" s="3"/>
      <c r="P9" s="3" t="s">
        <v>35</v>
      </c>
      <c r="Q9" s="3" t="str">
        <f>"SX9P5HEbOgQonZIuPiOamerxEGQ2"</f>
        <v>SX9P5HEbOgQonZIuPiOamerxEGQ2</v>
      </c>
      <c r="R9" s="3">
        <v>0</v>
      </c>
      <c r="S9" s="3">
        <v>0</v>
      </c>
      <c r="T9" s="3"/>
      <c r="U9" s="3"/>
      <c r="V9" s="3" t="str">
        <f>"MATIhU5mpeMffYNQxDfe65kafBU2"</f>
        <v>MATIhU5mpeMffYNQxDfe65kafBU2</v>
      </c>
      <c r="W9" s="3"/>
      <c r="X9" s="3">
        <v>30</v>
      </c>
      <c r="Y9" s="3">
        <v>12.81</v>
      </c>
      <c r="Z9" s="3">
        <v>3267</v>
      </c>
      <c r="AA9" s="3">
        <v>1</v>
      </c>
      <c r="AB9" s="7" t="str">
        <f t="shared" si="0"/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</dc:creator>
  <cp:lastModifiedBy>alexandre</cp:lastModifiedBy>
  <dcterms:created xsi:type="dcterms:W3CDTF">2022-06-28T12:20:53Z</dcterms:created>
  <dcterms:modified xsi:type="dcterms:W3CDTF">2022-06-28T12:23:26Z</dcterms:modified>
</cp:coreProperties>
</file>