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xime.HOUSSIN\Desktop\Fichier suivi prod\"/>
    </mc:Choice>
  </mc:AlternateContent>
  <xr:revisionPtr revIDLastSave="0" documentId="8_{467D210F-70EF-492E-B005-421C2281E09F}" xr6:coauthVersionLast="47" xr6:coauthVersionMax="47" xr10:uidLastSave="{00000000-0000-0000-0000-000000000000}"/>
  <bookViews>
    <workbookView xWindow="-120" yWindow="-120" windowWidth="29040" windowHeight="15720" activeTab="2" xr2:uid="{727F1804-BD27-426D-AF9B-21EA48A253A4}"/>
  </bookViews>
  <sheets>
    <sheet name="SUIVI LIVRAISONS" sheetId="1" r:id="rId1"/>
    <sheet name="PLANNING PROD" sheetId="4" r:id="rId2"/>
    <sheet name="BDD" sheetId="2" r:id="rId3"/>
    <sheet name="LISTES" sheetId="3" state="hidden" r:id="rId4"/>
    <sheet name="ETIQUETTES MEUBLES" sheetId="5" state="hidden" r:id="rId5"/>
    <sheet name="PALETTE" sheetId="6" state="hidden" r:id="rId6"/>
  </sheets>
  <functionGroups builtInGroupCount="19"/>
  <externalReferences>
    <externalReference r:id="rId7"/>
    <externalReference r:id="rId8"/>
    <externalReference r:id="rId9"/>
  </externalReferences>
  <definedNames>
    <definedName name="Article" localSheetId="4">'ETIQUETTES MEUBLES'!$E$5</definedName>
    <definedName name="Bateau" localSheetId="4">'ETIQUETTES MEUBLES'!$F$1</definedName>
    <definedName name="Bateau" localSheetId="5">PALETTE!$A$2</definedName>
    <definedName name="C.A">[1]parametres!$B$10:$B$13</definedName>
    <definedName name="C.T">[1]Dossier!$J$6</definedName>
    <definedName name="cde">[1]Dossier!$B$2</definedName>
    <definedName name="chant">OFFSET('[1]donnee panelcam'!$F$2,,,COUNTA('[1]donnee panelcam'!$F:$F)-1,)</definedName>
    <definedName name="chantpanel">OFFSET('[1]donnee panelcam'!$D$2,,,COUNTA('[1]donnee panelcam'!$D:$D)-1)</definedName>
    <definedName name="Client" localSheetId="4">'ETIQUETTES MEUBLES'!$E$7</definedName>
    <definedName name="client">'SUIVI LIVRAISONS'!$F$2:$H$2</definedName>
    <definedName name="code_postal">[1]Dossier!$F$3</definedName>
    <definedName name="codepostalclient">OFFSET([1]client!$D$2,,,COUNTA([1]client!$D:$D)-1,)</definedName>
    <definedName name="Commande" localSheetId="4">'ETIQUETTES MEUBLES'!$I$1</definedName>
    <definedName name="contremarque">[1]Dossier!$B$3</definedName>
    <definedName name="Date_de_livraison" localSheetId="5">PALETTE!$F$2</definedName>
    <definedName name="Désignation" localSheetId="4">'ETIQUETTES MEUBLES'!$A$3</definedName>
    <definedName name="Désignation" localSheetId="5">PALETTE!$C$4</definedName>
    <definedName name="Etiquette" localSheetId="4">'ETIQUETTES MEUBLES'!$A$1:$K$8</definedName>
    <definedName name="Etiquette_champs" localSheetId="4">'ETIQUETTES MEUBLES'!Version,'ETIQUETTES MEUBLES'!Bateau,'ETIQUETTES MEUBLES'!Commande,'ETIQUETTES MEUBLES'!Désignation,'ETIQUETTES MEUBLES'!Quantité_sur_total,'ETIQUETTES MEUBLES'!Article,'ETIQUETTES MEUBLES'!Client,'ETIQUETTES MEUBLES'!Palette</definedName>
    <definedName name="hh">OFFSET('[2]donnee panelcam'!$A$2,,,COUNTA('[2]donnee panelcam'!$A:$A)-1)</definedName>
    <definedName name="Lieu" localSheetId="5">PALETTE!$B$4</definedName>
    <definedName name="lieu">[1]Dossier!$B$7</definedName>
    <definedName name="listeclient">OFFSET([1]client!$B$2,,,COUNTA([1]client!$B:$B)-1,)</definedName>
    <definedName name="matiere">OFFSET('[1]donnee panelcam'!$B$2,,,COUNTA('[1]donnee panelcam'!$B:$B)-1,)</definedName>
    <definedName name="matierepanel">OFFSET('[1]donnee panelcam'!$A$2,,,COUNTA('[1]donnee panelcam'!$A:$A)-1)</definedName>
    <definedName name="Métreur">[1]parametres!$A$10:$A$13</definedName>
    <definedName name="modele">'[3]SUIVI LIVRAISONS'!$I$2</definedName>
    <definedName name="Numéro_de_palette" localSheetId="5">PALETTE!$F$1</definedName>
    <definedName name="Palette" localSheetId="4">'ETIQUETTES MEUBLES'!$I$7</definedName>
    <definedName name="Préparateur">[1]parametres!$C$10:$G$10</definedName>
    <definedName name="Qté" localSheetId="5">PALETTE!$D$4</definedName>
    <definedName name="Quantité_sur_total" localSheetId="4">'ETIQUETTES MEUBLES'!$H$4</definedName>
    <definedName name="Référence" localSheetId="5">PALETTE!$A$4</definedName>
    <definedName name="rue">[1]Dossier!$F$2</definedName>
    <definedName name="rueclient">OFFSET([1]client!$C$2,,,COUNTA([1]client!$C:$C)-1,)</definedName>
    <definedName name="serie">[1]Dossier!$B$1</definedName>
    <definedName name="tabloclient">OFFSET([1]client!$B$2,,,COUNTA([1]client!$A:$M)-1,)</definedName>
    <definedName name="Tréférence">#REF!</definedName>
    <definedName name="Version" localSheetId="4">'ETIQUETTES MEUBLES'!$D$1</definedName>
    <definedName name="ville">[1]Dossier!$F$4</definedName>
    <definedName name="villeclient">OFFSET([1]client!$E$2,,,COUNTA([1]client!$E:$E)-1,)</definedName>
    <definedName name="_xlnm.Print_Area" localSheetId="4">'ETIQUETTES MEUBLES'!$A$1:$W$45</definedName>
    <definedName name="_xlnm.Print_Area" localSheetId="5">PALETTE!$A$1:$F$21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" i="5" l="1"/>
  <c r="I22" i="3" l="1"/>
  <c r="I23" i="3" s="1"/>
  <c r="I24" i="3" s="1"/>
  <c r="I25" i="3" s="1"/>
  <c r="I26" i="3" s="1"/>
  <c r="I27" i="3" s="1"/>
  <c r="I28" i="3" s="1"/>
  <c r="I20" i="3"/>
  <c r="I21" i="3" s="1"/>
  <c r="I19" i="3"/>
  <c r="I18" i="3"/>
  <c r="I14" i="3"/>
  <c r="I15" i="3" s="1"/>
  <c r="I16" i="3" s="1"/>
  <c r="I17" i="3" s="1"/>
  <c r="I12" i="3"/>
  <c r="I8" i="3"/>
  <c r="I7" i="3"/>
  <c r="I5" i="3"/>
  <c r="I11" i="3" s="1"/>
  <c r="I4" i="3"/>
  <c r="I6" i="3" l="1"/>
  <c r="P47" i="4" s="1"/>
  <c r="N47" i="4" s="1"/>
  <c r="M47" i="4" s="1"/>
  <c r="L47" i="4" s="1"/>
  <c r="K47" i="4" s="1"/>
  <c r="I9" i="3"/>
  <c r="P5" i="4" s="1"/>
  <c r="N5" i="4" s="1"/>
  <c r="M5" i="4" s="1"/>
  <c r="L5" i="4" s="1"/>
  <c r="K5" i="4" s="1"/>
  <c r="I10" i="3"/>
  <c r="P50" i="4" l="1"/>
  <c r="N50" i="4" s="1"/>
  <c r="M50" i="4" s="1"/>
  <c r="L50" i="4" s="1"/>
  <c r="K50" i="4" s="1"/>
  <c r="P38" i="4"/>
  <c r="N38" i="4" s="1"/>
  <c r="M38" i="4" s="1"/>
  <c r="L38" i="4" s="1"/>
  <c r="K38" i="4" s="1"/>
  <c r="P58" i="4"/>
  <c r="N58" i="4" s="1"/>
  <c r="M58" i="4" s="1"/>
  <c r="L58" i="4" s="1"/>
  <c r="K58" i="4" s="1"/>
  <c r="P13" i="4"/>
  <c r="N13" i="4" s="1"/>
  <c r="M13" i="4" s="1"/>
  <c r="L13" i="4" s="1"/>
  <c r="K13" i="4" s="1"/>
  <c r="H13" i="4" s="1"/>
  <c r="I13" i="4" s="1"/>
  <c r="P16" i="4"/>
  <c r="N16" i="4" s="1"/>
  <c r="M16" i="4" s="1"/>
  <c r="L16" i="4" s="1"/>
  <c r="K16" i="4" s="1"/>
  <c r="H16" i="4" s="1"/>
  <c r="I16" i="4" s="1"/>
  <c r="P55" i="4"/>
  <c r="N55" i="4" s="1"/>
  <c r="M55" i="4" s="1"/>
  <c r="L55" i="4" s="1"/>
  <c r="K55" i="4" s="1"/>
  <c r="J55" i="4" s="1"/>
  <c r="P36" i="4"/>
  <c r="N36" i="4" s="1"/>
  <c r="M36" i="4" s="1"/>
  <c r="L36" i="4" s="1"/>
  <c r="K36" i="4" s="1"/>
  <c r="J36" i="4" s="1"/>
  <c r="P21" i="4"/>
  <c r="N21" i="4" s="1"/>
  <c r="M21" i="4" s="1"/>
  <c r="L21" i="4" s="1"/>
  <c r="K21" i="4" s="1"/>
  <c r="J21" i="4" s="1"/>
  <c r="P54" i="4"/>
  <c r="N54" i="4" s="1"/>
  <c r="M54" i="4" s="1"/>
  <c r="L54" i="4" s="1"/>
  <c r="K54" i="4" s="1"/>
  <c r="P24" i="4"/>
  <c r="N24" i="4" s="1"/>
  <c r="M24" i="4" s="1"/>
  <c r="L24" i="4" s="1"/>
  <c r="K24" i="4" s="1"/>
  <c r="P25" i="4"/>
  <c r="N25" i="4" s="1"/>
  <c r="M25" i="4" s="1"/>
  <c r="L25" i="4" s="1"/>
  <c r="K25" i="4" s="1"/>
  <c r="P10" i="4"/>
  <c r="N10" i="4" s="1"/>
  <c r="M10" i="4" s="1"/>
  <c r="L10" i="4" s="1"/>
  <c r="K10" i="4" s="1"/>
  <c r="P53" i="4"/>
  <c r="N53" i="4" s="1"/>
  <c r="M53" i="4" s="1"/>
  <c r="L53" i="4" s="1"/>
  <c r="K53" i="4" s="1"/>
  <c r="H53" i="4" s="1"/>
  <c r="I53" i="4" s="1"/>
  <c r="P12" i="4"/>
  <c r="N12" i="4" s="1"/>
  <c r="M12" i="4" s="1"/>
  <c r="L12" i="4" s="1"/>
  <c r="K12" i="4" s="1"/>
  <c r="H12" i="4" s="1"/>
  <c r="I12" i="4" s="1"/>
  <c r="P43" i="4"/>
  <c r="N43" i="4" s="1"/>
  <c r="M43" i="4" s="1"/>
  <c r="L43" i="4" s="1"/>
  <c r="K43" i="4" s="1"/>
  <c r="H43" i="4" s="1"/>
  <c r="I43" i="4" s="1"/>
  <c r="P51" i="4"/>
  <c r="N51" i="4" s="1"/>
  <c r="M51" i="4" s="1"/>
  <c r="L51" i="4" s="1"/>
  <c r="K51" i="4" s="1"/>
  <c r="H51" i="4" s="1"/>
  <c r="I51" i="4" s="1"/>
  <c r="P46" i="4"/>
  <c r="N46" i="4" s="1"/>
  <c r="M46" i="4" s="1"/>
  <c r="L46" i="4" s="1"/>
  <c r="K46" i="4" s="1"/>
  <c r="P17" i="4"/>
  <c r="N17" i="4" s="1"/>
  <c r="M17" i="4" s="1"/>
  <c r="L17" i="4" s="1"/>
  <c r="K17" i="4" s="1"/>
  <c r="P59" i="4"/>
  <c r="N59" i="4" s="1"/>
  <c r="M59" i="4" s="1"/>
  <c r="L59" i="4" s="1"/>
  <c r="K59" i="4" s="1"/>
  <c r="P29" i="4"/>
  <c r="N29" i="4" s="1"/>
  <c r="M29" i="4" s="1"/>
  <c r="L29" i="4" s="1"/>
  <c r="K29" i="4" s="1"/>
  <c r="H29" i="4" s="1"/>
  <c r="I29" i="4" s="1"/>
  <c r="P7" i="4"/>
  <c r="N7" i="4" s="1"/>
  <c r="M7" i="4" s="1"/>
  <c r="L7" i="4" s="1"/>
  <c r="K7" i="4" s="1"/>
  <c r="H7" i="4" s="1"/>
  <c r="I7" i="4" s="1"/>
  <c r="P32" i="4"/>
  <c r="N32" i="4" s="1"/>
  <c r="M32" i="4" s="1"/>
  <c r="L32" i="4" s="1"/>
  <c r="K32" i="4" s="1"/>
  <c r="H32" i="4" s="1"/>
  <c r="I32" i="4" s="1"/>
  <c r="P33" i="4"/>
  <c r="N33" i="4" s="1"/>
  <c r="M33" i="4" s="1"/>
  <c r="L33" i="4" s="1"/>
  <c r="K33" i="4" s="1"/>
  <c r="H33" i="4" s="1"/>
  <c r="I33" i="4" s="1"/>
  <c r="P18" i="4"/>
  <c r="N18" i="4" s="1"/>
  <c r="M18" i="4" s="1"/>
  <c r="L18" i="4" s="1"/>
  <c r="K18" i="4" s="1"/>
  <c r="H18" i="4" s="1"/>
  <c r="I18" i="4" s="1"/>
  <c r="P11" i="4"/>
  <c r="N11" i="4" s="1"/>
  <c r="M11" i="4" s="1"/>
  <c r="L11" i="4" s="1"/>
  <c r="K11" i="4" s="1"/>
  <c r="P20" i="4"/>
  <c r="N20" i="4" s="1"/>
  <c r="M20" i="4" s="1"/>
  <c r="L20" i="4" s="1"/>
  <c r="K20" i="4" s="1"/>
  <c r="J20" i="4" s="1"/>
  <c r="P39" i="4"/>
  <c r="N39" i="4" s="1"/>
  <c r="M39" i="4" s="1"/>
  <c r="L39" i="4" s="1"/>
  <c r="K39" i="4" s="1"/>
  <c r="P52" i="4"/>
  <c r="N52" i="4" s="1"/>
  <c r="M52" i="4" s="1"/>
  <c r="L52" i="4" s="1"/>
  <c r="K52" i="4" s="1"/>
  <c r="P9" i="4"/>
  <c r="N9" i="4" s="1"/>
  <c r="M9" i="4" s="1"/>
  <c r="L9" i="4" s="1"/>
  <c r="K9" i="4" s="1"/>
  <c r="H9" i="4" s="1"/>
  <c r="I9" i="4" s="1"/>
  <c r="P6" i="4"/>
  <c r="N6" i="4" s="1"/>
  <c r="M6" i="4" s="1"/>
  <c r="L6" i="4" s="1"/>
  <c r="K6" i="4" s="1"/>
  <c r="P40" i="4"/>
  <c r="N40" i="4" s="1"/>
  <c r="M40" i="4" s="1"/>
  <c r="L40" i="4" s="1"/>
  <c r="K40" i="4" s="1"/>
  <c r="H40" i="4" s="1"/>
  <c r="I40" i="4" s="1"/>
  <c r="P26" i="4"/>
  <c r="N26" i="4" s="1"/>
  <c r="M26" i="4" s="1"/>
  <c r="L26" i="4" s="1"/>
  <c r="K26" i="4" s="1"/>
  <c r="H26" i="4" s="1"/>
  <c r="I26" i="4" s="1"/>
  <c r="P28" i="4"/>
  <c r="N28" i="4" s="1"/>
  <c r="M28" i="4" s="1"/>
  <c r="L28" i="4" s="1"/>
  <c r="K28" i="4" s="1"/>
  <c r="H28" i="4" s="1"/>
  <c r="I28" i="4" s="1"/>
  <c r="P14" i="4"/>
  <c r="N14" i="4" s="1"/>
  <c r="M14" i="4" s="1"/>
  <c r="L14" i="4" s="1"/>
  <c r="K14" i="4" s="1"/>
  <c r="H14" i="4" s="1"/>
  <c r="I14" i="4" s="1"/>
  <c r="P23" i="4"/>
  <c r="N23" i="4" s="1"/>
  <c r="M23" i="4" s="1"/>
  <c r="L23" i="4" s="1"/>
  <c r="K23" i="4" s="1"/>
  <c r="P48" i="4"/>
  <c r="N48" i="4" s="1"/>
  <c r="M48" i="4" s="1"/>
  <c r="L48" i="4" s="1"/>
  <c r="K48" i="4" s="1"/>
  <c r="H48" i="4" s="1"/>
  <c r="I48" i="4" s="1"/>
  <c r="P49" i="4"/>
  <c r="N49" i="4" s="1"/>
  <c r="M49" i="4" s="1"/>
  <c r="L49" i="4" s="1"/>
  <c r="K49" i="4" s="1"/>
  <c r="H49" i="4" s="1"/>
  <c r="I49" i="4" s="1"/>
  <c r="P34" i="4"/>
  <c r="N34" i="4" s="1"/>
  <c r="M34" i="4" s="1"/>
  <c r="L34" i="4" s="1"/>
  <c r="K34" i="4" s="1"/>
  <c r="J34" i="4" s="1"/>
  <c r="P27" i="4"/>
  <c r="N27" i="4" s="1"/>
  <c r="M27" i="4" s="1"/>
  <c r="L27" i="4" s="1"/>
  <c r="K27" i="4" s="1"/>
  <c r="H27" i="4" s="1"/>
  <c r="I27" i="4" s="1"/>
  <c r="P45" i="4"/>
  <c r="N45" i="4" s="1"/>
  <c r="M45" i="4" s="1"/>
  <c r="L45" i="4" s="1"/>
  <c r="K45" i="4" s="1"/>
  <c r="J45" i="4" s="1"/>
  <c r="P30" i="4"/>
  <c r="N30" i="4" s="1"/>
  <c r="M30" i="4" s="1"/>
  <c r="L30" i="4" s="1"/>
  <c r="K30" i="4" s="1"/>
  <c r="J30" i="4" s="1"/>
  <c r="P44" i="4"/>
  <c r="N44" i="4" s="1"/>
  <c r="M44" i="4" s="1"/>
  <c r="L44" i="4" s="1"/>
  <c r="K44" i="4" s="1"/>
  <c r="J44" i="4" s="1"/>
  <c r="P8" i="4"/>
  <c r="N8" i="4" s="1"/>
  <c r="M8" i="4" s="1"/>
  <c r="L8" i="4" s="1"/>
  <c r="K8" i="4" s="1"/>
  <c r="P37" i="4"/>
  <c r="N37" i="4" s="1"/>
  <c r="M37" i="4" s="1"/>
  <c r="L37" i="4" s="1"/>
  <c r="K37" i="4" s="1"/>
  <c r="J37" i="4" s="1"/>
  <c r="P15" i="4"/>
  <c r="N15" i="4" s="1"/>
  <c r="M15" i="4" s="1"/>
  <c r="L15" i="4" s="1"/>
  <c r="K15" i="4" s="1"/>
  <c r="H15" i="4" s="1"/>
  <c r="I15" i="4" s="1"/>
  <c r="P41" i="4"/>
  <c r="N41" i="4" s="1"/>
  <c r="M41" i="4" s="1"/>
  <c r="L41" i="4" s="1"/>
  <c r="K41" i="4" s="1"/>
  <c r="H41" i="4" s="1"/>
  <c r="I41" i="4" s="1"/>
  <c r="P19" i="4"/>
  <c r="N19" i="4" s="1"/>
  <c r="M19" i="4" s="1"/>
  <c r="L19" i="4" s="1"/>
  <c r="K19" i="4" s="1"/>
  <c r="J19" i="4" s="1"/>
  <c r="P4" i="4"/>
  <c r="N4" i="4" s="1"/>
  <c r="M4" i="4" s="1"/>
  <c r="L4" i="4" s="1"/>
  <c r="K4" i="4" s="1"/>
  <c r="H4" i="4" s="1"/>
  <c r="I4" i="4" s="1"/>
  <c r="P22" i="4"/>
  <c r="N22" i="4" s="1"/>
  <c r="M22" i="4" s="1"/>
  <c r="L22" i="4" s="1"/>
  <c r="K22" i="4" s="1"/>
  <c r="H22" i="4" s="1"/>
  <c r="I22" i="4" s="1"/>
  <c r="P31" i="4"/>
  <c r="N31" i="4" s="1"/>
  <c r="M31" i="4" s="1"/>
  <c r="L31" i="4" s="1"/>
  <c r="K31" i="4" s="1"/>
  <c r="H31" i="4" s="1"/>
  <c r="I31" i="4" s="1"/>
  <c r="P56" i="4"/>
  <c r="N56" i="4" s="1"/>
  <c r="M56" i="4" s="1"/>
  <c r="L56" i="4" s="1"/>
  <c r="K56" i="4" s="1"/>
  <c r="J56" i="4" s="1"/>
  <c r="P57" i="4"/>
  <c r="N57" i="4" s="1"/>
  <c r="M57" i="4" s="1"/>
  <c r="L57" i="4" s="1"/>
  <c r="K57" i="4" s="1"/>
  <c r="H57" i="4" s="1"/>
  <c r="I57" i="4" s="1"/>
  <c r="P42" i="4"/>
  <c r="N42" i="4" s="1"/>
  <c r="M42" i="4" s="1"/>
  <c r="L42" i="4" s="1"/>
  <c r="K42" i="4" s="1"/>
  <c r="J42" i="4" s="1"/>
  <c r="P35" i="4"/>
  <c r="N35" i="4" s="1"/>
  <c r="M35" i="4" s="1"/>
  <c r="L35" i="4" s="1"/>
  <c r="K35" i="4" s="1"/>
  <c r="H35" i="4" s="1"/>
  <c r="I35" i="4" s="1"/>
  <c r="J5" i="4"/>
  <c r="H5" i="4"/>
  <c r="I5" i="4" s="1"/>
  <c r="H11" i="4"/>
  <c r="I11" i="4" s="1"/>
  <c r="J11" i="4"/>
  <c r="H58" i="4"/>
  <c r="I58" i="4" s="1"/>
  <c r="J58" i="4"/>
  <c r="H50" i="4"/>
  <c r="I50" i="4" s="1"/>
  <c r="J50" i="4"/>
  <c r="J28" i="4"/>
  <c r="H10" i="4"/>
  <c r="I10" i="4" s="1"/>
  <c r="J10" i="4"/>
  <c r="H20" i="4"/>
  <c r="I20" i="4" s="1"/>
  <c r="H25" i="4"/>
  <c r="I25" i="4" s="1"/>
  <c r="J25" i="4"/>
  <c r="H17" i="4"/>
  <c r="I17" i="4" s="1"/>
  <c r="J17" i="4"/>
  <c r="H56" i="4"/>
  <c r="I56" i="4" s="1"/>
  <c r="J52" i="4"/>
  <c r="H52" i="4"/>
  <c r="I52" i="4" s="1"/>
  <c r="H59" i="4"/>
  <c r="I59" i="4" s="1"/>
  <c r="J59" i="4"/>
  <c r="H24" i="4"/>
  <c r="I24" i="4" s="1"/>
  <c r="J24" i="4"/>
  <c r="J16" i="4"/>
  <c r="H8" i="4"/>
  <c r="I8" i="4" s="1"/>
  <c r="J8" i="4"/>
  <c r="H47" i="4"/>
  <c r="I47" i="4" s="1"/>
  <c r="J47" i="4"/>
  <c r="H39" i="4"/>
  <c r="I39" i="4" s="1"/>
  <c r="J39" i="4"/>
  <c r="H23" i="4"/>
  <c r="I23" i="4" s="1"/>
  <c r="J23" i="4"/>
  <c r="J15" i="4"/>
  <c r="H54" i="4"/>
  <c r="I54" i="4" s="1"/>
  <c r="J54" i="4"/>
  <c r="H46" i="4"/>
  <c r="I46" i="4" s="1"/>
  <c r="J46" i="4"/>
  <c r="H38" i="4"/>
  <c r="I38" i="4" s="1"/>
  <c r="J38" i="4"/>
  <c r="H30" i="4"/>
  <c r="I30" i="4" s="1"/>
  <c r="J14" i="4"/>
  <c r="H6" i="4"/>
  <c r="I6" i="4" s="1"/>
  <c r="J6" i="4"/>
  <c r="J7" i="4" l="1"/>
  <c r="H36" i="4"/>
  <c r="I36" i="4" s="1"/>
  <c r="J32" i="4"/>
  <c r="H55" i="4"/>
  <c r="I55" i="4" s="1"/>
  <c r="J49" i="4"/>
  <c r="H34" i="4"/>
  <c r="I34" i="4" s="1"/>
  <c r="J12" i="4"/>
  <c r="J53" i="4"/>
  <c r="J41" i="4"/>
  <c r="J13" i="4"/>
  <c r="J29" i="4"/>
  <c r="H44" i="4"/>
  <c r="I44" i="4" s="1"/>
  <c r="J9" i="4"/>
  <c r="H42" i="4"/>
  <c r="I42" i="4" s="1"/>
  <c r="H37" i="4"/>
  <c r="I37" i="4" s="1"/>
  <c r="J48" i="4"/>
  <c r="J31" i="4"/>
  <c r="J22" i="4"/>
  <c r="J57" i="4"/>
  <c r="H19" i="4"/>
  <c r="I19" i="4" s="1"/>
  <c r="J27" i="4"/>
  <c r="J35" i="4"/>
  <c r="J43" i="4"/>
  <c r="J51" i="4"/>
  <c r="J40" i="4"/>
  <c r="J33" i="4"/>
  <c r="H45" i="4"/>
  <c r="I45" i="4" s="1"/>
  <c r="J4" i="4"/>
  <c r="J18" i="4"/>
  <c r="J26" i="4"/>
  <c r="H21" i="4"/>
  <c r="I21" i="4" s="1"/>
</calcChain>
</file>

<file path=xl/sharedStrings.xml><?xml version="1.0" encoding="utf-8"?>
<sst xmlns="http://schemas.openxmlformats.org/spreadsheetml/2006/main" count="4013" uniqueCount="387">
  <si>
    <t>MARQUE</t>
  </si>
  <si>
    <t>MODELE</t>
  </si>
  <si>
    <t>DESIGNATION</t>
  </si>
  <si>
    <t>N° MEUBLE</t>
  </si>
  <si>
    <t>KIT</t>
  </si>
  <si>
    <t>QTE MEUBLE</t>
  </si>
  <si>
    <t>QTE COLIS / MEUBLE</t>
  </si>
  <si>
    <t>N° PALETTE</t>
  </si>
  <si>
    <t>EMPLACEMENT</t>
  </si>
  <si>
    <t>Difficulté Montage</t>
  </si>
  <si>
    <t>Temps de montage</t>
  </si>
  <si>
    <t>3 CAB PRO</t>
  </si>
  <si>
    <t>3 CAB ATELIER 05</t>
  </si>
  <si>
    <t>4 CAB</t>
  </si>
  <si>
    <t>2 CAB ATELIER 05</t>
  </si>
  <si>
    <t>CA40</t>
  </si>
  <si>
    <t>43_10_02_MEUBLE CUISINE</t>
  </si>
  <si>
    <t>43_10_02</t>
  </si>
  <si>
    <t>C01</t>
  </si>
  <si>
    <t>COMMUN</t>
  </si>
  <si>
    <t>D</t>
  </si>
  <si>
    <t>43_10_01_BANQUETTE EN ANGLE</t>
  </si>
  <si>
    <t>43_10_01</t>
  </si>
  <si>
    <t>C</t>
  </si>
  <si>
    <t>43_10_10_TABLE A CARTE</t>
  </si>
  <si>
    <t>43_10_10</t>
  </si>
  <si>
    <t>C02</t>
  </si>
  <si>
    <t>43_10_04_A_CUISINE AV_STD</t>
  </si>
  <si>
    <t>43_10_04_A</t>
  </si>
  <si>
    <t>OPTION</t>
  </si>
  <si>
    <t>43_10_04_B_CUISINE AV_CONS</t>
  </si>
  <si>
    <t>43_10_04_B</t>
  </si>
  <si>
    <t>43_10_04_C_CUISINE AV_CLIM</t>
  </si>
  <si>
    <t>43_10_04_C</t>
  </si>
  <si>
    <t>43_10_04_D_CUISINE AV_CLIM_CONS</t>
  </si>
  <si>
    <t>43_10_04_D</t>
  </si>
  <si>
    <t>43_10_08_MEUBLE HAUT BABORD</t>
  </si>
  <si>
    <t>43_10_08</t>
  </si>
  <si>
    <t>43_10_03_ BOITE DE RANGEMENT</t>
  </si>
  <si>
    <t>43_10_03</t>
  </si>
  <si>
    <t>A</t>
  </si>
  <si>
    <t>43_20_01_MEUBLE_COCKPIT</t>
  </si>
  <si>
    <t>43_20_01</t>
  </si>
  <si>
    <t>B</t>
  </si>
  <si>
    <t>Option</t>
  </si>
  <si>
    <t>43_10_11_TABLE BASSE</t>
  </si>
  <si>
    <t>43_10_11</t>
  </si>
  <si>
    <t>X</t>
  </si>
  <si>
    <t>43_10_07_MANGE DEBOUT</t>
  </si>
  <si>
    <t>43_10_07</t>
  </si>
  <si>
    <t>C03</t>
  </si>
  <si>
    <t>43_10_09_MEUBLE HAUT TRIBORD</t>
  </si>
  <si>
    <t>43_10_09</t>
  </si>
  <si>
    <t>43_01_04_SDBPRO_PLAN</t>
  </si>
  <si>
    <t>43_01_04</t>
  </si>
  <si>
    <t>F01</t>
  </si>
  <si>
    <t>COURS PRO</t>
  </si>
  <si>
    <t>43_01_06_SDBPRO_HABCLOI</t>
  </si>
  <si>
    <t>43_01_06</t>
  </si>
  <si>
    <t>43_01_08_SDBPRO_PLAF</t>
  </si>
  <si>
    <t>43_01_08</t>
  </si>
  <si>
    <t>43_01_02_SDBPRO_BEXT</t>
  </si>
  <si>
    <t>43_01_02</t>
  </si>
  <si>
    <t>43_01_01_SDBPRO_MBHAUT</t>
  </si>
  <si>
    <t>43_01_01</t>
  </si>
  <si>
    <t>43_01_03_SDBPRO_MBORDE</t>
  </si>
  <si>
    <t>43_01_03</t>
  </si>
  <si>
    <t>43_01_05_SDBPRO_MBVASQUE</t>
  </si>
  <si>
    <t>43_01_05</t>
  </si>
  <si>
    <t>43_02_04_COURPRO_PEND_AV</t>
  </si>
  <si>
    <t>43_02_04</t>
  </si>
  <si>
    <t>F02</t>
  </si>
  <si>
    <t>43_02_05_COURPRO_PEND_ARR</t>
  </si>
  <si>
    <t>43_02_05</t>
  </si>
  <si>
    <t>43_02_01_COURPRO_PLAN</t>
  </si>
  <si>
    <t>43_02_01</t>
  </si>
  <si>
    <t>43_02_02_COURPRO_PLAF</t>
  </si>
  <si>
    <t>43_02_02</t>
  </si>
  <si>
    <t>43_02_07_COURPRO_BANQ</t>
  </si>
  <si>
    <t>43_02_07</t>
  </si>
  <si>
    <t>43_03_01_CARBD_LIT</t>
  </si>
  <si>
    <t>43_03_01</t>
  </si>
  <si>
    <t>F03</t>
  </si>
  <si>
    <t>COURS BAB</t>
  </si>
  <si>
    <t>43_09_01_CARBD_PRO_LIT</t>
  </si>
  <si>
    <t>43_09_01</t>
  </si>
  <si>
    <t>43_03_08_CARBD_PLAF</t>
  </si>
  <si>
    <t>43_03_08</t>
  </si>
  <si>
    <t>43_03_06_CARBD_HABCLOI</t>
  </si>
  <si>
    <t>43_03_06</t>
  </si>
  <si>
    <t>43_03_02_CARBD_BEXT</t>
  </si>
  <si>
    <t>43_03_02</t>
  </si>
  <si>
    <t>43_09_06_CARBD_PRO_HABCLOI</t>
  </si>
  <si>
    <t>43_09_06</t>
  </si>
  <si>
    <t>43_03_05_CARBD_TLIT</t>
  </si>
  <si>
    <t>43_03_05</t>
  </si>
  <si>
    <t>43_04_01_CAVTD_LIT</t>
  </si>
  <si>
    <t>43_04_01</t>
  </si>
  <si>
    <t>F04</t>
  </si>
  <si>
    <t>CAB AV TRIB</t>
  </si>
  <si>
    <t>43_04_02_CAVTD_BEXT</t>
  </si>
  <si>
    <t>43_04_02</t>
  </si>
  <si>
    <t>43_04_03_CAVTD_BINT</t>
  </si>
  <si>
    <t>43_04_03</t>
  </si>
  <si>
    <t>43_04_04_CAVTD_PEND</t>
  </si>
  <si>
    <t>43_04_04</t>
  </si>
  <si>
    <t>43_04_05_CAVTD_TLIT</t>
  </si>
  <si>
    <t>43_04_05</t>
  </si>
  <si>
    <t>43_04_06_CAVTD_HABCLOI</t>
  </si>
  <si>
    <t>43_04_06</t>
  </si>
  <si>
    <t>43_04_08_CAVTD_PLAF</t>
  </si>
  <si>
    <t>43_04_08</t>
  </si>
  <si>
    <t>43_05_01_COURTD_PLAN</t>
  </si>
  <si>
    <t>43_05_01</t>
  </si>
  <si>
    <t>F05</t>
  </si>
  <si>
    <t>COURS TRIB</t>
  </si>
  <si>
    <t>43_05_02_COURTD_PLAF</t>
  </si>
  <si>
    <t>43_05_02</t>
  </si>
  <si>
    <t>43_05_03_COURTD_PEND_ARR</t>
  </si>
  <si>
    <t>43_05_03</t>
  </si>
  <si>
    <t>43_05_04_COURTD_PEND_AV</t>
  </si>
  <si>
    <t>43_05_04</t>
  </si>
  <si>
    <t>43_05_05_COURTD_CABWC</t>
  </si>
  <si>
    <t>43_05_05</t>
  </si>
  <si>
    <t>43_05_08_COURTD_HABCLOI_SDB</t>
  </si>
  <si>
    <t>43_05_08</t>
  </si>
  <si>
    <t>43_05_10_COURTD_MB_BAS_SDB</t>
  </si>
  <si>
    <t>43_05_10</t>
  </si>
  <si>
    <t>43_05_09_COURTD_MB_HT_SDB</t>
  </si>
  <si>
    <t>43_05_09</t>
  </si>
  <si>
    <t>43_06_01_CARTD_LIT</t>
  </si>
  <si>
    <t>43_06_01</t>
  </si>
  <si>
    <t>F06</t>
  </si>
  <si>
    <t>43_06_08_CARTD_PLAF</t>
  </si>
  <si>
    <t>43_06_08</t>
  </si>
  <si>
    <t>43_06_02_CARTD_BEXT</t>
  </si>
  <si>
    <t>43_06_02</t>
  </si>
  <si>
    <t>43_06_06_CARTD_HABCLOI</t>
  </si>
  <si>
    <t>43_06_06</t>
  </si>
  <si>
    <t>43_06_05_CARTD_TLIT</t>
  </si>
  <si>
    <t>43_06_05</t>
  </si>
  <si>
    <t>43_07_01_CAVBD_LIT</t>
  </si>
  <si>
    <t>43_07_01</t>
  </si>
  <si>
    <t>F07</t>
  </si>
  <si>
    <t>CAB AV BAB</t>
  </si>
  <si>
    <t>43_07_02_CAVBD_BEXT</t>
  </si>
  <si>
    <t>43_07_02</t>
  </si>
  <si>
    <t>43_07_03_CAVBD_BINT</t>
  </si>
  <si>
    <t>43_07_03</t>
  </si>
  <si>
    <t>43_07_04_CAVBD_PEND</t>
  </si>
  <si>
    <t>43_07_04</t>
  </si>
  <si>
    <t>43_07_05_CAVBD_TLIT</t>
  </si>
  <si>
    <t>43_07_05</t>
  </si>
  <si>
    <t>43_07_06_CAVBD_HABCLOI</t>
  </si>
  <si>
    <t>43_07_06</t>
  </si>
  <si>
    <t>43_07_08_CAVBD_PLAF</t>
  </si>
  <si>
    <t>43_07_08</t>
  </si>
  <si>
    <t>43_03_03_CARBD_BINT</t>
  </si>
  <si>
    <t>43_03_03</t>
  </si>
  <si>
    <t>F08</t>
  </si>
  <si>
    <t>43_03_04_CARBD_PEND</t>
  </si>
  <si>
    <t>43_03_04</t>
  </si>
  <si>
    <t>43_03_07_CARBD_BANDPLAF</t>
  </si>
  <si>
    <t>43_03_07</t>
  </si>
  <si>
    <t>43_06_03_CARTD_BINT</t>
  </si>
  <si>
    <t>43_06_03</t>
  </si>
  <si>
    <t>43_06_04_CARTD_PEND</t>
  </si>
  <si>
    <t>43_06_04</t>
  </si>
  <si>
    <t>43_06_07_CARTD_BANDPLAF</t>
  </si>
  <si>
    <t>43_06_07</t>
  </si>
  <si>
    <t>43_13_06_COURTD_ESCA</t>
  </si>
  <si>
    <t>43_13_06</t>
  </si>
  <si>
    <t>F09</t>
  </si>
  <si>
    <t>COURS TD ATELIER</t>
  </si>
  <si>
    <t>43_02_06_COURPRO_ESCA</t>
  </si>
  <si>
    <t>43_02_06</t>
  </si>
  <si>
    <t>43_12_06_COURBD_ESCA</t>
  </si>
  <si>
    <t>43_12_06</t>
  </si>
  <si>
    <t>43_02_03_COURPRO_CABWC</t>
  </si>
  <si>
    <t>43_02_03</t>
  </si>
  <si>
    <t>43_05_06_COURTD_ESCA</t>
  </si>
  <si>
    <t>43_05_06</t>
  </si>
  <si>
    <t>43_01_07_SDBPRO_BLOCPORT</t>
  </si>
  <si>
    <t>43_01_07</t>
  </si>
  <si>
    <t>F10</t>
  </si>
  <si>
    <t>43_04_07_CAVTD_BLOCPORT</t>
  </si>
  <si>
    <t>43_04_07</t>
  </si>
  <si>
    <t>43_06_10_CARTD_BLOCPORT</t>
  </si>
  <si>
    <t>43_06_10</t>
  </si>
  <si>
    <t>43_03_10_CARBD_BLOCPORT</t>
  </si>
  <si>
    <t>43_03_10</t>
  </si>
  <si>
    <t>43_10_05_HABILLAGE BASSINE DE PONT</t>
  </si>
  <si>
    <t>43_10_05</t>
  </si>
  <si>
    <t>43_10_06_ PLANCHER</t>
  </si>
  <si>
    <t>43_10_06</t>
  </si>
  <si>
    <t>43_10_12_HABILLAGE CLOISON</t>
  </si>
  <si>
    <t>43_10_12</t>
  </si>
  <si>
    <t>43_05_07_COURTD_BLOCPORT</t>
  </si>
  <si>
    <t>43_05_07</t>
  </si>
  <si>
    <t>43_12_01_COURBD_PLAN</t>
  </si>
  <si>
    <t>43_12_01</t>
  </si>
  <si>
    <t>43_12_02_COURBD_PLAF</t>
  </si>
  <si>
    <t>43_12_02</t>
  </si>
  <si>
    <t>43_12_07_COURBD_BLOCPORT</t>
  </si>
  <si>
    <t>43_12_07</t>
  </si>
  <si>
    <t>43_13_07_COURTD_BLOCPORT</t>
  </si>
  <si>
    <t>43_13_07</t>
  </si>
  <si>
    <t>43_11_02_ATL_PLANCHER_LL</t>
  </si>
  <si>
    <t>43_11_02</t>
  </si>
  <si>
    <t>F11</t>
  </si>
  <si>
    <t>ATELIER</t>
  </si>
  <si>
    <t>43_11_02_ATL_PLANCHER_STD</t>
  </si>
  <si>
    <t>43_11_03_ATL_CLOI_SEP_LL</t>
  </si>
  <si>
    <t>43_11_03</t>
  </si>
  <si>
    <t>43_11_03_ATL_CLOI_SEP_STD</t>
  </si>
  <si>
    <t>43_11_01_ATL_PLAFOND</t>
  </si>
  <si>
    <t>43_11_01</t>
  </si>
  <si>
    <t>43_11_06_ATL_BORDE_EXT_HT_LL</t>
  </si>
  <si>
    <t>43_11_06</t>
  </si>
  <si>
    <t>43_11_06_ATL_BORDE_EXT_HT_STD</t>
  </si>
  <si>
    <t>43_11_08_ATL_ETABLIS</t>
  </si>
  <si>
    <t>43_11_08</t>
  </si>
  <si>
    <t>43_11_10_ATL_MB_LV_LINGE</t>
  </si>
  <si>
    <t>43_11_10</t>
  </si>
  <si>
    <t>43_11_07_ATL_COLONNE_CONG</t>
  </si>
  <si>
    <t>43_11_07</t>
  </si>
  <si>
    <t>43_11_07_ATL_COLONNE_STD</t>
  </si>
  <si>
    <t>43_11_09_ATL_ETAGERES</t>
  </si>
  <si>
    <t>43_11_09</t>
  </si>
  <si>
    <t>43_11_05_ATL_BORDE_EXT_BAS_LL</t>
  </si>
  <si>
    <t>43_11_05</t>
  </si>
  <si>
    <t>43_11_05_ATL_BORDE_EXT_BAS_STD</t>
  </si>
  <si>
    <t>43_11_04_CLOISON_AV</t>
  </si>
  <si>
    <t>43_11_04</t>
  </si>
  <si>
    <t>43_12_03_COURBD_PEND_ARR</t>
  </si>
  <si>
    <t>43_12_03</t>
  </si>
  <si>
    <t>F12</t>
  </si>
  <si>
    <t>43_12_04_COURBD_PEND_AV</t>
  </si>
  <si>
    <t>43_12_04</t>
  </si>
  <si>
    <t>43_12_05_COURBD_CABWC</t>
  </si>
  <si>
    <t>43_12_05</t>
  </si>
  <si>
    <t>43_12_08_COURTD_HABCLOI_SDB</t>
  </si>
  <si>
    <t>43_12_08</t>
  </si>
  <si>
    <t>43_12_09_COURBD_MB_HT_SDB</t>
  </si>
  <si>
    <t>43_12_09</t>
  </si>
  <si>
    <t>43_12_10_COURBD_MB_BAS_SDB</t>
  </si>
  <si>
    <t>43_12_10</t>
  </si>
  <si>
    <t>43_13_03_COURTD_PEND_ARR</t>
  </si>
  <si>
    <t>43_13_03</t>
  </si>
  <si>
    <t>F13</t>
  </si>
  <si>
    <t>43_13_04_COURTD_PEND_AV</t>
  </si>
  <si>
    <t>43_13_04</t>
  </si>
  <si>
    <t>43_13_01_COURTD_PLAN</t>
  </si>
  <si>
    <t>43_13_01</t>
  </si>
  <si>
    <t>43_13_02_COURTD_PLAF</t>
  </si>
  <si>
    <t>43_13_02</t>
  </si>
  <si>
    <t>43_13_08_COURTD_HABCLOI_SDB</t>
  </si>
  <si>
    <t>43_13_08</t>
  </si>
  <si>
    <t>43_13_05_COURTD_CABWC</t>
  </si>
  <si>
    <t>43_13_05</t>
  </si>
  <si>
    <t>SUIVI LIVRAISONS :</t>
  </si>
  <si>
    <t>N° BATEAU</t>
  </si>
  <si>
    <t>CLIENT</t>
  </si>
  <si>
    <t>COMMANDE CLIENT</t>
  </si>
  <si>
    <t>NUMERO PALETTE</t>
  </si>
  <si>
    <t>TEMPS MONTAGE</t>
  </si>
  <si>
    <t>DIFFICULTE MONTAGE</t>
  </si>
  <si>
    <t>DATE DE LIVRAISON</t>
  </si>
  <si>
    <t>Versions</t>
  </si>
  <si>
    <t>CA50</t>
  </si>
  <si>
    <t>OPTIONS</t>
  </si>
  <si>
    <t>Modèles</t>
  </si>
  <si>
    <t>LIVRAISON N°1 : N° BL</t>
  </si>
  <si>
    <t>LIVRAISON N° 1: QTÉ COLIS LIVRÉS</t>
  </si>
  <si>
    <t>LIVRAISON N°1 : Date</t>
  </si>
  <si>
    <t>LIVRAISON N° 2: QTÉ COLIS LIVRÉS</t>
  </si>
  <si>
    <t>LIVRAISON N°2 : N° BL</t>
  </si>
  <si>
    <t>LIVRAISON N°2 : Date</t>
  </si>
  <si>
    <t>LIVRAISON N° 3: QTÉ COLIS LIVRÉS</t>
  </si>
  <si>
    <t>LIVRAISON N°3: N° BL</t>
  </si>
  <si>
    <t>LIVRAISON N°3: Date</t>
  </si>
  <si>
    <t>MODELE BATEAU</t>
  </si>
  <si>
    <t>TYPE BATEAU</t>
  </si>
  <si>
    <t>NUMÉRO</t>
  </si>
  <si>
    <t>COLORIS</t>
  </si>
  <si>
    <t>VERSION</t>
  </si>
  <si>
    <t>N° COMMANDE</t>
  </si>
  <si>
    <t>N°Affaire</t>
  </si>
  <si>
    <t>COMMENTAIRES</t>
  </si>
  <si>
    <t>DEBUT USINAGE</t>
  </si>
  <si>
    <t>FIN USINAGE</t>
  </si>
  <si>
    <t>FIN USINAGE BMG
PORTES + MARCHES</t>
  </si>
  <si>
    <t>FIN PRE MONTAGE</t>
  </si>
  <si>
    <t>FIN PRE MONTAGE 
PORTES + MARCHES</t>
  </si>
  <si>
    <t>PIECES MISES EN RACK</t>
  </si>
  <si>
    <t>MISE EN RACK 
PORTES + MARCHES</t>
  </si>
  <si>
    <t>HEURES MONTAGE</t>
  </si>
  <si>
    <t>FIN MONTAGE</t>
  </si>
  <si>
    <t>LIVRÉE</t>
  </si>
  <si>
    <t>FONCÉ</t>
  </si>
  <si>
    <t>OUI</t>
  </si>
  <si>
    <t>CLAIR</t>
  </si>
  <si>
    <t>C2200086</t>
  </si>
  <si>
    <t>3 CAB ATELIER</t>
  </si>
  <si>
    <t>C2200153</t>
  </si>
  <si>
    <t>C2200154</t>
  </si>
  <si>
    <t xml:space="preserve">4 CAB </t>
  </si>
  <si>
    <t>C2200192</t>
  </si>
  <si>
    <t>C2200290</t>
  </si>
  <si>
    <t>C2200265</t>
  </si>
  <si>
    <t>C2200321</t>
  </si>
  <si>
    <t>SANS TABLE STD</t>
  </si>
  <si>
    <t>C2200371</t>
  </si>
  <si>
    <t>C2200372</t>
  </si>
  <si>
    <t>NON</t>
  </si>
  <si>
    <t>C2200375</t>
  </si>
  <si>
    <t>C2200403</t>
  </si>
  <si>
    <t>2 CAB COURS ATELIER</t>
  </si>
  <si>
    <t>C2200419</t>
  </si>
  <si>
    <t>C2200431</t>
  </si>
  <si>
    <t>C2200466</t>
  </si>
  <si>
    <t>C2200467</t>
  </si>
  <si>
    <t>C2200468</t>
  </si>
  <si>
    <t>C2200502</t>
  </si>
  <si>
    <t>3 CAB COURS ATELIER</t>
  </si>
  <si>
    <t>C2200563</t>
  </si>
  <si>
    <t>3 CAB</t>
  </si>
  <si>
    <t>NOUVEAU</t>
  </si>
  <si>
    <t>CA21</t>
  </si>
  <si>
    <t>3 CAB / FLY</t>
  </si>
  <si>
    <t>3 CAB / OPEN</t>
  </si>
  <si>
    <t>Plans de SDB PRO en blanc</t>
  </si>
  <si>
    <t>4 CAB / FLY</t>
  </si>
  <si>
    <t>C2200010</t>
  </si>
  <si>
    <t>C2200011</t>
  </si>
  <si>
    <t>C2200128</t>
  </si>
  <si>
    <t>C2200174</t>
  </si>
  <si>
    <t>LIVRÉ EN SEPTEMBRE !!</t>
  </si>
  <si>
    <t>Année en cours :</t>
  </si>
  <si>
    <t>Jour fériés</t>
  </si>
  <si>
    <t>Dates</t>
  </si>
  <si>
    <t>Jour de l'an</t>
  </si>
  <si>
    <t>Pâques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</si>
  <si>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</si>
  <si>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</si>
  <si>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</si>
  <si>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</si>
  <si>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</si>
  <si>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</si>
  <si>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</si>
  <si>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Vacances Été</t>
  </si>
  <si>
    <t>Assomption</t>
  </si>
  <si>
    <t>Toussaint</t>
  </si>
  <si>
    <t>Armistice 14/18</t>
  </si>
  <si>
    <t>pont ENTREPRISE</t>
  </si>
  <si>
    <t>Noël</t>
  </si>
  <si>
    <t>Vacances  Noël</t>
  </si>
  <si>
    <t>PLANNING PRODUCTION</t>
  </si>
  <si>
    <t>N° AFFAIRE</t>
  </si>
  <si>
    <t>Quantité / Total :</t>
  </si>
  <si>
    <t>N° Article :</t>
  </si>
  <si>
    <t>Client :</t>
  </si>
  <si>
    <t>Numéro de palette :</t>
  </si>
  <si>
    <t>Date de livraison :</t>
  </si>
  <si>
    <t>Référence</t>
  </si>
  <si>
    <t>Lieu</t>
  </si>
  <si>
    <t>Désignation</t>
  </si>
  <si>
    <t>Qté</t>
  </si>
  <si>
    <t>Pointage</t>
  </si>
  <si>
    <t>Nom/Signature</t>
  </si>
  <si>
    <t>COMMANDE</t>
  </si>
  <si>
    <t>Bateau</t>
  </si>
  <si>
    <t xml:space="preserve"> n°</t>
  </si>
  <si>
    <t>9464</t>
  </si>
  <si>
    <t>NAUTITECH</t>
  </si>
  <si>
    <t>FBC16665</t>
  </si>
  <si>
    <t>9463</t>
  </si>
  <si>
    <t>FBC16700</t>
  </si>
  <si>
    <t>43_20_03_KIT BOIS LAVE LINGE DAEWOO</t>
  </si>
  <si>
    <t>FBC16843</t>
  </si>
  <si>
    <t>9491</t>
  </si>
  <si>
    <t>LIVRAISON CLIENT KIT 1</t>
  </si>
  <si>
    <t>LIVRAISON CLIENT KIT 2</t>
  </si>
  <si>
    <t>LIVRAISON CLIENT KIT 3</t>
  </si>
  <si>
    <t>fdfdgfdbv</t>
  </si>
  <si>
    <t>9562</t>
  </si>
  <si>
    <t>Marque_1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</si>
</sst>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26"/>
      <color rgb="FFFF0000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171717"/>
      <name val="Open Sans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sz val="16"/>
      <color indexed="10"/>
      <name val="Arial"/>
      <family val="2"/>
    </font>
    <font>
      <sz val="16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b/>
      <sz val="72"/>
      <color theme="1"/>
      <name val="Calibri"/>
      <family val="2"/>
      <scheme val="minor"/>
    </font>
    <font>
      <b/>
      <sz val="5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indexed="8"/>
      <name val="Tahoma"/>
      <family val="2"/>
    </font>
    <font>
      <b/>
      <sz val="11"/>
      <name val="Arial"/>
      <family val="2"/>
    </font>
    <font>
      <b/>
      <sz val="36"/>
      <color rgb="FFFF0000"/>
      <name val="Calibri"/>
      <family val="2"/>
      <scheme val="minor"/>
    </font>
    <font>
      <b/>
      <i/>
      <sz val="72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8497B0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41C4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F5757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1" fillId="0" borderId="0"/>
    <xf numFmtId="0" fontId="10" fillId="0" borderId="0"/>
  </cellStyleXfs>
  <cellXfs count="136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1" fillId="0" borderId="0" xfId="0" applyFont="1"/>
    <xf numFmtId="0" fontId="7" fillId="0" borderId="0" xfId="0" applyFont="1"/>
    <xf numFmtId="14" fontId="7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9" fillId="4" borderId="0" xfId="0" applyFont="1" applyFill="1" applyAlignment="1">
      <alignment horizontal="right"/>
    </xf>
    <xf numFmtId="14" fontId="9" fillId="4" borderId="0" xfId="0" applyNumberFormat="1" applyFont="1" applyFill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/>
    </xf>
    <xf numFmtId="0" fontId="9" fillId="5" borderId="0" xfId="0" applyFont="1" applyFill="1" applyAlignment="1">
      <alignment horizontal="right"/>
    </xf>
    <xf numFmtId="14" fontId="9" fillId="5" borderId="0" xfId="0" applyNumberFormat="1" applyFont="1" applyFill="1" applyAlignment="1">
      <alignment horizontal="center" vertical="center" wrapText="1"/>
    </xf>
    <xf numFmtId="0" fontId="9" fillId="6" borderId="0" xfId="0" applyFont="1" applyFill="1" applyAlignment="1">
      <alignment horizontal="center" vertical="center" wrapText="1"/>
    </xf>
    <xf numFmtId="0" fontId="9" fillId="6" borderId="0" xfId="0" applyFont="1" applyFill="1" applyAlignment="1">
      <alignment horizontal="right"/>
    </xf>
    <xf numFmtId="14" fontId="9" fillId="6" borderId="0" xfId="0" applyNumberFormat="1" applyFont="1" applyFill="1" applyAlignment="1">
      <alignment horizontal="center" vertical="center" wrapText="1"/>
    </xf>
    <xf numFmtId="0" fontId="9" fillId="7" borderId="0" xfId="0" applyFont="1" applyFill="1" applyAlignment="1">
      <alignment horizontal="center" vertical="center" wrapText="1"/>
    </xf>
    <xf numFmtId="0" fontId="9" fillId="7" borderId="0" xfId="0" applyFont="1" applyFill="1" applyAlignment="1">
      <alignment horizontal="right"/>
    </xf>
    <xf numFmtId="14" fontId="9" fillId="7" borderId="0" xfId="0" applyNumberFormat="1" applyFont="1" applyFill="1" applyAlignment="1">
      <alignment horizontal="center" vertical="center" wrapText="1"/>
    </xf>
    <xf numFmtId="0" fontId="9" fillId="8" borderId="0" xfId="0" applyFont="1" applyFill="1" applyAlignment="1">
      <alignment horizontal="center" vertical="center" wrapText="1"/>
    </xf>
    <xf numFmtId="0" fontId="9" fillId="8" borderId="0" xfId="0" applyFont="1" applyFill="1" applyAlignment="1">
      <alignment horizontal="right"/>
    </xf>
    <xf numFmtId="14" fontId="9" fillId="8" borderId="0" xfId="0" applyNumberFormat="1" applyFont="1" applyFill="1" applyAlignment="1">
      <alignment horizontal="center" vertical="center" wrapText="1"/>
    </xf>
    <xf numFmtId="0" fontId="9" fillId="9" borderId="0" xfId="0" applyFont="1" applyFill="1" applyAlignment="1">
      <alignment horizontal="center" vertical="center" wrapText="1"/>
    </xf>
    <xf numFmtId="0" fontId="9" fillId="9" borderId="0" xfId="0" applyFont="1" applyFill="1" applyAlignment="1">
      <alignment horizontal="right"/>
    </xf>
    <xf numFmtId="14" fontId="9" fillId="9" borderId="0" xfId="0" applyNumberFormat="1" applyFont="1" applyFill="1" applyAlignment="1">
      <alignment horizontal="center" vertical="center" wrapText="1"/>
    </xf>
    <xf numFmtId="0" fontId="9" fillId="10" borderId="0" xfId="0" applyFont="1" applyFill="1" applyAlignment="1">
      <alignment horizontal="center" vertical="center" wrapText="1"/>
    </xf>
    <xf numFmtId="0" fontId="9" fillId="10" borderId="0" xfId="0" applyFont="1" applyFill="1" applyAlignment="1">
      <alignment horizontal="right"/>
    </xf>
    <xf numFmtId="14" fontId="9" fillId="10" borderId="0" xfId="0" applyNumberFormat="1" applyFont="1" applyFill="1" applyAlignment="1">
      <alignment horizontal="center" vertical="center" wrapText="1"/>
    </xf>
    <xf numFmtId="0" fontId="9" fillId="11" borderId="0" xfId="0" applyFont="1" applyFill="1" applyAlignment="1">
      <alignment horizontal="center" vertical="center" wrapText="1"/>
    </xf>
    <xf numFmtId="0" fontId="9" fillId="11" borderId="0" xfId="0" applyFont="1" applyFill="1" applyAlignment="1">
      <alignment horizontal="right"/>
    </xf>
    <xf numFmtId="14" fontId="9" fillId="11" borderId="0" xfId="0" applyNumberFormat="1" applyFont="1" applyFill="1" applyAlignment="1">
      <alignment horizontal="center" vertical="center" wrapText="1"/>
    </xf>
    <xf numFmtId="0" fontId="9" fillId="12" borderId="0" xfId="0" applyFont="1" applyFill="1" applyAlignment="1">
      <alignment horizontal="center" vertical="center" wrapText="1"/>
    </xf>
    <xf numFmtId="0" fontId="9" fillId="12" borderId="0" xfId="0" applyFont="1" applyFill="1" applyAlignment="1">
      <alignment horizontal="right"/>
    </xf>
    <xf numFmtId="14" fontId="9" fillId="12" borderId="0" xfId="0" applyNumberFormat="1" applyFont="1" applyFill="1" applyAlignment="1">
      <alignment horizontal="center" vertical="center" wrapText="1"/>
    </xf>
    <xf numFmtId="0" fontId="9" fillId="13" borderId="0" xfId="0" applyFont="1" applyFill="1" applyAlignment="1">
      <alignment horizontal="center" vertical="center" wrapText="1"/>
    </xf>
    <xf numFmtId="0" fontId="9" fillId="13" borderId="0" xfId="0" applyFont="1" applyFill="1" applyAlignment="1">
      <alignment horizontal="right"/>
    </xf>
    <xf numFmtId="14" fontId="9" fillId="13" borderId="0" xfId="0" applyNumberFormat="1" applyFont="1" applyFill="1" applyAlignment="1">
      <alignment horizontal="center" vertical="center" wrapText="1"/>
    </xf>
    <xf numFmtId="0" fontId="9" fillId="14" borderId="0" xfId="0" applyFont="1" applyFill="1" applyAlignment="1">
      <alignment horizontal="center" vertical="center" wrapText="1"/>
    </xf>
    <xf numFmtId="0" fontId="9" fillId="14" borderId="0" xfId="0" applyFont="1" applyFill="1" applyAlignment="1">
      <alignment horizontal="right"/>
    </xf>
    <xf numFmtId="14" fontId="9" fillId="14" borderId="0" xfId="0" applyNumberFormat="1" applyFont="1" applyFill="1" applyAlignment="1">
      <alignment horizontal="center" vertical="center" wrapText="1"/>
    </xf>
    <xf numFmtId="0" fontId="11" fillId="0" borderId="0" xfId="1" applyAlignment="1">
      <alignment horizontal="center" shrinkToFit="1"/>
    </xf>
    <xf numFmtId="0" fontId="11" fillId="0" borderId="0" xfId="1" applyAlignment="1">
      <alignment shrinkToFit="1"/>
    </xf>
    <xf numFmtId="0" fontId="19" fillId="0" borderId="12" xfId="0" applyFont="1" applyBorder="1" applyAlignment="1">
      <alignment horizontal="center" vertical="center" wrapText="1"/>
    </xf>
    <xf numFmtId="164" fontId="17" fillId="0" borderId="12" xfId="0" quotePrefix="1" applyNumberFormat="1" applyFont="1" applyBorder="1" applyAlignment="1">
      <alignment horizontal="center" vertical="center"/>
    </xf>
    <xf numFmtId="14" fontId="21" fillId="0" borderId="12" xfId="0" applyNumberFormat="1" applyFont="1" applyBorder="1" applyAlignment="1">
      <alignment horizontal="right" vertical="center" wrapText="1" shrinkToFit="1"/>
    </xf>
    <xf numFmtId="0" fontId="20" fillId="0" borderId="2" xfId="0" applyFont="1" applyBorder="1" applyAlignment="1">
      <alignment horizontal="left" vertical="center"/>
    </xf>
    <xf numFmtId="0" fontId="20" fillId="0" borderId="3" xfId="0" applyFont="1" applyBorder="1" applyAlignment="1">
      <alignment vertical="center"/>
    </xf>
    <xf numFmtId="0" fontId="20" fillId="0" borderId="4" xfId="0" applyFont="1" applyBorder="1" applyAlignment="1">
      <alignment vertical="center"/>
    </xf>
    <xf numFmtId="0" fontId="22" fillId="0" borderId="9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9" fillId="0" borderId="13" xfId="0" applyFont="1" applyBorder="1" applyAlignment="1" applyProtection="1">
      <alignment horizontal="left" vertical="center" shrinkToFit="1"/>
      <protection locked="0"/>
    </xf>
    <xf numFmtId="0" fontId="19" fillId="0" borderId="14" xfId="0" applyFont="1" applyBorder="1" applyAlignment="1">
      <alignment horizontal="left" vertical="center" shrinkToFit="1"/>
    </xf>
    <xf numFmtId="0" fontId="23" fillId="0" borderId="15" xfId="2" applyFont="1" applyBorder="1" applyAlignment="1">
      <alignment horizontal="left" vertical="center" shrinkToFit="1"/>
    </xf>
    <xf numFmtId="0" fontId="19" fillId="0" borderId="14" xfId="0" applyFont="1" applyBorder="1" applyAlignment="1">
      <alignment horizontal="center" vertical="center" shrinkToFit="1"/>
    </xf>
    <xf numFmtId="0" fontId="19" fillId="0" borderId="16" xfId="0" applyFont="1" applyBorder="1" applyAlignment="1">
      <alignment horizontal="left" vertical="center" shrinkToFit="1"/>
    </xf>
    <xf numFmtId="0" fontId="19" fillId="0" borderId="17" xfId="0" applyFont="1" applyBorder="1" applyAlignment="1" applyProtection="1">
      <alignment horizontal="left" vertical="center" shrinkToFit="1"/>
      <protection locked="0"/>
    </xf>
    <xf numFmtId="14" fontId="19" fillId="0" borderId="15" xfId="0" applyNumberFormat="1" applyFont="1" applyBorder="1" applyAlignment="1">
      <alignment horizontal="center" vertical="center" shrinkToFit="1"/>
    </xf>
    <xf numFmtId="0" fontId="19" fillId="0" borderId="18" xfId="0" applyFont="1" applyBorder="1" applyAlignment="1">
      <alignment horizontal="left" vertical="center" shrinkToFit="1"/>
    </xf>
    <xf numFmtId="0" fontId="19" fillId="0" borderId="18" xfId="0" applyFont="1" applyBorder="1" applyAlignment="1">
      <alignment horizontal="left" shrinkToFit="1"/>
    </xf>
    <xf numFmtId="0" fontId="19" fillId="0" borderId="15" xfId="0" applyFont="1" applyBorder="1" applyAlignment="1">
      <alignment horizontal="center" vertical="center" shrinkToFit="1"/>
    </xf>
    <xf numFmtId="3" fontId="19" fillId="0" borderId="17" xfId="0" applyNumberFormat="1" applyFont="1" applyBorder="1" applyAlignment="1" applyProtection="1">
      <alignment horizontal="left" vertical="center" shrinkToFit="1"/>
      <protection locked="0"/>
    </xf>
    <xf numFmtId="0" fontId="1" fillId="0" borderId="17" xfId="0" applyFont="1" applyBorder="1" applyAlignment="1" applyProtection="1">
      <alignment horizontal="left" vertical="center" shrinkToFit="1"/>
      <protection locked="0"/>
    </xf>
    <xf numFmtId="0" fontId="1" fillId="0" borderId="15" xfId="0" applyFont="1" applyBorder="1" applyAlignment="1">
      <alignment shrinkToFit="1"/>
    </xf>
    <xf numFmtId="0" fontId="1" fillId="0" borderId="18" xfId="0" applyFont="1" applyBorder="1" applyAlignment="1">
      <alignment horizontal="left" shrinkToFit="1"/>
    </xf>
    <xf numFmtId="0" fontId="1" fillId="0" borderId="19" xfId="0" applyFont="1" applyBorder="1" applyAlignment="1" applyProtection="1">
      <alignment horizontal="left" vertical="center" shrinkToFit="1"/>
      <protection locked="0"/>
    </xf>
    <xf numFmtId="0" fontId="1" fillId="0" borderId="20" xfId="0" applyFont="1" applyBorder="1" applyAlignment="1">
      <alignment shrinkToFit="1"/>
    </xf>
    <xf numFmtId="0" fontId="1" fillId="0" borderId="21" xfId="0" applyFont="1" applyBorder="1" applyAlignment="1">
      <alignment horizontal="left" shrinkToFit="1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9" fillId="17" borderId="0" xfId="0" applyFont="1" applyFill="1" applyAlignment="1">
      <alignment horizontal="center" vertical="center" wrapText="1"/>
    </xf>
    <xf numFmtId="0" fontId="9" fillId="17" borderId="0" xfId="0" applyFont="1" applyFill="1" applyAlignment="1">
      <alignment horizontal="right"/>
    </xf>
    <xf numFmtId="14" fontId="9" fillId="17" borderId="0" xfId="0" applyNumberFormat="1" applyFont="1" applyFill="1" applyAlignment="1">
      <alignment horizontal="center" vertical="center" wrapText="1"/>
    </xf>
    <xf numFmtId="14" fontId="21" fillId="0" borderId="8" xfId="0" applyNumberFormat="1" applyFont="1" applyBorder="1" applyAlignment="1">
      <alignment horizontal="center" vertical="center"/>
    </xf>
    <xf numFmtId="0" fontId="9" fillId="19" borderId="0" xfId="0" applyFont="1" applyFill="1" applyAlignment="1">
      <alignment horizontal="center" vertical="center" wrapText="1"/>
    </xf>
    <xf numFmtId="0" fontId="9" fillId="19" borderId="0" xfId="0" applyFont="1" applyFill="1" applyAlignment="1">
      <alignment horizontal="right"/>
    </xf>
    <xf numFmtId="14" fontId="9" fillId="19" borderId="0" xfId="0" applyNumberFormat="1" applyFont="1" applyFill="1" applyAlignment="1">
      <alignment horizontal="center" vertical="center" wrapText="1"/>
    </xf>
    <xf numFmtId="0" fontId="9" fillId="18" borderId="0" xfId="0" applyFont="1" applyFill="1" applyAlignment="1">
      <alignment horizontal="center" vertical="center" wrapText="1"/>
    </xf>
    <xf numFmtId="0" fontId="9" fillId="18" borderId="0" xfId="0" applyFont="1" applyFill="1" applyAlignment="1">
      <alignment horizontal="right"/>
    </xf>
    <xf numFmtId="14" fontId="9" fillId="18" borderId="0" xfId="0" applyNumberFormat="1" applyFont="1" applyFill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9" fillId="20" borderId="0" xfId="0" applyFont="1" applyFill="1" applyAlignment="1">
      <alignment horizontal="center" vertical="center" wrapText="1"/>
    </xf>
    <xf numFmtId="0" fontId="9" fillId="20" borderId="0" xfId="0" applyFont="1" applyFill="1" applyAlignment="1">
      <alignment horizontal="right"/>
    </xf>
    <xf numFmtId="14" fontId="9" fillId="20" borderId="0" xfId="0" applyNumberFormat="1" applyFont="1" applyFill="1" applyAlignment="1">
      <alignment horizontal="center" vertical="center" wrapText="1"/>
    </xf>
    <xf numFmtId="0" fontId="9" fillId="21" borderId="0" xfId="0" applyFont="1" applyFill="1" applyAlignment="1">
      <alignment horizontal="center" vertical="center" wrapText="1"/>
    </xf>
    <xf numFmtId="0" fontId="9" fillId="21" borderId="0" xfId="0" applyFont="1" applyFill="1" applyAlignment="1">
      <alignment horizontal="right"/>
    </xf>
    <xf numFmtId="14" fontId="9" fillId="21" borderId="0" xfId="0" applyNumberFormat="1" applyFont="1" applyFill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4" fillId="0" borderId="1" xfId="1" applyFont="1" applyBorder="1" applyAlignment="1">
      <alignment horizontal="right" vertical="center" shrinkToFit="1"/>
    </xf>
    <xf numFmtId="0" fontId="14" fillId="0" borderId="0" xfId="1" applyFont="1" applyAlignment="1">
      <alignment horizontal="right" vertical="center" shrinkToFit="1"/>
    </xf>
    <xf numFmtId="0" fontId="14" fillId="0" borderId="0" xfId="1" applyFont="1" applyAlignment="1">
      <alignment horizontal="center" vertical="center" shrinkToFit="1"/>
    </xf>
    <xf numFmtId="0" fontId="14" fillId="0" borderId="5" xfId="1" applyFont="1" applyBorder="1" applyAlignment="1">
      <alignment horizontal="center" vertical="center" shrinkToFit="1"/>
    </xf>
    <xf numFmtId="0" fontId="14" fillId="0" borderId="6" xfId="1" applyFont="1" applyBorder="1" applyAlignment="1">
      <alignment horizontal="right" vertical="center" shrinkToFit="1"/>
    </xf>
    <xf numFmtId="0" fontId="14" fillId="0" borderId="7" xfId="1" applyFont="1" applyBorder="1" applyAlignment="1">
      <alignment horizontal="right" vertical="center" shrinkToFit="1"/>
    </xf>
    <xf numFmtId="0" fontId="12" fillId="0" borderId="0" xfId="1" applyFont="1" applyAlignment="1">
      <alignment horizontal="center" vertical="center" shrinkToFit="1"/>
    </xf>
    <xf numFmtId="0" fontId="12" fillId="0" borderId="7" xfId="1" applyFont="1" applyBorder="1" applyAlignment="1">
      <alignment horizontal="center" vertical="center" shrinkToFit="1"/>
    </xf>
    <xf numFmtId="0" fontId="14" fillId="0" borderId="7" xfId="1" applyFont="1" applyBorder="1" applyAlignment="1">
      <alignment horizontal="center" vertical="center" shrinkToFit="1"/>
    </xf>
    <xf numFmtId="0" fontId="14" fillId="0" borderId="8" xfId="1" applyFont="1" applyBorder="1" applyAlignment="1">
      <alignment horizontal="center" vertical="center" shrinkToFit="1"/>
    </xf>
    <xf numFmtId="0" fontId="15" fillId="18" borderId="1" xfId="1" applyFont="1" applyFill="1" applyBorder="1" applyAlignment="1">
      <alignment horizontal="center" vertical="center" shrinkToFit="1"/>
    </xf>
    <xf numFmtId="0" fontId="16" fillId="15" borderId="0" xfId="1" applyFont="1" applyFill="1" applyAlignment="1">
      <alignment horizontal="center" vertical="center" shrinkToFit="1"/>
    </xf>
    <xf numFmtId="0" fontId="16" fillId="15" borderId="5" xfId="1" applyFont="1" applyFill="1" applyBorder="1" applyAlignment="1">
      <alignment horizontal="center" vertical="center" shrinkToFit="1"/>
    </xf>
    <xf numFmtId="0" fontId="16" fillId="15" borderId="1" xfId="1" applyFont="1" applyFill="1" applyBorder="1" applyAlignment="1">
      <alignment horizontal="right" vertical="center" shrinkToFit="1"/>
    </xf>
    <xf numFmtId="0" fontId="16" fillId="15" borderId="0" xfId="1" applyFont="1" applyFill="1" applyAlignment="1">
      <alignment horizontal="right" vertical="center" shrinkToFit="1"/>
    </xf>
    <xf numFmtId="49" fontId="16" fillId="15" borderId="0" xfId="1" applyNumberFormat="1" applyFont="1" applyFill="1" applyAlignment="1">
      <alignment horizontal="center" vertical="center" shrinkToFit="1"/>
    </xf>
    <xf numFmtId="49" fontId="16" fillId="15" borderId="5" xfId="1" applyNumberFormat="1" applyFont="1" applyFill="1" applyBorder="1" applyAlignment="1">
      <alignment horizontal="center" vertical="center" shrinkToFit="1"/>
    </xf>
    <xf numFmtId="0" fontId="13" fillId="0" borderId="3" xfId="1" applyFont="1" applyBorder="1" applyAlignment="1">
      <alignment horizontal="left" vertical="center" shrinkToFit="1"/>
    </xf>
    <xf numFmtId="0" fontId="13" fillId="0" borderId="0" xfId="1" applyFont="1" applyAlignment="1">
      <alignment horizontal="left" vertical="center" shrinkToFit="1"/>
    </xf>
    <xf numFmtId="0" fontId="14" fillId="0" borderId="3" xfId="1" applyFont="1" applyBorder="1" applyAlignment="1">
      <alignment horizontal="center" vertical="center" shrinkToFit="1"/>
    </xf>
    <xf numFmtId="0" fontId="12" fillId="0" borderId="3" xfId="1" applyFont="1" applyBorder="1" applyAlignment="1">
      <alignment horizontal="center" vertical="center" shrinkToFit="1"/>
    </xf>
    <xf numFmtId="0" fontId="12" fillId="0" borderId="4" xfId="1" applyFont="1" applyBorder="1" applyAlignment="1">
      <alignment horizontal="center" vertical="center" shrinkToFit="1"/>
    </xf>
    <xf numFmtId="0" fontId="12" fillId="0" borderId="5" xfId="1" applyFont="1" applyBorder="1" applyAlignment="1">
      <alignment horizontal="center" vertical="center" shrinkToFit="1"/>
    </xf>
    <xf numFmtId="0" fontId="12" fillId="0" borderId="2" xfId="1" applyFont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24" fillId="0" borderId="3" xfId="1" applyFont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 wrapText="1" shrinkToFi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20" fillId="16" borderId="9" xfId="0" applyFont="1" applyFill="1" applyBorder="1" applyAlignment="1">
      <alignment horizontal="center" vertical="center" shrinkToFit="1"/>
    </xf>
    <xf numFmtId="0" fontId="20" fillId="16" borderId="10" xfId="0" applyFont="1" applyFill="1" applyBorder="1" applyAlignment="1">
      <alignment horizontal="center" vertical="center" shrinkToFit="1"/>
    </xf>
    <xf numFmtId="0" fontId="20" fillId="16" borderId="11" xfId="0" applyFont="1" applyFill="1" applyBorder="1" applyAlignment="1">
      <alignment horizontal="center" vertical="center" shrinkToFit="1"/>
    </xf>
  </cellXfs>
  <cellStyles count="3">
    <cellStyle name="Normal" xfId="0" builtinId="0"/>
    <cellStyle name="Normal 2" xfId="1" xr:uid="{080A20A2-0223-4A56-9E24-DD32974C8378}"/>
    <cellStyle name="Normal 2 4" xfId="2" xr:uid="{856FF7C7-464D-4023-AB43-C537E529A7A1}"/>
  </cellStyles>
  <dxfs count="7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71717"/>
        <name val="Open Sans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71717"/>
        <name val="Open Sans"/>
        <family val="2"/>
        <scheme val="none"/>
      </font>
    </dxf>
    <dxf>
      <font>
        <strike val="0"/>
        <outline val="0"/>
        <shadow val="0"/>
        <u val="none"/>
        <vertAlign val="baseline"/>
        <sz val="11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ill>
        <patternFill>
          <bgColor rgb="FFAC75D5"/>
        </patternFill>
      </fill>
    </dxf>
    <dxf>
      <fill>
        <patternFill>
          <bgColor rgb="FFFF5757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FF99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6" tint="0.59996337778862885"/>
        </patternFill>
      </fill>
    </dxf>
    <dxf>
      <fill>
        <patternFill>
          <bgColor theme="6"/>
        </patternFill>
      </fill>
    </dxf>
    <dxf>
      <fill>
        <patternFill>
          <bgColor theme="7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41C4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548235"/>
        </patternFill>
      </fill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C822FC"/>
      <color rgb="FF00FF99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microsoft.com/office/2006/relationships/vbaProject" Target="vbaProject.bin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77932</xdr:colOff>
      <xdr:row>0</xdr:row>
      <xdr:rowOff>46634</xdr:rowOff>
    </xdr:from>
    <xdr:to>
      <xdr:col>1</xdr:col>
      <xdr:colOff>925285</xdr:colOff>
      <xdr:row>1</xdr:row>
      <xdr:rowOff>326571</xdr:rowOff>
    </xdr:to>
    <xdr:sp macro="[0]!nouveau_lanc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3B46F96-5C1A-57FF-16A2-F557C3D0A9AA}"/>
            </a:ext>
          </a:extLst>
        </xdr:cNvPr>
        <xdr:cNvSpPr/>
      </xdr:nvSpPr>
      <xdr:spPr>
        <a:xfrm>
          <a:off x="77932" y="46634"/>
          <a:ext cx="1772639" cy="824223"/>
        </a:xfrm>
        <a:prstGeom prst="roundRect">
          <a:avLst/>
        </a:prstGeom>
        <a:solidFill>
          <a:schemeClr val="accent4"/>
        </a:solidFill>
        <a:ln>
          <a:solidFill>
            <a:schemeClr val="accent4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NOUVEAU BATEAU</a:t>
          </a:r>
        </a:p>
      </xdr:txBody>
    </xdr:sp>
    <xdr:clientData/>
  </xdr:twoCellAnchor>
  <xdr:twoCellAnchor>
    <xdr:from>
      <xdr:col>8</xdr:col>
      <xdr:colOff>910690</xdr:colOff>
      <xdr:row>0</xdr:row>
      <xdr:rowOff>32038</xdr:rowOff>
    </xdr:from>
    <xdr:to>
      <xdr:col>10</xdr:col>
      <xdr:colOff>1005196</xdr:colOff>
      <xdr:row>0</xdr:row>
      <xdr:rowOff>530680</xdr:rowOff>
    </xdr:to>
    <xdr:sp macro="[0]!Impression_etiquet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9DCEB5BB-1E3F-47A6-B7EB-80FA11087B09}"/>
            </a:ext>
          </a:extLst>
        </xdr:cNvPr>
        <xdr:cNvSpPr/>
      </xdr:nvSpPr>
      <xdr:spPr>
        <a:xfrm>
          <a:off x="10381261" y="32038"/>
          <a:ext cx="4231078" cy="498642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Impression Etiquettes et fiche palette</a:t>
          </a:r>
        </a:p>
      </xdr:txBody>
    </xdr:sp>
    <xdr:clientData/>
  </xdr:twoCellAnchor>
  <xdr:twoCellAnchor>
    <xdr:from>
      <xdr:col>8</xdr:col>
      <xdr:colOff>898073</xdr:colOff>
      <xdr:row>1</xdr:row>
      <xdr:rowOff>27214</xdr:rowOff>
    </xdr:from>
    <xdr:to>
      <xdr:col>10</xdr:col>
      <xdr:colOff>1006928</xdr:colOff>
      <xdr:row>2</xdr:row>
      <xdr:rowOff>149678</xdr:rowOff>
    </xdr:to>
    <xdr:sp macro="[0]!FicheDeLancemen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F4E65687-6330-A0DE-1C01-BA657F12B5C3}"/>
            </a:ext>
          </a:extLst>
        </xdr:cNvPr>
        <xdr:cNvSpPr/>
      </xdr:nvSpPr>
      <xdr:spPr>
        <a:xfrm>
          <a:off x="10368644" y="571500"/>
          <a:ext cx="4245427" cy="517071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Créer une </a:t>
          </a:r>
          <a:r>
            <a:rPr lang="fr-FR" sz="2000" b="1" baseline="0"/>
            <a:t>fiche de lancement</a:t>
          </a:r>
          <a:endParaRPr lang="fr-FR" sz="2000" b="1"/>
        </a:p>
      </xdr:txBody>
    </xdr:sp>
    <xdr:clientData/>
  </xdr:twoCellAnchor>
  <xdr:twoCellAnchor>
    <xdr:from>
      <xdr:col>15</xdr:col>
      <xdr:colOff>60864</xdr:colOff>
      <xdr:row>0</xdr:row>
      <xdr:rowOff>29935</xdr:rowOff>
    </xdr:from>
    <xdr:to>
      <xdr:col>16</xdr:col>
      <xdr:colOff>398318</xdr:colOff>
      <xdr:row>2</xdr:row>
      <xdr:rowOff>121227</xdr:rowOff>
    </xdr:to>
    <xdr:sp macro="[0]!GestionAppro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2C6CC9B8-7250-4C8E-90F1-893F96F5B54F}"/>
            </a:ext>
          </a:extLst>
        </xdr:cNvPr>
        <xdr:cNvSpPr/>
      </xdr:nvSpPr>
      <xdr:spPr>
        <a:xfrm>
          <a:off x="20686819" y="29935"/>
          <a:ext cx="2017317" cy="1026474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Gestion</a:t>
          </a:r>
          <a:r>
            <a:rPr lang="fr-FR" sz="2000" b="1" baseline="0"/>
            <a:t> des Appros</a:t>
          </a:r>
          <a:endParaRPr lang="fr-FR" sz="2000" b="1"/>
        </a:p>
      </xdr:txBody>
    </xdr:sp>
    <xdr:clientData/>
  </xdr:twoCellAnchor>
  <xdr:twoCellAnchor>
    <xdr:from>
      <xdr:col>10</xdr:col>
      <xdr:colOff>17318</xdr:colOff>
      <xdr:row>2</xdr:row>
      <xdr:rowOff>173182</xdr:rowOff>
    </xdr:from>
    <xdr:to>
      <xdr:col>11</xdr:col>
      <xdr:colOff>0</xdr:colOff>
      <xdr:row>12</xdr:row>
      <xdr:rowOff>138545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255653D1-FEBC-466E-8432-536377DED095}"/>
            </a:ext>
          </a:extLst>
        </xdr:cNvPr>
        <xdr:cNvSpPr/>
      </xdr:nvSpPr>
      <xdr:spPr>
        <a:xfrm>
          <a:off x="13629409" y="1108364"/>
          <a:ext cx="1039091" cy="2147454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256309</xdr:colOff>
      <xdr:row>3</xdr:row>
      <xdr:rowOff>204355</xdr:rowOff>
    </xdr:from>
    <xdr:to>
      <xdr:col>16</xdr:col>
      <xdr:colOff>1295400</xdr:colOff>
      <xdr:row>13</xdr:row>
      <xdr:rowOff>169718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EA316185-47E2-4BCB-A042-708C0371C02B}"/>
            </a:ext>
          </a:extLst>
        </xdr:cNvPr>
        <xdr:cNvSpPr/>
      </xdr:nvSpPr>
      <xdr:spPr>
        <a:xfrm>
          <a:off x="22562127" y="1330037"/>
          <a:ext cx="1039091" cy="2147454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173182</xdr:colOff>
      <xdr:row>39</xdr:row>
      <xdr:rowOff>103909</xdr:rowOff>
    </xdr:from>
    <xdr:to>
      <xdr:col>18</xdr:col>
      <xdr:colOff>381000</xdr:colOff>
      <xdr:row>41</xdr:row>
      <xdr:rowOff>225137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C99D22C-9AA3-461E-B6AD-D42F683E887E}"/>
            </a:ext>
          </a:extLst>
        </xdr:cNvPr>
        <xdr:cNvSpPr/>
      </xdr:nvSpPr>
      <xdr:spPr>
        <a:xfrm>
          <a:off x="19985182" y="10217727"/>
          <a:ext cx="2770909" cy="606137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666749</xdr:colOff>
      <xdr:row>0</xdr:row>
      <xdr:rowOff>13606</xdr:rowOff>
    </xdr:from>
    <xdr:to>
      <xdr:col>5</xdr:col>
      <xdr:colOff>394607</xdr:colOff>
      <xdr:row>15</xdr:row>
      <xdr:rowOff>149678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617BC84-407C-4206-9148-B61D6E7CEFC6}"/>
            </a:ext>
          </a:extLst>
        </xdr:cNvPr>
        <xdr:cNvSpPr/>
      </xdr:nvSpPr>
      <xdr:spPr>
        <a:xfrm>
          <a:off x="4735285" y="13606"/>
          <a:ext cx="1197429" cy="3129643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249464</xdr:colOff>
      <xdr:row>0</xdr:row>
      <xdr:rowOff>192768</xdr:rowOff>
    </xdr:from>
    <xdr:to>
      <xdr:col>1</xdr:col>
      <xdr:colOff>1332954</xdr:colOff>
      <xdr:row>0</xdr:row>
      <xdr:rowOff>884464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A7C6704-39F6-7939-0111-CC10C8B6C0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464" y="192768"/>
          <a:ext cx="2999829" cy="691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FFAIRE\CATANA%20GROUP\MOBILIER%20BATEAUX%20(6336)\08%20-%20LANCEMENT%20PROD\ANCIENS\trame%20modele%20etiquettes%20pi&#232;ces%20nesting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SEQUOIA\AFFAIRE\MALAKOFF%20MEDERIC\MALAKOFF%20MEDERIC%20TOULOUSE%20(2918)\AFFAIRE\LANCEMENT\2918-008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PRODUCTION\Nautimob\PRODUCTION\1-%20Dossiers%20de%20lancement\Nautitech\CA40\SUIVI%20PRODUCTION%20CA4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STING"/>
      <sheetName val="liste pièces"/>
      <sheetName val="parametres"/>
      <sheetName val="Dossier"/>
      <sheetName val="import panelcam"/>
      <sheetName val="donnee panelcam"/>
      <sheetName val="Modèle étiquette"/>
      <sheetName val="Complément"/>
      <sheetName val="Départ c.a"/>
      <sheetName val="Départ express"/>
      <sheetName val="Recap ouvrage"/>
      <sheetName val="Recap Quincaillerie"/>
      <sheetName val="Recap Cn"/>
      <sheetName val="debit format Strat"/>
      <sheetName val="transfert format"/>
      <sheetName val="stratifié"/>
      <sheetName val="SUIVI-AFFAIRE"/>
      <sheetName val="Tranche Classeur"/>
      <sheetName val="Classeur"/>
      <sheetName val="Classeur (2)"/>
      <sheetName val="étiquette vierge"/>
      <sheetName val="étiquette blanche"/>
      <sheetName val="decor chantier"/>
      <sheetName val="demande d'achat"/>
      <sheetName val="F.A.Q"/>
      <sheetName val="Check-liste"/>
      <sheetName val="Déroulement chantier"/>
      <sheetName val="APPRO GPMX"/>
      <sheetName val="Expedition"/>
      <sheetName val="enveloppe"/>
      <sheetName val="etiquette dossier"/>
      <sheetName val="client"/>
    </sheetNames>
    <sheetDataSet>
      <sheetData sheetId="0"/>
      <sheetData sheetId="1"/>
      <sheetData sheetId="2">
        <row r="10">
          <cell r="A10" t="str">
            <v>Marc</v>
          </cell>
          <cell r="B10" t="str">
            <v>Richard</v>
          </cell>
          <cell r="C10" t="str">
            <v>Laurent</v>
          </cell>
          <cell r="D10" t="str">
            <v>Yohann</v>
          </cell>
          <cell r="E10" t="str">
            <v>Nicolas</v>
          </cell>
          <cell r="F10" t="str">
            <v>Romaric</v>
          </cell>
          <cell r="G10" t="str">
            <v>Fanny</v>
          </cell>
        </row>
        <row r="11">
          <cell r="A11" t="str">
            <v>Emmanuel</v>
          </cell>
          <cell r="B11" t="str">
            <v>Jacques</v>
          </cell>
        </row>
        <row r="12">
          <cell r="A12" t="str">
            <v>Sylvain</v>
          </cell>
          <cell r="B12" t="str">
            <v>Sylvain</v>
          </cell>
        </row>
        <row r="13">
          <cell r="A13" t="str">
            <v>Julien</v>
          </cell>
          <cell r="B13" t="str">
            <v>Julien</v>
          </cell>
        </row>
      </sheetData>
      <sheetData sheetId="3">
        <row r="3">
          <cell r="B3" t="str">
            <v>Bali 4_0</v>
          </cell>
        </row>
      </sheetData>
      <sheetData sheetId="4"/>
      <sheetData sheetId="5">
        <row r="1">
          <cell r="A1" t="str">
            <v>MATIÈRES PANEL</v>
          </cell>
          <cell r="B1" t="str">
            <v>matière Dossier</v>
          </cell>
          <cell r="D1" t="str">
            <v>chant Panel</v>
          </cell>
          <cell r="F1" t="str">
            <v>Chant dossier</v>
          </cell>
        </row>
        <row r="2">
          <cell r="A2" t="str">
            <v>AGGLO HYDRO</v>
          </cell>
          <cell r="D2" t="str">
            <v>BOIS-3MM-MAKORE</v>
          </cell>
          <cell r="F2" t="str">
            <v>CHT BOIS 3MM MAKORE</v>
          </cell>
        </row>
        <row r="3">
          <cell r="A3" t="str">
            <v>AGGLO M1</v>
          </cell>
          <cell r="D3" t="str">
            <v>Ch ABS 1mm</v>
          </cell>
          <cell r="F3" t="str">
            <v>CHT PVC 1MM COQUILLE</v>
          </cell>
        </row>
        <row r="4">
          <cell r="A4" t="str">
            <v>AGGLO STD</v>
          </cell>
          <cell r="B4" t="str">
            <v>AGGLO STD</v>
          </cell>
          <cell r="D4" t="str">
            <v>Ch Bois essence fine</v>
          </cell>
          <cell r="F4" t="str">
            <v>CHT BOIS HETRE</v>
          </cell>
        </row>
        <row r="5">
          <cell r="A5" t="str">
            <v>AGGLO STD</v>
          </cell>
          <cell r="B5" t="str">
            <v>AGGLO STD</v>
          </cell>
          <cell r="D5" t="str">
            <v>Ch krono d704pr</v>
          </cell>
          <cell r="F5" t="str">
            <v>Ch krono d704pr</v>
          </cell>
        </row>
        <row r="6">
          <cell r="A6" t="str">
            <v>AGGLO STD</v>
          </cell>
          <cell r="B6" t="str">
            <v>AGGLO STD</v>
          </cell>
        </row>
        <row r="7">
          <cell r="A7" t="str">
            <v>AGGLO STD</v>
          </cell>
          <cell r="B7" t="str">
            <v>AGGLO STD</v>
          </cell>
        </row>
        <row r="8">
          <cell r="A8" t="str">
            <v>AGGLO STD</v>
          </cell>
          <cell r="B8" t="str">
            <v>AGGLO STD</v>
          </cell>
        </row>
        <row r="9">
          <cell r="A9" t="str">
            <v>AGGLO STD</v>
          </cell>
          <cell r="B9" t="str">
            <v>AGGLO STD</v>
          </cell>
        </row>
        <row r="10">
          <cell r="A10" t="str">
            <v>CP CINTRABLE</v>
          </cell>
          <cell r="B10" t="str">
            <v>CP CINTRABLE</v>
          </cell>
        </row>
        <row r="11">
          <cell r="A11" t="str">
            <v>CP CINTRABLE HYDRO</v>
          </cell>
        </row>
        <row r="12">
          <cell r="A12" t="str">
            <v>CP CTBX</v>
          </cell>
          <cell r="B12" t="str">
            <v>CP CTBX</v>
          </cell>
        </row>
        <row r="13">
          <cell r="A13" t="str">
            <v>CP M1</v>
          </cell>
          <cell r="D13" t="str">
            <v>cht blanc lisse 2mm</v>
          </cell>
          <cell r="F13" t="str">
            <v>CHT BLANC LISSE PVC 2MM</v>
          </cell>
        </row>
        <row r="14">
          <cell r="A14" t="str">
            <v>CP MARINE</v>
          </cell>
          <cell r="D14" t="str">
            <v>Cht plaquage cedre</v>
          </cell>
          <cell r="F14" t="str">
            <v>CHANT PLAQUAGE CEDRE</v>
          </cell>
        </row>
        <row r="15">
          <cell r="A15" t="str">
            <v>CP STD</v>
          </cell>
          <cell r="B15" t="str">
            <v>CP STD</v>
          </cell>
          <cell r="D15" t="str">
            <v>Cht protection</v>
          </cell>
          <cell r="F15" t="str">
            <v>Cht protection</v>
          </cell>
        </row>
        <row r="16">
          <cell r="A16" t="str">
            <v>FORMAT 1 CF</v>
          </cell>
          <cell r="D16" t="str">
            <v>CONTREFACE</v>
          </cell>
          <cell r="F16" t="str">
            <v>CONTREFACE</v>
          </cell>
        </row>
        <row r="17">
          <cell r="A17" t="str">
            <v>FORMAT 1 FACE A 1 FACE BRUT</v>
          </cell>
          <cell r="D17" t="str">
            <v>PVC 2MM BLANC</v>
          </cell>
          <cell r="F17" t="str">
            <v>CHT BLANC LISSE 2MM</v>
          </cell>
        </row>
        <row r="18">
          <cell r="A18" t="str">
            <v>FORMAT 1 FACE ALU</v>
          </cell>
          <cell r="D18" t="str">
            <v>PVC 2MM CERISE</v>
          </cell>
          <cell r="F18" t="str">
            <v>CHT CERISE 2MM</v>
          </cell>
        </row>
        <row r="19">
          <cell r="A19" t="str">
            <v>FORMAT 1 FACE B 1 FACE BRUT</v>
          </cell>
          <cell r="D19" t="str">
            <v>PVC 2MM POMME VERTE</v>
          </cell>
          <cell r="F19" t="str">
            <v>CHT POMME VERTE 2MM</v>
          </cell>
        </row>
        <row r="20">
          <cell r="A20" t="str">
            <v>FORMAT 1 FACE C 1 FACE BRUT</v>
          </cell>
          <cell r="D20" t="str">
            <v>PVC-20/10-U104</v>
          </cell>
          <cell r="F20" t="str">
            <v>CHT PVC 20/10° ALBATRE</v>
          </cell>
        </row>
        <row r="21">
          <cell r="A21" t="str">
            <v>FORMAT 1F DEC-A (LVA)</v>
          </cell>
          <cell r="D21" t="str">
            <v>PVC-2MM-BLANC</v>
          </cell>
          <cell r="F21" t="str">
            <v>CHT BLANC LISSE 2MM</v>
          </cell>
        </row>
        <row r="22">
          <cell r="A22" t="str">
            <v>FORMAT 1F DEC-B (LVA)</v>
          </cell>
          <cell r="D22" t="str">
            <v>PVC-2MM-BLANC PREMIUM</v>
          </cell>
          <cell r="F22" t="str">
            <v>PVC-2MM-BLANC PREMIUM</v>
          </cell>
        </row>
        <row r="23">
          <cell r="A23" t="str">
            <v>FORMAT 1F DEC-C (LVA)</v>
          </cell>
          <cell r="D23" t="str">
            <v>PVC-6/10-BLANC</v>
          </cell>
          <cell r="F23" t="str">
            <v>CHT PVC BLANC 6/10°</v>
          </cell>
        </row>
        <row r="24">
          <cell r="A24" t="str">
            <v>FORMAT 1F DEC-D (LVA)</v>
          </cell>
          <cell r="D24" t="str">
            <v>PVC-8/10-BLANC</v>
          </cell>
          <cell r="F24" t="str">
            <v>CHT PVC 8/10E BLANC</v>
          </cell>
        </row>
        <row r="25">
          <cell r="A25" t="str">
            <v>FORMAT 1F DEC-E (LVA)</v>
          </cell>
          <cell r="D25" t="str">
            <v>PVC-8/10-BRUME</v>
          </cell>
          <cell r="F25" t="str">
            <v>PVC-8/10-BRUME</v>
          </cell>
        </row>
        <row r="26">
          <cell r="A26" t="str">
            <v>FORMAT 1F UNI-A (LVA)</v>
          </cell>
          <cell r="D26" t="str">
            <v>PVC-8/10-CHENE ROYAL</v>
          </cell>
          <cell r="F26" t="str">
            <v>PVC-8/10-CHENE ROYAL</v>
          </cell>
        </row>
        <row r="27">
          <cell r="A27" t="str">
            <v>FORMAT 1F UNI-B (LVA)</v>
          </cell>
          <cell r="D27" t="str">
            <v>PVC-8/10-U104</v>
          </cell>
          <cell r="F27" t="str">
            <v>CHT PVC 8/10° ALBATRE</v>
          </cell>
        </row>
        <row r="28">
          <cell r="A28" t="str">
            <v>FORMAT 1F UNI-C (LVA)</v>
          </cell>
          <cell r="D28" t="str">
            <v>STRAT BLANC PREMIUM</v>
          </cell>
          <cell r="F28" t="str">
            <v>STRAT BLANC PREMIUM</v>
          </cell>
        </row>
        <row r="29">
          <cell r="A29" t="str">
            <v>FORMAT 1F UNI-D (LVA)</v>
          </cell>
          <cell r="D29" t="str">
            <v>STRAT DECOR A</v>
          </cell>
          <cell r="F29" t="str">
            <v>CHT STRAT ALPI</v>
          </cell>
        </row>
        <row r="30">
          <cell r="A30" t="str">
            <v>FORMAT 1F UNI-E (LVA)</v>
          </cell>
          <cell r="D30" t="str">
            <v>STRAT LAVANDE F7884</v>
          </cell>
          <cell r="F30" t="str">
            <v>STRAT LAVANDE F7884</v>
          </cell>
        </row>
        <row r="31">
          <cell r="A31" t="str">
            <v>FORMAT 2 CF</v>
          </cell>
          <cell r="D31" t="str">
            <v>STRAT MICROLINE LAITON</v>
          </cell>
          <cell r="F31" t="str">
            <v>STRAT MICROLINE LAITON</v>
          </cell>
        </row>
        <row r="32">
          <cell r="A32" t="str">
            <v>FORMAT 2 FACES DECOR A/B</v>
          </cell>
          <cell r="D32" t="str">
            <v>STRAT PRINT BLEU CLAIR 851</v>
          </cell>
          <cell r="F32" t="str">
            <v>STRAT BLEU CLAIR 851</v>
          </cell>
        </row>
        <row r="33">
          <cell r="A33" t="str">
            <v>FORMAT 2 FACES DECOR A/C</v>
          </cell>
          <cell r="D33" t="str">
            <v>STRAT PRINT BLEU FONCE 428</v>
          </cell>
          <cell r="F33" t="str">
            <v>STRAT BLEU FONCE 428</v>
          </cell>
        </row>
        <row r="34">
          <cell r="A34" t="str">
            <v>FORMAT 2 FACES DECOR B/C</v>
          </cell>
          <cell r="D34" t="str">
            <v>STRAT ROUGE</v>
          </cell>
          <cell r="F34" t="str">
            <v>STRAT ROUGE MING R043</v>
          </cell>
        </row>
        <row r="35">
          <cell r="A35" t="str">
            <v>FORMAT 2F DEC-A (LVA)</v>
          </cell>
          <cell r="D35" t="str">
            <v xml:space="preserve">STRAT VERDE CEDRO </v>
          </cell>
          <cell r="F35" t="str">
            <v>PRINT441 LISSE</v>
          </cell>
        </row>
        <row r="36">
          <cell r="A36" t="str">
            <v>FORMAT 2F DEC-B (LVA)</v>
          </cell>
        </row>
        <row r="37">
          <cell r="A37" t="str">
            <v>FORMAT 2F DEC-C (LVA)</v>
          </cell>
        </row>
        <row r="38">
          <cell r="A38" t="str">
            <v>FORMAT 2F DEC-D (LVA)</v>
          </cell>
        </row>
        <row r="39">
          <cell r="A39" t="str">
            <v>FORMAT 2F DEC-E (LVA)</v>
          </cell>
        </row>
        <row r="40">
          <cell r="A40" t="str">
            <v>MEDIUM</v>
          </cell>
          <cell r="B40" t="str">
            <v>MEDIUM</v>
          </cell>
        </row>
        <row r="41">
          <cell r="A41" t="str">
            <v>MEDIUM HYDRO</v>
          </cell>
          <cell r="B41" t="str">
            <v>MEDIUM HYDRO</v>
          </cell>
        </row>
        <row r="42">
          <cell r="A42" t="str">
            <v>MELA ALBATRE</v>
          </cell>
          <cell r="B42" t="str">
            <v>MELA ALBATRE</v>
          </cell>
        </row>
        <row r="43">
          <cell r="A43" t="str">
            <v>MELA BLANC</v>
          </cell>
          <cell r="B43" t="str">
            <v>MELA BLANC</v>
          </cell>
        </row>
        <row r="44">
          <cell r="A44" t="str">
            <v>MELA BLANC HYDRO</v>
          </cell>
          <cell r="B44" t="str">
            <v>MELA BLANC HYDRO</v>
          </cell>
        </row>
        <row r="45">
          <cell r="A45" t="str">
            <v>MELA BLANC M1</v>
          </cell>
          <cell r="B45" t="str">
            <v>MELA BLANC M1</v>
          </cell>
        </row>
        <row r="46">
          <cell r="A46" t="str">
            <v>MELA BRUME</v>
          </cell>
          <cell r="B46" t="str">
            <v>MELA BRUME</v>
          </cell>
        </row>
        <row r="47">
          <cell r="A47" t="str">
            <v>MELA CHENE</v>
          </cell>
          <cell r="B47" t="str">
            <v>MELA CHENE ROYAL</v>
          </cell>
        </row>
        <row r="48">
          <cell r="A48" t="str">
            <v>MELA DECOR A</v>
          </cell>
        </row>
        <row r="49">
          <cell r="A49" t="str">
            <v>MELA DECOR B</v>
          </cell>
        </row>
        <row r="50">
          <cell r="A50" t="str">
            <v>MELA DECOR C</v>
          </cell>
        </row>
        <row r="51">
          <cell r="A51" t="str">
            <v>MELA DECOR D</v>
          </cell>
        </row>
        <row r="52">
          <cell r="A52" t="str">
            <v>MELA DECOR E</v>
          </cell>
        </row>
        <row r="53">
          <cell r="A53" t="str">
            <v>MELA GRIS PERLE</v>
          </cell>
        </row>
        <row r="55">
          <cell r="A55" t="str">
            <v>MELA UNI A</v>
          </cell>
        </row>
        <row r="56">
          <cell r="A56" t="str">
            <v>MELA UNI B</v>
          </cell>
        </row>
        <row r="57">
          <cell r="A57" t="str">
            <v>MELA UNI C</v>
          </cell>
        </row>
        <row r="58">
          <cell r="A58" t="str">
            <v>MOABI DUFOUR</v>
          </cell>
          <cell r="B58" t="str">
            <v>CP MOABI DUFOUR</v>
          </cell>
        </row>
        <row r="59">
          <cell r="A59" t="str">
            <v>PLAN DE TRAVAIL</v>
          </cell>
          <cell r="B59" t="str">
            <v>PLAN DE TRAVAIL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">
          <cell r="A1" t="str">
            <v>Code Client</v>
          </cell>
          <cell r="B1" t="str">
            <v>Désignation</v>
          </cell>
          <cell r="C1" t="str">
            <v>Adresse</v>
          </cell>
          <cell r="D1" t="str">
            <v>Code Postal</v>
          </cell>
          <cell r="E1" t="str">
            <v>Ville</v>
          </cell>
          <cell r="F1" t="str">
            <v>Pays</v>
          </cell>
          <cell r="G1" t="str">
            <v>Zone géographique</v>
          </cell>
          <cell r="H1" t="str">
            <v>Pôle d'activité</v>
          </cell>
          <cell r="I1" t="str">
            <v>DAS</v>
          </cell>
          <cell r="J1" t="str">
            <v>Commercial</v>
          </cell>
          <cell r="K1" t="str">
            <v>Téléphone</v>
          </cell>
          <cell r="L1" t="str">
            <v>Tél Portable</v>
          </cell>
          <cell r="M1" t="str">
            <v>No de Fax</v>
          </cell>
        </row>
        <row r="2">
          <cell r="A2" t="str">
            <v xml:space="preserve">3C </v>
          </cell>
          <cell r="B2" t="str">
            <v>3 C</v>
          </cell>
          <cell r="C2" t="str">
            <v>2 - 4 Quai de seine</v>
          </cell>
          <cell r="D2">
            <v>93280</v>
          </cell>
          <cell r="E2" t="str">
            <v>Saint Denis</v>
          </cell>
          <cell r="F2" t="str">
            <v>France</v>
          </cell>
          <cell r="G2" t="str">
            <v>Ile de France</v>
          </cell>
          <cell r="H2" t="str">
            <v>Production</v>
          </cell>
          <cell r="I2" t="str">
            <v>P1 - Sous Traitance Agencement</v>
          </cell>
          <cell r="J2" t="str">
            <v>Emmanuel Boussard</v>
          </cell>
          <cell r="K2" t="str">
            <v>01 48  13 28 55  /  98</v>
          </cell>
          <cell r="L2" t="str">
            <v>06 88 24 72 56</v>
          </cell>
          <cell r="M2" t="str">
            <v>01 42 43 97 37</v>
          </cell>
        </row>
        <row r="3">
          <cell r="A3" t="str">
            <v>ADECO</v>
          </cell>
          <cell r="B3" t="str">
            <v>A.DE.CO</v>
          </cell>
          <cell r="C3" t="str">
            <v>ZA du Landy  11 rue des Tanneurs</v>
          </cell>
          <cell r="D3">
            <v>56450</v>
          </cell>
          <cell r="E3" t="str">
            <v>THEIX</v>
          </cell>
          <cell r="F3" t="str">
            <v>France</v>
          </cell>
          <cell r="G3" t="str">
            <v>Nord Ouest</v>
          </cell>
          <cell r="H3" t="str">
            <v>Production</v>
          </cell>
          <cell r="I3" t="str">
            <v>P3 - Enseignes (sans pose)</v>
          </cell>
          <cell r="J3" t="str">
            <v>Emmanuel Boussard</v>
          </cell>
          <cell r="K3" t="str">
            <v>02.97.43.03.06</v>
          </cell>
          <cell r="L3" t="str">
            <v>06.80.10.16.37</v>
          </cell>
          <cell r="M3" t="str">
            <v>02.97.43.18.48</v>
          </cell>
        </row>
        <row r="4">
          <cell r="A4" t="str">
            <v>ABE</v>
          </cell>
          <cell r="B4" t="str">
            <v>ABE MENUISERIE</v>
          </cell>
          <cell r="C4" t="str">
            <v>10 Chemin de la Geneste</v>
          </cell>
          <cell r="D4">
            <v>78530</v>
          </cell>
          <cell r="E4" t="str">
            <v>BUC</v>
          </cell>
          <cell r="F4" t="str">
            <v>France</v>
          </cell>
          <cell r="G4" t="str">
            <v>Ile de France</v>
          </cell>
          <cell r="H4" t="str">
            <v>Production</v>
          </cell>
          <cell r="I4" t="str">
            <v>P1 - Sous Traitance Agencement</v>
          </cell>
          <cell r="J4" t="str">
            <v>Emmanuel Boussard</v>
          </cell>
          <cell r="K4" t="str">
            <v>06 11 75 56 65</v>
          </cell>
          <cell r="L4" t="str">
            <v>06 11 75 56 65</v>
          </cell>
          <cell r="M4" t="str">
            <v>01 39 56 16 58</v>
          </cell>
        </row>
        <row r="5">
          <cell r="A5" t="str">
            <v>ACCOR</v>
          </cell>
          <cell r="B5" t="str">
            <v>ACCOR</v>
          </cell>
          <cell r="C5" t="str">
            <v>2 Avenue du lac</v>
          </cell>
          <cell r="D5">
            <v>91021</v>
          </cell>
          <cell r="E5" t="str">
            <v>EVRY CEDEX</v>
          </cell>
          <cell r="F5" t="str">
            <v>France</v>
          </cell>
          <cell r="G5" t="str">
            <v>Toute la France</v>
          </cell>
          <cell r="H5" t="str">
            <v>Agencement</v>
          </cell>
          <cell r="I5" t="str">
            <v>A2 - Loisirs</v>
          </cell>
          <cell r="J5" t="str">
            <v>Emmanuel Boussard</v>
          </cell>
          <cell r="K5" t="str">
            <v>01 41 33 63 36</v>
          </cell>
        </row>
        <row r="6">
          <cell r="A6" t="str">
            <v>AFFLUENCE AGENCEMENT SAS</v>
          </cell>
          <cell r="B6" t="str">
            <v>AFFLUENCE AGENCEMENT SAS</v>
          </cell>
          <cell r="C6" t="str">
            <v>15, rue Montcalm</v>
          </cell>
          <cell r="D6">
            <v>75018</v>
          </cell>
          <cell r="E6" t="str">
            <v>PARIS</v>
          </cell>
          <cell r="F6" t="str">
            <v>France</v>
          </cell>
          <cell r="G6" t="str">
            <v>Toute la France</v>
          </cell>
          <cell r="H6" t="str">
            <v>Agencement</v>
          </cell>
          <cell r="I6" t="str">
            <v>A1 - Tertiaire</v>
          </cell>
          <cell r="J6" t="str">
            <v>Emmanuel Boussard</v>
          </cell>
          <cell r="L6" t="str">
            <v>06.69.79.44.45</v>
          </cell>
          <cell r="M6" t="str">
            <v>01.42.58.75.12</v>
          </cell>
        </row>
        <row r="7">
          <cell r="A7" t="str">
            <v>AGEBA</v>
          </cell>
          <cell r="B7" t="str">
            <v>AGEBA</v>
          </cell>
          <cell r="C7" t="str">
            <v xml:space="preserve">ZI du Moulin  Route de Pontault Combault  </v>
          </cell>
          <cell r="D7">
            <v>77680</v>
          </cell>
          <cell r="E7" t="str">
            <v>ROISSY EN BRIE</v>
          </cell>
          <cell r="F7" t="str">
            <v>France</v>
          </cell>
          <cell r="G7" t="str">
            <v>Ile de France</v>
          </cell>
          <cell r="H7" t="str">
            <v>Production</v>
          </cell>
          <cell r="I7" t="str">
            <v>P1 - Sous Traitance Agencement</v>
          </cell>
          <cell r="J7" t="str">
            <v>Emmanuel Boussard</v>
          </cell>
          <cell r="K7" t="str">
            <v>01 60 28 64 69</v>
          </cell>
          <cell r="M7" t="str">
            <v>01 60 28 65 92</v>
          </cell>
        </row>
        <row r="8">
          <cell r="A8" t="str">
            <v>AGENCE ARCH CONCEPT</v>
          </cell>
          <cell r="B8" t="str">
            <v>AGENCE ARCH CONCEPT</v>
          </cell>
          <cell r="C8" t="str">
            <v>133 RUE FALGUIERE</v>
          </cell>
          <cell r="D8">
            <v>75015</v>
          </cell>
          <cell r="E8" t="str">
            <v>PARIS</v>
          </cell>
          <cell r="F8" t="str">
            <v>France</v>
          </cell>
          <cell r="G8" t="str">
            <v>Ile de France</v>
          </cell>
          <cell r="H8" t="str">
            <v>Agencement</v>
          </cell>
          <cell r="I8" t="str">
            <v>A1 - Tertiaire</v>
          </cell>
          <cell r="J8" t="str">
            <v>Emmanuel Boussard</v>
          </cell>
          <cell r="K8" t="str">
            <v>01 42 19 07 05</v>
          </cell>
          <cell r="M8" t="str">
            <v>01 45 66 57 40</v>
          </cell>
        </row>
        <row r="9">
          <cell r="A9" t="str">
            <v>AGENCE PIERRE CHICAN</v>
          </cell>
          <cell r="B9" t="str">
            <v>AGENCE PIERRE CHICAN</v>
          </cell>
          <cell r="C9" t="str">
            <v>105, rue du faubourg du Temple</v>
          </cell>
          <cell r="D9">
            <v>75010</v>
          </cell>
          <cell r="E9" t="str">
            <v>PARIS</v>
          </cell>
          <cell r="F9" t="str">
            <v>France</v>
          </cell>
          <cell r="G9" t="str">
            <v>Ile de France</v>
          </cell>
          <cell r="H9" t="str">
            <v>Agencement</v>
          </cell>
          <cell r="I9" t="str">
            <v>A1 - Tertiaire</v>
          </cell>
          <cell r="J9" t="str">
            <v>Emmanuel Boussard</v>
          </cell>
          <cell r="K9" t="str">
            <v>01 52 00 11 24</v>
          </cell>
          <cell r="L9" t="str">
            <v>06 78 77 16 60</v>
          </cell>
        </row>
        <row r="10">
          <cell r="A10" t="str">
            <v>PAUL CHAMPS.</v>
          </cell>
          <cell r="B10" t="str">
            <v>AGENCEMENT PAUL CHAMPS</v>
          </cell>
          <cell r="C10" t="str">
            <v>99 rue Jules Lesven</v>
          </cell>
          <cell r="D10">
            <v>29283</v>
          </cell>
          <cell r="E10" t="str">
            <v>BREST CEDEX</v>
          </cell>
          <cell r="F10" t="str">
            <v>France</v>
          </cell>
          <cell r="G10" t="str">
            <v>Toute la France</v>
          </cell>
          <cell r="H10" t="str">
            <v>Production</v>
          </cell>
          <cell r="I10" t="str">
            <v>P1 - Sous Traitance Agencement</v>
          </cell>
          <cell r="J10" t="str">
            <v>Emmanuel Boussard</v>
          </cell>
          <cell r="K10" t="str">
            <v>02 98 46 37 46</v>
          </cell>
          <cell r="M10" t="str">
            <v>02 98 80 61 10</v>
          </cell>
        </row>
        <row r="11">
          <cell r="A11" t="str">
            <v>ALLIAURA</v>
          </cell>
          <cell r="B11" t="str">
            <v>ALLIAURA MARINE</v>
          </cell>
          <cell r="C11" t="str">
            <v>38, rue de Carnac</v>
          </cell>
          <cell r="D11">
            <v>72190</v>
          </cell>
          <cell r="E11" t="str">
            <v>COULAINES</v>
          </cell>
          <cell r="F11" t="str">
            <v>France</v>
          </cell>
          <cell r="G11" t="str">
            <v>Nord Ouest</v>
          </cell>
          <cell r="H11" t="str">
            <v>Production</v>
          </cell>
          <cell r="I11" t="str">
            <v>P2 - Naval</v>
          </cell>
          <cell r="J11" t="str">
            <v>Marc Brouillet</v>
          </cell>
          <cell r="K11" t="str">
            <v>02 43 28 18 88</v>
          </cell>
          <cell r="M11" t="str">
            <v>02 43 74 01 71</v>
          </cell>
        </row>
        <row r="12">
          <cell r="A12" t="str">
            <v>ALPHA</v>
          </cell>
          <cell r="B12" t="str">
            <v>ALPHA INTERNATIONAL</v>
          </cell>
          <cell r="C12" t="str">
            <v>6, rue Pierre Dupont</v>
          </cell>
          <cell r="D12">
            <v>92150</v>
          </cell>
          <cell r="E12" t="str">
            <v>SURESNES</v>
          </cell>
          <cell r="F12" t="str">
            <v>France</v>
          </cell>
          <cell r="G12" t="str">
            <v>Hors France</v>
          </cell>
          <cell r="H12" t="str">
            <v>Agencement</v>
          </cell>
          <cell r="I12" t="str">
            <v>A1 - Tertiaire</v>
          </cell>
          <cell r="J12" t="str">
            <v>Emmanuel Boussard</v>
          </cell>
          <cell r="K12" t="str">
            <v>01 41 44 75 00</v>
          </cell>
          <cell r="M12" t="str">
            <v xml:space="preserve">01 41 44 75 01 </v>
          </cell>
        </row>
        <row r="13">
          <cell r="A13" t="str">
            <v>AMC2</v>
          </cell>
          <cell r="B13" t="str">
            <v>AMC2</v>
          </cell>
          <cell r="C13" t="str">
            <v>2 rue des Armoiries  ZA de Champigny</v>
          </cell>
          <cell r="D13">
            <v>94500</v>
          </cell>
          <cell r="E13" t="str">
            <v>CHAMPIGNY SUR MARNE</v>
          </cell>
          <cell r="F13" t="str">
            <v>France</v>
          </cell>
          <cell r="G13" t="str">
            <v>Ile de France</v>
          </cell>
          <cell r="H13" t="str">
            <v>Agencement</v>
          </cell>
          <cell r="I13" t="str">
            <v>A1 - Tertiaire</v>
          </cell>
          <cell r="J13" t="str">
            <v>Emmanuel Boussard</v>
          </cell>
          <cell r="K13" t="str">
            <v>01.45.16.02.68</v>
          </cell>
          <cell r="M13" t="str">
            <v>01.45.16.91.77</v>
          </cell>
        </row>
        <row r="14">
          <cell r="A14" t="str">
            <v>AOS</v>
          </cell>
          <cell r="B14" t="str">
            <v>AOS STUDLEY</v>
          </cell>
          <cell r="C14" t="str">
            <v>24 rue Jacques Ibert</v>
          </cell>
          <cell r="D14">
            <v>92533</v>
          </cell>
          <cell r="E14" t="str">
            <v>LEVALLOIS PERRET CEDEX</v>
          </cell>
          <cell r="F14" t="str">
            <v>France</v>
          </cell>
          <cell r="G14" t="str">
            <v>Toute la France</v>
          </cell>
          <cell r="H14" t="str">
            <v>Agencement</v>
          </cell>
          <cell r="I14" t="str">
            <v>A1 - Tertiaire</v>
          </cell>
          <cell r="J14" t="str">
            <v>Emmanuel Boussard</v>
          </cell>
          <cell r="K14" t="str">
            <v>01 73 01 21 00</v>
          </cell>
          <cell r="M14" t="str">
            <v>01 73 01 21 01</v>
          </cell>
        </row>
        <row r="15">
          <cell r="A15" t="str">
            <v>ARC EBÉNISTERIE</v>
          </cell>
          <cell r="B15" t="str">
            <v>ARC Ebénisterie</v>
          </cell>
          <cell r="C15" t="str">
            <v>7 rue de la Cellophane - Parc de la Vaucouleurs</v>
          </cell>
          <cell r="D15">
            <v>78711</v>
          </cell>
          <cell r="E15" t="str">
            <v>Mantes la Ville</v>
          </cell>
          <cell r="F15" t="str">
            <v>France</v>
          </cell>
          <cell r="G15" t="str">
            <v>Ile de France</v>
          </cell>
          <cell r="H15" t="str">
            <v>Agencement</v>
          </cell>
          <cell r="I15" t="str">
            <v>A1 - Tertiaire</v>
          </cell>
          <cell r="J15" t="str">
            <v>Emmanuel Boussard</v>
          </cell>
          <cell r="K15">
            <v>134784242</v>
          </cell>
          <cell r="M15">
            <v>134784488</v>
          </cell>
        </row>
        <row r="16">
          <cell r="A16" t="str">
            <v>ARCHI B</v>
          </cell>
          <cell r="B16" t="str">
            <v>ARCHI B</v>
          </cell>
          <cell r="C16" t="str">
            <v>13 Bis, Rue des longs prés  5 Villa des Fleurs</v>
          </cell>
          <cell r="D16">
            <v>92100</v>
          </cell>
          <cell r="E16" t="str">
            <v>BOULOGNE BILLANCOURT</v>
          </cell>
          <cell r="F16" t="str">
            <v>France</v>
          </cell>
          <cell r="G16" t="str">
            <v>Ile de France</v>
          </cell>
          <cell r="H16" t="str">
            <v>Agencement</v>
          </cell>
          <cell r="I16" t="str">
            <v>A1 - Tertiaire</v>
          </cell>
          <cell r="J16" t="str">
            <v>Emmanuel Boussard</v>
          </cell>
          <cell r="K16" t="str">
            <v>01 58 71 76 88</v>
          </cell>
        </row>
        <row r="17">
          <cell r="A17" t="str">
            <v>ARCHI PARTNERS</v>
          </cell>
          <cell r="B17" t="str">
            <v>ARCHI PARTNERS</v>
          </cell>
          <cell r="C17" t="str">
            <v>La Roche du Ribalet</v>
          </cell>
          <cell r="D17">
            <v>49300</v>
          </cell>
          <cell r="E17" t="str">
            <v>CHOLET</v>
          </cell>
          <cell r="F17" t="str">
            <v>France</v>
          </cell>
          <cell r="G17" t="str">
            <v>Toute la France</v>
          </cell>
          <cell r="H17" t="str">
            <v>Agencement</v>
          </cell>
          <cell r="I17" t="str">
            <v>A3 - Enseignes (avec pose)</v>
          </cell>
          <cell r="J17" t="str">
            <v>Emmanuel Boussard</v>
          </cell>
          <cell r="K17" t="str">
            <v>02 41 58 66 28</v>
          </cell>
          <cell r="M17" t="str">
            <v>02 41 71 93 57</v>
          </cell>
        </row>
        <row r="18">
          <cell r="A18" t="str">
            <v>ARCHITECTURE FARDIN</v>
          </cell>
          <cell r="B18" t="str">
            <v>ARCHITECTURE FARDIN</v>
          </cell>
          <cell r="C18" t="str">
            <v>28 r Fromenteaux</v>
          </cell>
          <cell r="D18">
            <v>44200</v>
          </cell>
          <cell r="E18" t="str">
            <v>NANTES</v>
          </cell>
          <cell r="F18" t="str">
            <v>France</v>
          </cell>
          <cell r="G18" t="str">
            <v>Nord Ouest</v>
          </cell>
          <cell r="H18" t="str">
            <v>Agencement</v>
          </cell>
          <cell r="I18" t="str">
            <v>A1 - Tertiaire</v>
          </cell>
          <cell r="J18" t="str">
            <v>Emmanuel Boussard</v>
          </cell>
          <cell r="K18" t="str">
            <v>02 51 76 36 43</v>
          </cell>
        </row>
        <row r="19">
          <cell r="A19" t="str">
            <v>ARTFORKIDS</v>
          </cell>
          <cell r="B19" t="str">
            <v>ART FOR KIDS</v>
          </cell>
          <cell r="C19" t="str">
            <v>1 rue du Général Delanne</v>
          </cell>
          <cell r="D19">
            <v>92200</v>
          </cell>
          <cell r="E19" t="str">
            <v>NEUILLY SUR SEINE</v>
          </cell>
          <cell r="F19" t="str">
            <v>France</v>
          </cell>
          <cell r="G19" t="str">
            <v>Ile de France</v>
          </cell>
          <cell r="H19" t="str">
            <v>Production</v>
          </cell>
          <cell r="I19" t="str">
            <v>P3 - Enseignes (sans pose)</v>
          </cell>
          <cell r="J19" t="str">
            <v>Emmanuel Boussard</v>
          </cell>
          <cell r="K19" t="str">
            <v>09 54 10 24 22</v>
          </cell>
        </row>
        <row r="20">
          <cell r="A20" t="str">
            <v>AS ENSEIGNE</v>
          </cell>
          <cell r="B20" t="str">
            <v>AS ENSEIGNE</v>
          </cell>
          <cell r="C20" t="str">
            <v>ZI LA TURBANIERE</v>
          </cell>
          <cell r="D20">
            <v>35530</v>
          </cell>
          <cell r="E20" t="str">
            <v>BRECE</v>
          </cell>
          <cell r="F20" t="str">
            <v>France</v>
          </cell>
          <cell r="G20" t="str">
            <v>Toute la France</v>
          </cell>
          <cell r="H20" t="str">
            <v>Production</v>
          </cell>
          <cell r="I20" t="str">
            <v>P1 - Sous Traitance Agencement</v>
          </cell>
          <cell r="J20" t="str">
            <v>Emmanuel Boussard</v>
          </cell>
          <cell r="K20">
            <v>299040202</v>
          </cell>
          <cell r="M20">
            <v>299040200</v>
          </cell>
        </row>
        <row r="21">
          <cell r="A21" t="str">
            <v>ASSELIN SAS THOUARS</v>
          </cell>
          <cell r="B21" t="str">
            <v>ASSELIN SAS THOUARS</v>
          </cell>
          <cell r="C21" t="str">
            <v>10, Boulevard Auguste Rodin BP 95</v>
          </cell>
          <cell r="D21">
            <v>79102</v>
          </cell>
          <cell r="E21" t="str">
            <v>THOUARS CEDEX 02</v>
          </cell>
          <cell r="F21" t="str">
            <v>France</v>
          </cell>
          <cell r="G21" t="str">
            <v>Toute la France</v>
          </cell>
          <cell r="H21" t="str">
            <v>Production</v>
          </cell>
          <cell r="I21" t="str">
            <v>P1 - Sous Traitance Agencement</v>
          </cell>
          <cell r="J21" t="str">
            <v>Marc Brouillet</v>
          </cell>
          <cell r="K21" t="str">
            <v>05 49 68 08 66</v>
          </cell>
          <cell r="M21" t="str">
            <v>05 49 66 62 38</v>
          </cell>
        </row>
        <row r="22">
          <cell r="A22" t="str">
            <v>ASS FDT</v>
          </cell>
          <cell r="B22" t="str">
            <v>ASSOCIATION AU FIL DU TEMPS</v>
          </cell>
          <cell r="C22" t="str">
            <v>208 rue de Bel Air</v>
          </cell>
          <cell r="D22">
            <v>49410</v>
          </cell>
          <cell r="E22" t="str">
            <v>LE MARILLAIS</v>
          </cell>
          <cell r="F22" t="str">
            <v>France</v>
          </cell>
          <cell r="G22" t="str">
            <v>Local</v>
          </cell>
          <cell r="H22" t="str">
            <v>Agencement</v>
          </cell>
          <cell r="I22" t="str">
            <v>A1 - Tertiaire</v>
          </cell>
          <cell r="J22" t="str">
            <v>Emmanuel Boussard</v>
          </cell>
        </row>
        <row r="23">
          <cell r="A23" t="str">
            <v>CLE</v>
          </cell>
          <cell r="B23" t="str">
            <v>ASSOCIATION CENTRE DE LOISIRS ENFANTS</v>
          </cell>
          <cell r="C23" t="str">
            <v>Maison des Services Publics, 2, rue du Comte-de-Champagny</v>
          </cell>
          <cell r="D23">
            <v>49310</v>
          </cell>
          <cell r="E23" t="str">
            <v>VIHIERS</v>
          </cell>
          <cell r="F23" t="str">
            <v>France</v>
          </cell>
          <cell r="G23" t="str">
            <v>Nord Ouest</v>
          </cell>
          <cell r="H23" t="str">
            <v>Agencement</v>
          </cell>
          <cell r="I23" t="str">
            <v>A2 - Loisirs</v>
          </cell>
          <cell r="J23" t="str">
            <v>Marc Brouillet</v>
          </cell>
        </row>
        <row r="24">
          <cell r="A24" t="str">
            <v>CHEVREUSE</v>
          </cell>
          <cell r="B24" t="str">
            <v>ATELIER DE CHEVREUSE</v>
          </cell>
          <cell r="C24" t="str">
            <v>ZI des Fousseaux  Rue Henriette Brault B.P.132</v>
          </cell>
          <cell r="D24">
            <v>49481</v>
          </cell>
          <cell r="E24" t="str">
            <v>SAINT SYLVAIN D'ANJOU</v>
          </cell>
          <cell r="F24" t="str">
            <v>France</v>
          </cell>
          <cell r="G24" t="str">
            <v>Nord Ouest</v>
          </cell>
          <cell r="H24" t="str">
            <v>Production</v>
          </cell>
          <cell r="I24" t="str">
            <v>P3 - Enseignes (sans pose)</v>
          </cell>
          <cell r="J24" t="str">
            <v>Emmanuel Boussard</v>
          </cell>
          <cell r="K24" t="str">
            <v>02 41 76 84 84</v>
          </cell>
          <cell r="M24" t="str">
            <v>02 41 76 89 27</v>
          </cell>
        </row>
        <row r="25">
          <cell r="A25" t="str">
            <v>ATELIER PEYTAVIN</v>
          </cell>
          <cell r="B25" t="str">
            <v>ATELIER PEYTAVIN</v>
          </cell>
          <cell r="C25" t="str">
            <v>15 Avenue d'Assas</v>
          </cell>
          <cell r="D25">
            <v>34000</v>
          </cell>
          <cell r="E25" t="str">
            <v>MONTPELLIER</v>
          </cell>
          <cell r="F25" t="str">
            <v>France</v>
          </cell>
          <cell r="G25" t="str">
            <v>Sud Ouest</v>
          </cell>
          <cell r="H25" t="str">
            <v>Agencement</v>
          </cell>
          <cell r="I25" t="str">
            <v>A2 - Loisirs</v>
          </cell>
          <cell r="J25" t="str">
            <v>Emmanuel Boussard</v>
          </cell>
          <cell r="K25" t="str">
            <v>04 67 70 92 00</v>
          </cell>
        </row>
        <row r="26">
          <cell r="A26" t="str">
            <v>ATELIER VIE</v>
          </cell>
          <cell r="B26" t="str">
            <v>ATELIER VIE</v>
          </cell>
          <cell r="C26" t="str">
            <v>15 rue du Rocher  ZA de l'Aubinière</v>
          </cell>
          <cell r="D26">
            <v>49124</v>
          </cell>
          <cell r="E26" t="str">
            <v>ST BARTHELEMY D ANJOU</v>
          </cell>
          <cell r="F26" t="str">
            <v>France</v>
          </cell>
          <cell r="I26" t="str">
            <v>France</v>
          </cell>
        </row>
        <row r="27">
          <cell r="A27" t="str">
            <v>ATELIER DES CHEFS</v>
          </cell>
          <cell r="B27" t="str">
            <v>ATELIERS DES CHEFS</v>
          </cell>
          <cell r="C27" t="str">
            <v>Rue de Pinthière</v>
          </cell>
          <cell r="D27">
            <v>75015</v>
          </cell>
          <cell r="E27" t="str">
            <v>PARIS</v>
          </cell>
          <cell r="F27" t="str">
            <v>France</v>
          </cell>
          <cell r="G27" t="str">
            <v>Ile de France</v>
          </cell>
          <cell r="H27" t="str">
            <v>Agencement</v>
          </cell>
          <cell r="I27" t="str">
            <v>A3 - Enseignes (avec pose)</v>
          </cell>
          <cell r="J27" t="str">
            <v>Emmanuel Boussard</v>
          </cell>
        </row>
        <row r="28">
          <cell r="A28" t="str">
            <v>NORMAND</v>
          </cell>
          <cell r="B28" t="str">
            <v>ATELIERS NORMAND</v>
          </cell>
          <cell r="C28" t="str">
            <v>41, quai de Versailles  BP 90126</v>
          </cell>
          <cell r="D28">
            <v>44001</v>
          </cell>
          <cell r="E28" t="str">
            <v>NANTES cedex 1</v>
          </cell>
          <cell r="F28" t="str">
            <v>France</v>
          </cell>
          <cell r="G28" t="str">
            <v>Nord Ouest</v>
          </cell>
          <cell r="H28" t="str">
            <v>Production</v>
          </cell>
          <cell r="I28" t="str">
            <v>P1 - Sous Traitance Agencement</v>
          </cell>
          <cell r="J28" t="str">
            <v>Emmanuel Boussard</v>
          </cell>
          <cell r="K28" t="str">
            <v>02 40 37 27 17</v>
          </cell>
          <cell r="M28" t="str">
            <v>02 40 37 91 80</v>
          </cell>
        </row>
        <row r="29">
          <cell r="A29" t="str">
            <v>ST JACQUES</v>
          </cell>
          <cell r="B29" t="str">
            <v>ATELIERS SAINT JACQUES</v>
          </cell>
          <cell r="C29" t="str">
            <v>Domaine de Coubertin</v>
          </cell>
          <cell r="D29">
            <v>78470</v>
          </cell>
          <cell r="E29" t="str">
            <v>ST REMY LES CHEVREUSE</v>
          </cell>
          <cell r="F29" t="str">
            <v>France</v>
          </cell>
          <cell r="G29" t="str">
            <v>Ile de France</v>
          </cell>
          <cell r="H29" t="str">
            <v>Production</v>
          </cell>
          <cell r="I29" t="str">
            <v>P1 - Sous Traitance Agencement</v>
          </cell>
          <cell r="J29" t="str">
            <v>Emmanuel Boussard</v>
          </cell>
          <cell r="K29" t="str">
            <v>01 30 85 69 21</v>
          </cell>
          <cell r="M29" t="str">
            <v>01 30 85 69 30</v>
          </cell>
        </row>
        <row r="30">
          <cell r="A30" t="str">
            <v>AUZOUX.</v>
          </cell>
          <cell r="B30" t="str">
            <v>AUZOUX</v>
          </cell>
          <cell r="C30" t="str">
            <v>2016 rue de Louviers</v>
          </cell>
          <cell r="D30">
            <v>76320</v>
          </cell>
          <cell r="E30" t="str">
            <v>ST PIERRE LES ELBEUF</v>
          </cell>
          <cell r="F30" t="str">
            <v>France</v>
          </cell>
          <cell r="G30" t="str">
            <v>Nord Ouest</v>
          </cell>
          <cell r="H30" t="str">
            <v>Production</v>
          </cell>
          <cell r="I30" t="str">
            <v>P1 - Sous Traitance Agencement</v>
          </cell>
          <cell r="J30" t="str">
            <v>Marc Brouillet</v>
          </cell>
          <cell r="K30" t="str">
            <v>02.35.81.55.30</v>
          </cell>
          <cell r="L30" t="str">
            <v>06 10 87 27 94</v>
          </cell>
          <cell r="M30" t="str">
            <v>02.35.77.25.48</v>
          </cell>
        </row>
        <row r="31">
          <cell r="A31" t="str">
            <v>ELIOR</v>
          </cell>
          <cell r="B31" t="str">
            <v>AVENANCE ELIOR</v>
          </cell>
          <cell r="C31" t="str">
            <v xml:space="preserve">46 - 52 Rue Albert </v>
          </cell>
          <cell r="D31">
            <v>75640</v>
          </cell>
          <cell r="E31" t="str">
            <v>PARIS CEDEX 13</v>
          </cell>
          <cell r="F31" t="str">
            <v>France</v>
          </cell>
          <cell r="G31" t="str">
            <v>France</v>
          </cell>
          <cell r="I31" t="str">
            <v>France</v>
          </cell>
          <cell r="J31" t="str">
            <v>Emmanuel Boussard</v>
          </cell>
        </row>
        <row r="32">
          <cell r="A32" t="str">
            <v>AVENANCE</v>
          </cell>
          <cell r="B32" t="str">
            <v>AVENANCE ENTREPRISES</v>
          </cell>
          <cell r="C32" t="str">
            <v>46/52 RUE ALBERT</v>
          </cell>
          <cell r="D32">
            <v>75640</v>
          </cell>
          <cell r="E32" t="str">
            <v>PARIS CEDEX 13</v>
          </cell>
          <cell r="F32" t="str">
            <v>France</v>
          </cell>
          <cell r="G32" t="str">
            <v>Ile de France</v>
          </cell>
          <cell r="H32" t="str">
            <v>Production</v>
          </cell>
          <cell r="I32" t="str">
            <v>P3 - Enseignes (sans pose)</v>
          </cell>
          <cell r="J32" t="str">
            <v>Emmanuel Boussard</v>
          </cell>
        </row>
        <row r="33">
          <cell r="A33" t="str">
            <v>BALENCIAGA</v>
          </cell>
          <cell r="B33" t="str">
            <v>BALENCIAGA</v>
          </cell>
          <cell r="C33" t="str">
            <v>7 avenue George V</v>
          </cell>
          <cell r="D33">
            <v>75008</v>
          </cell>
          <cell r="E33" t="str">
            <v>PARIS</v>
          </cell>
          <cell r="F33" t="str">
            <v>France</v>
          </cell>
          <cell r="G33" t="str">
            <v>Hors France</v>
          </cell>
          <cell r="H33" t="str">
            <v>Agencement</v>
          </cell>
          <cell r="I33" t="str">
            <v>A3 - Enseignes (avec pose)</v>
          </cell>
          <cell r="J33" t="str">
            <v>Emmanuel Boussard</v>
          </cell>
          <cell r="K33" t="str">
            <v>01.56.52.17.17</v>
          </cell>
          <cell r="L33" t="str">
            <v>06.25.25.87.57</v>
          </cell>
          <cell r="M33" t="str">
            <v>01.56.52.12.27</v>
          </cell>
        </row>
        <row r="34">
          <cell r="A34" t="str">
            <v>BALISTRERI</v>
          </cell>
          <cell r="B34" t="str">
            <v>BALISTRERI ARCHITECTE</v>
          </cell>
          <cell r="C34" t="str">
            <v xml:space="preserve">15 rue du Grand Veneur  </v>
          </cell>
          <cell r="D34">
            <v>75018</v>
          </cell>
          <cell r="E34" t="str">
            <v>PARIS</v>
          </cell>
          <cell r="F34" t="str">
            <v>France</v>
          </cell>
          <cell r="G34" t="str">
            <v>Toute la France</v>
          </cell>
          <cell r="H34" t="str">
            <v>Agencement</v>
          </cell>
          <cell r="I34" t="str">
            <v>A1 - Tertiaire</v>
          </cell>
          <cell r="J34" t="str">
            <v>Emmanuel Boussard</v>
          </cell>
          <cell r="K34">
            <v>144780206</v>
          </cell>
          <cell r="M34">
            <v>144780206</v>
          </cell>
        </row>
        <row r="35">
          <cell r="A35" t="str">
            <v>BATIDECOR</v>
          </cell>
          <cell r="B35" t="str">
            <v>BATI DECOR</v>
          </cell>
          <cell r="C35" t="str">
            <v>Rue Rene Hersen  ZI La Violette</v>
          </cell>
          <cell r="D35">
            <v>49240</v>
          </cell>
          <cell r="E35" t="str">
            <v>AVRILLE</v>
          </cell>
          <cell r="F35" t="str">
            <v>France</v>
          </cell>
          <cell r="G35" t="str">
            <v>Nord Ouest</v>
          </cell>
          <cell r="H35" t="str">
            <v>Production</v>
          </cell>
          <cell r="I35" t="str">
            <v>P1 - Sous Traitance Agencement</v>
          </cell>
          <cell r="J35" t="str">
            <v>Marc Brouillet</v>
          </cell>
          <cell r="K35" t="str">
            <v>02 41 69 23 87</v>
          </cell>
          <cell r="M35" t="str">
            <v>02 41 69 30 67</v>
          </cell>
        </row>
        <row r="36">
          <cell r="A36" t="str">
            <v>BATIRENOV</v>
          </cell>
          <cell r="B36" t="str">
            <v>BATI RENOV</v>
          </cell>
          <cell r="C36" t="str">
            <v>20, Rue Christophe Colomb</v>
          </cell>
          <cell r="D36">
            <v>94310</v>
          </cell>
          <cell r="E36" t="str">
            <v>ORLY</v>
          </cell>
          <cell r="F36" t="str">
            <v>France</v>
          </cell>
          <cell r="G36" t="str">
            <v>Toute la France</v>
          </cell>
          <cell r="H36" t="str">
            <v>Agencement</v>
          </cell>
          <cell r="I36" t="str">
            <v>A1 - Tertiaire</v>
          </cell>
          <cell r="J36" t="str">
            <v>Emmanuel Boussard</v>
          </cell>
          <cell r="K36" t="str">
            <v>01 48 53 63 00</v>
          </cell>
          <cell r="M36" t="str">
            <v>01 48 53 63 10</v>
          </cell>
        </row>
        <row r="37">
          <cell r="A37" t="str">
            <v>BEAUER</v>
          </cell>
          <cell r="B37" t="str">
            <v>BEAUER</v>
          </cell>
          <cell r="C37" t="str">
            <v>7 rue des Mésanges</v>
          </cell>
          <cell r="D37">
            <v>91190</v>
          </cell>
          <cell r="E37" t="str">
            <v>GIF SUR YVETTE</v>
          </cell>
          <cell r="F37" t="str">
            <v>France</v>
          </cell>
          <cell r="G37" t="str">
            <v>Ile de France</v>
          </cell>
          <cell r="H37" t="str">
            <v>Production</v>
          </cell>
          <cell r="I37" t="str">
            <v>P3 - Enseignes (sans pose)</v>
          </cell>
          <cell r="J37" t="str">
            <v>Marc Brouillet</v>
          </cell>
          <cell r="L37" t="str">
            <v>06 89 10 02 43</v>
          </cell>
        </row>
        <row r="38">
          <cell r="A38" t="str">
            <v>BELL &amp; ROSS</v>
          </cell>
          <cell r="B38" t="str">
            <v>BELL &amp; ROSS</v>
          </cell>
          <cell r="C38" t="str">
            <v>8 rue Copernic</v>
          </cell>
          <cell r="D38">
            <v>75116</v>
          </cell>
          <cell r="E38" t="str">
            <v>PARIS</v>
          </cell>
          <cell r="F38" t="str">
            <v>France</v>
          </cell>
          <cell r="G38" t="str">
            <v>International</v>
          </cell>
          <cell r="H38" t="str">
            <v>Agencement</v>
          </cell>
          <cell r="I38" t="str">
            <v>A3 - Enseignes (avec pose)</v>
          </cell>
          <cell r="J38" t="str">
            <v>Emmanuel Boussard</v>
          </cell>
          <cell r="K38">
            <v>173739344</v>
          </cell>
          <cell r="M38">
            <v>173739301</v>
          </cell>
        </row>
        <row r="39">
          <cell r="A39" t="str">
            <v>BERNARD</v>
          </cell>
          <cell r="B39" t="str">
            <v>BERNARD Rodolphe</v>
          </cell>
          <cell r="C39" t="str">
            <v>358 rue René Geaudicheau</v>
          </cell>
          <cell r="D39">
            <v>49700</v>
          </cell>
          <cell r="E39" t="str">
            <v>DOUE LA FONTAINE</v>
          </cell>
          <cell r="F39" t="str">
            <v>France</v>
          </cell>
        </row>
        <row r="40">
          <cell r="A40" t="str">
            <v>BESNARD</v>
          </cell>
          <cell r="B40" t="str">
            <v>BESNARD Carine</v>
          </cell>
          <cell r="C40" t="str">
            <v>4 Impasse Marronniers</v>
          </cell>
          <cell r="D40">
            <v>49700</v>
          </cell>
          <cell r="E40" t="str">
            <v>DOUE LA FONTAINE</v>
          </cell>
          <cell r="F40" t="str">
            <v>France</v>
          </cell>
        </row>
        <row r="41">
          <cell r="A41" t="str">
            <v>BLANVILAIN AGENCEMENT S.A</v>
          </cell>
          <cell r="B41" t="str">
            <v>BLANVILAIN AGENCEMENTS SAS</v>
          </cell>
          <cell r="C41" t="str">
            <v>6, rue des Balanciers  PA La Forge - BP 73137</v>
          </cell>
          <cell r="D41">
            <v>35831</v>
          </cell>
          <cell r="E41" t="str">
            <v>BETTON CEDEX</v>
          </cell>
          <cell r="F41" t="str">
            <v>France</v>
          </cell>
          <cell r="G41" t="str">
            <v>Toute la France</v>
          </cell>
          <cell r="H41" t="str">
            <v>Production</v>
          </cell>
          <cell r="I41" t="str">
            <v>P1 - Sous Traitance Agencement</v>
          </cell>
          <cell r="J41" t="str">
            <v>Emmanuel Boussard</v>
          </cell>
          <cell r="K41" t="str">
            <v>02 99 55 88 09</v>
          </cell>
          <cell r="M41" t="str">
            <v>02 99 55 73 65</v>
          </cell>
        </row>
        <row r="42">
          <cell r="A42" t="str">
            <v>BVC</v>
          </cell>
          <cell r="B42" t="str">
            <v>BLEU VERT CONCEPTS</v>
          </cell>
          <cell r="C42" t="str">
            <v>8 rue Gassendi</v>
          </cell>
          <cell r="D42">
            <v>75014</v>
          </cell>
          <cell r="E42" t="str">
            <v>PARIS</v>
          </cell>
          <cell r="F42" t="str">
            <v>France</v>
          </cell>
          <cell r="G42" t="str">
            <v>Ile de France</v>
          </cell>
          <cell r="H42" t="str">
            <v>Agencement</v>
          </cell>
          <cell r="I42" t="str">
            <v>A1 - Tertiaire</v>
          </cell>
          <cell r="J42" t="str">
            <v>Emmanuel Boussard</v>
          </cell>
          <cell r="K42" t="str">
            <v>01 43 20 51 98</v>
          </cell>
          <cell r="M42" t="str">
            <v>01 43 20 51 98</v>
          </cell>
        </row>
        <row r="43">
          <cell r="A43" t="str">
            <v>BONNARDEL</v>
          </cell>
          <cell r="B43" t="str">
            <v>BONNARDEL SAS</v>
          </cell>
          <cell r="C43" t="str">
            <v>2, Avenue du Président Paul Séramy</v>
          </cell>
          <cell r="D43">
            <v>77870</v>
          </cell>
          <cell r="E43" t="str">
            <v>VULAINES SUR SEINE</v>
          </cell>
          <cell r="F43" t="str">
            <v>France</v>
          </cell>
          <cell r="G43" t="str">
            <v>Ile de France</v>
          </cell>
          <cell r="H43" t="str">
            <v>Production</v>
          </cell>
          <cell r="I43" t="str">
            <v>P1 - Sous Traitance Agencement</v>
          </cell>
          <cell r="J43" t="str">
            <v>Emmanuel Boussard</v>
          </cell>
          <cell r="K43" t="str">
            <v>01 64 69 54 80</v>
          </cell>
          <cell r="M43" t="str">
            <v>01 64 23 92 11</v>
          </cell>
        </row>
        <row r="44">
          <cell r="A44" t="str">
            <v>BONNET.</v>
          </cell>
          <cell r="B44" t="str">
            <v>BONNET</v>
          </cell>
          <cell r="C44" t="str">
            <v>4 Allée Nicephore Niepce</v>
          </cell>
          <cell r="D44">
            <v>93360</v>
          </cell>
          <cell r="E44" t="str">
            <v>NEUILLY PLAISANCE</v>
          </cell>
          <cell r="F44" t="str">
            <v>France</v>
          </cell>
          <cell r="G44" t="str">
            <v>Ile de France</v>
          </cell>
          <cell r="H44" t="str">
            <v>Production</v>
          </cell>
          <cell r="I44" t="str">
            <v>P1 - Sous Traitance Agencement</v>
          </cell>
          <cell r="J44" t="str">
            <v>Emmanuel Boussard</v>
          </cell>
          <cell r="K44" t="str">
            <v>01 41 54 58 50</v>
          </cell>
          <cell r="M44" t="str">
            <v>01 41 54 58 51</v>
          </cell>
        </row>
        <row r="45">
          <cell r="A45" t="str">
            <v>BOUCHERON</v>
          </cell>
          <cell r="B45" t="str">
            <v>BOUCHERON SAS</v>
          </cell>
          <cell r="C45" t="str">
            <v>20 rue de la Paix</v>
          </cell>
          <cell r="D45">
            <v>75002</v>
          </cell>
          <cell r="E45" t="str">
            <v>PARIS</v>
          </cell>
          <cell r="F45" t="str">
            <v>France</v>
          </cell>
          <cell r="G45" t="str">
            <v>International</v>
          </cell>
          <cell r="H45" t="str">
            <v>Agencement</v>
          </cell>
          <cell r="I45" t="str">
            <v>A3 - Enseignes (avec pose)</v>
          </cell>
          <cell r="J45" t="str">
            <v>Emmanuel Boussard</v>
          </cell>
        </row>
        <row r="46">
          <cell r="A46" t="str">
            <v>BOULAY</v>
          </cell>
          <cell r="B46" t="str">
            <v>BOULAY Jérémy</v>
          </cell>
          <cell r="C46" t="str">
            <v>24 rue des Ecoles</v>
          </cell>
          <cell r="D46">
            <v>49400</v>
          </cell>
          <cell r="E46" t="str">
            <v>CHACE</v>
          </cell>
          <cell r="F46" t="str">
            <v>France</v>
          </cell>
          <cell r="H46" t="str">
            <v>Salarié</v>
          </cell>
          <cell r="I46" t="str">
            <v>Inactif</v>
          </cell>
          <cell r="J46" t="str">
            <v>Emmanuel Boussard</v>
          </cell>
        </row>
        <row r="47">
          <cell r="A47" t="str">
            <v>BOUSSARD</v>
          </cell>
          <cell r="B47" t="str">
            <v>BOUSSARD Emmanuel</v>
          </cell>
          <cell r="C47" t="str">
            <v>1bis rue Théobald de Soland</v>
          </cell>
          <cell r="D47">
            <v>49380</v>
          </cell>
          <cell r="E47" t="str">
            <v>THOUARCE</v>
          </cell>
          <cell r="F47" t="str">
            <v>France</v>
          </cell>
          <cell r="H47" t="str">
            <v>Salarié</v>
          </cell>
          <cell r="I47" t="str">
            <v>Inactif</v>
          </cell>
          <cell r="J47" t="str">
            <v>Emmanuel Boussard</v>
          </cell>
        </row>
        <row r="48">
          <cell r="A48" t="str">
            <v>BOUSSEAU</v>
          </cell>
          <cell r="B48" t="str">
            <v>BOUSSEAU Arnaud</v>
          </cell>
          <cell r="C48" t="str">
            <v>31 rue Colonel Panaget</v>
          </cell>
          <cell r="D48">
            <v>49540</v>
          </cell>
          <cell r="E48" t="str">
            <v>MARTIGNE BRIAND</v>
          </cell>
          <cell r="F48" t="str">
            <v>France</v>
          </cell>
          <cell r="H48" t="str">
            <v>Salarié</v>
          </cell>
          <cell r="I48" t="str">
            <v>Inactif</v>
          </cell>
          <cell r="J48" t="str">
            <v>Emmanuel Boussard</v>
          </cell>
        </row>
        <row r="49">
          <cell r="A49" t="str">
            <v xml:space="preserve">P_ BOUSSEAU </v>
          </cell>
          <cell r="B49" t="str">
            <v>BOUSSEAU Arnaud</v>
          </cell>
          <cell r="C49" t="str">
            <v>7 route d'Angers</v>
          </cell>
          <cell r="D49">
            <v>49700</v>
          </cell>
          <cell r="E49" t="str">
            <v>AMBILLOU CHÂTEAU</v>
          </cell>
          <cell r="F49" t="str">
            <v>France</v>
          </cell>
          <cell r="H49" t="str">
            <v>Salarié</v>
          </cell>
          <cell r="I49" t="str">
            <v>Inactif</v>
          </cell>
          <cell r="J49" t="str">
            <v>Emmanuel Boussard</v>
          </cell>
        </row>
        <row r="50">
          <cell r="A50" t="str">
            <v>BOUYGUES</v>
          </cell>
          <cell r="B50" t="str">
            <v>BOUYGUES RENOVATION PRIVEE</v>
          </cell>
          <cell r="C50" t="str">
            <v>1 avenue Eugène Freyssinet</v>
          </cell>
          <cell r="D50">
            <v>78061</v>
          </cell>
          <cell r="E50" t="str">
            <v>ST QUENTIN EN YVELINES CEDEX</v>
          </cell>
          <cell r="F50" t="str">
            <v>France</v>
          </cell>
          <cell r="G50" t="str">
            <v>Toute la France</v>
          </cell>
          <cell r="H50" t="str">
            <v>Agencement</v>
          </cell>
          <cell r="I50" t="str">
            <v>A1 - Tertiaire</v>
          </cell>
          <cell r="J50" t="str">
            <v>Emmanuel Boussard</v>
          </cell>
          <cell r="K50" t="str">
            <v>01 30 60 57 27</v>
          </cell>
          <cell r="L50" t="str">
            <v>06 60 35 44 83</v>
          </cell>
          <cell r="M50" t="str">
            <v>01 30 60 22 53</v>
          </cell>
        </row>
        <row r="51">
          <cell r="A51" t="str">
            <v>BREHERET</v>
          </cell>
          <cell r="B51" t="str">
            <v>BREHERET Anthony</v>
          </cell>
          <cell r="C51" t="str">
            <v>106 rue Nationale</v>
          </cell>
          <cell r="D51">
            <v>49120</v>
          </cell>
          <cell r="E51" t="str">
            <v>CHEMILLE</v>
          </cell>
          <cell r="F51" t="str">
            <v>France</v>
          </cell>
          <cell r="J51" t="str">
            <v>Emmanuel Boussard</v>
          </cell>
        </row>
        <row r="52">
          <cell r="A52" t="str">
            <v>BROUILLET HULSEMANS</v>
          </cell>
          <cell r="B52" t="str">
            <v>BROUILLET HULSEMANS Marc &amp; Lut</v>
          </cell>
          <cell r="C52" t="str">
            <v>L'Arbâlétrier</v>
          </cell>
          <cell r="D52">
            <v>49380</v>
          </cell>
          <cell r="E52" t="str">
            <v>FAVERAYE MACHELLES</v>
          </cell>
          <cell r="F52" t="str">
            <v>France</v>
          </cell>
        </row>
        <row r="53">
          <cell r="A53" t="str">
            <v>BROUILLETLUCIEN</v>
          </cell>
          <cell r="B53" t="str">
            <v>BROUILLET Lucien</v>
          </cell>
          <cell r="C53" t="str">
            <v>53 Route d'Anjou</v>
          </cell>
          <cell r="D53">
            <v>49540</v>
          </cell>
          <cell r="E53" t="str">
            <v>MARTIGNE BRIAND</v>
          </cell>
          <cell r="F53" t="str">
            <v>France</v>
          </cell>
          <cell r="K53" t="str">
            <v>09 75 69 66 12</v>
          </cell>
        </row>
        <row r="54">
          <cell r="A54" t="str">
            <v>BROUILLET</v>
          </cell>
          <cell r="B54" t="str">
            <v>BROUILLET PRODUCTION</v>
          </cell>
          <cell r="C54" t="str">
            <v>rue des Muriers  Z.I. des Ronces</v>
          </cell>
          <cell r="D54">
            <v>49540</v>
          </cell>
          <cell r="E54" t="str">
            <v>MARTIGNE-BRIAND</v>
          </cell>
          <cell r="F54" t="str">
            <v>France</v>
          </cell>
          <cell r="J54" t="str">
            <v>Marc Brouillet</v>
          </cell>
          <cell r="K54" t="str">
            <v>02 41 59 43 70</v>
          </cell>
          <cell r="M54" t="str">
            <v>02 41 59 46 20</v>
          </cell>
        </row>
        <row r="55">
          <cell r="A55" t="str">
            <v>BTNR</v>
          </cell>
          <cell r="B55" t="str">
            <v>BTNR</v>
          </cell>
          <cell r="C55" t="str">
            <v>3, chemin de la Vierge</v>
          </cell>
          <cell r="D55">
            <v>95190</v>
          </cell>
          <cell r="E55" t="str">
            <v>GOUSSAINVILLE</v>
          </cell>
          <cell r="F55" t="str">
            <v>France</v>
          </cell>
          <cell r="G55" t="str">
            <v>Ile de France</v>
          </cell>
          <cell r="H55" t="str">
            <v>Agencement</v>
          </cell>
          <cell r="I55" t="str">
            <v>A1 - Tertiaire</v>
          </cell>
          <cell r="J55" t="str">
            <v>Emmanuel Boussard</v>
          </cell>
          <cell r="K55" t="str">
            <v xml:space="preserve">01 30 11 12 45 </v>
          </cell>
          <cell r="M55" t="str">
            <v>01 39 88 76 16</v>
          </cell>
        </row>
        <row r="56">
          <cell r="A56" t="str">
            <v>C2A</v>
          </cell>
          <cell r="B56" t="str">
            <v>C2A</v>
          </cell>
          <cell r="C56" t="str">
            <v>53 rue de la Victoire</v>
          </cell>
          <cell r="D56">
            <v>75009</v>
          </cell>
          <cell r="E56" t="str">
            <v>PARIS</v>
          </cell>
          <cell r="F56" t="str">
            <v>France</v>
          </cell>
          <cell r="G56" t="str">
            <v>Ile de France</v>
          </cell>
          <cell r="H56" t="str">
            <v>Agencement</v>
          </cell>
          <cell r="I56" t="str">
            <v>A1 - Tertiaire</v>
          </cell>
          <cell r="J56" t="str">
            <v>Emmanuel Boussard</v>
          </cell>
        </row>
        <row r="57">
          <cell r="A57" t="str">
            <v>ORY</v>
          </cell>
          <cell r="B57" t="str">
            <v>CABINET JEAN-JACQUES ORY</v>
          </cell>
          <cell r="C57" t="str">
            <v>91 bis rue du Cherche Midi</v>
          </cell>
          <cell r="D57">
            <v>75006</v>
          </cell>
          <cell r="E57" t="str">
            <v>PARIS</v>
          </cell>
          <cell r="F57" t="str">
            <v>France</v>
          </cell>
          <cell r="G57" t="str">
            <v>International</v>
          </cell>
          <cell r="H57" t="str">
            <v>Agencement</v>
          </cell>
          <cell r="I57" t="str">
            <v>A1 - Tertiaire</v>
          </cell>
          <cell r="J57" t="str">
            <v>Emmanuel Boussard</v>
          </cell>
        </row>
        <row r="58">
          <cell r="A58" t="str">
            <v>CADU</v>
          </cell>
          <cell r="B58" t="str">
            <v>CADU CLAUDE</v>
          </cell>
          <cell r="C58" t="str">
            <v>La Denizière</v>
          </cell>
          <cell r="D58">
            <v>49360</v>
          </cell>
          <cell r="E58" t="str">
            <v>VIHIERS</v>
          </cell>
          <cell r="F58" t="str">
            <v>France</v>
          </cell>
          <cell r="H58" t="str">
            <v>Salarié</v>
          </cell>
          <cell r="I58" t="str">
            <v>Inactif</v>
          </cell>
          <cell r="J58" t="str">
            <v>Emmanuel Boussard</v>
          </cell>
        </row>
        <row r="59">
          <cell r="A59" t="str">
            <v>CAPRON</v>
          </cell>
          <cell r="B59" t="str">
            <v>CAPRON MENUISERIE SAS</v>
          </cell>
          <cell r="C59" t="str">
            <v>19  rue Marius Hué  BP 85</v>
          </cell>
          <cell r="D59">
            <v>91370</v>
          </cell>
          <cell r="E59" t="str">
            <v>VERRIERES LE BUISSON CEDEX</v>
          </cell>
          <cell r="F59" t="str">
            <v>France</v>
          </cell>
          <cell r="G59" t="str">
            <v>Ile de France</v>
          </cell>
          <cell r="H59" t="str">
            <v>Production</v>
          </cell>
          <cell r="I59" t="str">
            <v>P1 - Sous Traitance Agencement</v>
          </cell>
          <cell r="J59" t="str">
            <v>Emmanuel Boussard</v>
          </cell>
          <cell r="K59" t="str">
            <v>01 69 53 19 19</v>
          </cell>
          <cell r="M59" t="str">
            <v>01 69 53 98 98</v>
          </cell>
        </row>
        <row r="60">
          <cell r="A60" t="str">
            <v>CARI</v>
          </cell>
          <cell r="B60" t="str">
            <v>CARI</v>
          </cell>
          <cell r="C60" t="str">
            <v>136 rue Léon Faucher  BP 2759</v>
          </cell>
          <cell r="D60">
            <v>51065</v>
          </cell>
          <cell r="E60" t="str">
            <v>REIMS CEDEX</v>
          </cell>
          <cell r="F60" t="str">
            <v>France</v>
          </cell>
          <cell r="G60" t="str">
            <v>Ile de France</v>
          </cell>
          <cell r="H60" t="str">
            <v>Agencement</v>
          </cell>
          <cell r="I60" t="str">
            <v>A1 - Tertiaire</v>
          </cell>
          <cell r="J60" t="str">
            <v>Emmanuel Boussard</v>
          </cell>
          <cell r="K60" t="str">
            <v>03 26 48 42 43</v>
          </cell>
          <cell r="M60" t="str">
            <v>03 26 07 44 57</v>
          </cell>
        </row>
        <row r="61">
          <cell r="A61" t="str">
            <v>CAROFF</v>
          </cell>
          <cell r="B61" t="str">
            <v>CAROFF Sylvain</v>
          </cell>
          <cell r="C61" t="str">
            <v>23 rue Jean Falloux</v>
          </cell>
          <cell r="D61">
            <v>49310</v>
          </cell>
          <cell r="E61" t="str">
            <v>VIHIERS</v>
          </cell>
          <cell r="F61" t="str">
            <v>France</v>
          </cell>
          <cell r="H61" t="str">
            <v>Salarié</v>
          </cell>
          <cell r="I61" t="str">
            <v>Inactif</v>
          </cell>
          <cell r="J61" t="str">
            <v>Emmanuel Boussard</v>
          </cell>
        </row>
        <row r="62">
          <cell r="A62" t="str">
            <v>CARRE NOIR</v>
          </cell>
          <cell r="B62" t="str">
            <v>CARRE NOIR</v>
          </cell>
          <cell r="C62" t="str">
            <v>24, rue Salomon de rothscshild</v>
          </cell>
          <cell r="D62">
            <v>92288</v>
          </cell>
          <cell r="E62" t="str">
            <v>SURESNES</v>
          </cell>
          <cell r="F62" t="str">
            <v>France</v>
          </cell>
          <cell r="G62" t="str">
            <v>International</v>
          </cell>
          <cell r="H62" t="str">
            <v>Agencement</v>
          </cell>
          <cell r="I62" t="str">
            <v>A3 - Enseignes (avec pose)</v>
          </cell>
          <cell r="J62" t="str">
            <v>Emmanuel Boussard</v>
          </cell>
          <cell r="K62" t="str">
            <v>01 57 32 87 76</v>
          </cell>
          <cell r="M62" t="str">
            <v>01 57 32 87 87</v>
          </cell>
        </row>
        <row r="63">
          <cell r="A63" t="str">
            <v>BAUDET</v>
          </cell>
          <cell r="B63" t="str">
            <v>CHANTIERS BAUDET</v>
          </cell>
          <cell r="C63" t="str">
            <v>Boulevard des Apprentis  BP 182</v>
          </cell>
          <cell r="D63">
            <v>44613</v>
          </cell>
          <cell r="E63" t="str">
            <v>ST NAZAIRE CEDEX</v>
          </cell>
          <cell r="F63" t="str">
            <v>France</v>
          </cell>
          <cell r="G63" t="str">
            <v>Nord Ouest</v>
          </cell>
          <cell r="H63" t="str">
            <v>Production</v>
          </cell>
          <cell r="I63" t="str">
            <v>P1 - Sous Traitance Agencement</v>
          </cell>
          <cell r="J63" t="str">
            <v>Emmanuel Boussard</v>
          </cell>
          <cell r="K63" t="str">
            <v>02 40 17 15 15</v>
          </cell>
          <cell r="M63" t="str">
            <v>02 40 90 42 87</v>
          </cell>
        </row>
        <row r="64">
          <cell r="A64" t="str">
            <v>CATANA GROUPE</v>
          </cell>
          <cell r="B64" t="str">
            <v>CATANA</v>
          </cell>
        </row>
        <row r="65">
          <cell r="A65" t="str">
            <v>CHAPPAZ</v>
          </cell>
          <cell r="B65" t="str">
            <v>CHAPPAZ</v>
          </cell>
          <cell r="C65" t="str">
            <v>4 allée de Valmy</v>
          </cell>
          <cell r="D65">
            <v>77184</v>
          </cell>
          <cell r="E65" t="str">
            <v>EMERAINVILLE</v>
          </cell>
          <cell r="F65" t="str">
            <v>France</v>
          </cell>
          <cell r="G65" t="str">
            <v>Ile de France</v>
          </cell>
          <cell r="H65" t="str">
            <v>Production</v>
          </cell>
          <cell r="I65" t="str">
            <v>P1 - Sous Traitance Agencement</v>
          </cell>
          <cell r="J65" t="str">
            <v>Marc Brouillet</v>
          </cell>
          <cell r="K65" t="str">
            <v>01 64 61 65 65</v>
          </cell>
          <cell r="M65" t="str">
            <v>01 64 61 61 09</v>
          </cell>
        </row>
        <row r="66">
          <cell r="A66" t="str">
            <v>CHAUVAT</v>
          </cell>
          <cell r="B66" t="str">
            <v>CHAUVAT Laurent</v>
          </cell>
          <cell r="C66" t="str">
            <v>2,  résidence de la paix  16, rue Panaget</v>
          </cell>
          <cell r="D66">
            <v>49540</v>
          </cell>
          <cell r="E66" t="str">
            <v>MARTIGNE BRIAND</v>
          </cell>
          <cell r="F66" t="str">
            <v>France</v>
          </cell>
          <cell r="H66" t="str">
            <v>Salarié</v>
          </cell>
          <cell r="I66" t="str">
            <v>Inactif</v>
          </cell>
          <cell r="J66" t="str">
            <v>Emmanuel Boussard</v>
          </cell>
        </row>
        <row r="67">
          <cell r="A67" t="str">
            <v>CHAUVIN</v>
          </cell>
          <cell r="B67" t="str">
            <v>CHAUVIN Julien</v>
          </cell>
          <cell r="C67" t="str">
            <v>25 rue Principale</v>
          </cell>
          <cell r="D67">
            <v>49700</v>
          </cell>
          <cell r="E67" t="str">
            <v>LOURESSE ROCHEMENIER</v>
          </cell>
          <cell r="F67" t="str">
            <v>France</v>
          </cell>
          <cell r="I67" t="str">
            <v>France</v>
          </cell>
        </row>
        <row r="68">
          <cell r="A68" t="str">
            <v>CHERRIER</v>
          </cell>
          <cell r="B68" t="str">
            <v>CHERRIER SOLANGE</v>
          </cell>
          <cell r="C68" t="str">
            <v>354 rue d'Argenton</v>
          </cell>
          <cell r="D68">
            <v>49700</v>
          </cell>
          <cell r="E68" t="str">
            <v>DOUE LA FONTAINE</v>
          </cell>
          <cell r="F68" t="str">
            <v>France</v>
          </cell>
          <cell r="J68" t="str">
            <v>Emmanuel Boussard</v>
          </cell>
        </row>
        <row r="69">
          <cell r="A69" t="str">
            <v>CHEVALIER</v>
          </cell>
          <cell r="B69" t="str">
            <v>CHEVALIER Jacques</v>
          </cell>
          <cell r="C69" t="str">
            <v>14 Chemin de Moulines</v>
          </cell>
          <cell r="D69">
            <v>49250</v>
          </cell>
          <cell r="E69" t="str">
            <v>BEAUFORT EN VALLEE</v>
          </cell>
          <cell r="F69" t="str">
            <v>France</v>
          </cell>
          <cell r="I69" t="str">
            <v>France</v>
          </cell>
        </row>
        <row r="70">
          <cell r="A70" t="str">
            <v>CHOLETAIS</v>
          </cell>
          <cell r="B70" t="str">
            <v>CHOLETAIS Yohann</v>
          </cell>
          <cell r="C70" t="str">
            <v>2 rue des Vignes</v>
          </cell>
          <cell r="D70">
            <v>49380</v>
          </cell>
          <cell r="E70" t="str">
            <v>THOUARCE</v>
          </cell>
          <cell r="F70" t="str">
            <v>France</v>
          </cell>
          <cell r="H70" t="str">
            <v>Salarié</v>
          </cell>
          <cell r="I70" t="str">
            <v>Inactif</v>
          </cell>
          <cell r="J70" t="str">
            <v>Emmanuel Boussard</v>
          </cell>
        </row>
        <row r="71">
          <cell r="A71" t="str">
            <v>CHOPARD</v>
          </cell>
          <cell r="B71" t="str">
            <v>CHOPARD Galeries Lafayette</v>
          </cell>
          <cell r="C71" t="str">
            <v>40 boulevard Haussmann</v>
          </cell>
          <cell r="D71">
            <v>75009</v>
          </cell>
          <cell r="E71" t="str">
            <v>PARIS</v>
          </cell>
          <cell r="F71" t="str">
            <v>France</v>
          </cell>
          <cell r="G71" t="str">
            <v>Ouest</v>
          </cell>
          <cell r="H71" t="str">
            <v>Agencement</v>
          </cell>
          <cell r="I71" t="str">
            <v>A3 - Enseignes (avec pose)</v>
          </cell>
          <cell r="J71" t="str">
            <v>Emmanuel Boussard</v>
          </cell>
          <cell r="K71">
            <v>142820114</v>
          </cell>
          <cell r="M71">
            <v>142820296</v>
          </cell>
        </row>
        <row r="72">
          <cell r="A72" t="str">
            <v>CIB 76</v>
          </cell>
          <cell r="B72" t="str">
            <v>CIB 76</v>
          </cell>
          <cell r="C72" t="str">
            <v>73-75 avenue Jean Jaurès</v>
          </cell>
          <cell r="D72">
            <v>76300</v>
          </cell>
          <cell r="E72" t="str">
            <v>SOTTEVILLE LES ROUEN</v>
          </cell>
          <cell r="F72" t="str">
            <v>France</v>
          </cell>
          <cell r="G72" t="str">
            <v>Toute la France</v>
          </cell>
          <cell r="H72" t="str">
            <v>Agencement</v>
          </cell>
          <cell r="I72" t="str">
            <v>A2 - Loisirs</v>
          </cell>
          <cell r="J72" t="str">
            <v>Emmanuel Boussard</v>
          </cell>
          <cell r="K72" t="str">
            <v>02 32 18 39 83</v>
          </cell>
          <cell r="L72" t="str">
            <v>06 03 32 2035</v>
          </cell>
          <cell r="M72" t="str">
            <v>02 32 18 39 99</v>
          </cell>
        </row>
        <row r="73">
          <cell r="A73" t="str">
            <v>CIMENA NORMANDY</v>
          </cell>
          <cell r="B73" t="str">
            <v>CIMENA NORMANDY</v>
          </cell>
          <cell r="C73" t="str">
            <v>13 RUE GEORGES MEHEUDIN</v>
          </cell>
          <cell r="D73">
            <v>61200</v>
          </cell>
          <cell r="E73" t="str">
            <v>ARGENTAN</v>
          </cell>
          <cell r="F73" t="str">
            <v>France</v>
          </cell>
          <cell r="G73" t="str">
            <v>Nord Est</v>
          </cell>
          <cell r="H73" t="str">
            <v>Agencement</v>
          </cell>
          <cell r="I73" t="str">
            <v>A2 - Loisirs</v>
          </cell>
          <cell r="J73" t="str">
            <v>Emmanuel Boussard</v>
          </cell>
          <cell r="K73" t="str">
            <v>02 33 67 02 76</v>
          </cell>
        </row>
        <row r="74">
          <cell r="A74" t="str">
            <v>CINEMA C2L</v>
          </cell>
          <cell r="B74" t="str">
            <v>CINEMA C2L</v>
          </cell>
          <cell r="C74" t="str">
            <v>25 RUE VIEUX MARCHE</v>
          </cell>
          <cell r="D74">
            <v>78100</v>
          </cell>
          <cell r="E74" t="str">
            <v>LE VESINET</v>
          </cell>
          <cell r="F74" t="str">
            <v>France</v>
          </cell>
          <cell r="G74" t="str">
            <v>Ile de France</v>
          </cell>
          <cell r="H74" t="str">
            <v>Agencement</v>
          </cell>
          <cell r="I74" t="str">
            <v>A2 - Loisirs</v>
          </cell>
          <cell r="J74" t="str">
            <v>Emmanuel Boussard</v>
          </cell>
          <cell r="K74" t="str">
            <v>08 92 68 81 03</v>
          </cell>
        </row>
        <row r="75">
          <cell r="A75" t="str">
            <v>CINEMA DE LA PLAGE</v>
          </cell>
          <cell r="B75" t="str">
            <v>CINEMA DE LA PLAGE</v>
          </cell>
          <cell r="C75" t="str">
            <v>34 AVENUE DE L'AUMESIE_</v>
          </cell>
          <cell r="D75">
            <v>50590</v>
          </cell>
          <cell r="E75" t="str">
            <v>HAUTEVILLE SUR MER</v>
          </cell>
          <cell r="F75" t="str">
            <v>France</v>
          </cell>
          <cell r="G75" t="str">
            <v>Sud Ouest</v>
          </cell>
          <cell r="H75" t="str">
            <v>Agencement</v>
          </cell>
          <cell r="I75" t="str">
            <v>A2 - Loisirs</v>
          </cell>
          <cell r="J75" t="str">
            <v>Emmanuel Boussard</v>
          </cell>
        </row>
        <row r="76">
          <cell r="A76" t="str">
            <v>CINEMA ET THEATRE</v>
          </cell>
          <cell r="B76" t="str">
            <v>CINEMA ET THEATRE</v>
          </cell>
          <cell r="C76" t="str">
            <v>HOTEL DE VILLE BP 29</v>
          </cell>
          <cell r="D76">
            <v>76330</v>
          </cell>
          <cell r="E76" t="str">
            <v>NOTRE DAME DE GRAVENCHON</v>
          </cell>
          <cell r="F76" t="str">
            <v>France</v>
          </cell>
          <cell r="G76" t="str">
            <v>Ile de France</v>
          </cell>
          <cell r="H76" t="str">
            <v>Agencement</v>
          </cell>
          <cell r="I76" t="str">
            <v>A2 - Loisirs</v>
          </cell>
          <cell r="J76" t="str">
            <v>Emmanuel Boussard</v>
          </cell>
          <cell r="K76" t="str">
            <v>02 35 31 86 84</v>
          </cell>
        </row>
        <row r="77">
          <cell r="A77" t="str">
            <v>CINEMA GRAND ECRAN</v>
          </cell>
          <cell r="B77" t="str">
            <v>CINEMA GRAND ECRAN</v>
          </cell>
          <cell r="C77" t="str">
            <v>1 RUE NEUVE BP 201</v>
          </cell>
          <cell r="D77">
            <v>85500</v>
          </cell>
          <cell r="E77" t="str">
            <v>LES HERBIERS</v>
          </cell>
          <cell r="F77" t="str">
            <v>France</v>
          </cell>
          <cell r="G77" t="str">
            <v>Nord Ouest</v>
          </cell>
          <cell r="H77" t="str">
            <v>Agencement</v>
          </cell>
          <cell r="I77" t="str">
            <v>A2 - Loisirs</v>
          </cell>
          <cell r="J77" t="str">
            <v>Emmanuel Boussard</v>
          </cell>
          <cell r="K77" t="str">
            <v>02 51 66 82 57</v>
          </cell>
          <cell r="M77" t="str">
            <v>02 51 64 86 22</v>
          </cell>
        </row>
        <row r="78">
          <cell r="A78" t="str">
            <v>CINEMA ATALANTE</v>
          </cell>
          <cell r="B78" t="str">
            <v>CINEMA L'ATALANTE</v>
          </cell>
          <cell r="C78" t="str">
            <v xml:space="preserve">16, Rue du 22 Novembre </v>
          </cell>
          <cell r="D78">
            <v>67000</v>
          </cell>
          <cell r="E78" t="str">
            <v>STRASBOURG</v>
          </cell>
          <cell r="F78" t="str">
            <v>France</v>
          </cell>
          <cell r="G78" t="str">
            <v>Nord Est</v>
          </cell>
          <cell r="H78" t="str">
            <v>Agencement</v>
          </cell>
          <cell r="I78" t="str">
            <v>A2 - Loisirs</v>
          </cell>
          <cell r="J78" t="str">
            <v>Emmanuel Boussard</v>
          </cell>
        </row>
        <row r="79">
          <cell r="A79" t="str">
            <v>CINEMA LE CABIEU</v>
          </cell>
          <cell r="B79" t="str">
            <v>CINEMA LE CABIEU</v>
          </cell>
          <cell r="C79" t="str">
            <v>5 AVENUE MICHEL CABIEU</v>
          </cell>
          <cell r="D79">
            <v>14150</v>
          </cell>
          <cell r="E79" t="str">
            <v>OUISTREHAM</v>
          </cell>
          <cell r="F79" t="str">
            <v>France</v>
          </cell>
          <cell r="G79" t="str">
            <v>Nord Ouest</v>
          </cell>
          <cell r="H79" t="str">
            <v>Agencement</v>
          </cell>
          <cell r="I79" t="str">
            <v>A2 - Loisirs</v>
          </cell>
          <cell r="J79" t="str">
            <v>Emmanuel Boussard</v>
          </cell>
          <cell r="K79" t="str">
            <v>02 31 97 39 52</v>
          </cell>
        </row>
        <row r="80">
          <cell r="A80" t="str">
            <v>CINEMA LE CONCORDE</v>
          </cell>
          <cell r="B80" t="str">
            <v>CINEMA LE CONCORDE</v>
          </cell>
          <cell r="C80" t="str">
            <v>14 RUE CHARLES DE GAULLE</v>
          </cell>
          <cell r="D80">
            <v>74150</v>
          </cell>
          <cell r="E80" t="str">
            <v>BLOYE</v>
          </cell>
          <cell r="F80" t="str">
            <v>France</v>
          </cell>
          <cell r="G80" t="str">
            <v>Ile de France</v>
          </cell>
          <cell r="H80" t="str">
            <v>Agencement</v>
          </cell>
          <cell r="I80" t="str">
            <v>A2 - Loisirs</v>
          </cell>
          <cell r="J80" t="str">
            <v>Emmanuel Boussard</v>
          </cell>
        </row>
        <row r="81">
          <cell r="A81" t="str">
            <v>CINEMA LE CONTENTIN</v>
          </cell>
          <cell r="B81" t="str">
            <v>CINEMA LE CONTENTIN</v>
          </cell>
          <cell r="C81" t="str">
            <v>1 PLACE DU BOCAGES</v>
          </cell>
          <cell r="D81">
            <v>50770</v>
          </cell>
          <cell r="E81" t="str">
            <v>PIROU</v>
          </cell>
          <cell r="F81" t="str">
            <v>France</v>
          </cell>
          <cell r="G81" t="str">
            <v>Nord Ouest</v>
          </cell>
          <cell r="H81" t="str">
            <v>Agencement</v>
          </cell>
          <cell r="I81" t="str">
            <v>A2 - Loisirs</v>
          </cell>
          <cell r="J81" t="str">
            <v>Emmanuel Boussard</v>
          </cell>
        </row>
        <row r="82">
          <cell r="A82" t="str">
            <v>CINEMA LE FAMILIA</v>
          </cell>
          <cell r="B82" t="str">
            <v>CINEMA LE FAMILIA</v>
          </cell>
          <cell r="C82" t="str">
            <v>LAC OCEAN</v>
          </cell>
          <cell r="D82">
            <v>33680</v>
          </cell>
          <cell r="E82" t="str">
            <v>LACANAU</v>
          </cell>
          <cell r="F82" t="str">
            <v>France</v>
          </cell>
          <cell r="G82" t="str">
            <v>Sud Ouest</v>
          </cell>
          <cell r="H82" t="str">
            <v>Agencement</v>
          </cell>
          <cell r="I82" t="str">
            <v>A2 - Loisirs</v>
          </cell>
          <cell r="J82" t="str">
            <v>Emmanuel Boussard</v>
          </cell>
          <cell r="K82" t="str">
            <v>05 56 03 21 99</v>
          </cell>
        </row>
        <row r="83">
          <cell r="A83" t="str">
            <v>CINEMA LE NAVIRE</v>
          </cell>
          <cell r="B83" t="str">
            <v>CINEMA LE NAVIRE</v>
          </cell>
          <cell r="C83" t="str">
            <v>9 BD D'ALSACE</v>
          </cell>
          <cell r="D83">
            <v>26000</v>
          </cell>
          <cell r="E83" t="str">
            <v>VALENCE</v>
          </cell>
          <cell r="F83" t="str">
            <v>France</v>
          </cell>
          <cell r="G83" t="str">
            <v>Sud Ouest</v>
          </cell>
          <cell r="H83" t="str">
            <v>Agencement</v>
          </cell>
          <cell r="I83" t="str">
            <v>A2 - Loisirs</v>
          </cell>
        </row>
        <row r="84">
          <cell r="A84" t="str">
            <v>CINEMA LE PALACE</v>
          </cell>
          <cell r="B84" t="str">
            <v>CINEMA LE PALACE</v>
          </cell>
          <cell r="C84" t="str">
            <v>13 QUAI CARNOT</v>
          </cell>
          <cell r="D84">
            <v>49400</v>
          </cell>
          <cell r="E84" t="str">
            <v>SAUMUR</v>
          </cell>
          <cell r="F84" t="str">
            <v>France</v>
          </cell>
          <cell r="G84" t="str">
            <v>Nord Ouest</v>
          </cell>
          <cell r="H84" t="str">
            <v>Agencement</v>
          </cell>
          <cell r="I84" t="str">
            <v>A2 - Loisirs</v>
          </cell>
          <cell r="J84" t="str">
            <v>Emmanuel Boussard</v>
          </cell>
          <cell r="K84" t="str">
            <v>02 41 51 08 08</v>
          </cell>
        </row>
        <row r="85">
          <cell r="A85" t="str">
            <v>CINEMA LE PIAN MEDOC (33)</v>
          </cell>
          <cell r="B85" t="str">
            <v>CINEMA LE PIAN MEDOC (33)</v>
          </cell>
          <cell r="C85" t="str">
            <v>28 ALLÉE DE LA HAUTE PRAIRIE</v>
          </cell>
          <cell r="D85">
            <v>33360</v>
          </cell>
          <cell r="E85" t="str">
            <v>CAMBLANES ET MEYNAC</v>
          </cell>
          <cell r="F85" t="str">
            <v>France</v>
          </cell>
          <cell r="G85" t="str">
            <v>Sud Ouest</v>
          </cell>
          <cell r="H85" t="str">
            <v>Agencement</v>
          </cell>
          <cell r="I85" t="str">
            <v>A2 - Loisirs</v>
          </cell>
          <cell r="J85" t="str">
            <v>Emmanuel Boussard</v>
          </cell>
        </row>
        <row r="86">
          <cell r="A86" t="str">
            <v>CINEMA MANIVEL</v>
          </cell>
          <cell r="B86" t="str">
            <v>CINEMA MANIVEL</v>
          </cell>
          <cell r="C86" t="str">
            <v>12 QUAI JEAN BART__</v>
          </cell>
          <cell r="D86">
            <v>56000</v>
          </cell>
          <cell r="E86" t="str">
            <v>VANNES</v>
          </cell>
          <cell r="F86" t="str">
            <v>France</v>
          </cell>
          <cell r="G86" t="str">
            <v>Nord Ouest</v>
          </cell>
          <cell r="H86" t="str">
            <v>Agencement</v>
          </cell>
          <cell r="I86" t="str">
            <v>A2 - Loisirs</v>
          </cell>
          <cell r="J86" t="str">
            <v>Emmanuel Boussard</v>
          </cell>
          <cell r="K86" t="str">
            <v>02 99 72 28 20</v>
          </cell>
        </row>
        <row r="87">
          <cell r="A87" t="str">
            <v>CINEMA ROCAMADOUR</v>
          </cell>
          <cell r="B87" t="str">
            <v>CINEMA ROCAMADOUR</v>
          </cell>
          <cell r="C87" t="str">
            <v>4 BIS RUE DU ROZ</v>
          </cell>
          <cell r="D87">
            <v>29570</v>
          </cell>
          <cell r="E87" t="str">
            <v>CAMARET SUR MER</v>
          </cell>
          <cell r="F87" t="str">
            <v>France</v>
          </cell>
          <cell r="G87" t="str">
            <v>Nord Ouest</v>
          </cell>
          <cell r="H87" t="str">
            <v>Agencement</v>
          </cell>
          <cell r="I87" t="str">
            <v>A2 - Loisirs</v>
          </cell>
          <cell r="J87" t="str">
            <v>Emmanuel Boussard</v>
          </cell>
        </row>
        <row r="88">
          <cell r="A88" t="str">
            <v>COLLEGE ST PAUL</v>
          </cell>
          <cell r="B88" t="str">
            <v>COLLEGE SAINT PAUL</v>
          </cell>
          <cell r="C88" t="str">
            <v>3 rue du 11 novembre</v>
          </cell>
          <cell r="D88">
            <v>49380</v>
          </cell>
          <cell r="E88" t="str">
            <v>THOUARCE</v>
          </cell>
          <cell r="F88" t="str">
            <v>France</v>
          </cell>
          <cell r="G88" t="str">
            <v>Nord Ouest</v>
          </cell>
          <cell r="H88" t="str">
            <v>Agencement</v>
          </cell>
          <cell r="I88" t="str">
            <v>A1 - Tertiaire</v>
          </cell>
          <cell r="J88" t="str">
            <v>Marc Brouillet</v>
          </cell>
          <cell r="K88" t="str">
            <v>02 41 54 15 39</v>
          </cell>
          <cell r="M88" t="str">
            <v>02 41 54 06 72</v>
          </cell>
        </row>
        <row r="89">
          <cell r="A89" t="str">
            <v>COLOMBAT</v>
          </cell>
          <cell r="B89" t="str">
            <v>COLOMBAT</v>
          </cell>
          <cell r="C89" t="str">
            <v>11 bis rue Jean Jacques Rousseau  BP 131</v>
          </cell>
          <cell r="D89">
            <v>94208</v>
          </cell>
          <cell r="E89" t="str">
            <v>IVRY SUR SEINE CEDEX</v>
          </cell>
          <cell r="F89" t="str">
            <v>France</v>
          </cell>
          <cell r="G89" t="str">
            <v>Ile de France</v>
          </cell>
          <cell r="H89" t="str">
            <v>Agencement</v>
          </cell>
          <cell r="I89" t="str">
            <v>A2 - Loisirs</v>
          </cell>
          <cell r="J89" t="str">
            <v>Emmanuel Boussard</v>
          </cell>
          <cell r="K89" t="str">
            <v>01 58 68 52 52</v>
          </cell>
          <cell r="M89" t="str">
            <v>01 58 68 52 53</v>
          </cell>
        </row>
        <row r="90">
          <cell r="A90" t="str">
            <v>COLOMBUS CAFE</v>
          </cell>
          <cell r="B90" t="str">
            <v>COLOMBUS CAFE</v>
          </cell>
          <cell r="C90" t="str">
            <v>11, Rue de Téhéran</v>
          </cell>
          <cell r="D90">
            <v>75008</v>
          </cell>
          <cell r="E90" t="str">
            <v>PARIS</v>
          </cell>
          <cell r="F90" t="str">
            <v>France</v>
          </cell>
          <cell r="G90" t="str">
            <v>Toute la France</v>
          </cell>
          <cell r="H90" t="str">
            <v>Agencement</v>
          </cell>
          <cell r="I90" t="str">
            <v>A3 - Enseignes (avec pose)</v>
          </cell>
          <cell r="J90" t="str">
            <v>Emmanuel Boussard</v>
          </cell>
          <cell r="K90" t="str">
            <v>01 44 51 60 02</v>
          </cell>
          <cell r="L90" t="str">
            <v>06 85 20 39 89</v>
          </cell>
          <cell r="M90" t="str">
            <v>01 44 51 60 09</v>
          </cell>
        </row>
        <row r="91">
          <cell r="A91" t="str">
            <v>COMMUNAUTE AGGLO CAEN</v>
          </cell>
          <cell r="B91" t="str">
            <v>COMMUNAUTE D'AGGLOMERATION CAEN LA MER</v>
          </cell>
          <cell r="C91" t="str">
            <v>8 rue du Colonel Rémy  BP 26182</v>
          </cell>
          <cell r="D91">
            <v>14061</v>
          </cell>
          <cell r="E91" t="str">
            <v>CAEN CEDEX 4</v>
          </cell>
          <cell r="F91" t="str">
            <v>France</v>
          </cell>
          <cell r="G91" t="str">
            <v>Nord Ouest</v>
          </cell>
          <cell r="H91" t="str">
            <v>Agencement</v>
          </cell>
          <cell r="I91" t="str">
            <v>A1 - Tertiaire</v>
          </cell>
          <cell r="J91" t="str">
            <v>Emmanuel Boussard</v>
          </cell>
          <cell r="K91" t="str">
            <v>02 31 39 40 00</v>
          </cell>
          <cell r="M91" t="str">
            <v>02 31 79 61 44</v>
          </cell>
        </row>
        <row r="92">
          <cell r="A92" t="str">
            <v>CONCEPT BUREAU</v>
          </cell>
          <cell r="B92" t="str">
            <v>CONCEPT BUREAU</v>
          </cell>
          <cell r="C92" t="str">
            <v>532, rue Foch  ZI de Vaux Le Pénil</v>
          </cell>
          <cell r="D92">
            <v>77000</v>
          </cell>
          <cell r="E92" t="str">
            <v>MELUN</v>
          </cell>
          <cell r="F92" t="str">
            <v>France</v>
          </cell>
          <cell r="G92" t="str">
            <v>Ile de France</v>
          </cell>
          <cell r="H92" t="str">
            <v>Production</v>
          </cell>
          <cell r="I92" t="str">
            <v>P1 - Sous Traitance Agencement</v>
          </cell>
          <cell r="J92" t="str">
            <v>Emmanuel Boussard</v>
          </cell>
          <cell r="K92" t="str">
            <v>01 64 83 57 00</v>
          </cell>
          <cell r="M92" t="str">
            <v>01 64 39 20 73</v>
          </cell>
        </row>
        <row r="93">
          <cell r="A93" t="str">
            <v>CPMG</v>
          </cell>
          <cell r="B93" t="str">
            <v>CPMG</v>
          </cell>
          <cell r="C93" t="str">
            <v>33 Avenue Claude Debussy</v>
          </cell>
          <cell r="D93">
            <v>92110</v>
          </cell>
          <cell r="E93" t="str">
            <v>CLICHY</v>
          </cell>
          <cell r="F93" t="str">
            <v>France</v>
          </cell>
          <cell r="G93" t="str">
            <v>Toute la France</v>
          </cell>
          <cell r="H93" t="str">
            <v>Production</v>
          </cell>
          <cell r="I93" t="str">
            <v>P1 - Sous Traitance Agencement</v>
          </cell>
          <cell r="J93" t="str">
            <v>Emmanuel Boussard</v>
          </cell>
          <cell r="K93" t="str">
            <v>01 41 40 12 30</v>
          </cell>
          <cell r="M93" t="str">
            <v>01 41 40 02 43</v>
          </cell>
        </row>
        <row r="94">
          <cell r="A94" t="str">
            <v>CRAIE DESIGN</v>
          </cell>
          <cell r="B94" t="str">
            <v>CRAIE DESIGN</v>
          </cell>
          <cell r="C94" t="str">
            <v>126 rue Georges Charpak</v>
          </cell>
          <cell r="D94">
            <v>44115</v>
          </cell>
          <cell r="E94" t="str">
            <v>HAUTE GOULAINE</v>
          </cell>
          <cell r="F94" t="str">
            <v>France</v>
          </cell>
          <cell r="G94" t="str">
            <v>Nord Ouest</v>
          </cell>
          <cell r="H94" t="str">
            <v>Production</v>
          </cell>
          <cell r="I94" t="str">
            <v>P1 - Sous Traitance Agencement</v>
          </cell>
          <cell r="J94" t="str">
            <v>Emmanuel Boussard</v>
          </cell>
          <cell r="K94" t="str">
            <v>02 51 71 84 89</v>
          </cell>
          <cell r="M94" t="str">
            <v>02 72 68 55 05</v>
          </cell>
        </row>
        <row r="95">
          <cell r="A95" t="str">
            <v>CREANTEC</v>
          </cell>
          <cell r="B95" t="str">
            <v>CREANTEC</v>
          </cell>
          <cell r="C95" t="str">
            <v>7 rue du Petit Fief</v>
          </cell>
          <cell r="D95">
            <v>91700</v>
          </cell>
          <cell r="E95" t="str">
            <v>STE GENEVIEVE DES BOIS</v>
          </cell>
          <cell r="F95" t="str">
            <v>France</v>
          </cell>
          <cell r="G95" t="str">
            <v>Ile de France</v>
          </cell>
          <cell r="H95" t="str">
            <v>Production</v>
          </cell>
          <cell r="I95" t="str">
            <v>P1 - Sous Traitance Agencement</v>
          </cell>
          <cell r="J95" t="str">
            <v>Emmanuel Boussard</v>
          </cell>
          <cell r="K95" t="str">
            <v>01 69 04 05 24</v>
          </cell>
          <cell r="M95" t="str">
            <v>01 69 04 79 56</v>
          </cell>
        </row>
        <row r="96">
          <cell r="A96" t="str">
            <v>CREATIV BURO</v>
          </cell>
          <cell r="B96" t="str">
            <v>CREATIV BURO</v>
          </cell>
          <cell r="C96" t="str">
            <v>ZI de la Perrière</v>
          </cell>
          <cell r="D96">
            <v>49800</v>
          </cell>
          <cell r="E96" t="str">
            <v>BRAIN SUR L'AUTHION</v>
          </cell>
          <cell r="F96" t="str">
            <v>France</v>
          </cell>
          <cell r="G96" t="str">
            <v>Nord Ouest</v>
          </cell>
          <cell r="H96" t="str">
            <v>Production</v>
          </cell>
          <cell r="I96" t="str">
            <v>P1 - Sous Traitance Agencement</v>
          </cell>
          <cell r="J96" t="str">
            <v>Emmanuel Boussard</v>
          </cell>
          <cell r="K96" t="str">
            <v>02.41.54.59.00</v>
          </cell>
          <cell r="M96" t="str">
            <v>02.41.45.04.01</v>
          </cell>
        </row>
        <row r="97">
          <cell r="A97" t="str">
            <v>CWF</v>
          </cell>
          <cell r="B97" t="str">
            <v>CWF</v>
          </cell>
          <cell r="C97" t="str">
            <v>ZI du Bois Joly  Avenue des Sables  BP509</v>
          </cell>
          <cell r="D97">
            <v>85505</v>
          </cell>
          <cell r="E97" t="str">
            <v>LES HERBIERS cedex</v>
          </cell>
          <cell r="F97" t="str">
            <v>France</v>
          </cell>
          <cell r="G97" t="str">
            <v>Nord Ouest</v>
          </cell>
          <cell r="H97" t="str">
            <v>Production</v>
          </cell>
          <cell r="I97" t="str">
            <v>P3 - Enseignes (sans pose)</v>
          </cell>
          <cell r="J97" t="str">
            <v>Emmanuel Boussard</v>
          </cell>
          <cell r="K97" t="str">
            <v>02 51 66 38 38</v>
          </cell>
          <cell r="L97" t="str">
            <v>06 84 60 30 09</v>
          </cell>
        </row>
        <row r="98">
          <cell r="A98" t="str">
            <v>MOTO BIS</v>
          </cell>
          <cell r="B98" t="str">
            <v>CYCOM INTERNATIONAL</v>
          </cell>
          <cell r="C98" t="str">
            <v>19 place Caladon</v>
          </cell>
          <cell r="D98">
            <v>47150</v>
          </cell>
          <cell r="E98" t="str">
            <v>MONFLANQUIN</v>
          </cell>
          <cell r="F98" t="str">
            <v>France</v>
          </cell>
          <cell r="G98" t="str">
            <v>Ile de France</v>
          </cell>
          <cell r="H98" t="str">
            <v>Production</v>
          </cell>
          <cell r="I98" t="str">
            <v>P3 - Enseignes (sans pose)</v>
          </cell>
          <cell r="J98" t="str">
            <v>Emmanuel Boussard</v>
          </cell>
          <cell r="K98" t="str">
            <v>05 53 36 42 28</v>
          </cell>
          <cell r="M98" t="str">
            <v>05 53 36 41 80</v>
          </cell>
        </row>
        <row r="99">
          <cell r="A99" t="str">
            <v>D3A</v>
          </cell>
          <cell r="B99" t="str">
            <v>D3A</v>
          </cell>
          <cell r="C99" t="str">
            <v>11 rue des Grands Près - ZAE des Pointes</v>
          </cell>
          <cell r="D99">
            <v>60230</v>
          </cell>
          <cell r="E99" t="str">
            <v>CHAMBLY</v>
          </cell>
          <cell r="F99" t="str">
            <v>France</v>
          </cell>
          <cell r="G99" t="str">
            <v>Toute la France</v>
          </cell>
          <cell r="H99" t="str">
            <v>Agencement</v>
          </cell>
          <cell r="I99" t="str">
            <v>A2 - Loisirs</v>
          </cell>
          <cell r="J99" t="str">
            <v>Emmanuel Boussard</v>
          </cell>
        </row>
        <row r="100">
          <cell r="A100" t="str">
            <v>CDACHSER</v>
          </cell>
          <cell r="B100" t="str">
            <v>DACHSER</v>
          </cell>
          <cell r="C100" t="str">
            <v>ZA Le Landreau</v>
          </cell>
          <cell r="D100">
            <v>85130</v>
          </cell>
          <cell r="E100" t="str">
            <v>LA VERRIE</v>
          </cell>
          <cell r="F100" t="str">
            <v>France</v>
          </cell>
          <cell r="G100" t="str">
            <v>Nord Ouest</v>
          </cell>
          <cell r="H100" t="str">
            <v>Production</v>
          </cell>
          <cell r="I100" t="str">
            <v>P1 - Sous Traitance Agencement</v>
          </cell>
        </row>
        <row r="101">
          <cell r="A101" t="str">
            <v>FOURNIER</v>
          </cell>
          <cell r="B101" t="str">
            <v>Daniel FOURNIER  S.A.S.</v>
          </cell>
          <cell r="C101" t="str">
            <v>CAP 18  189 rue d'Aubervilliers</v>
          </cell>
          <cell r="D101">
            <v>75018</v>
          </cell>
          <cell r="E101" t="str">
            <v>PARIS</v>
          </cell>
          <cell r="F101" t="str">
            <v>France</v>
          </cell>
          <cell r="G101" t="str">
            <v>Toute la France</v>
          </cell>
          <cell r="H101" t="str">
            <v>Agencement</v>
          </cell>
          <cell r="I101" t="str">
            <v>A1 - Tertiaire</v>
          </cell>
          <cell r="J101" t="str">
            <v>Marc Brouillet</v>
          </cell>
          <cell r="K101" t="str">
            <v>01 43 70 00 58</v>
          </cell>
          <cell r="M101" t="str">
            <v>01 43 70 00 85</v>
          </cell>
        </row>
        <row r="102">
          <cell r="A102" t="str">
            <v>DPA</v>
          </cell>
          <cell r="B102" t="str">
            <v>DEBIERRE POSE  AGENCEMENT</v>
          </cell>
          <cell r="C102" t="str">
            <v>168, rue de Lorraine</v>
          </cell>
          <cell r="D102">
            <v>49300</v>
          </cell>
          <cell r="E102" t="str">
            <v>CHOLET</v>
          </cell>
          <cell r="F102" t="str">
            <v>France</v>
          </cell>
          <cell r="G102" t="str">
            <v>Nord Ouest</v>
          </cell>
          <cell r="H102" t="str">
            <v>Production</v>
          </cell>
          <cell r="I102" t="str">
            <v>P1 - Sous Traitance Agencement</v>
          </cell>
          <cell r="J102" t="str">
            <v>Emmanuel Boussard</v>
          </cell>
          <cell r="K102" t="str">
            <v>02 41 58 59 36</v>
          </cell>
          <cell r="L102" t="str">
            <v>06 13 68 60 92</v>
          </cell>
          <cell r="M102" t="str">
            <v>02 41 58 59 36</v>
          </cell>
        </row>
        <row r="103">
          <cell r="A103" t="str">
            <v>DELACROIX</v>
          </cell>
          <cell r="B103" t="str">
            <v>DELACROIX Richard</v>
          </cell>
          <cell r="C103" t="str">
            <v>11 rue des Grouas</v>
          </cell>
          <cell r="D103">
            <v>49540</v>
          </cell>
          <cell r="E103" t="str">
            <v>TIGNE</v>
          </cell>
          <cell r="F103" t="str">
            <v>France</v>
          </cell>
          <cell r="H103" t="str">
            <v>Salarié</v>
          </cell>
          <cell r="I103" t="str">
            <v>Inactif</v>
          </cell>
          <cell r="J103" t="str">
            <v>Emmanuel Boussard</v>
          </cell>
        </row>
        <row r="104">
          <cell r="A104" t="str">
            <v>UNVERS DELTA</v>
          </cell>
          <cell r="B104" t="str">
            <v>DELTA CONCEPT</v>
          </cell>
          <cell r="C104" t="str">
            <v>4 rue du Bois Fleuri</v>
          </cell>
          <cell r="D104">
            <v>44118</v>
          </cell>
          <cell r="E104" t="str">
            <v>LA CHEVROLIERE</v>
          </cell>
          <cell r="F104" t="str">
            <v>France</v>
          </cell>
          <cell r="G104" t="str">
            <v>Nord Ouest</v>
          </cell>
          <cell r="H104" t="str">
            <v>Production</v>
          </cell>
          <cell r="I104" t="str">
            <v>P1 - Sous Traitance Agencement</v>
          </cell>
          <cell r="J104" t="str">
            <v>Emmanuel Boussard</v>
          </cell>
        </row>
        <row r="105">
          <cell r="A105" t="str">
            <v>DELTA</v>
          </cell>
          <cell r="B105" t="str">
            <v>DELTA CONCEPT S.A.S.</v>
          </cell>
          <cell r="C105" t="str">
            <v>4, rue du Bois Fleuri - Z.I.</v>
          </cell>
          <cell r="D105">
            <v>44118</v>
          </cell>
          <cell r="E105" t="str">
            <v>LA CHEVROLIERE</v>
          </cell>
          <cell r="F105" t="str">
            <v>France</v>
          </cell>
          <cell r="G105" t="str">
            <v>Nord Ouest</v>
          </cell>
          <cell r="H105" t="str">
            <v>Production</v>
          </cell>
          <cell r="I105" t="str">
            <v>P1 - Sous Traitance Agencement</v>
          </cell>
          <cell r="J105" t="str">
            <v>Emmanuel Boussard</v>
          </cell>
          <cell r="K105" t="str">
            <v>02 40 04 33 65</v>
          </cell>
          <cell r="M105" t="str">
            <v>02 40 04 36 39</v>
          </cell>
        </row>
        <row r="106">
          <cell r="A106" t="str">
            <v>DAA</v>
          </cell>
          <cell r="B106" t="str">
            <v>DIAPASON ALLURE AMENAGEMENT</v>
          </cell>
          <cell r="C106" t="str">
            <v>45-47 bld Paul Vaillant Couturier  Immeuble Cap de Seine</v>
          </cell>
          <cell r="D106">
            <v>94200</v>
          </cell>
          <cell r="E106" t="str">
            <v>IVRY SUR SEINE</v>
          </cell>
          <cell r="F106" t="str">
            <v>France</v>
          </cell>
          <cell r="G106" t="str">
            <v>Ile de France</v>
          </cell>
          <cell r="H106" t="str">
            <v>Agencement</v>
          </cell>
          <cell r="I106" t="str">
            <v>A1 - Tertiaire</v>
          </cell>
          <cell r="J106" t="str">
            <v>Emmanuel Boussard</v>
          </cell>
          <cell r="K106" t="str">
            <v>01 45 15 75 00</v>
          </cell>
          <cell r="M106" t="str">
            <v>01 46 70 95 24</v>
          </cell>
        </row>
        <row r="107">
          <cell r="A107" t="str">
            <v>DIASOR</v>
          </cell>
          <cell r="B107" t="str">
            <v>DIASOR DECORATION</v>
          </cell>
          <cell r="C107" t="str">
            <v>6 Villa Gagliardini</v>
          </cell>
          <cell r="D107">
            <v>75020</v>
          </cell>
          <cell r="E107" t="str">
            <v>PARIS</v>
          </cell>
          <cell r="F107" t="str">
            <v>France</v>
          </cell>
          <cell r="G107" t="str">
            <v>Ile de France</v>
          </cell>
          <cell r="H107" t="str">
            <v>Agencement</v>
          </cell>
          <cell r="I107" t="str">
            <v>A1 - Tertiaire</v>
          </cell>
          <cell r="J107" t="str">
            <v>Emmanuel Boussard</v>
          </cell>
          <cell r="K107" t="str">
            <v>01 40 30 46 88</v>
          </cell>
          <cell r="M107" t="str">
            <v>01 40 31 22 21</v>
          </cell>
        </row>
        <row r="108">
          <cell r="A108" t="str">
            <v>DPRO</v>
          </cell>
          <cell r="B108" t="str">
            <v>DPRO</v>
          </cell>
          <cell r="C108" t="str">
            <v>1 Rue d'Herbauges</v>
          </cell>
          <cell r="D108">
            <v>44310</v>
          </cell>
          <cell r="E108" t="str">
            <v>ST LUMINE DE COUTAIS</v>
          </cell>
          <cell r="F108" t="str">
            <v>France</v>
          </cell>
          <cell r="G108" t="str">
            <v>Nord Ouest</v>
          </cell>
          <cell r="H108" t="str">
            <v>Production</v>
          </cell>
          <cell r="I108" t="str">
            <v>P1 - Sous Traitance Agencement</v>
          </cell>
          <cell r="J108" t="str">
            <v>Emmanuel Boussard</v>
          </cell>
          <cell r="K108" t="str">
            <v>02 40 02 95 95</v>
          </cell>
          <cell r="M108" t="str">
            <v>02 40 02 92 88</v>
          </cell>
        </row>
        <row r="109">
          <cell r="A109" t="str">
            <v>DUFOUR</v>
          </cell>
          <cell r="B109" t="str">
            <v>DUFOUR YACHTS</v>
          </cell>
          <cell r="C109" t="str">
            <v>Z.I Des Chevaliers rond point   de la république</v>
          </cell>
          <cell r="D109">
            <v>17180</v>
          </cell>
          <cell r="E109" t="str">
            <v>PERIGNY</v>
          </cell>
          <cell r="F109" t="str">
            <v>France</v>
          </cell>
          <cell r="G109" t="str">
            <v>Nord Ouest</v>
          </cell>
          <cell r="H109" t="str">
            <v>Production</v>
          </cell>
          <cell r="I109" t="str">
            <v>P2 - Naval</v>
          </cell>
          <cell r="J109" t="str">
            <v>Marc Brouillet</v>
          </cell>
          <cell r="K109" t="str">
            <v>05 46 30 07 60</v>
          </cell>
          <cell r="M109" t="str">
            <v>05 46 45 46 96</v>
          </cell>
        </row>
        <row r="110">
          <cell r="A110" t="str">
            <v>ETMB</v>
          </cell>
          <cell r="B110" t="str">
            <v>E.T.M.B.</v>
          </cell>
          <cell r="C110" t="str">
            <v>165 route de Bezons</v>
          </cell>
          <cell r="D110">
            <v>78420</v>
          </cell>
          <cell r="E110" t="str">
            <v>CARRIERES SUR SEINE</v>
          </cell>
          <cell r="F110" t="str">
            <v>France</v>
          </cell>
          <cell r="G110" t="str">
            <v>Ile de France</v>
          </cell>
          <cell r="H110" t="str">
            <v>Production</v>
          </cell>
          <cell r="I110" t="str">
            <v>P1 - Sous Traitance Agencement</v>
          </cell>
          <cell r="J110" t="str">
            <v>Emmanuel Boussard</v>
          </cell>
          <cell r="K110" t="str">
            <v>01 61 04 21 64</v>
          </cell>
          <cell r="M110" t="str">
            <v>01 39 68 46 96</v>
          </cell>
        </row>
        <row r="111">
          <cell r="A111" t="str">
            <v>EDL</v>
          </cell>
          <cell r="B111" t="str">
            <v>EBENISTERIE DU LAYON</v>
          </cell>
          <cell r="C111" t="str">
            <v>ZI du Léard</v>
          </cell>
          <cell r="D111">
            <v>49380</v>
          </cell>
          <cell r="E111" t="str">
            <v>THOUARCE</v>
          </cell>
          <cell r="F111" t="str">
            <v>France</v>
          </cell>
          <cell r="G111" t="str">
            <v>Nord Ouest</v>
          </cell>
          <cell r="H111" t="str">
            <v>Production</v>
          </cell>
          <cell r="I111" t="str">
            <v>P1 - Sous Traitance Agencement</v>
          </cell>
          <cell r="J111" t="str">
            <v>Marc Brouillet</v>
          </cell>
          <cell r="K111" t="str">
            <v>02 41 66 74 16</v>
          </cell>
          <cell r="M111" t="str">
            <v>02 41 66 77 40</v>
          </cell>
        </row>
        <row r="112">
          <cell r="A112" t="str">
            <v>EC HARRIS</v>
          </cell>
          <cell r="B112" t="str">
            <v>EC HARRIS France</v>
          </cell>
          <cell r="C112" t="str">
            <v>63 rue de la Boétie</v>
          </cell>
          <cell r="D112">
            <v>75008</v>
          </cell>
          <cell r="E112" t="str">
            <v>PARIS</v>
          </cell>
          <cell r="F112" t="str">
            <v>France</v>
          </cell>
          <cell r="G112" t="str">
            <v>International</v>
          </cell>
          <cell r="H112" t="str">
            <v>Agencement</v>
          </cell>
          <cell r="I112" t="str">
            <v>A1 - Tertiaire</v>
          </cell>
          <cell r="J112" t="str">
            <v>Emmanuel Boussard</v>
          </cell>
        </row>
        <row r="113">
          <cell r="A113" t="str">
            <v>EC HARRIS FRANCE</v>
          </cell>
          <cell r="B113" t="str">
            <v>EC HARRIS FRANCE</v>
          </cell>
          <cell r="C113" t="str">
            <v>63 RUE DE LA BOETIE_</v>
          </cell>
          <cell r="D113">
            <v>75008</v>
          </cell>
          <cell r="E113" t="str">
            <v>PARIS</v>
          </cell>
          <cell r="F113" t="str">
            <v>France</v>
          </cell>
          <cell r="G113" t="str">
            <v>Ile de France</v>
          </cell>
          <cell r="H113" t="str">
            <v>Agencement</v>
          </cell>
          <cell r="I113" t="str">
            <v>A3 - Enseignes (avec pose)</v>
          </cell>
          <cell r="J113" t="str">
            <v>Emmanuel Boussard</v>
          </cell>
          <cell r="K113" t="str">
            <v>01 40 74 36 34</v>
          </cell>
          <cell r="M113" t="str">
            <v>01 40 74 36 11</v>
          </cell>
        </row>
        <row r="114">
          <cell r="A114" t="str">
            <v>ELEMEN</v>
          </cell>
          <cell r="B114" t="str">
            <v>ELEMEN</v>
          </cell>
          <cell r="C114" t="str">
            <v>Parc d'activités de la lande Saint Martin  126, rue Georges Charpak</v>
          </cell>
          <cell r="D114">
            <v>44115</v>
          </cell>
          <cell r="E114" t="str">
            <v>Basse Goulaine - NANTES</v>
          </cell>
          <cell r="F114" t="str">
            <v>France</v>
          </cell>
          <cell r="G114" t="str">
            <v>Nord Ouest</v>
          </cell>
          <cell r="H114" t="str">
            <v>Production</v>
          </cell>
          <cell r="I114" t="str">
            <v>P3 - Enseignes (sans pose)</v>
          </cell>
          <cell r="J114" t="str">
            <v>Emmanuel Boussard</v>
          </cell>
          <cell r="K114" t="str">
            <v>02 51 71 84 89</v>
          </cell>
          <cell r="M114" t="str">
            <v>02 72 68 55 05</v>
          </cell>
        </row>
        <row r="115">
          <cell r="A115" t="str">
            <v>ENTENDRE</v>
          </cell>
          <cell r="B115" t="str">
            <v>ENTENDRE</v>
          </cell>
          <cell r="F115" t="str">
            <v>France</v>
          </cell>
          <cell r="I115" t="str">
            <v>France</v>
          </cell>
        </row>
        <row r="116">
          <cell r="A116" t="str">
            <v>ENTRAXE</v>
          </cell>
          <cell r="B116" t="str">
            <v>ENTR'AXE</v>
          </cell>
          <cell r="C116" t="str">
            <v>80-82 rue de la Roquette</v>
          </cell>
          <cell r="D116">
            <v>75011</v>
          </cell>
          <cell r="E116" t="str">
            <v>PARIS</v>
          </cell>
          <cell r="F116" t="str">
            <v>France</v>
          </cell>
          <cell r="G116" t="str">
            <v>Ile de France</v>
          </cell>
          <cell r="H116" t="str">
            <v>Production</v>
          </cell>
          <cell r="I116" t="str">
            <v>P1 - Sous Traitance Agencement</v>
          </cell>
          <cell r="J116" t="str">
            <v>Emmanuel Boussard</v>
          </cell>
          <cell r="K116" t="str">
            <v>01 43 38 05 38</v>
          </cell>
          <cell r="M116" t="str">
            <v>01 43 38 05 40</v>
          </cell>
        </row>
        <row r="117">
          <cell r="A117" t="str">
            <v>ENTREPRISE VINCENT</v>
          </cell>
          <cell r="B117" t="str">
            <v>ENTREPRISE VINCENT</v>
          </cell>
          <cell r="C117" t="str">
            <v>2  rue des métiers</v>
          </cell>
          <cell r="D117">
            <v>49110</v>
          </cell>
          <cell r="E117" t="str">
            <v>ST QUENTIN EN MAUGES</v>
          </cell>
          <cell r="F117" t="str">
            <v>France</v>
          </cell>
          <cell r="G117" t="str">
            <v>Nord Ouest</v>
          </cell>
          <cell r="H117" t="str">
            <v>Agencement</v>
          </cell>
          <cell r="I117" t="str">
            <v>A1 - Tertiaire</v>
          </cell>
          <cell r="J117" t="str">
            <v>Emmanuel Boussard</v>
          </cell>
          <cell r="K117">
            <v>241707014</v>
          </cell>
        </row>
        <row r="118">
          <cell r="A118" t="str">
            <v>EPAILLARD</v>
          </cell>
          <cell r="B118" t="str">
            <v>EPAILLARD Véronique</v>
          </cell>
          <cell r="F118" t="str">
            <v>France</v>
          </cell>
          <cell r="I118" t="str">
            <v>France</v>
          </cell>
          <cell r="J118" t="str">
            <v>Emmanuel Boussard</v>
          </cell>
          <cell r="L118" t="str">
            <v>06.37.38.07.30</v>
          </cell>
        </row>
        <row r="119">
          <cell r="A119" t="str">
            <v>ESSOR3</v>
          </cell>
          <cell r="B119" t="str">
            <v>ESSOR 3</v>
          </cell>
          <cell r="C119" t="str">
            <v>6 Boulevard Alfred Nobel  BP 70229</v>
          </cell>
          <cell r="D119">
            <v>37542</v>
          </cell>
          <cell r="E119" t="str">
            <v>SAINT-CYR-SUR-LOIRE</v>
          </cell>
          <cell r="F119" t="str">
            <v>France</v>
          </cell>
          <cell r="G119" t="str">
            <v>Toute la France</v>
          </cell>
          <cell r="H119" t="str">
            <v>Production</v>
          </cell>
          <cell r="I119" t="str">
            <v>P3 - Enseignes (sans pose)</v>
          </cell>
          <cell r="J119" t="str">
            <v>Marc Brouillet</v>
          </cell>
          <cell r="K119" t="str">
            <v>02.47.54.78.40</v>
          </cell>
          <cell r="M119" t="str">
            <v>02 47 54 10 84</v>
          </cell>
        </row>
        <row r="120">
          <cell r="A120" t="str">
            <v>CANTEREAU.</v>
          </cell>
          <cell r="B120" t="str">
            <v>Ets CANTEREAU</v>
          </cell>
          <cell r="C120" t="str">
            <v>7 rue du Parc</v>
          </cell>
          <cell r="D120">
            <v>49280</v>
          </cell>
          <cell r="E120" t="str">
            <v>ST CHRISTOPHE DU BOIS</v>
          </cell>
          <cell r="F120" t="str">
            <v>France</v>
          </cell>
          <cell r="G120" t="str">
            <v>Nord Ouest</v>
          </cell>
          <cell r="H120" t="str">
            <v>Production</v>
          </cell>
          <cell r="I120" t="str">
            <v>P1 - Sous Traitance Agencement</v>
          </cell>
          <cell r="J120" t="str">
            <v>Emmanuel Boussard</v>
          </cell>
          <cell r="K120" t="str">
            <v>02.41.71.12.12</v>
          </cell>
          <cell r="M120" t="str">
            <v>02.41.71.22.16</v>
          </cell>
        </row>
        <row r="121">
          <cell r="A121" t="str">
            <v>ETS LE CLOAREC</v>
          </cell>
          <cell r="B121" t="str">
            <v>ETS LE CLOAREC</v>
          </cell>
          <cell r="C121" t="str">
            <v>10, route d'Hargeville</v>
          </cell>
          <cell r="D121">
            <v>78790</v>
          </cell>
          <cell r="E121" t="str">
            <v>ARNOUVILLE LES MANTES</v>
          </cell>
          <cell r="F121" t="str">
            <v>France</v>
          </cell>
          <cell r="G121" t="str">
            <v>Ile de France</v>
          </cell>
          <cell r="H121" t="str">
            <v>Production</v>
          </cell>
          <cell r="I121" t="str">
            <v>P1 - Sous Traitance Agencement</v>
          </cell>
          <cell r="J121" t="str">
            <v>Emmanuel Boussard</v>
          </cell>
          <cell r="K121" t="str">
            <v>01 34 97  05 05</v>
          </cell>
          <cell r="L121" t="str">
            <v>06 84 258 35 17</v>
          </cell>
        </row>
        <row r="122">
          <cell r="A122" t="str">
            <v>ETS M. GODDE SARL</v>
          </cell>
          <cell r="B122" t="str">
            <v>ETS M. GODDE SARL</v>
          </cell>
          <cell r="C122" t="str">
            <v>66, Avenue du Maréchal Foch</v>
          </cell>
          <cell r="D122">
            <v>78130</v>
          </cell>
          <cell r="E122" t="str">
            <v>LES MUREAUX</v>
          </cell>
          <cell r="F122" t="str">
            <v>France</v>
          </cell>
          <cell r="G122" t="str">
            <v>Ile de France</v>
          </cell>
          <cell r="H122" t="str">
            <v>Production</v>
          </cell>
          <cell r="I122" t="str">
            <v>P1 - Sous Traitance Agencement</v>
          </cell>
          <cell r="J122" t="str">
            <v>Emmanuel Boussard</v>
          </cell>
          <cell r="K122" t="str">
            <v>01 30 91 98 01</v>
          </cell>
          <cell r="M122" t="str">
            <v xml:space="preserve">0134 74 01 23 </v>
          </cell>
        </row>
        <row r="123">
          <cell r="A123" t="str">
            <v>LES TROIS E</v>
          </cell>
          <cell r="B123" t="str">
            <v>EURL LES TROIS E</v>
          </cell>
          <cell r="C123" t="str">
            <v>53 Place du grand Marché</v>
          </cell>
          <cell r="D123">
            <v>37000</v>
          </cell>
          <cell r="E123" t="str">
            <v>TOURS</v>
          </cell>
          <cell r="F123" t="str">
            <v>France</v>
          </cell>
          <cell r="I123" t="str">
            <v>France</v>
          </cell>
          <cell r="J123" t="str">
            <v>Marc Brouillet</v>
          </cell>
        </row>
        <row r="124">
          <cell r="A124" t="str">
            <v>EUROFORMES.</v>
          </cell>
          <cell r="B124" t="str">
            <v>EUROFORMES</v>
          </cell>
          <cell r="C124" t="str">
            <v>Les Landes</v>
          </cell>
          <cell r="D124">
            <v>35580</v>
          </cell>
          <cell r="E124" t="str">
            <v>GUICHEN</v>
          </cell>
          <cell r="F124" t="str">
            <v>France</v>
          </cell>
          <cell r="G124" t="str">
            <v>Nord Ouest</v>
          </cell>
          <cell r="H124" t="str">
            <v>Production</v>
          </cell>
          <cell r="I124" t="str">
            <v>P1 - Sous Traitance Agencement</v>
          </cell>
          <cell r="J124" t="str">
            <v>Emmanuel Boussard</v>
          </cell>
          <cell r="K124" t="str">
            <v>02 99 57 33 89</v>
          </cell>
          <cell r="M124" t="str">
            <v>02 99 57 39 89</v>
          </cell>
        </row>
        <row r="125">
          <cell r="A125" t="str">
            <v>EXPRIMM</v>
          </cell>
          <cell r="B125" t="str">
            <v>EXPRIMM</v>
          </cell>
          <cell r="C125" t="str">
            <v>Challenger  1 avenue Eugène Freyssinet  GUYANCOURT</v>
          </cell>
          <cell r="D125">
            <v>78061</v>
          </cell>
          <cell r="E125" t="str">
            <v>SAINT QUENTIN EN YVELINES</v>
          </cell>
          <cell r="F125" t="str">
            <v>France</v>
          </cell>
          <cell r="G125" t="str">
            <v>Ile de France</v>
          </cell>
          <cell r="H125" t="str">
            <v>Agencement</v>
          </cell>
          <cell r="I125" t="str">
            <v>A1 - Tertiaire</v>
          </cell>
          <cell r="J125" t="str">
            <v>Emmanuel Boussard</v>
          </cell>
          <cell r="K125">
            <v>130603513</v>
          </cell>
          <cell r="L125">
            <v>662933513</v>
          </cell>
          <cell r="M125">
            <v>130605369</v>
          </cell>
        </row>
        <row r="126">
          <cell r="A126" t="str">
            <v>FARADAY.</v>
          </cell>
          <cell r="B126" t="str">
            <v>FARADAY</v>
          </cell>
          <cell r="C126" t="str">
            <v>5-7 rue du Grenier St. Lazare</v>
          </cell>
          <cell r="D126">
            <v>75003</v>
          </cell>
          <cell r="E126" t="str">
            <v>PARIS</v>
          </cell>
          <cell r="F126" t="str">
            <v>France</v>
          </cell>
          <cell r="G126" t="str">
            <v>Ile de France</v>
          </cell>
          <cell r="H126" t="str">
            <v>Agencement</v>
          </cell>
          <cell r="I126" t="str">
            <v>A1 - Tertiaire</v>
          </cell>
          <cell r="J126" t="str">
            <v>Emmanuel Boussard</v>
          </cell>
          <cell r="K126" t="str">
            <v>01 42 77 89 88</v>
          </cell>
          <cell r="L126" t="str">
            <v>06 11 24 66 69</v>
          </cell>
          <cell r="M126" t="str">
            <v>01 42 77 95 88</v>
          </cell>
        </row>
        <row r="127">
          <cell r="A127" t="str">
            <v>REBELLERIE</v>
          </cell>
          <cell r="B127" t="str">
            <v>FEDERATION DE L'ARCHE</v>
          </cell>
          <cell r="C127" t="str">
            <v>La Rebellerie</v>
          </cell>
          <cell r="D127">
            <v>49560</v>
          </cell>
          <cell r="E127" t="str">
            <v>NUEIL SUR LAYON</v>
          </cell>
          <cell r="F127" t="str">
            <v>France</v>
          </cell>
        </row>
        <row r="128">
          <cell r="A128" t="str">
            <v>FERRE HOTEL</v>
          </cell>
          <cell r="B128" t="str">
            <v>FERRE HOTEL SARL</v>
          </cell>
          <cell r="C128" t="str">
            <v>22 avenue Jean Janvier</v>
          </cell>
          <cell r="D128">
            <v>35000</v>
          </cell>
          <cell r="E128" t="str">
            <v>RENNES</v>
          </cell>
          <cell r="F128" t="str">
            <v>France</v>
          </cell>
          <cell r="G128" t="str">
            <v>Toute la France</v>
          </cell>
          <cell r="H128" t="str">
            <v>Agencement</v>
          </cell>
          <cell r="I128" t="str">
            <v>A2 - Loisirs</v>
          </cell>
          <cell r="J128" t="str">
            <v>Emmanuel Boussard</v>
          </cell>
          <cell r="K128" t="str">
            <v>02 99 35 48 50</v>
          </cell>
          <cell r="M128" t="str">
            <v>02 99 35 48 58</v>
          </cell>
        </row>
        <row r="129">
          <cell r="A129" t="str">
            <v>FERRINO</v>
          </cell>
          <cell r="B129" t="str">
            <v>FERRINO</v>
          </cell>
          <cell r="C129" t="str">
            <v>Usine de Tremerolles</v>
          </cell>
          <cell r="D129">
            <v>91680</v>
          </cell>
          <cell r="E129" t="str">
            <v>BRUYERES LE CHATEL</v>
          </cell>
          <cell r="F129" t="str">
            <v>France</v>
          </cell>
          <cell r="G129" t="str">
            <v>Ile de France</v>
          </cell>
          <cell r="H129" t="str">
            <v>Production</v>
          </cell>
          <cell r="I129" t="str">
            <v>P1 - Sous Traitance Agencement</v>
          </cell>
          <cell r="J129" t="str">
            <v>Emmanuel Boussard</v>
          </cell>
          <cell r="K129" t="str">
            <v>01 64 90 00 21</v>
          </cell>
          <cell r="M129" t="str">
            <v>01 60 83 82 51</v>
          </cell>
        </row>
        <row r="130">
          <cell r="A130" t="str">
            <v>FONTENEAU</v>
          </cell>
          <cell r="B130" t="str">
            <v>FONTENEAU Kévin</v>
          </cell>
          <cell r="C130" t="str">
            <v>8 ter rue St Jacques</v>
          </cell>
          <cell r="D130">
            <v>49120</v>
          </cell>
          <cell r="E130" t="str">
            <v>LA CHAPELLE ROUSSELIN</v>
          </cell>
          <cell r="F130" t="str">
            <v>France</v>
          </cell>
          <cell r="H130" t="str">
            <v>Salarié</v>
          </cell>
          <cell r="I130" t="str">
            <v>Inactif</v>
          </cell>
          <cell r="J130" t="str">
            <v>Emmanuel Boussard</v>
          </cell>
        </row>
        <row r="131">
          <cell r="A131" t="str">
            <v xml:space="preserve">FORM'A </v>
          </cell>
          <cell r="B131" t="str">
            <v>FORM'A SAS</v>
          </cell>
          <cell r="C131" t="str">
            <v>145 , rue Jean Jacques Rousseau</v>
          </cell>
          <cell r="D131">
            <v>92138</v>
          </cell>
          <cell r="E131" t="str">
            <v>ISSY LES MOULINEAUX CEDEX</v>
          </cell>
          <cell r="F131" t="str">
            <v>France</v>
          </cell>
          <cell r="G131" t="str">
            <v>Ile de France</v>
          </cell>
          <cell r="H131" t="str">
            <v>Agencement</v>
          </cell>
          <cell r="I131" t="str">
            <v>A1 - Tertiaire</v>
          </cell>
          <cell r="J131" t="str">
            <v>Emmanuel Boussard</v>
          </cell>
          <cell r="K131" t="str">
            <v>01 41 23 70 00</v>
          </cell>
          <cell r="M131" t="str">
            <v>01 41 23 70 59</v>
          </cell>
        </row>
        <row r="132">
          <cell r="A132" t="str">
            <v>FOUNTAINE PAJOT</v>
          </cell>
          <cell r="B132" t="str">
            <v>FOUNTAINE PAJOT</v>
          </cell>
          <cell r="C132" t="str">
            <v>Zone industrielle du Fief Girard</v>
          </cell>
          <cell r="D132">
            <v>17290</v>
          </cell>
          <cell r="E132" t="str">
            <v>AIGREFEUILLE</v>
          </cell>
          <cell r="F132" t="str">
            <v>France</v>
          </cell>
          <cell r="G132" t="str">
            <v>Nord Ouest</v>
          </cell>
          <cell r="H132" t="str">
            <v>Production</v>
          </cell>
          <cell r="I132" t="str">
            <v>P2 - Naval</v>
          </cell>
          <cell r="J132" t="str">
            <v>Marc Brouillet</v>
          </cell>
          <cell r="K132" t="str">
            <v>05 46 35 70 40</v>
          </cell>
          <cell r="M132" t="str">
            <v>05 46 35 50 10</v>
          </cell>
        </row>
        <row r="133">
          <cell r="A133" t="str">
            <v>FOURNIER CINEMA</v>
          </cell>
          <cell r="B133" t="str">
            <v>FOURNIER CINEMA</v>
          </cell>
          <cell r="C133" t="str">
            <v>13 RUE DES DODANES</v>
          </cell>
          <cell r="D133">
            <v>71500</v>
          </cell>
          <cell r="E133" t="str">
            <v>LOUHANS</v>
          </cell>
          <cell r="F133" t="str">
            <v>France</v>
          </cell>
          <cell r="G133" t="str">
            <v>Ile de France</v>
          </cell>
          <cell r="H133" t="str">
            <v>Agencement</v>
          </cell>
          <cell r="I133" t="str">
            <v>A2 - Loisirs</v>
          </cell>
          <cell r="J133" t="str">
            <v>Emmanuel Boussard</v>
          </cell>
          <cell r="K133" t="str">
            <v>03 05 74 09 94</v>
          </cell>
        </row>
        <row r="134">
          <cell r="A134" t="str">
            <v>FOURNIER CINEMA SARL</v>
          </cell>
          <cell r="B134" t="str">
            <v>FOURNIER CINEMA SARL</v>
          </cell>
          <cell r="C134" t="str">
            <v>13 RUE DES DODANEO</v>
          </cell>
          <cell r="D134">
            <v>71500</v>
          </cell>
          <cell r="E134" t="str">
            <v>LOUHANS</v>
          </cell>
          <cell r="F134" t="str">
            <v>France</v>
          </cell>
          <cell r="G134" t="str">
            <v>Ile de France</v>
          </cell>
          <cell r="H134" t="str">
            <v>Agencement</v>
          </cell>
          <cell r="I134" t="str">
            <v>A2 - Loisirs</v>
          </cell>
          <cell r="J134" t="str">
            <v>Emmanuel Boussard</v>
          </cell>
          <cell r="K134" t="str">
            <v>03 85 74 09 94</v>
          </cell>
        </row>
        <row r="135">
          <cell r="A135" t="str">
            <v>DECORRUEE</v>
          </cell>
          <cell r="B135" t="str">
            <v>Francois DECORRUE</v>
          </cell>
          <cell r="J135" t="str">
            <v>Emmanuel Boussard</v>
          </cell>
        </row>
        <row r="136">
          <cell r="A136" t="str">
            <v>FREMENTIN</v>
          </cell>
          <cell r="B136" t="str">
            <v>FREMENTIN Erwan</v>
          </cell>
          <cell r="C136" t="str">
            <v>2 rue du Pineau</v>
          </cell>
          <cell r="D136">
            <v>49380</v>
          </cell>
          <cell r="E136" t="str">
            <v>LE CHAMP SUR LAYON</v>
          </cell>
          <cell r="F136" t="str">
            <v>France</v>
          </cell>
          <cell r="H136" t="str">
            <v>Salarié</v>
          </cell>
          <cell r="I136" t="str">
            <v>Inactif</v>
          </cell>
          <cell r="J136" t="str">
            <v>Emmanuel Boussard</v>
          </cell>
        </row>
        <row r="137">
          <cell r="A137" t="str">
            <v>G+A</v>
          </cell>
          <cell r="B137" t="str">
            <v>G+A</v>
          </cell>
          <cell r="C137" t="str">
            <v>13 RUE CLAUDE TILLIER</v>
          </cell>
          <cell r="D137">
            <v>75012</v>
          </cell>
          <cell r="E137" t="str">
            <v>PARIS</v>
          </cell>
          <cell r="F137" t="str">
            <v>France</v>
          </cell>
          <cell r="G137" t="str">
            <v>Ile de France</v>
          </cell>
          <cell r="H137" t="str">
            <v>Agencement</v>
          </cell>
          <cell r="I137" t="str">
            <v>A1 - Tertiaire</v>
          </cell>
          <cell r="J137" t="str">
            <v>Emmanuel Boussard</v>
          </cell>
        </row>
        <row r="138">
          <cell r="A138" t="str">
            <v>GALERIES LAFAYETTE</v>
          </cell>
          <cell r="B138" t="str">
            <v>GALERIES LAFAYETTE</v>
          </cell>
          <cell r="C138" t="str">
            <v>25 rue de la Chaussée d'Antin</v>
          </cell>
          <cell r="D138">
            <v>75446</v>
          </cell>
          <cell r="E138" t="str">
            <v>PARIS CEDEX 09</v>
          </cell>
          <cell r="F138" t="str">
            <v>France</v>
          </cell>
          <cell r="G138" t="str">
            <v>Ile de France</v>
          </cell>
          <cell r="H138" t="str">
            <v>Agencement</v>
          </cell>
          <cell r="I138" t="str">
            <v>A1 - Tertiaire</v>
          </cell>
          <cell r="J138" t="str">
            <v>Emmanuel Boussard</v>
          </cell>
          <cell r="K138">
            <v>142829567</v>
          </cell>
        </row>
        <row r="139">
          <cell r="A139" t="str">
            <v>LECUIT</v>
          </cell>
          <cell r="B139" t="str">
            <v>Gérard LECUIT</v>
          </cell>
          <cell r="C139" t="str">
            <v>2 Impasse du Moulin</v>
          </cell>
          <cell r="D139">
            <v>49540</v>
          </cell>
          <cell r="E139" t="str">
            <v>TIGNE</v>
          </cell>
          <cell r="F139" t="str">
            <v>France</v>
          </cell>
          <cell r="H139" t="str">
            <v>Salarié</v>
          </cell>
          <cell r="I139" t="str">
            <v>Inactif</v>
          </cell>
          <cell r="J139" t="str">
            <v>Emmanuel Boussard</v>
          </cell>
        </row>
        <row r="140">
          <cell r="A140" t="str">
            <v>GILBERT LONG</v>
          </cell>
          <cell r="B140" t="str">
            <v>GILBERT LONG</v>
          </cell>
          <cell r="C140" t="str">
            <v>33 avenue Faidherbe</v>
          </cell>
          <cell r="D140">
            <v>93100</v>
          </cell>
          <cell r="E140" t="str">
            <v>MONTREUIL</v>
          </cell>
          <cell r="F140" t="str">
            <v>France</v>
          </cell>
          <cell r="G140" t="str">
            <v>Toute la France</v>
          </cell>
          <cell r="H140" t="str">
            <v>Agencement</v>
          </cell>
          <cell r="I140" t="str">
            <v>A2 - Loisirs</v>
          </cell>
          <cell r="J140" t="str">
            <v>Emmanuel Boussard</v>
          </cell>
          <cell r="K140" t="str">
            <v>01 49 20 83 90</v>
          </cell>
          <cell r="M140" t="str">
            <v>01 48 18 06 97</v>
          </cell>
        </row>
        <row r="141">
          <cell r="A141" t="str">
            <v>GLOBAL ESPACE ARCHITECTURE</v>
          </cell>
          <cell r="B141" t="str">
            <v>GLOBAL ESPACE ARCHITECTURE</v>
          </cell>
          <cell r="C141" t="str">
            <v>49 RUE ALEXANDRE DUMAS</v>
          </cell>
          <cell r="D141">
            <v>75011</v>
          </cell>
          <cell r="E141" t="str">
            <v>PARIS</v>
          </cell>
          <cell r="F141" t="str">
            <v>France</v>
          </cell>
          <cell r="G141" t="str">
            <v>Ile de France</v>
          </cell>
          <cell r="H141" t="str">
            <v>Agencement</v>
          </cell>
          <cell r="I141" t="str">
            <v>A1 - Tertiaire</v>
          </cell>
          <cell r="J141" t="str">
            <v>Emmanuel Boussard</v>
          </cell>
          <cell r="K141" t="str">
            <v>01 53 27 30 21</v>
          </cell>
          <cell r="M141" t="str">
            <v>01 43 79 10 30</v>
          </cell>
        </row>
        <row r="142">
          <cell r="A142" t="str">
            <v>GMB.</v>
          </cell>
          <cell r="B142" t="str">
            <v>GMB</v>
          </cell>
          <cell r="C142" t="str">
            <v>ZI du Bompas</v>
          </cell>
          <cell r="D142">
            <v>49120</v>
          </cell>
          <cell r="E142" t="str">
            <v>CHEMILLE</v>
          </cell>
          <cell r="F142" t="str">
            <v>France</v>
          </cell>
          <cell r="G142" t="str">
            <v>Local</v>
          </cell>
          <cell r="J142" t="str">
            <v>Marc Brouillet</v>
          </cell>
          <cell r="K142" t="str">
            <v>02 41 30 55 00</v>
          </cell>
          <cell r="M142" t="str">
            <v>02 41 46 76 14</v>
          </cell>
        </row>
        <row r="143">
          <cell r="A143" t="str">
            <v>GOUJON L</v>
          </cell>
          <cell r="B143" t="str">
            <v>GOUJON Laurent</v>
          </cell>
          <cell r="C143" t="str">
            <v>9 Route de Valanjou</v>
          </cell>
          <cell r="D143">
            <v>49310</v>
          </cell>
          <cell r="E143" t="str">
            <v>MONTILLIERS</v>
          </cell>
          <cell r="F143" t="str">
            <v>France</v>
          </cell>
          <cell r="H143" t="str">
            <v>Salarié</v>
          </cell>
          <cell r="I143" t="str">
            <v>Inactif</v>
          </cell>
          <cell r="J143" t="str">
            <v>Emmanuel Boussard</v>
          </cell>
        </row>
        <row r="144">
          <cell r="A144" t="str">
            <v>GRELEG</v>
          </cell>
          <cell r="B144" t="str">
            <v>GRELEG</v>
          </cell>
          <cell r="C144" t="str">
            <v>Parc d'activités de Ragon 15 av Descartes</v>
          </cell>
          <cell r="D144">
            <v>44119</v>
          </cell>
          <cell r="E144" t="str">
            <v>TREILLIERES</v>
          </cell>
          <cell r="F144" t="str">
            <v>France</v>
          </cell>
          <cell r="I144" t="str">
            <v>France</v>
          </cell>
        </row>
        <row r="145">
          <cell r="A145" t="str">
            <v>GRIMA LOUSSOUARN</v>
          </cell>
          <cell r="B145" t="str">
            <v>GRIMA LOUSSOUARN ARCHITECTES</v>
          </cell>
          <cell r="C145" t="str">
            <v>80,rue du fg saint denis</v>
          </cell>
          <cell r="D145">
            <v>75010</v>
          </cell>
          <cell r="E145" t="str">
            <v>Paris</v>
          </cell>
          <cell r="F145" t="str">
            <v>France</v>
          </cell>
          <cell r="G145" t="str">
            <v>Toute la France</v>
          </cell>
          <cell r="H145" t="str">
            <v>Agencement</v>
          </cell>
          <cell r="I145" t="str">
            <v>A2 - Loisirs</v>
          </cell>
          <cell r="J145" t="str">
            <v>Emmanuel Boussard</v>
          </cell>
          <cell r="K145">
            <v>147700752</v>
          </cell>
          <cell r="M145">
            <v>147700629</v>
          </cell>
        </row>
        <row r="146">
          <cell r="A146" t="str">
            <v>GROUPE 4C</v>
          </cell>
          <cell r="B146" t="str">
            <v>GROUPE 4C</v>
          </cell>
          <cell r="C146" t="str">
            <v>26 avenue de Fumel</v>
          </cell>
          <cell r="D146">
            <v>47300</v>
          </cell>
          <cell r="E146" t="str">
            <v>VILLENEUVE SUR LOT</v>
          </cell>
          <cell r="F146" t="str">
            <v>France</v>
          </cell>
          <cell r="G146" t="str">
            <v>Sud Ouest</v>
          </cell>
          <cell r="H146" t="str">
            <v>Agencement</v>
          </cell>
          <cell r="I146" t="str">
            <v>A3 - Enseignes (avec pose)</v>
          </cell>
          <cell r="J146" t="str">
            <v>Marc Brouillet</v>
          </cell>
          <cell r="K146">
            <v>961569670</v>
          </cell>
          <cell r="L146" t="str">
            <v>06 84 90 03 74</v>
          </cell>
          <cell r="M146" t="str">
            <v>05 53 70 04 03</v>
          </cell>
        </row>
        <row r="147">
          <cell r="A147" t="str">
            <v>LEGENDRE</v>
          </cell>
          <cell r="B147" t="str">
            <v>GROUPE LEGENDRE</v>
          </cell>
          <cell r="C147" t="str">
            <v>Centre d’Affaires La Palmeraie Z.A. La Hallerais – B.P. 67138</v>
          </cell>
          <cell r="D147">
            <v>35771</v>
          </cell>
          <cell r="E147" t="str">
            <v>VERN SUR SEICHE CEDEX</v>
          </cell>
          <cell r="F147" t="str">
            <v>France</v>
          </cell>
          <cell r="G147" t="str">
            <v>Nord Ouest</v>
          </cell>
          <cell r="H147" t="str">
            <v>Agencement</v>
          </cell>
          <cell r="I147" t="str">
            <v>A1 - Tertiaire</v>
          </cell>
          <cell r="J147" t="str">
            <v>Emmanuel Boussard</v>
          </cell>
          <cell r="K147" t="str">
            <v>02 99 86 75 86</v>
          </cell>
          <cell r="M147" t="str">
            <v>02 99 86 70 11</v>
          </cell>
        </row>
        <row r="148">
          <cell r="A148" t="str">
            <v>LINDERA</v>
          </cell>
          <cell r="B148" t="str">
            <v>GROUPE LINDERA</v>
          </cell>
          <cell r="C148" t="str">
            <v>Pac Médicis  7 rue de la Méridienne</v>
          </cell>
          <cell r="D148">
            <v>94832</v>
          </cell>
          <cell r="E148" t="str">
            <v>FRESNES CEDEX</v>
          </cell>
          <cell r="F148" t="str">
            <v>France</v>
          </cell>
          <cell r="G148" t="str">
            <v>Ile de France</v>
          </cell>
          <cell r="H148" t="str">
            <v>Production</v>
          </cell>
          <cell r="I148" t="str">
            <v>P3 - Enseignes (sans pose)</v>
          </cell>
          <cell r="J148" t="str">
            <v>Marc Brouillet</v>
          </cell>
          <cell r="K148" t="str">
            <v>01 49 84 99 00</v>
          </cell>
          <cell r="M148" t="str">
            <v>01 49 84 00 04</v>
          </cell>
        </row>
        <row r="149">
          <cell r="A149" t="str">
            <v>GROUPE LUCIEN BARRIERE</v>
          </cell>
          <cell r="B149" t="str">
            <v>GROUPE LUCIEN BARRIERE</v>
          </cell>
          <cell r="C149" t="str">
            <v>35 BOULEVARD DES CAPUCINES</v>
          </cell>
          <cell r="D149">
            <v>75002</v>
          </cell>
          <cell r="E149" t="str">
            <v>PARIS</v>
          </cell>
          <cell r="F149" t="str">
            <v>France</v>
          </cell>
          <cell r="G149" t="str">
            <v>Ile de France</v>
          </cell>
          <cell r="H149" t="str">
            <v>Agencement</v>
          </cell>
          <cell r="I149" t="str">
            <v>A3 - Enseignes (avec pose)</v>
          </cell>
          <cell r="J149" t="str">
            <v>Emmanuel Boussard</v>
          </cell>
          <cell r="K149" t="str">
            <v>01 42 86 54 85</v>
          </cell>
          <cell r="M149" t="str">
            <v>01 42 86 39 46</v>
          </cell>
        </row>
        <row r="150">
          <cell r="A150" t="str">
            <v>GRUAU LE MANS</v>
          </cell>
          <cell r="B150" t="str">
            <v>GRUAU LE MANS</v>
          </cell>
          <cell r="C150" t="str">
            <v>52 bd Pierre Lefaucheux  ZI Sud</v>
          </cell>
          <cell r="D150">
            <v>72027</v>
          </cell>
          <cell r="E150" t="str">
            <v>LE MANS CEDEX</v>
          </cell>
          <cell r="F150" t="str">
            <v>France</v>
          </cell>
          <cell r="G150" t="str">
            <v>Nord Ouest</v>
          </cell>
          <cell r="H150" t="str">
            <v>Production</v>
          </cell>
          <cell r="I150" t="str">
            <v>P3 - Enseignes (sans pose)</v>
          </cell>
          <cell r="J150" t="str">
            <v>Marc Brouillet</v>
          </cell>
          <cell r="K150" t="str">
            <v>02 43 41 54 32</v>
          </cell>
          <cell r="M150" t="str">
            <v>02 43 72 94 78</v>
          </cell>
        </row>
        <row r="151">
          <cell r="A151" t="str">
            <v>GUEGAN</v>
          </cell>
          <cell r="B151" t="str">
            <v>GUEGAN</v>
          </cell>
          <cell r="C151" t="str">
            <v>1 rue de l'Industrie</v>
          </cell>
          <cell r="D151">
            <v>93000</v>
          </cell>
          <cell r="E151" t="str">
            <v>BOBIGNY</v>
          </cell>
          <cell r="F151" t="str">
            <v>France</v>
          </cell>
          <cell r="G151" t="str">
            <v>Ile de France</v>
          </cell>
          <cell r="H151" t="str">
            <v>Production</v>
          </cell>
          <cell r="I151" t="str">
            <v>P1 - Sous Traitance Agencement</v>
          </cell>
          <cell r="J151" t="str">
            <v>Emmanuel Boussard</v>
          </cell>
          <cell r="K151" t="str">
            <v>01 48 40 05 05</v>
          </cell>
          <cell r="M151" t="str">
            <v>01 48 40 77 77</v>
          </cell>
        </row>
        <row r="152">
          <cell r="A152" t="str">
            <v>GUILBAUD MICHEL</v>
          </cell>
          <cell r="B152" t="str">
            <v>GUILBAUD Michel</v>
          </cell>
          <cell r="C152" t="str">
            <v>7 rue Maurice Ravel</v>
          </cell>
          <cell r="D152">
            <v>85370</v>
          </cell>
          <cell r="E152" t="str">
            <v>NALLIERS</v>
          </cell>
          <cell r="F152" t="str">
            <v>France</v>
          </cell>
          <cell r="K152" t="str">
            <v>02 51 30 70 88</v>
          </cell>
        </row>
        <row r="153">
          <cell r="A153" t="str">
            <v>HÄAGEN DAZS</v>
          </cell>
          <cell r="B153" t="str">
            <v>Häagen Dazs</v>
          </cell>
          <cell r="C153" t="str">
            <v>32, Avenue de l'europe</v>
          </cell>
          <cell r="D153">
            <v>78941</v>
          </cell>
          <cell r="E153" t="str">
            <v>VELIZY VILLACOUBLAY CEDEX</v>
          </cell>
          <cell r="F153" t="str">
            <v>France</v>
          </cell>
          <cell r="G153" t="str">
            <v>Toute la France</v>
          </cell>
          <cell r="H153" t="str">
            <v>Agencement</v>
          </cell>
          <cell r="I153" t="str">
            <v>A2 - Loisirs</v>
          </cell>
          <cell r="J153" t="str">
            <v>Emmanuel Boussard</v>
          </cell>
        </row>
        <row r="154">
          <cell r="A154" t="str">
            <v>HASAP</v>
          </cell>
          <cell r="B154" t="str">
            <v>HASAP GROUPE</v>
          </cell>
          <cell r="C154" t="str">
            <v>ZI La Fléchette</v>
          </cell>
          <cell r="D154">
            <v>42800</v>
          </cell>
          <cell r="E154" t="str">
            <v>DARGOIRE</v>
          </cell>
          <cell r="F154" t="str">
            <v>France</v>
          </cell>
          <cell r="G154" t="str">
            <v>Ile de France</v>
          </cell>
          <cell r="H154" t="str">
            <v>Production</v>
          </cell>
          <cell r="I154" t="str">
            <v>P3 - Enseignes (sans pose)</v>
          </cell>
          <cell r="J154" t="str">
            <v>Marc Brouillet</v>
          </cell>
          <cell r="K154" t="str">
            <v xml:space="preserve">04 77 83 24 24 </v>
          </cell>
          <cell r="M154" t="str">
            <v xml:space="preserve">04 77 83 24 34 </v>
          </cell>
        </row>
        <row r="155">
          <cell r="A155" t="str">
            <v>HERRSCHER</v>
          </cell>
          <cell r="B155" t="str">
            <v>HERRSCHER PATRICIA</v>
          </cell>
          <cell r="C155" t="str">
            <v>78 bd Diderot</v>
          </cell>
          <cell r="D155">
            <v>75012</v>
          </cell>
          <cell r="E155" t="str">
            <v>PARIS</v>
          </cell>
          <cell r="F155" t="str">
            <v>France</v>
          </cell>
          <cell r="G155" t="str">
            <v>Ile de France</v>
          </cell>
          <cell r="H155" t="str">
            <v>Agencement</v>
          </cell>
          <cell r="I155" t="str">
            <v>A3 - Enseignes (avec pose)</v>
          </cell>
          <cell r="J155" t="str">
            <v>Emmanuel Boussard</v>
          </cell>
          <cell r="L155" t="str">
            <v>06.67.01.62.01</v>
          </cell>
        </row>
        <row r="156">
          <cell r="A156" t="str">
            <v>LUMIERES</v>
          </cell>
          <cell r="B156" t="str">
            <v>HOLDING LUMIERES</v>
          </cell>
          <cell r="C156" t="str">
            <v>26 rue des Ponts de Comines  SARL Les écrans du Nord</v>
          </cell>
          <cell r="D156">
            <v>59800</v>
          </cell>
          <cell r="E156" t="str">
            <v>LILLE</v>
          </cell>
          <cell r="F156" t="str">
            <v>France</v>
          </cell>
          <cell r="G156" t="str">
            <v>Nord Est</v>
          </cell>
          <cell r="H156" t="str">
            <v>Agencement</v>
          </cell>
          <cell r="I156" t="str">
            <v>A2 - Loisirs</v>
          </cell>
          <cell r="J156" t="str">
            <v>Emmanuel Boussard</v>
          </cell>
          <cell r="K156" t="str">
            <v>03 20 15 92 20</v>
          </cell>
          <cell r="M156" t="str">
            <v>03 20 15 92 25</v>
          </cell>
        </row>
        <row r="157">
          <cell r="A157" t="str">
            <v>HOTEL IBIS PORNICHET</v>
          </cell>
          <cell r="B157" t="str">
            <v>HOTEL IBIS PORNICHET</v>
          </cell>
          <cell r="C157" t="str">
            <v>66, Boulvard des Océanides</v>
          </cell>
          <cell r="D157">
            <v>44380</v>
          </cell>
          <cell r="E157" t="str">
            <v>PORNICHET</v>
          </cell>
          <cell r="F157" t="str">
            <v>France</v>
          </cell>
          <cell r="G157" t="str">
            <v>Nord Ouest</v>
          </cell>
          <cell r="H157" t="str">
            <v>Agencement</v>
          </cell>
          <cell r="I157" t="str">
            <v>A2 - Loisirs</v>
          </cell>
          <cell r="J157" t="str">
            <v>Emmanuel Boussard</v>
          </cell>
          <cell r="K157" t="str">
            <v xml:space="preserve">02 51 73 13 13 </v>
          </cell>
          <cell r="L157" t="str">
            <v>06 22 78 78 16</v>
          </cell>
          <cell r="M157" t="str">
            <v>02 40 61 74 74</v>
          </cell>
        </row>
        <row r="158">
          <cell r="A158" t="str">
            <v>HOUOT AGENCEMENT</v>
          </cell>
          <cell r="B158" t="str">
            <v>HOUOT AGENCEMENT</v>
          </cell>
          <cell r="C158" t="str">
            <v>43, rue du centre  BP 40004</v>
          </cell>
          <cell r="D158">
            <v>88200</v>
          </cell>
          <cell r="E158" t="str">
            <v>ST NABORD</v>
          </cell>
          <cell r="F158" t="str">
            <v>France</v>
          </cell>
          <cell r="G158" t="str">
            <v>Toute la France</v>
          </cell>
          <cell r="H158" t="str">
            <v>Production</v>
          </cell>
          <cell r="I158" t="str">
            <v>P3 - Enseignes (sans pose)</v>
          </cell>
          <cell r="J158" t="str">
            <v>Sylvain Caroff</v>
          </cell>
          <cell r="K158" t="str">
            <v>03 29 62 48 72</v>
          </cell>
          <cell r="M158" t="str">
            <v>03 29 62 07 26</v>
          </cell>
        </row>
        <row r="159">
          <cell r="A159" t="str">
            <v>HUMEL</v>
          </cell>
          <cell r="B159" t="str">
            <v>HUMMEL Pascal</v>
          </cell>
          <cell r="C159" t="str">
            <v>12 rue St Nicolas</v>
          </cell>
          <cell r="D159">
            <v>49310</v>
          </cell>
          <cell r="E159" t="str">
            <v>VIHIERS</v>
          </cell>
          <cell r="F159" t="str">
            <v>France</v>
          </cell>
          <cell r="H159" t="str">
            <v>Salarié</v>
          </cell>
          <cell r="I159" t="str">
            <v>Inactif</v>
          </cell>
          <cell r="J159" t="str">
            <v>Emmanuel Boussard</v>
          </cell>
        </row>
        <row r="160">
          <cell r="A160" t="str">
            <v>IGLOO</v>
          </cell>
          <cell r="B160" t="str">
            <v>IGLOO ARCHITECTURES</v>
          </cell>
          <cell r="C160" t="str">
            <v>6bn rue des Galvents</v>
          </cell>
          <cell r="D160">
            <v>92140</v>
          </cell>
          <cell r="E160" t="str">
            <v>CLAMART</v>
          </cell>
          <cell r="F160" t="str">
            <v>France</v>
          </cell>
          <cell r="G160" t="str">
            <v>International</v>
          </cell>
          <cell r="H160" t="str">
            <v>Agencement</v>
          </cell>
          <cell r="I160" t="str">
            <v>A2 - Loisirs</v>
          </cell>
          <cell r="J160" t="str">
            <v>Emmanuel Boussard</v>
          </cell>
        </row>
        <row r="161">
          <cell r="A161" t="str">
            <v>IMBERT GILLES</v>
          </cell>
          <cell r="B161" t="str">
            <v>IMBERT Architecte</v>
          </cell>
          <cell r="C161" t="str">
            <v>10 rue Jean Rouxel</v>
          </cell>
          <cell r="D161">
            <v>44700</v>
          </cell>
          <cell r="E161" t="str">
            <v>ORVAULT</v>
          </cell>
          <cell r="F161" t="str">
            <v>France</v>
          </cell>
          <cell r="G161" t="str">
            <v>Nord Ouest</v>
          </cell>
          <cell r="H161" t="str">
            <v>Agencement</v>
          </cell>
          <cell r="I161" t="str">
            <v>A2 - Loisirs</v>
          </cell>
          <cell r="J161" t="str">
            <v>Emmanuel Boussard</v>
          </cell>
          <cell r="K161">
            <v>240343344</v>
          </cell>
          <cell r="L161">
            <v>688889944</v>
          </cell>
          <cell r="M161">
            <v>240347315</v>
          </cell>
        </row>
        <row r="162">
          <cell r="A162" t="str">
            <v>IMMOSER</v>
          </cell>
          <cell r="B162" t="str">
            <v>IMMOSER-CONSEILS</v>
          </cell>
          <cell r="C162" t="str">
            <v>5C rue de Bouney</v>
          </cell>
          <cell r="D162">
            <v>64600</v>
          </cell>
          <cell r="E162" t="str">
            <v>ANGLET</v>
          </cell>
          <cell r="F162" t="str">
            <v>France</v>
          </cell>
          <cell r="G162" t="str">
            <v>Toute la France</v>
          </cell>
          <cell r="H162" t="str">
            <v>Agencement</v>
          </cell>
          <cell r="I162" t="str">
            <v>A2 - Loisirs</v>
          </cell>
          <cell r="J162" t="str">
            <v>Emmanuel Boussard</v>
          </cell>
          <cell r="K162">
            <v>979723217</v>
          </cell>
        </row>
        <row r="163">
          <cell r="A163" t="str">
            <v>IPECCINEMA MERIGNAC</v>
          </cell>
          <cell r="B163" t="str">
            <v>IPECCINEMA MERIGNAC</v>
          </cell>
          <cell r="F163" t="str">
            <v>France</v>
          </cell>
          <cell r="H163" t="str">
            <v>Agencement</v>
          </cell>
          <cell r="I163" t="str">
            <v>A2 - Loisirs</v>
          </cell>
          <cell r="J163" t="str">
            <v>Emmanuel Boussard</v>
          </cell>
        </row>
        <row r="164">
          <cell r="A164" t="str">
            <v>ISG EUROPE</v>
          </cell>
          <cell r="B164" t="str">
            <v>ISG EUROPE</v>
          </cell>
          <cell r="C164" t="str">
            <v>9 - 11 rue Benoit Malon</v>
          </cell>
          <cell r="D164">
            <v>92516</v>
          </cell>
          <cell r="E164" t="str">
            <v>Suresne</v>
          </cell>
          <cell r="F164" t="str">
            <v>France</v>
          </cell>
          <cell r="G164" t="str">
            <v>Hors France</v>
          </cell>
          <cell r="H164" t="str">
            <v>Agencement</v>
          </cell>
          <cell r="I164" t="str">
            <v>A1 - Tertiaire</v>
          </cell>
          <cell r="J164" t="str">
            <v>Emmanuel Boussard</v>
          </cell>
          <cell r="K164" t="str">
            <v>01 41 44 93 80</v>
          </cell>
        </row>
        <row r="165">
          <cell r="A165" t="str">
            <v>JANNAU</v>
          </cell>
          <cell r="B165" t="str">
            <v>JANNAU Gaëtan</v>
          </cell>
          <cell r="C165" t="str">
            <v>Moulin de la devauderie</v>
          </cell>
          <cell r="D165">
            <v>49310</v>
          </cell>
          <cell r="E165" t="str">
            <v>TREMONT</v>
          </cell>
          <cell r="F165" t="str">
            <v>France</v>
          </cell>
          <cell r="H165" t="str">
            <v>Salarié</v>
          </cell>
          <cell r="I165" t="str">
            <v>Inactif</v>
          </cell>
          <cell r="J165" t="str">
            <v>Emmanuel Boussard</v>
          </cell>
        </row>
        <row r="166">
          <cell r="A166" t="str">
            <v>JOLIVAL.</v>
          </cell>
          <cell r="B166" t="str">
            <v>JOLIVAL</v>
          </cell>
          <cell r="C166" t="str">
            <v>BP 1  ZI du Tranchet</v>
          </cell>
          <cell r="D166">
            <v>49620</v>
          </cell>
          <cell r="E166" t="str">
            <v>LA POMMERAYE</v>
          </cell>
          <cell r="F166" t="str">
            <v>France</v>
          </cell>
          <cell r="I166" t="str">
            <v>France</v>
          </cell>
        </row>
        <row r="167">
          <cell r="A167" t="str">
            <v>KORUS</v>
          </cell>
          <cell r="B167" t="str">
            <v>KORUS</v>
          </cell>
          <cell r="C167" t="str">
            <v>Espace Vercors</v>
          </cell>
          <cell r="D167">
            <v>38140</v>
          </cell>
          <cell r="E167" t="str">
            <v>LA MURETTE</v>
          </cell>
          <cell r="F167" t="str">
            <v>France</v>
          </cell>
          <cell r="G167" t="str">
            <v>Toute la France</v>
          </cell>
          <cell r="H167" t="str">
            <v>Agencement</v>
          </cell>
          <cell r="I167" t="str">
            <v>A3 - Enseignes (avec pose)</v>
          </cell>
          <cell r="J167" t="str">
            <v>Marc Brouillet</v>
          </cell>
        </row>
        <row r="168">
          <cell r="A168" t="str">
            <v>LABOISSE</v>
          </cell>
          <cell r="B168" t="str">
            <v>LABOISSE Isabelle</v>
          </cell>
          <cell r="C168" t="str">
            <v>ZAC des Chevaux   15 rue Pierre Bourdan</v>
          </cell>
          <cell r="D168">
            <v>49160</v>
          </cell>
          <cell r="E168" t="str">
            <v>LONGUE JUMELLES</v>
          </cell>
          <cell r="F168" t="str">
            <v>France</v>
          </cell>
        </row>
        <row r="169">
          <cell r="A169" t="str">
            <v>LACROIX</v>
          </cell>
          <cell r="B169" t="str">
            <v>LACROIX Nicolas</v>
          </cell>
          <cell r="C169" t="str">
            <v>13 rue Docteur Alfred Chevalier</v>
          </cell>
          <cell r="D169">
            <v>49700</v>
          </cell>
          <cell r="E169" t="str">
            <v>DOUE LA FONTAINE</v>
          </cell>
          <cell r="F169" t="str">
            <v>France</v>
          </cell>
          <cell r="I169" t="str">
            <v>France</v>
          </cell>
        </row>
        <row r="170">
          <cell r="A170" t="str">
            <v>LAMEYNARDIE</v>
          </cell>
          <cell r="B170" t="str">
            <v>LAMEYNARDIE</v>
          </cell>
          <cell r="C170" t="str">
            <v>8, Avenue des Thébaudières</v>
          </cell>
          <cell r="D170">
            <v>44800</v>
          </cell>
          <cell r="E170" t="str">
            <v>ST HERBLAIN</v>
          </cell>
          <cell r="F170" t="str">
            <v>France</v>
          </cell>
          <cell r="G170" t="str">
            <v>Nord Ouest</v>
          </cell>
          <cell r="H170" t="str">
            <v>Agencement</v>
          </cell>
          <cell r="I170" t="str">
            <v>A1 - Tertiaire</v>
          </cell>
          <cell r="J170" t="str">
            <v>Emmanuel Boussard</v>
          </cell>
        </row>
        <row r="171">
          <cell r="A171" t="str">
            <v>BOISSON &amp; PARTNERS</v>
          </cell>
          <cell r="B171" t="str">
            <v>L'ATELIER BOISSON</v>
          </cell>
          <cell r="C171" t="str">
            <v>68 avenue Chanoine Cartellier</v>
          </cell>
          <cell r="D171">
            <v>69230</v>
          </cell>
          <cell r="E171" t="str">
            <v>ST GENIS LAVAL</v>
          </cell>
          <cell r="F171" t="str">
            <v>France</v>
          </cell>
          <cell r="G171" t="str">
            <v>France</v>
          </cell>
          <cell r="H171" t="str">
            <v>Agenceur</v>
          </cell>
          <cell r="I171" t="str">
            <v>DAS2</v>
          </cell>
          <cell r="J171" t="str">
            <v>Marc Brouillet</v>
          </cell>
          <cell r="K171" t="str">
            <v>04 78 56 48 91</v>
          </cell>
          <cell r="M171" t="str">
            <v>04 78 56 05 99</v>
          </cell>
        </row>
        <row r="172">
          <cell r="A172" t="str">
            <v>LBLT</v>
          </cell>
          <cell r="B172" t="str">
            <v>LBLT</v>
          </cell>
          <cell r="C172" t="str">
            <v>La Chanterie  9 rue Alfred Kastler - CS 60771</v>
          </cell>
          <cell r="D172">
            <v>44307</v>
          </cell>
          <cell r="E172" t="str">
            <v>NANTES CEDEX 3</v>
          </cell>
          <cell r="F172" t="str">
            <v>France</v>
          </cell>
          <cell r="G172" t="str">
            <v>Nord Ouest</v>
          </cell>
          <cell r="H172" t="str">
            <v>Agencement</v>
          </cell>
          <cell r="I172" t="str">
            <v>A1 - Tertiaire</v>
          </cell>
          <cell r="J172" t="str">
            <v>Emmanuel Boussard</v>
          </cell>
          <cell r="K172" t="str">
            <v>09 81 78 91 35</v>
          </cell>
        </row>
        <row r="173">
          <cell r="A173" t="str">
            <v>LECAMPDUBOIS</v>
          </cell>
          <cell r="B173" t="str">
            <v>LE CAMP DU BOIS</v>
          </cell>
          <cell r="F173" t="str">
            <v>France</v>
          </cell>
          <cell r="G173" t="str">
            <v>Ile de France</v>
          </cell>
          <cell r="H173" t="str">
            <v>Production</v>
          </cell>
          <cell r="I173" t="str">
            <v>P1 - Sous Traitance Agencement</v>
          </cell>
          <cell r="J173" t="str">
            <v>Marc Brouillet</v>
          </cell>
        </row>
        <row r="174">
          <cell r="A174" t="str">
            <v>LECARLIER</v>
          </cell>
          <cell r="B174" t="str">
            <v>LE CARLIER AGENCEMENT</v>
          </cell>
          <cell r="C174" t="str">
            <v>16 rue Léonard de Vinci</v>
          </cell>
          <cell r="D174">
            <v>60007</v>
          </cell>
          <cell r="E174" t="str">
            <v>BEAUVAIS CEDEX</v>
          </cell>
          <cell r="F174" t="str">
            <v>France</v>
          </cell>
          <cell r="G174" t="str">
            <v>Toute la France</v>
          </cell>
          <cell r="H174" t="str">
            <v>Production</v>
          </cell>
          <cell r="I174" t="str">
            <v>P3 - Enseignes (sans pose)</v>
          </cell>
          <cell r="J174" t="str">
            <v>Marc Brouillet</v>
          </cell>
          <cell r="K174" t="str">
            <v>03 44 05 75 59</v>
          </cell>
          <cell r="M174" t="str">
            <v>03 44 05 01 01</v>
          </cell>
        </row>
        <row r="175">
          <cell r="A175" t="str">
            <v>CARRE OPTIQUE</v>
          </cell>
          <cell r="B175" t="str">
            <v>LE CARRE DE L'OPTIQUE</v>
          </cell>
          <cell r="C175" t="str">
            <v>33. Avenue Edouard Vaillant</v>
          </cell>
          <cell r="D175">
            <v>92150</v>
          </cell>
          <cell r="E175" t="str">
            <v>SURESNES</v>
          </cell>
          <cell r="F175" t="str">
            <v>France</v>
          </cell>
          <cell r="G175" t="str">
            <v>Toute la France</v>
          </cell>
          <cell r="H175" t="str">
            <v>Agencement</v>
          </cell>
          <cell r="I175" t="str">
            <v>A3 - Enseignes (avec pose)</v>
          </cell>
          <cell r="J175" t="str">
            <v>Marc Brouillet</v>
          </cell>
        </row>
        <row r="176">
          <cell r="A176" t="str">
            <v>LE MORNY CLUB</v>
          </cell>
          <cell r="B176" t="str">
            <v>LE MORNY CLUB</v>
          </cell>
          <cell r="C176" t="str">
            <v>23 RUE DU GENERAL DE GAULLE</v>
          </cell>
          <cell r="D176">
            <v>14800</v>
          </cell>
          <cell r="E176" t="str">
            <v>DEAUVILLE</v>
          </cell>
          <cell r="F176" t="str">
            <v>France</v>
          </cell>
          <cell r="G176" t="str">
            <v>Nord Ouest</v>
          </cell>
          <cell r="H176" t="str">
            <v>Agencement</v>
          </cell>
          <cell r="I176" t="str">
            <v>A1 - Tertiaire</v>
          </cell>
          <cell r="J176" t="str">
            <v>Emmanuel Boussard</v>
          </cell>
          <cell r="K176" t="str">
            <v>02 31 88 64 21</v>
          </cell>
          <cell r="L176" t="str">
            <v>02 31 88 78 43</v>
          </cell>
        </row>
        <row r="177">
          <cell r="A177" t="str">
            <v>QUARTIER IMMO</v>
          </cell>
          <cell r="B177" t="str">
            <v>LE QUARTIER DE L'IMMOBILIER</v>
          </cell>
          <cell r="C177" t="str">
            <v>1 rue Elisabeth</v>
          </cell>
          <cell r="D177">
            <v>91330</v>
          </cell>
          <cell r="E177" t="str">
            <v>YERRES</v>
          </cell>
          <cell r="F177" t="str">
            <v>France</v>
          </cell>
          <cell r="G177" t="str">
            <v>Toute la France</v>
          </cell>
          <cell r="H177" t="str">
            <v>Agencement</v>
          </cell>
          <cell r="I177" t="str">
            <v>A2 - Loisirs</v>
          </cell>
          <cell r="J177" t="str">
            <v>Emmanuel Boussard</v>
          </cell>
          <cell r="L177" t="str">
            <v>06 86 92 83 40</v>
          </cell>
        </row>
        <row r="178">
          <cell r="A178" t="str">
            <v>EUROPALACES</v>
          </cell>
          <cell r="B178" t="str">
            <v>Les Cinémas Gaumont Pathé SAS</v>
          </cell>
          <cell r="C178" t="str">
            <v>2 rue Lamennais</v>
          </cell>
          <cell r="D178">
            <v>75008</v>
          </cell>
          <cell r="E178" t="str">
            <v>PARIS</v>
          </cell>
          <cell r="F178" t="str">
            <v>France</v>
          </cell>
          <cell r="G178" t="str">
            <v>Toute la France</v>
          </cell>
          <cell r="H178" t="str">
            <v>Agencement</v>
          </cell>
          <cell r="I178" t="str">
            <v>A2 - Loisirs</v>
          </cell>
          <cell r="J178" t="str">
            <v>Emmanuel Boussard</v>
          </cell>
          <cell r="K178" t="str">
            <v>01 71 72 30 90</v>
          </cell>
          <cell r="M178" t="str">
            <v>01 71 72 31 16</v>
          </cell>
        </row>
        <row r="179">
          <cell r="A179" t="str">
            <v>LEZARDS AND CO</v>
          </cell>
          <cell r="B179" t="str">
            <v>LEZARDS AND CO</v>
          </cell>
          <cell r="C179" t="str">
            <v>381 Route de Varennes</v>
          </cell>
          <cell r="D179">
            <v>71290</v>
          </cell>
          <cell r="E179" t="str">
            <v>LA GENETE</v>
          </cell>
          <cell r="F179" t="str">
            <v>France</v>
          </cell>
          <cell r="G179" t="str">
            <v>Toute la France</v>
          </cell>
          <cell r="H179" t="str">
            <v>Agencement</v>
          </cell>
          <cell r="I179" t="str">
            <v>A3 - Enseignes (avec pose)</v>
          </cell>
          <cell r="J179" t="str">
            <v>Marc Brouillet</v>
          </cell>
        </row>
        <row r="180">
          <cell r="A180" t="str">
            <v>LIGUE DE L'ENSEIGNEMENT DE L'ISERE</v>
          </cell>
          <cell r="B180" t="str">
            <v>LIGUE DE L ENSEIGNEMENT DE L ISERE</v>
          </cell>
          <cell r="C180" t="str">
            <v>38, rue Nicolas Chorier</v>
          </cell>
          <cell r="D180">
            <v>38028</v>
          </cell>
          <cell r="E180" t="str">
            <v xml:space="preserve">GRENOBLE CEDEX </v>
          </cell>
          <cell r="F180" t="str">
            <v>France</v>
          </cell>
          <cell r="G180" t="str">
            <v>Sud Est</v>
          </cell>
          <cell r="H180" t="str">
            <v>Agencement</v>
          </cell>
          <cell r="I180" t="str">
            <v>A2 - Loisirs</v>
          </cell>
          <cell r="J180" t="str">
            <v>Emmanuel Boussard</v>
          </cell>
          <cell r="K180" t="str">
            <v>04 38 12 41 59</v>
          </cell>
          <cell r="M180" t="str">
            <v>04 38 12 41 50</v>
          </cell>
        </row>
        <row r="181">
          <cell r="A181" t="str">
            <v>MASSON LMC</v>
          </cell>
          <cell r="B181" t="str">
            <v>LMC MASSON</v>
          </cell>
          <cell r="C181" t="str">
            <v>93 avenue d'Amsterdam - ZAC Ravennes Les Francs</v>
          </cell>
          <cell r="D181">
            <v>59910</v>
          </cell>
          <cell r="E181" t="str">
            <v>BONDUES</v>
          </cell>
          <cell r="F181" t="str">
            <v>France</v>
          </cell>
          <cell r="K181" t="str">
            <v>03 20 81 93 50</v>
          </cell>
          <cell r="M181" t="str">
            <v>03 20 81 93 40</v>
          </cell>
        </row>
        <row r="182">
          <cell r="A182" t="str">
            <v>RITOUET.</v>
          </cell>
          <cell r="B182" t="str">
            <v>LOIRE AR AGENCEMENT</v>
          </cell>
          <cell r="C182" t="str">
            <v>31. rue du Clos de Vrai</v>
          </cell>
          <cell r="D182">
            <v>49650</v>
          </cell>
          <cell r="E182" t="str">
            <v>ALLONNES</v>
          </cell>
          <cell r="F182" t="str">
            <v>France</v>
          </cell>
          <cell r="G182" t="str">
            <v>Nord Ouest</v>
          </cell>
          <cell r="H182" t="str">
            <v>Production</v>
          </cell>
          <cell r="I182" t="str">
            <v>P1 - Sous Traitance Agencement</v>
          </cell>
          <cell r="J182" t="str">
            <v>Emmanuel Boussard</v>
          </cell>
          <cell r="K182" t="str">
            <v>09 71 23 93 85</v>
          </cell>
          <cell r="L182" t="str">
            <v>06 81 33 81 63</v>
          </cell>
          <cell r="M182" t="str">
            <v>02 41 53 77 54</v>
          </cell>
        </row>
        <row r="183">
          <cell r="A183" t="str">
            <v>LUMIPLAN</v>
          </cell>
          <cell r="B183" t="str">
            <v>LUMIPLAN.</v>
          </cell>
          <cell r="C183" t="str">
            <v>1 impasse Augustin Fresnel BP 60227</v>
          </cell>
          <cell r="D183">
            <v>44815</v>
          </cell>
          <cell r="E183" t="str">
            <v>ST HERBLAIN CEDEX</v>
          </cell>
          <cell r="F183" t="str">
            <v>France</v>
          </cell>
          <cell r="G183" t="str">
            <v>Nord Ouest</v>
          </cell>
          <cell r="H183" t="str">
            <v>Agencement</v>
          </cell>
          <cell r="I183" t="str">
            <v>A1 - Tertiaire</v>
          </cell>
          <cell r="J183" t="str">
            <v>Emmanuel Boussard</v>
          </cell>
          <cell r="K183" t="str">
            <v>02 40 92 21 63</v>
          </cell>
        </row>
        <row r="184">
          <cell r="A184" t="str">
            <v>LYCEE MONGAZON</v>
          </cell>
          <cell r="B184" t="str">
            <v>LYCEE MONGAZON</v>
          </cell>
          <cell r="C184" t="str">
            <v>1, rue du Colombier - BP 36124</v>
          </cell>
          <cell r="D184">
            <v>49036</v>
          </cell>
          <cell r="E184" t="str">
            <v>ANGERS CEDEX 01</v>
          </cell>
          <cell r="F184" t="str">
            <v>France</v>
          </cell>
          <cell r="G184" t="str">
            <v>Nord Ouest</v>
          </cell>
          <cell r="H184" t="str">
            <v>Agencement</v>
          </cell>
          <cell r="I184" t="str">
            <v>A1 - Tertiaire</v>
          </cell>
          <cell r="J184" t="str">
            <v>Emmanuel Boussard</v>
          </cell>
          <cell r="K184" t="str">
            <v xml:space="preserve">02 41 66 41 33 </v>
          </cell>
        </row>
        <row r="185">
          <cell r="A185" t="str">
            <v>M ET MME CHABENAT</v>
          </cell>
          <cell r="B185" t="str">
            <v>M et Mme CHABENAT</v>
          </cell>
          <cell r="C185" t="str">
            <v>Hostellerie La Croix Blanche</v>
          </cell>
          <cell r="D185">
            <v>49590</v>
          </cell>
          <cell r="E185" t="str">
            <v>FONTEVRAUD L'ABBAYE</v>
          </cell>
          <cell r="F185" t="str">
            <v>France</v>
          </cell>
          <cell r="G185" t="str">
            <v>Nord Ouest</v>
          </cell>
          <cell r="H185" t="str">
            <v>Agencement</v>
          </cell>
          <cell r="I185" t="str">
            <v>A2 - Loisirs</v>
          </cell>
          <cell r="J185" t="str">
            <v>Emmanuel Boussard</v>
          </cell>
          <cell r="K185" t="str">
            <v>02 41 51 71 11</v>
          </cell>
          <cell r="M185" t="str">
            <v>02 41 38 15 38</v>
          </cell>
        </row>
        <row r="186">
          <cell r="A186" t="str">
            <v>M ET MME DEHAESE</v>
          </cell>
          <cell r="B186" t="str">
            <v>M ET MME DEHAESE</v>
          </cell>
          <cell r="C186" t="str">
            <v>Avenue des Fusillés</v>
          </cell>
          <cell r="D186">
            <v>49400</v>
          </cell>
          <cell r="E186" t="str">
            <v>SAUMUR</v>
          </cell>
          <cell r="F186" t="str">
            <v>France</v>
          </cell>
          <cell r="G186" t="str">
            <v>Nord Ouest</v>
          </cell>
          <cell r="H186" t="str">
            <v>Agencement</v>
          </cell>
          <cell r="I186" t="str">
            <v>A2 - Loisirs</v>
          </cell>
          <cell r="J186" t="str">
            <v>Emmanuel Boussard</v>
          </cell>
          <cell r="K186" t="str">
            <v>02 41 67 17 18</v>
          </cell>
        </row>
        <row r="187">
          <cell r="A187" t="str">
            <v>CRISTAL HOTEL</v>
          </cell>
          <cell r="B187" t="str">
            <v>M et Mme OMER</v>
          </cell>
          <cell r="C187" t="str">
            <v>10, 12 Place de la république</v>
          </cell>
          <cell r="D187">
            <v>49400</v>
          </cell>
          <cell r="E187" t="str">
            <v>SAUMUR</v>
          </cell>
          <cell r="F187" t="str">
            <v>France</v>
          </cell>
          <cell r="G187" t="str">
            <v>Nord Ouest</v>
          </cell>
          <cell r="H187" t="str">
            <v>Agencement</v>
          </cell>
          <cell r="I187" t="str">
            <v>A2 - Loisirs</v>
          </cell>
          <cell r="J187" t="str">
            <v>Emmanuel Boussard</v>
          </cell>
          <cell r="K187" t="str">
            <v>02 41 51 09 54</v>
          </cell>
          <cell r="L187" t="str">
            <v>06 87 20 95 56</v>
          </cell>
          <cell r="M187" t="str">
            <v>02 41 51 12 14</v>
          </cell>
        </row>
        <row r="188">
          <cell r="A188" t="str">
            <v>M ET MME PATURAL</v>
          </cell>
          <cell r="B188" t="str">
            <v>M et MME PATURAL</v>
          </cell>
          <cell r="C188" t="str">
            <v>12, place de Gennes</v>
          </cell>
          <cell r="D188">
            <v>49700</v>
          </cell>
          <cell r="E188" t="str">
            <v>DOUE LA FONTAINE</v>
          </cell>
          <cell r="F188" t="str">
            <v>France</v>
          </cell>
          <cell r="G188" t="str">
            <v>Nord Ouest</v>
          </cell>
          <cell r="H188" t="str">
            <v>Agencement</v>
          </cell>
          <cell r="I188" t="str">
            <v>A2 - Loisirs</v>
          </cell>
          <cell r="J188" t="str">
            <v>Emmanuel Boussard</v>
          </cell>
          <cell r="K188" t="str">
            <v>02 41 59 13 65</v>
          </cell>
          <cell r="M188" t="str">
            <v>02 41 59 38 83</v>
          </cell>
        </row>
        <row r="189">
          <cell r="A189" t="str">
            <v>MAHAUT</v>
          </cell>
          <cell r="B189" t="str">
            <v>M. &amp; Mme MAHAUT Laurent</v>
          </cell>
          <cell r="C189" t="str">
            <v>7 allée Léon Gambetta</v>
          </cell>
          <cell r="D189">
            <v>92100</v>
          </cell>
          <cell r="E189" t="str">
            <v>CLICHY</v>
          </cell>
          <cell r="F189" t="str">
            <v>France</v>
          </cell>
          <cell r="G189" t="str">
            <v>Ile de France</v>
          </cell>
          <cell r="H189" t="str">
            <v>Agencement</v>
          </cell>
          <cell r="I189" t="str">
            <v>A1 - Tertiaire</v>
          </cell>
          <cell r="J189" t="str">
            <v>Emmanuel Boussard</v>
          </cell>
          <cell r="K189">
            <v>954508073</v>
          </cell>
          <cell r="L189">
            <v>607213857</v>
          </cell>
        </row>
        <row r="190">
          <cell r="A190" t="str">
            <v>MACE.</v>
          </cell>
          <cell r="B190" t="str">
            <v>MACE</v>
          </cell>
          <cell r="C190" t="str">
            <v>Rue du Bourg de Paille</v>
          </cell>
          <cell r="D190">
            <v>49070</v>
          </cell>
          <cell r="E190" t="str">
            <v>BEAUCOUZE</v>
          </cell>
          <cell r="F190" t="str">
            <v>France</v>
          </cell>
          <cell r="G190" t="str">
            <v>Nord Ouest</v>
          </cell>
          <cell r="H190" t="str">
            <v>Production</v>
          </cell>
          <cell r="I190" t="str">
            <v>P1 - Sous Traitance Agencement</v>
          </cell>
          <cell r="J190" t="str">
            <v>Marc Brouillet</v>
          </cell>
          <cell r="K190" t="str">
            <v>02 41 36 80 30</v>
          </cell>
          <cell r="M190" t="str">
            <v>02 41 36 80 39</v>
          </cell>
        </row>
        <row r="191">
          <cell r="A191" t="str">
            <v>CMAINGRET</v>
          </cell>
          <cell r="B191" t="str">
            <v>MAINGRET</v>
          </cell>
          <cell r="C191" t="str">
            <v>6 rue du Pavé de Riou  ZI du Champ Blanchard</v>
          </cell>
          <cell r="D191">
            <v>49400</v>
          </cell>
          <cell r="E191" t="str">
            <v>SAUMUR</v>
          </cell>
          <cell r="F191" t="str">
            <v>France</v>
          </cell>
          <cell r="K191" t="str">
            <v>02 41 67 32 13</v>
          </cell>
        </row>
        <row r="192">
          <cell r="A192" t="str">
            <v>MAIRIE FAYE</v>
          </cell>
          <cell r="B192" t="str">
            <v>MAIRIE DE FAYE D'ANJOU</v>
          </cell>
          <cell r="C192" t="str">
            <v>6 rue Albert Lebrun</v>
          </cell>
          <cell r="D192">
            <v>49380</v>
          </cell>
          <cell r="E192" t="str">
            <v>FAYE D ANJOU</v>
          </cell>
          <cell r="F192" t="str">
            <v>France</v>
          </cell>
          <cell r="G192" t="str">
            <v>Nord Ouest</v>
          </cell>
          <cell r="H192" t="str">
            <v>Agencement</v>
          </cell>
          <cell r="I192" t="str">
            <v>A2 - Loisirs</v>
          </cell>
          <cell r="J192" t="str">
            <v>Emmanuel Boussard</v>
          </cell>
          <cell r="K192" t="str">
            <v>02 41 54 30 77</v>
          </cell>
          <cell r="M192" t="str">
            <v>02 41 54 35 83</v>
          </cell>
        </row>
        <row r="193">
          <cell r="A193" t="str">
            <v>MAIRIE DES ALLEUDS</v>
          </cell>
          <cell r="B193" t="str">
            <v>MAIRIE DES ALLEUDS</v>
          </cell>
          <cell r="C193" t="str">
            <v>Le Bourg</v>
          </cell>
          <cell r="D193">
            <v>49320</v>
          </cell>
          <cell r="E193" t="str">
            <v>LES ALLEUDS</v>
          </cell>
          <cell r="F193" t="str">
            <v>France</v>
          </cell>
          <cell r="G193" t="str">
            <v>Nord Ouest</v>
          </cell>
          <cell r="H193" t="str">
            <v>Agencement</v>
          </cell>
          <cell r="I193" t="str">
            <v>A1 - Tertiaire</v>
          </cell>
          <cell r="J193" t="str">
            <v>Marc Brouillet</v>
          </cell>
        </row>
        <row r="194">
          <cell r="A194" t="str">
            <v>MAIRIE ST MARTIN DU FOUILLOUX.</v>
          </cell>
          <cell r="B194" t="str">
            <v>MAIRIE ST MARTIN DU FOUILLOUX</v>
          </cell>
          <cell r="C194" t="str">
            <v>5 rue du Petit Anjou</v>
          </cell>
          <cell r="D194">
            <v>49170</v>
          </cell>
          <cell r="E194" t="str">
            <v>ST MARTIN DU FOUILLOUX</v>
          </cell>
          <cell r="F194" t="str">
            <v>France</v>
          </cell>
          <cell r="G194" t="str">
            <v>Nord Ouest</v>
          </cell>
          <cell r="H194" t="str">
            <v>Agencement</v>
          </cell>
          <cell r="I194" t="str">
            <v>A1 - Tertiaire</v>
          </cell>
          <cell r="J194" t="str">
            <v>Emmanuel Boussard</v>
          </cell>
          <cell r="K194" t="str">
            <v>02 41 39 50 54</v>
          </cell>
        </row>
        <row r="195">
          <cell r="A195" t="str">
            <v>MALAKOFF MEDERIC</v>
          </cell>
          <cell r="B195" t="str">
            <v>MALAKOFF MEDERIC</v>
          </cell>
          <cell r="C195" t="str">
            <v>21, rue Laffitte</v>
          </cell>
          <cell r="D195">
            <v>75009</v>
          </cell>
          <cell r="E195" t="str">
            <v>PARIS</v>
          </cell>
          <cell r="F195" t="str">
            <v>France</v>
          </cell>
          <cell r="G195" t="str">
            <v>Ile de France</v>
          </cell>
          <cell r="H195" t="str">
            <v>Agencement</v>
          </cell>
          <cell r="I195" t="str">
            <v>A3 - Enseignes (avec pose)</v>
          </cell>
          <cell r="J195" t="str">
            <v>Marc Brouillet</v>
          </cell>
        </row>
        <row r="196">
          <cell r="A196" t="str">
            <v>MALEVILLE</v>
          </cell>
          <cell r="B196" t="str">
            <v>MALEVILLE</v>
          </cell>
          <cell r="C196" t="str">
            <v>66 rue Saint Dominique</v>
          </cell>
          <cell r="D196">
            <v>75007</v>
          </cell>
          <cell r="E196" t="str">
            <v>PARIS</v>
          </cell>
          <cell r="F196" t="str">
            <v>France</v>
          </cell>
          <cell r="G196" t="str">
            <v>Ile de France</v>
          </cell>
          <cell r="H196" t="str">
            <v>Production</v>
          </cell>
          <cell r="I196" t="str">
            <v>P3 - Enseignes (sans pose)</v>
          </cell>
          <cell r="J196" t="str">
            <v>Marc Brouillet</v>
          </cell>
          <cell r="K196" t="str">
            <v>01 47 05 81 57</v>
          </cell>
          <cell r="M196" t="str">
            <v>01 45 56 06 22</v>
          </cell>
        </row>
        <row r="197">
          <cell r="A197" t="str">
            <v>MANULETTRES</v>
          </cell>
          <cell r="B197" t="str">
            <v>MANULETTRES</v>
          </cell>
          <cell r="C197" t="str">
            <v>4 rue de l'Ebeaupin  BP 47299</v>
          </cell>
          <cell r="D197">
            <v>49072</v>
          </cell>
          <cell r="E197" t="str">
            <v>BEAUCOUZE</v>
          </cell>
          <cell r="F197" t="str">
            <v>France</v>
          </cell>
          <cell r="G197" t="str">
            <v>Nord Ouest</v>
          </cell>
          <cell r="H197" t="str">
            <v>Production</v>
          </cell>
          <cell r="I197" t="str">
            <v>P1 - Sous Traitance Agencement</v>
          </cell>
          <cell r="J197" t="str">
            <v>Emmanuel Boussard</v>
          </cell>
          <cell r="K197" t="str">
            <v>02 41 22 14 00</v>
          </cell>
          <cell r="M197" t="str">
            <v>02 41 22 09 14</v>
          </cell>
        </row>
        <row r="198">
          <cell r="A198" t="str">
            <v>MARC RAIMBAULT</v>
          </cell>
          <cell r="B198" t="str">
            <v>MARC RAIMBAULT</v>
          </cell>
          <cell r="C198" t="str">
            <v>24 rue du Grand-Logis</v>
          </cell>
          <cell r="D198">
            <v>49220</v>
          </cell>
          <cell r="E198" t="str">
            <v>GREZ NEUVILLE</v>
          </cell>
          <cell r="F198" t="str">
            <v>France</v>
          </cell>
          <cell r="G198" t="str">
            <v>Nord Ouest</v>
          </cell>
          <cell r="H198" t="str">
            <v>Production</v>
          </cell>
          <cell r="I198" t="str">
            <v>P1 - Sous Traitance Agencement</v>
          </cell>
          <cell r="J198" t="str">
            <v>Emmanuel Boussard</v>
          </cell>
          <cell r="K198">
            <v>241956365</v>
          </cell>
        </row>
        <row r="199">
          <cell r="A199" t="str">
            <v>MARIE DIDIER</v>
          </cell>
          <cell r="B199" t="str">
            <v>MARIE DIDIER</v>
          </cell>
          <cell r="C199" t="str">
            <v xml:space="preserve">   15 rue Auguste Fonteneau</v>
          </cell>
          <cell r="D199">
            <v>49540</v>
          </cell>
          <cell r="E199" t="str">
            <v>MARTIGNE BRIAND</v>
          </cell>
          <cell r="F199" t="str">
            <v>France</v>
          </cell>
          <cell r="G199" t="str">
            <v>Ouest</v>
          </cell>
          <cell r="I199" t="str">
            <v>DAS5</v>
          </cell>
          <cell r="K199" t="str">
            <v>02-41-83-04-18</v>
          </cell>
          <cell r="L199" t="str">
            <v>06 75 21 27 74</v>
          </cell>
        </row>
        <row r="200">
          <cell r="A200" t="str">
            <v>MATHON BOULIN</v>
          </cell>
          <cell r="B200" t="str">
            <v>MATHON &amp; BOULIN</v>
          </cell>
          <cell r="C200" t="str">
            <v>154 rue André Karman</v>
          </cell>
          <cell r="D200">
            <v>93300</v>
          </cell>
          <cell r="E200" t="str">
            <v>AUBERVILLIERS</v>
          </cell>
          <cell r="F200" t="str">
            <v>France</v>
          </cell>
          <cell r="J200" t="str">
            <v>Marc Brouillet</v>
          </cell>
          <cell r="K200" t="str">
            <v>01 53 56 65 75</v>
          </cell>
          <cell r="M200" t="str">
            <v>01 53 56 65 76</v>
          </cell>
        </row>
        <row r="201">
          <cell r="A201" t="str">
            <v>MEGARAMA</v>
          </cell>
          <cell r="B201" t="str">
            <v>MEGARAMA</v>
          </cell>
          <cell r="C201" t="str">
            <v>44 avenue de la Longue Bertrane</v>
          </cell>
          <cell r="D201">
            <v>92390</v>
          </cell>
          <cell r="E201" t="str">
            <v>VILLENEUVE LA GARENNE</v>
          </cell>
          <cell r="F201" t="str">
            <v>France</v>
          </cell>
          <cell r="G201" t="str">
            <v>Ile de France</v>
          </cell>
          <cell r="H201" t="str">
            <v>Agencement</v>
          </cell>
          <cell r="I201" t="str">
            <v>A2 - Loisirs</v>
          </cell>
          <cell r="J201" t="str">
            <v>Emmanuel Boussard</v>
          </cell>
          <cell r="K201">
            <v>147927071</v>
          </cell>
          <cell r="M201">
            <v>147927079</v>
          </cell>
        </row>
        <row r="202">
          <cell r="A202" t="str">
            <v>MENUISERIE HERVE</v>
          </cell>
          <cell r="B202" t="str">
            <v>MENUISERIE HERVE</v>
          </cell>
          <cell r="C202" t="str">
            <v>ZI  de la Gâtais</v>
          </cell>
          <cell r="D202">
            <v>44360</v>
          </cell>
          <cell r="E202" t="str">
            <v>ST ETIENNE DE MONTLUC</v>
          </cell>
          <cell r="F202" t="str">
            <v>France</v>
          </cell>
          <cell r="G202" t="str">
            <v>Nord Ouest</v>
          </cell>
          <cell r="H202" t="str">
            <v>Production</v>
          </cell>
          <cell r="I202" t="str">
            <v>P1 - Sous Traitance Agencement</v>
          </cell>
          <cell r="J202" t="str">
            <v>Emmanuel Boussard</v>
          </cell>
          <cell r="K202" t="str">
            <v xml:space="preserve">02 40 85 23 67 </v>
          </cell>
          <cell r="M202" t="str">
            <v>02 40 85 91 79</v>
          </cell>
        </row>
        <row r="203">
          <cell r="A203" t="str">
            <v>MENUISERIE HOULBERT</v>
          </cell>
          <cell r="B203" t="str">
            <v>MENUISERIE HOULBERT</v>
          </cell>
          <cell r="C203" t="str">
            <v>Zone des 4 C</v>
          </cell>
          <cell r="D203">
            <v>72240</v>
          </cell>
          <cell r="E203" t="str">
            <v>CONLIE</v>
          </cell>
          <cell r="F203" t="str">
            <v>France</v>
          </cell>
          <cell r="G203" t="str">
            <v>Nord Ouest</v>
          </cell>
          <cell r="H203" t="str">
            <v>Production</v>
          </cell>
          <cell r="I203" t="str">
            <v>P1 - Sous Traitance Agencement</v>
          </cell>
          <cell r="J203" t="str">
            <v>Emmanuel Boussard</v>
          </cell>
          <cell r="K203" t="str">
            <v xml:space="preserve">02 43 20 29 50 </v>
          </cell>
          <cell r="M203" t="str">
            <v>02 43 20 24 73</v>
          </cell>
        </row>
        <row r="204">
          <cell r="A204" t="str">
            <v>VEILLE</v>
          </cell>
          <cell r="B204" t="str">
            <v>MENUISERIE VEILLE</v>
          </cell>
          <cell r="C204" t="str">
            <v>16 Bvd Volney</v>
          </cell>
          <cell r="D204">
            <v>53000</v>
          </cell>
          <cell r="E204" t="str">
            <v>LAVAL</v>
          </cell>
          <cell r="F204" t="str">
            <v>France</v>
          </cell>
          <cell r="G204" t="str">
            <v>Nord Ouest</v>
          </cell>
          <cell r="H204" t="str">
            <v>Agencement</v>
          </cell>
          <cell r="I204" t="str">
            <v>A2 - Loisirs</v>
          </cell>
          <cell r="J204" t="str">
            <v>Emmanuel Boussard</v>
          </cell>
          <cell r="K204" t="str">
            <v>02 43 66 03 00</v>
          </cell>
          <cell r="M204" t="str">
            <v>02 43 66 82 37</v>
          </cell>
        </row>
        <row r="205">
          <cell r="A205" t="str">
            <v>WOOD</v>
          </cell>
          <cell r="B205" t="str">
            <v>MENUISERIE WOOD</v>
          </cell>
          <cell r="C205" t="str">
            <v>94 rue Benoît Malon</v>
          </cell>
          <cell r="D205">
            <v>94270</v>
          </cell>
          <cell r="E205" t="str">
            <v>LE KREMLIN BICETRE</v>
          </cell>
          <cell r="F205" t="str">
            <v>France</v>
          </cell>
          <cell r="G205" t="str">
            <v>Ile de France</v>
          </cell>
          <cell r="H205" t="str">
            <v>Production</v>
          </cell>
          <cell r="I205" t="str">
            <v>P1 - Sous Traitance Agencement</v>
          </cell>
          <cell r="J205" t="str">
            <v>Emmanuel Boussard</v>
          </cell>
          <cell r="K205" t="str">
            <v>01 46 58 97 71</v>
          </cell>
          <cell r="M205" t="str">
            <v>01 46 58 97 71</v>
          </cell>
        </row>
        <row r="206">
          <cell r="A206" t="str">
            <v>MERI</v>
          </cell>
          <cell r="B206" t="str">
            <v>MERI</v>
          </cell>
          <cell r="C206" t="str">
            <v>77 rue Edouard Vaillant</v>
          </cell>
          <cell r="D206">
            <v>93107</v>
          </cell>
          <cell r="E206" t="str">
            <v>MONTREUIL CEDEX</v>
          </cell>
          <cell r="F206" t="str">
            <v>France</v>
          </cell>
          <cell r="G206" t="str">
            <v>Ile de France</v>
          </cell>
          <cell r="H206" t="str">
            <v>Production</v>
          </cell>
          <cell r="I206" t="str">
            <v>P1 - Sous Traitance Agencement</v>
          </cell>
          <cell r="J206" t="str">
            <v>Emmanuel Boussard</v>
          </cell>
          <cell r="K206" t="str">
            <v>01 48 57 44 11</v>
          </cell>
          <cell r="M206" t="str">
            <v>01 48 57 28 57</v>
          </cell>
        </row>
        <row r="207">
          <cell r="A207" t="str">
            <v>METALLERIE.</v>
          </cell>
          <cell r="B207" t="str">
            <v>METALLERIE DE LA MAYENNE</v>
          </cell>
          <cell r="C207" t="str">
            <v>ZA de Bel Air  Route de Mayenne  BP 22</v>
          </cell>
          <cell r="D207">
            <v>53150</v>
          </cell>
          <cell r="E207" t="str">
            <v>MONTSURS</v>
          </cell>
          <cell r="F207" t="str">
            <v>France</v>
          </cell>
          <cell r="G207" t="str">
            <v>Nord Ouest</v>
          </cell>
          <cell r="H207" t="str">
            <v>Production</v>
          </cell>
          <cell r="I207" t="str">
            <v>P1 - Sous Traitance Agencement</v>
          </cell>
          <cell r="J207" t="str">
            <v>Marc Brouillet</v>
          </cell>
          <cell r="K207" t="str">
            <v>02 43 02 20 55</v>
          </cell>
          <cell r="M207" t="str">
            <v>02 43 01 02 96</v>
          </cell>
        </row>
        <row r="208">
          <cell r="A208" t="str">
            <v>METRO.</v>
          </cell>
          <cell r="B208" t="str">
            <v>METRO</v>
          </cell>
          <cell r="C208" t="str">
            <v>ZA du Petit Nanterre 5 rue des Grands Prés</v>
          </cell>
          <cell r="D208">
            <v>92024</v>
          </cell>
          <cell r="E208" t="str">
            <v>NANTERRE CEDEX</v>
          </cell>
          <cell r="F208" t="str">
            <v>France</v>
          </cell>
          <cell r="G208" t="str">
            <v>Nord Ouest</v>
          </cell>
          <cell r="H208" t="str">
            <v>Agencement</v>
          </cell>
          <cell r="I208" t="str">
            <v>A3 - Enseignes (avec pose)</v>
          </cell>
          <cell r="J208" t="str">
            <v>Marc Brouillet</v>
          </cell>
          <cell r="K208" t="str">
            <v>02 40 68 17 84</v>
          </cell>
        </row>
        <row r="209">
          <cell r="A209" t="str">
            <v>MEUBL'EPOK</v>
          </cell>
          <cell r="B209" t="str">
            <v>MEUBL'EPOK</v>
          </cell>
          <cell r="C209" t="str">
            <v>20 rue Maréchal Leclerc</v>
          </cell>
          <cell r="D209">
            <v>85510</v>
          </cell>
          <cell r="E209" t="str">
            <v>LE BOUPERE</v>
          </cell>
          <cell r="F209" t="str">
            <v>France</v>
          </cell>
          <cell r="G209" t="str">
            <v>Nord Ouest</v>
          </cell>
          <cell r="H209" t="str">
            <v>Production</v>
          </cell>
          <cell r="I209" t="str">
            <v>P1 - Sous Traitance Agencement</v>
          </cell>
          <cell r="J209" t="str">
            <v>Marc Brouillet</v>
          </cell>
          <cell r="K209" t="str">
            <v>02 51 91 40 15</v>
          </cell>
          <cell r="M209" t="str">
            <v>02 51 91 48 50</v>
          </cell>
        </row>
        <row r="210">
          <cell r="A210" t="str">
            <v>MEUBLE FONCT</v>
          </cell>
          <cell r="B210" t="str">
            <v>MEUBLES FONCTIONNELS</v>
          </cell>
          <cell r="C210" t="str">
            <v>La Carrière</v>
          </cell>
          <cell r="D210">
            <v>85600</v>
          </cell>
          <cell r="E210" t="str">
            <v>LA GUYONNIERE</v>
          </cell>
          <cell r="F210" t="str">
            <v>France</v>
          </cell>
          <cell r="G210" t="str">
            <v>Nord Ouest</v>
          </cell>
          <cell r="H210" t="str">
            <v>Production</v>
          </cell>
          <cell r="I210" t="str">
            <v>P1 - Sous Traitance Agencement</v>
          </cell>
          <cell r="J210" t="str">
            <v>Marc Brouillet</v>
          </cell>
          <cell r="K210" t="str">
            <v>02 51 41 72 67</v>
          </cell>
          <cell r="M210" t="str">
            <v>02 51 41 54 59</v>
          </cell>
        </row>
        <row r="211">
          <cell r="A211" t="str">
            <v>MICHENEAU CLIENT</v>
          </cell>
          <cell r="B211" t="str">
            <v>MICHENEAU.</v>
          </cell>
          <cell r="C211" t="str">
            <v>35 rue du Parc</v>
          </cell>
          <cell r="D211">
            <v>79300</v>
          </cell>
          <cell r="E211" t="str">
            <v>BOISME</v>
          </cell>
          <cell r="F211" t="str">
            <v>France</v>
          </cell>
          <cell r="G211" t="str">
            <v>Nord Ouest</v>
          </cell>
          <cell r="H211" t="str">
            <v>Production</v>
          </cell>
          <cell r="I211" t="str">
            <v>P1 - Sous Traitance Agencement</v>
          </cell>
          <cell r="J211" t="str">
            <v>Marc Brouillet</v>
          </cell>
          <cell r="K211" t="str">
            <v>05 49 72 52 43</v>
          </cell>
          <cell r="L211" t="str">
            <v>06 80 62 64 39</v>
          </cell>
          <cell r="M211" t="str">
            <v>05 49 72 52 58</v>
          </cell>
        </row>
        <row r="212">
          <cell r="A212" t="str">
            <v>MIGNOT &amp; SAGUEZ</v>
          </cell>
          <cell r="B212" t="str">
            <v>Mignot &amp; Saguez</v>
          </cell>
          <cell r="C212" t="str">
            <v>5 av Hotel Dieu</v>
          </cell>
          <cell r="D212">
            <v>44000</v>
          </cell>
          <cell r="E212" t="str">
            <v>NANTES</v>
          </cell>
          <cell r="F212" t="str">
            <v>France</v>
          </cell>
          <cell r="G212" t="str">
            <v>Nord Ouest</v>
          </cell>
          <cell r="H212" t="str">
            <v>Agencement</v>
          </cell>
          <cell r="I212" t="str">
            <v>A1 - Tertiaire</v>
          </cell>
          <cell r="J212" t="str">
            <v>Emmanuel Boussard</v>
          </cell>
          <cell r="K212" t="str">
            <v>02 51 72 24 34</v>
          </cell>
          <cell r="L212" t="str">
            <v>06 13 02 35 29</v>
          </cell>
          <cell r="M212" t="str">
            <v>02 51 72 25 35</v>
          </cell>
        </row>
        <row r="213">
          <cell r="A213" t="str">
            <v>MIKIMOTO</v>
          </cell>
          <cell r="B213" t="str">
            <v>MIKIMOTO</v>
          </cell>
          <cell r="C213" t="str">
            <v>179 NEW BOND STREET</v>
          </cell>
          <cell r="D213" t="str">
            <v>W1S 4RJ</v>
          </cell>
          <cell r="E213" t="str">
            <v>LONDRES</v>
          </cell>
          <cell r="F213" t="str">
            <v>France</v>
          </cell>
          <cell r="G213" t="str">
            <v>International</v>
          </cell>
          <cell r="H213" t="str">
            <v>Agencement</v>
          </cell>
          <cell r="I213" t="str">
            <v>A3 - Enseignes (avec pose)</v>
          </cell>
          <cell r="J213" t="str">
            <v>Emmanuel Boussard</v>
          </cell>
        </row>
        <row r="214">
          <cell r="A214" t="str">
            <v>MILLET</v>
          </cell>
          <cell r="B214" t="str">
            <v>MILLET</v>
          </cell>
          <cell r="C214" t="str">
            <v>38 rue de la Fontaine de l'Erable</v>
          </cell>
          <cell r="D214">
            <v>77148</v>
          </cell>
          <cell r="E214" t="str">
            <v>LAVAL EN BRIE</v>
          </cell>
          <cell r="F214" t="str">
            <v>France</v>
          </cell>
          <cell r="G214" t="str">
            <v>Ile de France</v>
          </cell>
          <cell r="H214" t="str">
            <v>Production</v>
          </cell>
          <cell r="I214" t="str">
            <v>P1 - Sous Traitance Agencement</v>
          </cell>
          <cell r="J214" t="str">
            <v>Emmanuel Boussard</v>
          </cell>
          <cell r="K214" t="str">
            <v>01 60 96 71 69</v>
          </cell>
          <cell r="M214" t="str">
            <v>01 60 96 80 21</v>
          </cell>
        </row>
        <row r="215">
          <cell r="A215" t="str">
            <v>MINISTERE</v>
          </cell>
          <cell r="B215" t="str">
            <v>MINISTERE DE LA JUSTICE ET DES LIBERTES</v>
          </cell>
          <cell r="C215" t="str">
            <v>29, rue du Puits Mauger</v>
          </cell>
          <cell r="D215">
            <v>35000</v>
          </cell>
          <cell r="E215" t="str">
            <v>RENNES</v>
          </cell>
          <cell r="F215" t="str">
            <v>France</v>
          </cell>
          <cell r="G215" t="str">
            <v>Nord Ouest</v>
          </cell>
          <cell r="H215" t="str">
            <v>Agencement</v>
          </cell>
          <cell r="I215" t="str">
            <v>A1 - Tertiaire</v>
          </cell>
          <cell r="J215" t="str">
            <v>Emmanuel Boussard</v>
          </cell>
        </row>
        <row r="216">
          <cell r="A216" t="str">
            <v>MJC CINE 113</v>
          </cell>
          <cell r="B216" t="str">
            <v>MJC CINE 113</v>
          </cell>
          <cell r="C216" t="str">
            <v>20 AVENUE DE TOULOUSE</v>
          </cell>
          <cell r="D216">
            <v>31320</v>
          </cell>
          <cell r="E216" t="str">
            <v>AUREVILLE</v>
          </cell>
          <cell r="F216" t="str">
            <v>France</v>
          </cell>
          <cell r="G216" t="str">
            <v>Sud Ouest</v>
          </cell>
          <cell r="H216" t="str">
            <v>Agencement</v>
          </cell>
          <cell r="I216" t="str">
            <v>A2 - Loisirs</v>
          </cell>
          <cell r="J216" t="str">
            <v>Emmanuel Boussard</v>
          </cell>
          <cell r="K216" t="str">
            <v>05 34 66 71 52</v>
          </cell>
        </row>
        <row r="217">
          <cell r="A217" t="str">
            <v>RIALLAND</v>
          </cell>
          <cell r="B217" t="str">
            <v>Mme et M. RIALLAND</v>
          </cell>
          <cell r="C217" t="str">
            <v>Le pont de Livier</v>
          </cell>
          <cell r="D217">
            <v>49700</v>
          </cell>
          <cell r="E217" t="str">
            <v>ST GEORGES SUR LAYON</v>
          </cell>
          <cell r="F217" t="str">
            <v>France</v>
          </cell>
          <cell r="G217" t="str">
            <v>Nord Ouest</v>
          </cell>
          <cell r="H217" t="str">
            <v>Production</v>
          </cell>
          <cell r="I217" t="str">
            <v>P1 - Sous Traitance Agencement</v>
          </cell>
          <cell r="J217" t="str">
            <v>Emmanuel Boussard</v>
          </cell>
          <cell r="K217" t="str">
            <v>02.41.59.68.23</v>
          </cell>
        </row>
        <row r="218">
          <cell r="A218" t="str">
            <v>BOUYER</v>
          </cell>
          <cell r="B218" t="str">
            <v>Monsieur Antoine BOUYER</v>
          </cell>
          <cell r="C218" t="str">
            <v>Lieu dit Le Savetier</v>
          </cell>
          <cell r="D218">
            <v>49380</v>
          </cell>
          <cell r="E218" t="str">
            <v>FAYE D ANJOU</v>
          </cell>
          <cell r="F218" t="str">
            <v>France</v>
          </cell>
          <cell r="G218" t="str">
            <v>Nord Ouest</v>
          </cell>
          <cell r="H218" t="str">
            <v>Agencement</v>
          </cell>
          <cell r="I218" t="str">
            <v>A1 - Tertiaire</v>
          </cell>
          <cell r="J218" t="str">
            <v>Marc Brouillet</v>
          </cell>
        </row>
        <row r="219">
          <cell r="A219" t="str">
            <v>CMOREAU</v>
          </cell>
          <cell r="B219" t="str">
            <v>MOREAU AGENCEMENT</v>
          </cell>
          <cell r="C219" t="str">
            <v>ZAC de l'Aubinière  535 rue P. Levasseur  bp 50131</v>
          </cell>
          <cell r="D219">
            <v>44154</v>
          </cell>
          <cell r="E219" t="str">
            <v>ANCENIS CEDEX</v>
          </cell>
          <cell r="F219" t="str">
            <v>France</v>
          </cell>
          <cell r="G219" t="str">
            <v>Nord Ouest</v>
          </cell>
          <cell r="H219" t="str">
            <v>Production</v>
          </cell>
          <cell r="I219" t="str">
            <v>P1 - Sous Traitance Agencement</v>
          </cell>
          <cell r="J219" t="str">
            <v>Marc Brouillet</v>
          </cell>
          <cell r="K219" t="str">
            <v>02 40 83 14 74</v>
          </cell>
        </row>
        <row r="220">
          <cell r="A220" t="str">
            <v>MORIN HUBERT</v>
          </cell>
          <cell r="B220" t="str">
            <v>MORIN HUBERT</v>
          </cell>
          <cell r="C220" t="str">
            <v>7, rue Rivoli</v>
          </cell>
          <cell r="D220">
            <v>49000</v>
          </cell>
          <cell r="E220" t="str">
            <v>ANGERS</v>
          </cell>
          <cell r="F220" t="str">
            <v>France</v>
          </cell>
          <cell r="G220" t="str">
            <v>Local</v>
          </cell>
          <cell r="I220" t="str">
            <v>France</v>
          </cell>
          <cell r="J220" t="str">
            <v>Marc Brouillet</v>
          </cell>
          <cell r="K220" t="str">
            <v>02 41 88 40 00</v>
          </cell>
          <cell r="M220" t="str">
            <v>02 41 20 00 31</v>
          </cell>
        </row>
        <row r="221">
          <cell r="A221" t="str">
            <v>MOSWO.</v>
          </cell>
          <cell r="B221" t="str">
            <v>MOSWO</v>
          </cell>
          <cell r="C221" t="str">
            <v>34bis boulevard Guist'Hau</v>
          </cell>
          <cell r="D221">
            <v>44000</v>
          </cell>
          <cell r="E221" t="str">
            <v>NANTES</v>
          </cell>
          <cell r="F221" t="str">
            <v>France</v>
          </cell>
          <cell r="G221" t="str">
            <v>Nord Ouest</v>
          </cell>
          <cell r="H221" t="str">
            <v>Agencement</v>
          </cell>
          <cell r="I221" t="str">
            <v>A1 - Tertiaire</v>
          </cell>
          <cell r="J221" t="str">
            <v>Emmanuel Boussard</v>
          </cell>
          <cell r="K221" t="str">
            <v>02 28 03 90 39</v>
          </cell>
        </row>
        <row r="222">
          <cell r="A222" t="str">
            <v>MOUES</v>
          </cell>
          <cell r="B222" t="str">
            <v>MOUES Lionel</v>
          </cell>
          <cell r="C222" t="str">
            <v>8 place de la Paleine</v>
          </cell>
          <cell r="D222">
            <v>49400</v>
          </cell>
          <cell r="E222" t="str">
            <v>SOUZAY CHAMPIGNY</v>
          </cell>
          <cell r="F222" t="str">
            <v>France</v>
          </cell>
          <cell r="I222" t="str">
            <v>France</v>
          </cell>
        </row>
        <row r="223">
          <cell r="A223" t="str">
            <v>MULTIPLEXE CINEVILLE SOREDIC</v>
          </cell>
          <cell r="B223" t="str">
            <v>MULTIPLEXE CINEVILLE SOREDIC</v>
          </cell>
          <cell r="F223" t="str">
            <v>France</v>
          </cell>
          <cell r="H223" t="str">
            <v>Agencement</v>
          </cell>
          <cell r="I223" t="str">
            <v>A2 - Loisirs</v>
          </cell>
          <cell r="J223" t="str">
            <v>Emmanuel Boussard</v>
          </cell>
        </row>
        <row r="224">
          <cell r="A224" t="str">
            <v>AUMONT</v>
          </cell>
          <cell r="B224" t="str">
            <v>Murielle AUMONT</v>
          </cell>
          <cell r="C224" t="str">
            <v>4 rue du Vieux Chêne</v>
          </cell>
          <cell r="D224">
            <v>49310</v>
          </cell>
          <cell r="E224" t="str">
            <v>CERNUSSON</v>
          </cell>
          <cell r="F224" t="str">
            <v>France</v>
          </cell>
          <cell r="H224" t="str">
            <v>Salarié</v>
          </cell>
          <cell r="I224" t="str">
            <v>Inactif</v>
          </cell>
          <cell r="J224" t="str">
            <v>Emmanuel Boussard</v>
          </cell>
        </row>
        <row r="225">
          <cell r="A225" t="str">
            <v>NACO</v>
          </cell>
          <cell r="B225" t="str">
            <v>NACO</v>
          </cell>
          <cell r="C225" t="str">
            <v>66, Boulevard Diderot</v>
          </cell>
          <cell r="D225">
            <v>75012</v>
          </cell>
          <cell r="E225" t="str">
            <v>PARIS</v>
          </cell>
          <cell r="F225" t="str">
            <v>France</v>
          </cell>
          <cell r="G225" t="str">
            <v>International</v>
          </cell>
          <cell r="H225" t="str">
            <v>Agencement</v>
          </cell>
          <cell r="I225" t="str">
            <v>A2 - Loisirs</v>
          </cell>
          <cell r="J225" t="str">
            <v>Emmanuel Boussard</v>
          </cell>
        </row>
        <row r="226">
          <cell r="A226" t="str">
            <v>NAUTITECH</v>
          </cell>
          <cell r="B226" t="str">
            <v>NAUTITECH</v>
          </cell>
          <cell r="C226" t="str">
            <v>Z.I. du Canal des Soeurs  7 rue Hubert Pennevert</v>
          </cell>
          <cell r="D226">
            <v>17300</v>
          </cell>
          <cell r="E226" t="str">
            <v>ROCHEFORT</v>
          </cell>
          <cell r="F226" t="str">
            <v>France</v>
          </cell>
          <cell r="G226" t="str">
            <v>Nord Ouest</v>
          </cell>
          <cell r="H226" t="str">
            <v>Production</v>
          </cell>
          <cell r="I226" t="str">
            <v>P2 - Naval</v>
          </cell>
          <cell r="J226" t="str">
            <v>Marc Brouillet</v>
          </cell>
          <cell r="K226" t="str">
            <v>05 46 99 54 51</v>
          </cell>
          <cell r="M226" t="str">
            <v>05 46 44 96 58</v>
          </cell>
        </row>
        <row r="227">
          <cell r="A227" t="str">
            <v>RCA</v>
          </cell>
          <cell r="B227" t="str">
            <v>NBA</v>
          </cell>
          <cell r="C227" t="str">
            <v>36 rue d'Etienne Orves</v>
          </cell>
          <cell r="D227">
            <v>78500</v>
          </cell>
          <cell r="E227" t="str">
            <v>SARTROUVILLE</v>
          </cell>
          <cell r="F227" t="str">
            <v>France</v>
          </cell>
          <cell r="G227" t="str">
            <v>Ile de France</v>
          </cell>
          <cell r="H227" t="str">
            <v>Production</v>
          </cell>
          <cell r="I227" t="str">
            <v>P1 - Sous Traitance Agencement</v>
          </cell>
          <cell r="J227" t="str">
            <v>Emmanuel Boussard</v>
          </cell>
          <cell r="K227" t="str">
            <v>01 61 04 40 90</v>
          </cell>
          <cell r="M227" t="str">
            <v>01 61 04 40 97</v>
          </cell>
        </row>
        <row r="228">
          <cell r="A228" t="str">
            <v xml:space="preserve">NOBLE AGE </v>
          </cell>
          <cell r="B228" t="str">
            <v>NOBLE AGE</v>
          </cell>
          <cell r="C228" t="str">
            <v>6, rue des Saumonière BP 32336</v>
          </cell>
          <cell r="D228">
            <v>44323</v>
          </cell>
          <cell r="E228" t="str">
            <v>NANTES CEDEX 3</v>
          </cell>
          <cell r="F228" t="str">
            <v>France</v>
          </cell>
          <cell r="G228" t="str">
            <v>Nord Ouest</v>
          </cell>
          <cell r="H228" t="str">
            <v>Agencement</v>
          </cell>
          <cell r="I228" t="str">
            <v>A3 - Enseignes (avec pose)</v>
          </cell>
          <cell r="J228" t="str">
            <v>Emmanuel Boussard</v>
          </cell>
          <cell r="K228" t="str">
            <v>02 40 16 01 61</v>
          </cell>
          <cell r="L228" t="str">
            <v xml:space="preserve">06 26 45 48 63 </v>
          </cell>
        </row>
        <row r="229">
          <cell r="A229" t="str">
            <v>O² CONCEPT</v>
          </cell>
          <cell r="B229" t="str">
            <v>O² Concept</v>
          </cell>
          <cell r="C229" t="str">
            <v>304 rue Garibaldi</v>
          </cell>
          <cell r="D229">
            <v>69007</v>
          </cell>
          <cell r="E229" t="str">
            <v>LYON</v>
          </cell>
          <cell r="F229" t="str">
            <v>France</v>
          </cell>
          <cell r="G229" t="str">
            <v>Toute la France</v>
          </cell>
          <cell r="H229" t="str">
            <v>Agencement</v>
          </cell>
          <cell r="I229" t="str">
            <v>A1 - Tertiaire</v>
          </cell>
          <cell r="J229" t="str">
            <v>Emmanuel Boussard</v>
          </cell>
          <cell r="K229">
            <v>981148644</v>
          </cell>
        </row>
        <row r="230">
          <cell r="A230" t="str">
            <v>OCEA</v>
          </cell>
          <cell r="B230" t="str">
            <v>OCEA</v>
          </cell>
          <cell r="C230" t="str">
            <v>Quai de la Cabaude</v>
          </cell>
          <cell r="D230">
            <v>85100</v>
          </cell>
          <cell r="E230" t="str">
            <v>LES SABLES D OLONNE</v>
          </cell>
          <cell r="F230" t="str">
            <v>France</v>
          </cell>
          <cell r="G230" t="str">
            <v>Nord Ouest</v>
          </cell>
          <cell r="H230" t="str">
            <v>Production</v>
          </cell>
          <cell r="I230" t="str">
            <v>P2 - Naval</v>
          </cell>
          <cell r="J230" t="str">
            <v>Marc Brouillet</v>
          </cell>
        </row>
        <row r="231">
          <cell r="A231" t="str">
            <v>OCEAN POSE</v>
          </cell>
          <cell r="B231" t="str">
            <v>OCEAN POSE</v>
          </cell>
          <cell r="C231" t="str">
            <v>58 avenue des Hespérides</v>
          </cell>
          <cell r="D231">
            <v>44300</v>
          </cell>
          <cell r="E231" t="str">
            <v>NANTES</v>
          </cell>
          <cell r="F231" t="str">
            <v>France</v>
          </cell>
          <cell r="G231" t="str">
            <v>Toute la France</v>
          </cell>
          <cell r="H231" t="str">
            <v>Production</v>
          </cell>
          <cell r="I231" t="str">
            <v>P1 - Sous Traitance Agencement</v>
          </cell>
          <cell r="J231" t="str">
            <v>Marc Brouillet</v>
          </cell>
          <cell r="K231" t="str">
            <v>09 75 94 41 93</v>
          </cell>
          <cell r="M231" t="str">
            <v>02 40 56 80 07</v>
          </cell>
        </row>
        <row r="232">
          <cell r="A232" t="str">
            <v>OFF ARCHITECTURE</v>
          </cell>
          <cell r="B232" t="str">
            <v>OFF ARCHITECTURE</v>
          </cell>
          <cell r="C232" t="str">
            <v xml:space="preserve">168 rue saint denis </v>
          </cell>
          <cell r="D232">
            <v>75002</v>
          </cell>
          <cell r="E232" t="str">
            <v>PARIS</v>
          </cell>
          <cell r="F232" t="str">
            <v>France</v>
          </cell>
          <cell r="G232" t="str">
            <v>Ile de France</v>
          </cell>
          <cell r="H232" t="str">
            <v>Agencement</v>
          </cell>
          <cell r="I232" t="str">
            <v>A1 - Tertiaire</v>
          </cell>
          <cell r="J232" t="str">
            <v>Emmanuel Boussard</v>
          </cell>
          <cell r="K232" t="str">
            <v>01 75 57 86 62</v>
          </cell>
        </row>
        <row r="233">
          <cell r="A233" t="str">
            <v>OGEC SAINT PIERRE</v>
          </cell>
          <cell r="B233" t="str">
            <v>OGEC Ecole St PIERRE</v>
          </cell>
          <cell r="D233">
            <v>49380</v>
          </cell>
          <cell r="E233" t="str">
            <v>THOUARCE</v>
          </cell>
          <cell r="F233" t="str">
            <v>France</v>
          </cell>
          <cell r="G233" t="str">
            <v>Nord Ouest</v>
          </cell>
          <cell r="H233" t="str">
            <v>Agencement</v>
          </cell>
          <cell r="I233" t="str">
            <v>A1 - Tertiaire</v>
          </cell>
          <cell r="J233" t="str">
            <v>Marc Brouillet</v>
          </cell>
        </row>
        <row r="234">
          <cell r="A234" t="str">
            <v>OGILVY</v>
          </cell>
          <cell r="B234" t="str">
            <v>OGILVY &amp; MATHER</v>
          </cell>
          <cell r="C234" t="str">
            <v>32/34 rue Marbeuf</v>
          </cell>
          <cell r="D234">
            <v>75008</v>
          </cell>
          <cell r="E234" t="str">
            <v>PARIS</v>
          </cell>
          <cell r="F234" t="str">
            <v>France</v>
          </cell>
          <cell r="G234" t="str">
            <v>Ile de France</v>
          </cell>
          <cell r="H234" t="str">
            <v>Agencement</v>
          </cell>
          <cell r="I234" t="str">
            <v>A1 - Tertiaire</v>
          </cell>
          <cell r="J234" t="str">
            <v>Emmanuel Boussard</v>
          </cell>
        </row>
        <row r="235">
          <cell r="A235" t="str">
            <v>ORCHESTRA</v>
          </cell>
          <cell r="B235" t="str">
            <v>ORCHESTRA</v>
          </cell>
          <cell r="C235" t="str">
            <v>400 AVENUE MARCEL DASSAULT</v>
          </cell>
          <cell r="D235">
            <v>34170</v>
          </cell>
          <cell r="E235" t="str">
            <v>CASTELNAU LE LEZ</v>
          </cell>
          <cell r="F235" t="str">
            <v>France</v>
          </cell>
          <cell r="G235" t="str">
            <v>Sud Est</v>
          </cell>
          <cell r="H235" t="str">
            <v>Agencement</v>
          </cell>
          <cell r="I235" t="str">
            <v>A3 - Enseignes (avec pose)</v>
          </cell>
          <cell r="J235" t="str">
            <v>Emmanuel Boussard</v>
          </cell>
          <cell r="K235" t="str">
            <v>04 99 13 08 26</v>
          </cell>
          <cell r="M235" t="str">
            <v>04 99 13 08 01</v>
          </cell>
        </row>
        <row r="236">
          <cell r="A236" t="str">
            <v>PIERRE OCEANE</v>
          </cell>
          <cell r="B236" t="str">
            <v>PIERRE OCEANE</v>
          </cell>
          <cell r="C236" t="str">
            <v>16 avenue Elisée Reclus</v>
          </cell>
          <cell r="D236">
            <v>75007</v>
          </cell>
          <cell r="E236" t="str">
            <v>PARIS</v>
          </cell>
          <cell r="F236" t="str">
            <v>France</v>
          </cell>
          <cell r="G236" t="str">
            <v>Ile de France</v>
          </cell>
          <cell r="H236" t="str">
            <v>Agencement</v>
          </cell>
          <cell r="I236" t="str">
            <v>A2 - Loisirs</v>
          </cell>
          <cell r="J236" t="str">
            <v>Emmanuel Boussard</v>
          </cell>
          <cell r="K236" t="str">
            <v>01 44 42 90 00</v>
          </cell>
          <cell r="M236" t="str">
            <v>01 44 42 90 01</v>
          </cell>
        </row>
        <row r="237">
          <cell r="A237" t="str">
            <v>PORCHER E</v>
          </cell>
          <cell r="B237" t="str">
            <v>PORCHER ERIC</v>
          </cell>
          <cell r="C237" t="str">
            <v>6 rue de la Meunière</v>
          </cell>
          <cell r="D237">
            <v>49320</v>
          </cell>
          <cell r="E237" t="str">
            <v>LES ALLEUDS</v>
          </cell>
          <cell r="F237" t="str">
            <v>France</v>
          </cell>
          <cell r="H237" t="str">
            <v>Salarié</v>
          </cell>
          <cell r="I237" t="str">
            <v>Inactif</v>
          </cell>
          <cell r="J237" t="str">
            <v>Emmanuel Boussard</v>
          </cell>
        </row>
        <row r="238">
          <cell r="A238" t="str">
            <v>PRM</v>
          </cell>
          <cell r="B238" t="str">
            <v>PRM</v>
          </cell>
          <cell r="C238" t="str">
            <v>11 avenue Paul Doumer</v>
          </cell>
          <cell r="D238">
            <v>93460</v>
          </cell>
          <cell r="E238" t="str">
            <v>GOURNAY SUR MARNE</v>
          </cell>
          <cell r="F238" t="str">
            <v>France</v>
          </cell>
          <cell r="G238" t="str">
            <v>Ile de France</v>
          </cell>
          <cell r="H238" t="str">
            <v>Production</v>
          </cell>
          <cell r="I238" t="str">
            <v>P1 - Sous Traitance Agencement</v>
          </cell>
          <cell r="J238" t="str">
            <v>Emmanuel Boussard</v>
          </cell>
          <cell r="K238" t="str">
            <v>01 55 85 10 90</v>
          </cell>
          <cell r="M238" t="str">
            <v>01 55 85 10 95</v>
          </cell>
        </row>
        <row r="239">
          <cell r="A239" t="str">
            <v>RAPP NOGEN</v>
          </cell>
          <cell r="B239" t="str">
            <v>RAPP &amp; NOGEN</v>
          </cell>
          <cell r="C239" t="str">
            <v>214 rue du Faubourg St Martin</v>
          </cell>
          <cell r="D239">
            <v>75010</v>
          </cell>
          <cell r="E239" t="str">
            <v>PARIS</v>
          </cell>
          <cell r="F239" t="str">
            <v>France</v>
          </cell>
          <cell r="G239" t="str">
            <v>Ile de France</v>
          </cell>
          <cell r="H239" t="str">
            <v>Agencement</v>
          </cell>
          <cell r="I239" t="str">
            <v>A3 - Enseignes (avec pose)</v>
          </cell>
          <cell r="J239" t="str">
            <v>Emmanuel Boussard</v>
          </cell>
          <cell r="K239" t="str">
            <v>01 53 26 41 00</v>
          </cell>
          <cell r="M239" t="str">
            <v>01 53 26 41 31</v>
          </cell>
        </row>
        <row r="240">
          <cell r="A240" t="str">
            <v>RASEC</v>
          </cell>
          <cell r="B240" t="str">
            <v>RASEC RETAIL</v>
          </cell>
          <cell r="C240" t="str">
            <v>ZI du Puy Nardon  280 rue Léon Baekland</v>
          </cell>
          <cell r="D240">
            <v>85290</v>
          </cell>
          <cell r="E240" t="str">
            <v>MORTAGNE SUR SEVRE</v>
          </cell>
          <cell r="F240" t="str">
            <v>France</v>
          </cell>
          <cell r="G240" t="str">
            <v>Nord Ouest</v>
          </cell>
          <cell r="H240" t="str">
            <v>Production</v>
          </cell>
          <cell r="I240" t="str">
            <v>P1 - Sous Traitance Agencement</v>
          </cell>
          <cell r="J240" t="str">
            <v>Marc Brouillet</v>
          </cell>
          <cell r="K240" t="str">
            <v>02 51 65 07 07</v>
          </cell>
          <cell r="M240" t="str">
            <v xml:space="preserve">02 51 65 22 22 </v>
          </cell>
        </row>
        <row r="241">
          <cell r="A241" t="str">
            <v>RENARD92</v>
          </cell>
          <cell r="B241" t="str">
            <v>RENARD</v>
          </cell>
          <cell r="C241" t="str">
            <v>14 rue Pereire</v>
          </cell>
          <cell r="D241">
            <v>92500</v>
          </cell>
          <cell r="E241" t="str">
            <v>RUEIL- MALMAISON</v>
          </cell>
          <cell r="F241" t="str">
            <v>France</v>
          </cell>
          <cell r="G241" t="str">
            <v>Ile de France</v>
          </cell>
          <cell r="H241" t="str">
            <v>Production</v>
          </cell>
          <cell r="I241" t="str">
            <v>P1 - Sous Traitance Agencement</v>
          </cell>
          <cell r="J241" t="str">
            <v>Sylvain Caroff</v>
          </cell>
          <cell r="K241" t="str">
            <v>01 47 51 04 28</v>
          </cell>
          <cell r="M241" t="str">
            <v>01 47 08 58 58</v>
          </cell>
        </row>
        <row r="242">
          <cell r="A242" t="str">
            <v>REPONSE</v>
          </cell>
          <cell r="B242" t="str">
            <v>REPONSE</v>
          </cell>
          <cell r="C242" t="str">
            <v>174 quai de Jemappes</v>
          </cell>
          <cell r="D242">
            <v>75010</v>
          </cell>
          <cell r="E242" t="str">
            <v>PARIS</v>
          </cell>
          <cell r="F242" t="str">
            <v>France</v>
          </cell>
          <cell r="G242" t="str">
            <v>Ile de France</v>
          </cell>
          <cell r="H242" t="str">
            <v>Production</v>
          </cell>
          <cell r="I242" t="str">
            <v>P1 - Sous Traitance Agencement</v>
          </cell>
          <cell r="J242" t="str">
            <v>Emmanuel Boussard</v>
          </cell>
          <cell r="K242" t="str">
            <v>01.48.03.61.00</v>
          </cell>
          <cell r="M242" t="str">
            <v>01.48.03.61.49</v>
          </cell>
        </row>
        <row r="243">
          <cell r="A243" t="str">
            <v>REULIER</v>
          </cell>
          <cell r="B243" t="str">
            <v>REULIER Mickaël</v>
          </cell>
          <cell r="C243" t="str">
            <v>36 rue du Docteur Goudrez</v>
          </cell>
          <cell r="D243">
            <v>49260</v>
          </cell>
          <cell r="E243" t="str">
            <v>MONTREUIL BELLAY</v>
          </cell>
          <cell r="F243" t="str">
            <v>France</v>
          </cell>
          <cell r="I243" t="str">
            <v>France</v>
          </cell>
        </row>
        <row r="244">
          <cell r="A244" t="str">
            <v>ROME ARCHITECTE</v>
          </cell>
          <cell r="B244" t="str">
            <v>RO.ME ARCHITECTES</v>
          </cell>
          <cell r="C244" t="str">
            <v>4 rue Charles Gounod</v>
          </cell>
          <cell r="D244">
            <v>49100</v>
          </cell>
          <cell r="E244" t="str">
            <v>ANGERS</v>
          </cell>
          <cell r="F244" t="str">
            <v>France</v>
          </cell>
          <cell r="G244" t="str">
            <v>Nord Ouest</v>
          </cell>
          <cell r="H244" t="str">
            <v>Agencement</v>
          </cell>
          <cell r="I244" t="str">
            <v>A1 - Tertiaire</v>
          </cell>
          <cell r="J244" t="str">
            <v>Emmanuel Boussard</v>
          </cell>
          <cell r="K244" t="str">
            <v>02 41 27 27 40</v>
          </cell>
          <cell r="M244" t="str">
            <v>02 41 27 27 41</v>
          </cell>
        </row>
        <row r="245">
          <cell r="A245" t="str">
            <v>ROUSSEAU AGENCEMENT</v>
          </cell>
          <cell r="B245" t="str">
            <v>ROUSSEAU AGENCEMENT</v>
          </cell>
          <cell r="C245" t="str">
            <v>SAS MT2A  Avenue du Maine</v>
          </cell>
          <cell r="D245">
            <v>72190</v>
          </cell>
          <cell r="E245" t="str">
            <v>ST PAVACE</v>
          </cell>
          <cell r="F245" t="str">
            <v>France</v>
          </cell>
          <cell r="G245" t="str">
            <v>Nord Ouest</v>
          </cell>
          <cell r="H245" t="str">
            <v>Production</v>
          </cell>
          <cell r="I245" t="str">
            <v>P1 - Sous Traitance Agencement</v>
          </cell>
          <cell r="J245" t="str">
            <v>Emmanuel Boussard</v>
          </cell>
          <cell r="K245" t="str">
            <v>02 43 81 16 80</v>
          </cell>
          <cell r="M245" t="str">
            <v>02 43 81 15 25</v>
          </cell>
        </row>
        <row r="246">
          <cell r="A246" t="str">
            <v>ROZEAU</v>
          </cell>
          <cell r="B246" t="str">
            <v>ROZEAU Pablito</v>
          </cell>
          <cell r="C246" t="str">
            <v>4 rue de la  Cour Du Four</v>
          </cell>
          <cell r="D246">
            <v>49700</v>
          </cell>
          <cell r="E246" t="str">
            <v>CIZAY LA MADELEINE</v>
          </cell>
          <cell r="F246" t="str">
            <v>France</v>
          </cell>
        </row>
        <row r="247">
          <cell r="A247" t="str">
            <v>RUBEX</v>
          </cell>
          <cell r="B247" t="str">
            <v>RUBEX</v>
          </cell>
          <cell r="C247" t="str">
            <v>18 rue de frères Lumière  ZI La Vrillonnerie</v>
          </cell>
          <cell r="D247">
            <v>37170</v>
          </cell>
          <cell r="E247" t="str">
            <v>CHAMBRAY LES TOURS</v>
          </cell>
          <cell r="F247" t="str">
            <v>France</v>
          </cell>
          <cell r="G247" t="str">
            <v>Nord Ouest</v>
          </cell>
          <cell r="H247" t="str">
            <v>Production</v>
          </cell>
          <cell r="I247" t="str">
            <v>P3 - Enseignes (sans pose)</v>
          </cell>
          <cell r="J247" t="str">
            <v>Marc Brouillet</v>
          </cell>
          <cell r="K247" t="str">
            <v>02 47 48 19 20</v>
          </cell>
          <cell r="M247" t="str">
            <v>02 47 27 43 84</v>
          </cell>
        </row>
        <row r="248">
          <cell r="A248" t="str">
            <v>SAVOIE FRERES</v>
          </cell>
          <cell r="B248" t="str">
            <v>S.A. SAVOIE FRERES</v>
          </cell>
          <cell r="C248" t="str">
            <v>ZI - 22 rue Augustin Fresnel  BP 20323</v>
          </cell>
          <cell r="D248">
            <v>37173</v>
          </cell>
          <cell r="E248" t="str">
            <v>CHAMBRAY LES TOURS CEDEX</v>
          </cell>
          <cell r="F248" t="str">
            <v>France</v>
          </cell>
          <cell r="G248" t="str">
            <v>Nord Ouest</v>
          </cell>
          <cell r="H248" t="str">
            <v>Agencement</v>
          </cell>
          <cell r="I248" t="str">
            <v>A2 - Loisirs</v>
          </cell>
          <cell r="J248" t="str">
            <v>Emmanuel Boussard</v>
          </cell>
          <cell r="K248" t="str">
            <v>02 47 27 12 27</v>
          </cell>
          <cell r="M248" t="str">
            <v>02 47 27 27 80</v>
          </cell>
        </row>
        <row r="249">
          <cell r="A249" t="str">
            <v>CAP CINEMA</v>
          </cell>
          <cell r="B249" t="str">
            <v>S.A.S CAP CINEMA MOULINS</v>
          </cell>
          <cell r="C249" t="str">
            <v>ZAC DES ONZES ARPENTS</v>
          </cell>
          <cell r="D249">
            <v>41913</v>
          </cell>
          <cell r="E249" t="str">
            <v>BLOIS CEDEX 9</v>
          </cell>
          <cell r="F249" t="str">
            <v>France</v>
          </cell>
          <cell r="G249" t="str">
            <v>Nord Est</v>
          </cell>
          <cell r="H249" t="str">
            <v>Agencement</v>
          </cell>
          <cell r="I249" t="str">
            <v>A2 - Loisirs</v>
          </cell>
          <cell r="J249" t="str">
            <v>Emmanuel Boussard</v>
          </cell>
        </row>
        <row r="250">
          <cell r="A250" t="str">
            <v>SAGUEZ AND PARTNERS</v>
          </cell>
          <cell r="B250" t="str">
            <v>SAGUEZ and PARTNERS</v>
          </cell>
          <cell r="C250" t="str">
            <v>14 rue Palouzié</v>
          </cell>
          <cell r="D250">
            <v>93400</v>
          </cell>
          <cell r="E250" t="str">
            <v>ST OUEN</v>
          </cell>
          <cell r="F250" t="str">
            <v>France</v>
          </cell>
          <cell r="G250" t="str">
            <v>Ile de France</v>
          </cell>
          <cell r="H250" t="str">
            <v>Agencement</v>
          </cell>
          <cell r="I250" t="str">
            <v>A3 - Enseignes (avec pose)</v>
          </cell>
          <cell r="J250" t="str">
            <v>Emmanuel Boussard</v>
          </cell>
          <cell r="K250" t="str">
            <v>01 41 66 64 00</v>
          </cell>
        </row>
        <row r="251">
          <cell r="A251" t="str">
            <v>NAMUR</v>
          </cell>
          <cell r="B251" t="str">
            <v>SARL FREDERIC NAMUR &amp; ASSOCIES</v>
          </cell>
          <cell r="C251" t="str">
            <v>19 RUE BERANGER</v>
          </cell>
          <cell r="D251">
            <v>75003</v>
          </cell>
          <cell r="E251" t="str">
            <v>PARIS</v>
          </cell>
          <cell r="F251" t="str">
            <v>France</v>
          </cell>
          <cell r="G251" t="str">
            <v>Toute la France</v>
          </cell>
          <cell r="H251" t="str">
            <v>Agencement</v>
          </cell>
          <cell r="I251" t="str">
            <v>A2 - Loisirs</v>
          </cell>
          <cell r="J251" t="str">
            <v>Emmanuel Boussard</v>
          </cell>
          <cell r="K251">
            <v>143142233</v>
          </cell>
          <cell r="M251">
            <v>143142232</v>
          </cell>
        </row>
        <row r="252">
          <cell r="A252" t="str">
            <v>MELLIER.</v>
          </cell>
          <cell r="B252" t="str">
            <v xml:space="preserve">SARL MELLIER </v>
          </cell>
          <cell r="C252" t="str">
            <v>9 rue de la Violette</v>
          </cell>
          <cell r="D252">
            <v>49220</v>
          </cell>
          <cell r="E252" t="str">
            <v>THORIGNE D ANJOU</v>
          </cell>
          <cell r="F252" t="str">
            <v>France</v>
          </cell>
          <cell r="G252" t="str">
            <v>Nord Ouest</v>
          </cell>
          <cell r="H252" t="str">
            <v>Production</v>
          </cell>
          <cell r="I252" t="str">
            <v>P1 - Sous Traitance Agencement</v>
          </cell>
          <cell r="J252" t="str">
            <v>Marc Brouillet</v>
          </cell>
          <cell r="K252" t="str">
            <v>02 41 95 32 14</v>
          </cell>
          <cell r="L252" t="str">
            <v>06 08 88 17 83</v>
          </cell>
          <cell r="M252" t="str">
            <v>02 41 95 84 21</v>
          </cell>
        </row>
        <row r="253">
          <cell r="A253" t="str">
            <v>SAS AFFLUENCE</v>
          </cell>
          <cell r="B253" t="str">
            <v>SAS AFFLUENCE</v>
          </cell>
          <cell r="C253" t="str">
            <v>15, rue Montcalm</v>
          </cell>
          <cell r="D253">
            <v>75018</v>
          </cell>
          <cell r="E253" t="str">
            <v>PARIS</v>
          </cell>
          <cell r="F253" t="str">
            <v>France</v>
          </cell>
          <cell r="G253" t="str">
            <v>Toute la France</v>
          </cell>
          <cell r="H253" t="str">
            <v>Agencement</v>
          </cell>
          <cell r="I253" t="str">
            <v>A1 - Tertiaire</v>
          </cell>
          <cell r="J253" t="str">
            <v>Emmanuel Boussard</v>
          </cell>
          <cell r="L253" t="str">
            <v>06 69 79 44 45</v>
          </cell>
          <cell r="M253" t="str">
            <v>01 42 58 75 12</v>
          </cell>
        </row>
        <row r="254">
          <cell r="A254" t="str">
            <v>SCHMIT INDUSTRIE</v>
          </cell>
          <cell r="B254" t="str">
            <v>SCHMIT INDUSTRIE</v>
          </cell>
          <cell r="C254" t="str">
            <v>184 bis, bd de Créteil</v>
          </cell>
          <cell r="D254">
            <v>94107</v>
          </cell>
          <cell r="E254" t="str">
            <v>ST MAUR CEDEX</v>
          </cell>
          <cell r="F254" t="str">
            <v>France</v>
          </cell>
          <cell r="G254" t="str">
            <v>Ile de France</v>
          </cell>
          <cell r="H254" t="str">
            <v>Agencement</v>
          </cell>
          <cell r="I254" t="str">
            <v>A1 - Tertiaire</v>
          </cell>
          <cell r="J254" t="str">
            <v>Emmanuel Boussard</v>
          </cell>
          <cell r="K254">
            <v>148856040</v>
          </cell>
          <cell r="M254">
            <v>148865245</v>
          </cell>
        </row>
        <row r="255">
          <cell r="A255" t="str">
            <v>SECMAD</v>
          </cell>
          <cell r="B255" t="str">
            <v>SECMAD</v>
          </cell>
          <cell r="C255" t="str">
            <v>11, Rue Aimé Laperruque</v>
          </cell>
          <cell r="D255">
            <v>93700</v>
          </cell>
          <cell r="E255" t="str">
            <v>DRANCY</v>
          </cell>
          <cell r="F255" t="str">
            <v>France</v>
          </cell>
          <cell r="G255" t="str">
            <v>Ile de France</v>
          </cell>
          <cell r="H255" t="str">
            <v>Production</v>
          </cell>
          <cell r="I255" t="str">
            <v>P1 - Sous Traitance Agencement</v>
          </cell>
          <cell r="J255" t="str">
            <v>Emmanuel Boussard</v>
          </cell>
          <cell r="K255" t="str">
            <v>01 48 32 03 34</v>
          </cell>
          <cell r="M255" t="str">
            <v>01 48 32 56 79</v>
          </cell>
        </row>
        <row r="256">
          <cell r="A256" t="str">
            <v>SEDIB</v>
          </cell>
          <cell r="B256" t="str">
            <v>SEDIB</v>
          </cell>
          <cell r="C256" t="str">
            <v>88, Avenue Jean Jaurès</v>
          </cell>
          <cell r="D256">
            <v>94200</v>
          </cell>
          <cell r="E256" t="str">
            <v>IVRY SUR SEINE</v>
          </cell>
          <cell r="F256" t="str">
            <v>France</v>
          </cell>
          <cell r="G256" t="str">
            <v>Ile de France</v>
          </cell>
          <cell r="H256" t="str">
            <v>Production</v>
          </cell>
          <cell r="I256" t="str">
            <v>P1 - Sous Traitance Agencement</v>
          </cell>
          <cell r="J256" t="str">
            <v>Emmanuel Boussard</v>
          </cell>
          <cell r="K256" t="str">
            <v>01 49 87 45 45</v>
          </cell>
          <cell r="M256" t="str">
            <v>01 49 87 45 49</v>
          </cell>
        </row>
        <row r="257">
          <cell r="A257" t="str">
            <v>SERAMEN</v>
          </cell>
          <cell r="B257" t="str">
            <v>SERAMEN</v>
          </cell>
          <cell r="C257" t="str">
            <v>ZA de Chanteloup  27 rue Isaac Newton</v>
          </cell>
          <cell r="D257">
            <v>93603</v>
          </cell>
          <cell r="E257" t="str">
            <v>AULNAY SOUS BOIS</v>
          </cell>
          <cell r="F257" t="str">
            <v>France</v>
          </cell>
          <cell r="G257" t="str">
            <v>Ile de France</v>
          </cell>
          <cell r="H257" t="str">
            <v>Production</v>
          </cell>
          <cell r="I257" t="str">
            <v>P1 - Sous Traitance Agencement</v>
          </cell>
          <cell r="J257" t="str">
            <v>Emmanuel Boussard</v>
          </cell>
          <cell r="K257" t="str">
            <v>01 48 69 49 29</v>
          </cell>
          <cell r="M257" t="str">
            <v>01 48 79 31 19</v>
          </cell>
        </row>
        <row r="258">
          <cell r="A258" t="str">
            <v>CSERNAM</v>
          </cell>
          <cell r="B258" t="str">
            <v>SERNAM</v>
          </cell>
          <cell r="C258" t="str">
            <v>ZAC de l'Aubinière  8 rue du Rocher</v>
          </cell>
          <cell r="D258">
            <v>49124</v>
          </cell>
          <cell r="E258" t="str">
            <v>ST BARTHELEMY D ANJOU</v>
          </cell>
          <cell r="F258" t="str">
            <v>France</v>
          </cell>
        </row>
        <row r="259">
          <cell r="A259" t="str">
            <v>SETHI</v>
          </cell>
          <cell r="B259" t="str">
            <v>SETHI</v>
          </cell>
          <cell r="C259" t="str">
            <v>2A rue de Cosquer</v>
          </cell>
          <cell r="D259">
            <v>29840</v>
          </cell>
          <cell r="E259" t="str">
            <v>PORSPODER</v>
          </cell>
          <cell r="F259" t="str">
            <v>France</v>
          </cell>
          <cell r="G259" t="str">
            <v>Nord Ouest</v>
          </cell>
          <cell r="H259" t="str">
            <v>Agencement</v>
          </cell>
          <cell r="I259" t="str">
            <v>A2 - Loisirs</v>
          </cell>
          <cell r="J259" t="str">
            <v>Emmanuel Boussard</v>
          </cell>
          <cell r="L259" t="str">
            <v>06 31 49 65 00</v>
          </cell>
          <cell r="M259" t="str">
            <v>02 98 89 96 64</v>
          </cell>
        </row>
        <row r="260">
          <cell r="A260" t="str">
            <v>SGP.</v>
          </cell>
          <cell r="B260" t="str">
            <v>SGP</v>
          </cell>
          <cell r="C260" t="str">
            <v>1 Route de Vihiers</v>
          </cell>
          <cell r="D260">
            <v>49540</v>
          </cell>
          <cell r="E260" t="str">
            <v>MARTIGNE BRIAND</v>
          </cell>
          <cell r="F260" t="str">
            <v>France</v>
          </cell>
          <cell r="I260" t="str">
            <v>France</v>
          </cell>
          <cell r="J260" t="str">
            <v>Marc Brouillet</v>
          </cell>
          <cell r="K260" t="str">
            <v>02 41 59 92 09</v>
          </cell>
          <cell r="M260" t="str">
            <v>02 41 59 93 58</v>
          </cell>
        </row>
        <row r="261">
          <cell r="A261" t="str">
            <v>SHAMPOO</v>
          </cell>
          <cell r="B261" t="str">
            <v>SHAMPOO</v>
          </cell>
          <cell r="C261" t="str">
            <v>Groupe Michel DERVYN  344, Avenue de la Marne  B.P. 72027</v>
          </cell>
          <cell r="D261">
            <v>59702</v>
          </cell>
          <cell r="E261" t="str">
            <v>MARCQ EN BAROEUL</v>
          </cell>
          <cell r="F261" t="str">
            <v>France</v>
          </cell>
          <cell r="G261" t="str">
            <v>Nord Ouest</v>
          </cell>
          <cell r="H261" t="str">
            <v>Production</v>
          </cell>
          <cell r="I261" t="str">
            <v>P3 - Enseignes (sans pose)</v>
          </cell>
          <cell r="J261" t="str">
            <v>Marc Brouillet</v>
          </cell>
          <cell r="K261" t="str">
            <v>03 20 74 20 82</v>
          </cell>
          <cell r="M261" t="str">
            <v>03 20 74 85 40</v>
          </cell>
        </row>
        <row r="262">
          <cell r="A262" t="str">
            <v>SOCIETE 6 ÈME AVENUE</v>
          </cell>
          <cell r="B262" t="str">
            <v>SOCIETE 6 ème AVENUE</v>
          </cell>
          <cell r="C262" t="str">
            <v>26 rue Vavins</v>
          </cell>
          <cell r="D262">
            <v>75005</v>
          </cell>
          <cell r="E262" t="str">
            <v>PARIS</v>
          </cell>
          <cell r="F262" t="str">
            <v>France</v>
          </cell>
          <cell r="G262" t="str">
            <v>Ile de France</v>
          </cell>
          <cell r="H262" t="str">
            <v>Agencement</v>
          </cell>
          <cell r="I262" t="str">
            <v>A3 - Enseignes (avec pose)</v>
          </cell>
          <cell r="J262" t="str">
            <v>Emmanuel Boussard</v>
          </cell>
          <cell r="L262" t="str">
            <v>06 30 14 79 66</v>
          </cell>
        </row>
        <row r="263">
          <cell r="A263" t="str">
            <v>BOURCE</v>
          </cell>
          <cell r="B263" t="str">
            <v>SOCIETE BOURCE</v>
          </cell>
          <cell r="C263" t="str">
            <v>140 Rue Grande</v>
          </cell>
          <cell r="D263">
            <v>77670</v>
          </cell>
          <cell r="E263" t="str">
            <v>ST MAMMES</v>
          </cell>
          <cell r="F263" t="str">
            <v>France</v>
          </cell>
          <cell r="G263" t="str">
            <v>Ile de France</v>
          </cell>
          <cell r="H263" t="str">
            <v>Production</v>
          </cell>
          <cell r="I263" t="str">
            <v>P1 - Sous Traitance Agencement</v>
          </cell>
          <cell r="J263" t="str">
            <v>Marc Brouillet</v>
          </cell>
          <cell r="K263" t="str">
            <v>01 60 70 54 18</v>
          </cell>
          <cell r="M263" t="str">
            <v>01 60 70 84 58</v>
          </cell>
        </row>
        <row r="264">
          <cell r="A264" t="str">
            <v>SOCIETE FAYOLLE</v>
          </cell>
          <cell r="B264" t="str">
            <v>SOCIETE FAYOLLE et fils</v>
          </cell>
          <cell r="C264" t="str">
            <v>30, rue de l'Egalité</v>
          </cell>
          <cell r="D264">
            <v>95230</v>
          </cell>
          <cell r="E264" t="str">
            <v>SOISY SOUS MONTMORENCY</v>
          </cell>
          <cell r="F264" t="str">
            <v>France</v>
          </cell>
          <cell r="G264" t="str">
            <v>Ile de France</v>
          </cell>
          <cell r="H264" t="str">
            <v>Agencement</v>
          </cell>
          <cell r="I264" t="str">
            <v>A1 - Tertiaire</v>
          </cell>
          <cell r="J264" t="str">
            <v>Emmanuel Boussard</v>
          </cell>
          <cell r="K264" t="str">
            <v>01 34 28 40 40</v>
          </cell>
          <cell r="L264" t="str">
            <v>06 08 72 90 44</v>
          </cell>
          <cell r="M264" t="str">
            <v>01 39 89 14 22</v>
          </cell>
        </row>
        <row r="265">
          <cell r="A265" t="str">
            <v>SHO</v>
          </cell>
          <cell r="B265" t="str">
            <v>Société Hotelière de l'Ouest</v>
          </cell>
          <cell r="C265" t="str">
            <v>Coat Pin  26 rue du Stade</v>
          </cell>
          <cell r="D265">
            <v>29400</v>
          </cell>
          <cell r="E265" t="str">
            <v>LAMPAUL GUIMILIAU</v>
          </cell>
          <cell r="F265" t="str">
            <v>France</v>
          </cell>
          <cell r="G265" t="str">
            <v>Toute la France</v>
          </cell>
          <cell r="H265" t="str">
            <v>Agencement</v>
          </cell>
          <cell r="I265" t="str">
            <v>A2 - Loisirs</v>
          </cell>
          <cell r="J265" t="str">
            <v>Emmanuel Boussard</v>
          </cell>
          <cell r="K265" t="str">
            <v>02 98 68 71 72</v>
          </cell>
          <cell r="M265" t="str">
            <v>02 98 68 77 43</v>
          </cell>
        </row>
        <row r="266">
          <cell r="A266" t="str">
            <v>MOULIN A MIEL</v>
          </cell>
          <cell r="B266" t="str">
            <v>SOCIETE LE MOULIN A MIEL</v>
          </cell>
          <cell r="C266" t="str">
            <v>Beau Rivage</v>
          </cell>
          <cell r="D266">
            <v>49450</v>
          </cell>
          <cell r="E266" t="str">
            <v>ST ANDRE DE LA MARCHE</v>
          </cell>
          <cell r="F266" t="str">
            <v>France</v>
          </cell>
          <cell r="G266" t="str">
            <v>Nord Ouest</v>
          </cell>
          <cell r="H266" t="str">
            <v>Agencement</v>
          </cell>
          <cell r="I266" t="str">
            <v>A3 - Enseignes (avec pose)</v>
          </cell>
          <cell r="J266" t="str">
            <v>Emmanuel Boussard</v>
          </cell>
        </row>
        <row r="267">
          <cell r="A267" t="str">
            <v>SOMEVA</v>
          </cell>
          <cell r="B267" t="str">
            <v>SOMEVA</v>
          </cell>
          <cell r="C267" t="str">
            <v>ZI Est - Les Dorices  3 rue des Bourreliers</v>
          </cell>
          <cell r="D267">
            <v>44330</v>
          </cell>
          <cell r="E267" t="str">
            <v>VALLET</v>
          </cell>
          <cell r="F267" t="str">
            <v>France</v>
          </cell>
          <cell r="G267" t="str">
            <v>Nord Est</v>
          </cell>
          <cell r="H267" t="str">
            <v>Production</v>
          </cell>
          <cell r="I267" t="str">
            <v>P1 - Sous Traitance Agencement</v>
          </cell>
          <cell r="J267" t="str">
            <v>Emmanuel Boussard</v>
          </cell>
          <cell r="K267" t="str">
            <v>02 40 33 95 43</v>
          </cell>
          <cell r="M267" t="str">
            <v>02 40 36 28 51</v>
          </cell>
        </row>
        <row r="268">
          <cell r="A268" t="str">
            <v>SPMB</v>
          </cell>
          <cell r="B268" t="str">
            <v>SPMB</v>
          </cell>
          <cell r="C268" t="str">
            <v>63 bis,rue de la Justice</v>
          </cell>
          <cell r="D268">
            <v>95100</v>
          </cell>
          <cell r="E268" t="str">
            <v>ARGENTEUIL</v>
          </cell>
          <cell r="F268" t="str">
            <v>France</v>
          </cell>
          <cell r="G268" t="str">
            <v>Ile de France</v>
          </cell>
          <cell r="H268" t="str">
            <v>Production</v>
          </cell>
          <cell r="I268" t="str">
            <v>P1 - Sous Traitance Agencement</v>
          </cell>
          <cell r="J268" t="str">
            <v>Emmanuel Boussard</v>
          </cell>
          <cell r="K268" t="str">
            <v>01 39 82 64 06</v>
          </cell>
          <cell r="L268" t="str">
            <v>06 63 31 51 77</v>
          </cell>
          <cell r="M268" t="str">
            <v>01 39 80 24 05</v>
          </cell>
        </row>
        <row r="269">
          <cell r="A269" t="str">
            <v>SPR BATIMENT</v>
          </cell>
          <cell r="B269" t="str">
            <v>SPR BATIMENT</v>
          </cell>
          <cell r="C269" t="str">
            <v xml:space="preserve">33, Quai Marcel Boyer </v>
          </cell>
          <cell r="D269">
            <v>94203</v>
          </cell>
          <cell r="E269" t="str">
            <v>IVRY SUR SEINE</v>
          </cell>
          <cell r="F269" t="str">
            <v>France</v>
          </cell>
          <cell r="G269" t="str">
            <v>Ile de France</v>
          </cell>
          <cell r="H269" t="str">
            <v>Agencement</v>
          </cell>
          <cell r="I269" t="str">
            <v>A2 - Loisirs</v>
          </cell>
          <cell r="J269" t="str">
            <v>Emmanuel Boussard</v>
          </cell>
        </row>
        <row r="270">
          <cell r="A270" t="str">
            <v>SRC</v>
          </cell>
          <cell r="B270" t="str">
            <v>SRC</v>
          </cell>
          <cell r="C270" t="str">
            <v>Energy IV  34 av de l'Europe - BP 266</v>
          </cell>
          <cell r="D270">
            <v>78147</v>
          </cell>
          <cell r="E270" t="str">
            <v>VELIZY CEDEX</v>
          </cell>
          <cell r="F270" t="str">
            <v>France</v>
          </cell>
          <cell r="G270" t="str">
            <v>Ile de France</v>
          </cell>
          <cell r="H270" t="str">
            <v>Agencement</v>
          </cell>
          <cell r="I270" t="str">
            <v>A1 - Tertiaire</v>
          </cell>
          <cell r="J270" t="str">
            <v>Emmanuel Boussard</v>
          </cell>
          <cell r="K270" t="str">
            <v>01 30 67 65 48</v>
          </cell>
          <cell r="M270" t="str">
            <v>01 30 67 66 71</v>
          </cell>
        </row>
        <row r="271">
          <cell r="A271" t="str">
            <v>STMG</v>
          </cell>
          <cell r="B271" t="str">
            <v>STMG</v>
          </cell>
          <cell r="C271" t="str">
            <v>165 Route de Bezons</v>
          </cell>
          <cell r="D271">
            <v>78420</v>
          </cell>
          <cell r="E271" t="str">
            <v>CARRIERES SUR SEINE</v>
          </cell>
          <cell r="F271" t="str">
            <v>France</v>
          </cell>
          <cell r="G271" t="str">
            <v>Ile de France</v>
          </cell>
          <cell r="H271" t="str">
            <v>Production</v>
          </cell>
          <cell r="I271" t="str">
            <v>P1 - Sous Traitance Agencement</v>
          </cell>
          <cell r="J271" t="str">
            <v>Emmanuel Boussard</v>
          </cell>
        </row>
        <row r="272">
          <cell r="A272" t="str">
            <v>ORA-ITO</v>
          </cell>
          <cell r="B272" t="str">
            <v>STUDIO ORA-ITO</v>
          </cell>
          <cell r="C272" t="str">
            <v>2 place du Colonel Fabien</v>
          </cell>
          <cell r="D272">
            <v>75019</v>
          </cell>
          <cell r="E272" t="str">
            <v>PARIS</v>
          </cell>
          <cell r="F272" t="str">
            <v>France</v>
          </cell>
          <cell r="G272" t="str">
            <v>International</v>
          </cell>
          <cell r="H272" t="str">
            <v>Agencement</v>
          </cell>
          <cell r="I272" t="str">
            <v>A1 - Tertiaire</v>
          </cell>
          <cell r="J272" t="str">
            <v>Emmanuel Boussard</v>
          </cell>
        </row>
        <row r="273">
          <cell r="A273" t="str">
            <v>SUPER BUILD</v>
          </cell>
          <cell r="B273" t="str">
            <v>SUPER BUILD</v>
          </cell>
          <cell r="C273" t="str">
            <v>7 boulevard de la Madeleine</v>
          </cell>
          <cell r="D273">
            <v>75001</v>
          </cell>
          <cell r="E273" t="str">
            <v>PARIS</v>
          </cell>
          <cell r="F273" t="str">
            <v>France</v>
          </cell>
          <cell r="G273" t="str">
            <v>Ile de France</v>
          </cell>
          <cell r="H273" t="str">
            <v>Agencement</v>
          </cell>
          <cell r="I273" t="str">
            <v>A1 - Tertiaire</v>
          </cell>
          <cell r="J273" t="str">
            <v>Emmanuel Boussard</v>
          </cell>
          <cell r="K273" t="str">
            <v>01 44 95 86 50</v>
          </cell>
          <cell r="M273" t="str">
            <v>01 45 61 03 99</v>
          </cell>
        </row>
        <row r="274">
          <cell r="A274" t="str">
            <v>P_SUZANNE</v>
          </cell>
          <cell r="B274" t="str">
            <v>SUZANNE Claude</v>
          </cell>
          <cell r="C274" t="str">
            <v>Rue du Colonnel Panaget</v>
          </cell>
          <cell r="D274">
            <v>49540</v>
          </cell>
          <cell r="E274" t="str">
            <v>MARTIGNE BRIAND</v>
          </cell>
          <cell r="F274" t="str">
            <v>France</v>
          </cell>
          <cell r="H274" t="str">
            <v>Salarié</v>
          </cell>
          <cell r="I274" t="str">
            <v>Inactif</v>
          </cell>
          <cell r="J274" t="str">
            <v>Emmanuel Boussard</v>
          </cell>
        </row>
        <row r="275">
          <cell r="A275" t="str">
            <v>TBI SHAM</v>
          </cell>
          <cell r="B275" t="str">
            <v>TBI SHAM</v>
          </cell>
          <cell r="C275" t="str">
            <v>33 Rue du Chemin Vert</v>
          </cell>
          <cell r="D275">
            <v>78610</v>
          </cell>
          <cell r="E275" t="str">
            <v>LE PERRAY EN YVELINES</v>
          </cell>
          <cell r="F275" t="str">
            <v>France</v>
          </cell>
          <cell r="G275" t="str">
            <v>Ile de France</v>
          </cell>
          <cell r="H275" t="str">
            <v>Production</v>
          </cell>
          <cell r="I275" t="str">
            <v>P1 - Sous Traitance Agencement</v>
          </cell>
          <cell r="J275" t="str">
            <v>Emmanuel Boussard</v>
          </cell>
          <cell r="K275">
            <v>134854649</v>
          </cell>
          <cell r="M275">
            <v>134848594</v>
          </cell>
        </row>
        <row r="276">
          <cell r="A276" t="str">
            <v>TECHNI GROUP</v>
          </cell>
          <cell r="B276" t="str">
            <v>TECHNI GROUP</v>
          </cell>
          <cell r="C276" t="str">
            <v>ZI de Torcy  Avenue des Ferrancins</v>
          </cell>
          <cell r="D276">
            <v>71210</v>
          </cell>
          <cell r="E276" t="str">
            <v>TORCY</v>
          </cell>
          <cell r="F276" t="str">
            <v>France</v>
          </cell>
          <cell r="G276" t="str">
            <v>Ile de France</v>
          </cell>
          <cell r="H276" t="str">
            <v>Production</v>
          </cell>
          <cell r="I276" t="str">
            <v>P3 - Enseignes (sans pose)</v>
          </cell>
          <cell r="J276" t="str">
            <v>Emmanuel Boussard</v>
          </cell>
          <cell r="K276" t="str">
            <v>0 825 800 910</v>
          </cell>
          <cell r="M276" t="str">
            <v>0 820 888 376</v>
          </cell>
        </row>
        <row r="277">
          <cell r="A277" t="str">
            <v>TEMPLUS</v>
          </cell>
          <cell r="B277" t="str">
            <v>TEMPLUS</v>
          </cell>
          <cell r="C277" t="str">
            <v>18, rue Perrée</v>
          </cell>
          <cell r="D277">
            <v>75003</v>
          </cell>
          <cell r="E277" t="str">
            <v>PARIS</v>
          </cell>
          <cell r="F277" t="str">
            <v>France</v>
          </cell>
          <cell r="G277" t="str">
            <v>Ile de France</v>
          </cell>
          <cell r="H277" t="str">
            <v>Agencement</v>
          </cell>
          <cell r="I277" t="str">
            <v>A3 - Enseignes (avec pose)</v>
          </cell>
          <cell r="J277" t="str">
            <v>Emmanuel Boussard</v>
          </cell>
          <cell r="K277" t="str">
            <v>01 48 87 23 23</v>
          </cell>
          <cell r="M277" t="str">
            <v>01 48 87 79 94</v>
          </cell>
        </row>
        <row r="278">
          <cell r="A278" t="str">
            <v>THOMAS PASCAL</v>
          </cell>
          <cell r="B278" t="str">
            <v>THOMAS PASCAL</v>
          </cell>
          <cell r="C278" t="str">
            <v>26, rue Raymond Lefevre</v>
          </cell>
          <cell r="D278">
            <v>49130</v>
          </cell>
          <cell r="E278" t="str">
            <v>LES PONTS DE CE</v>
          </cell>
          <cell r="F278" t="str">
            <v>France</v>
          </cell>
          <cell r="G278" t="str">
            <v>Nord Ouest</v>
          </cell>
          <cell r="H278" t="str">
            <v>Production</v>
          </cell>
          <cell r="I278" t="str">
            <v>P1 - Sous Traitance Agencement</v>
          </cell>
          <cell r="J278" t="str">
            <v>Marc Brouillet</v>
          </cell>
          <cell r="K278" t="str">
            <v>02 41 69 98 85</v>
          </cell>
          <cell r="L278" t="str">
            <v>06 80 75 05 51</v>
          </cell>
          <cell r="M278" t="str">
            <v>02 41 69 98 85</v>
          </cell>
        </row>
        <row r="279">
          <cell r="A279" t="str">
            <v>TISSAGES DENANTES</v>
          </cell>
          <cell r="B279" t="str">
            <v>TISSAGES DENANTES</v>
          </cell>
          <cell r="C279" t="str">
            <v>ZI des Blanchisseries</v>
          </cell>
          <cell r="D279">
            <v>38504</v>
          </cell>
          <cell r="E279" t="str">
            <v>VOIRON CEDEX</v>
          </cell>
          <cell r="F279" t="str">
            <v>France</v>
          </cell>
          <cell r="G279" t="str">
            <v>Ile de France</v>
          </cell>
          <cell r="H279" t="str">
            <v>Agencement</v>
          </cell>
          <cell r="I279" t="str">
            <v>A2 - Loisirs</v>
          </cell>
          <cell r="J279" t="str">
            <v>Emmanuel Boussard</v>
          </cell>
          <cell r="K279" t="str">
            <v>04 76 67 27 27</v>
          </cell>
          <cell r="L279" t="str">
            <v>06 07 45 61 88</v>
          </cell>
          <cell r="M279" t="str">
            <v>04 76 67 27 09</v>
          </cell>
        </row>
        <row r="280">
          <cell r="A280" t="str">
            <v>TOTAL</v>
          </cell>
          <cell r="B280" t="str">
            <v>TOTAL</v>
          </cell>
          <cell r="C280" t="str">
            <v>24 cours Michelet - La Défense 10</v>
          </cell>
          <cell r="D280">
            <v>92069</v>
          </cell>
          <cell r="E280" t="str">
            <v>PARIS LA DEFENSE CEDEX</v>
          </cell>
          <cell r="F280" t="str">
            <v>France</v>
          </cell>
          <cell r="G280" t="str">
            <v>Ile de France</v>
          </cell>
          <cell r="H280" t="str">
            <v>Production</v>
          </cell>
          <cell r="I280" t="str">
            <v>P3 - Enseignes (sans pose)</v>
          </cell>
          <cell r="J280" t="str">
            <v>Emmanuel Boussard</v>
          </cell>
          <cell r="K280">
            <v>141359556</v>
          </cell>
          <cell r="M280">
            <v>141357173</v>
          </cell>
        </row>
        <row r="281">
          <cell r="A281" t="str">
            <v>TPL</v>
          </cell>
          <cell r="B281" t="str">
            <v>TPL</v>
          </cell>
          <cell r="C281" t="str">
            <v>32-34, avenue de Verdun</v>
          </cell>
          <cell r="D281">
            <v>93130</v>
          </cell>
          <cell r="E281" t="str">
            <v>NOISY LE SEC</v>
          </cell>
          <cell r="F281" t="str">
            <v>France</v>
          </cell>
          <cell r="G281" t="str">
            <v>Ile de France</v>
          </cell>
          <cell r="H281" t="str">
            <v>Production</v>
          </cell>
          <cell r="I281" t="str">
            <v>P1 - Sous Traitance Agencement</v>
          </cell>
          <cell r="J281" t="str">
            <v>Emmanuel Boussard</v>
          </cell>
          <cell r="K281" t="str">
            <v>01 48 45 29 16</v>
          </cell>
          <cell r="M281" t="str">
            <v>01 48 40 98 99</v>
          </cell>
        </row>
        <row r="282">
          <cell r="A282" t="str">
            <v>FUSEAU TR</v>
          </cell>
          <cell r="B282" t="str">
            <v>TRANSPORT FUSEAU</v>
          </cell>
          <cell r="C282" t="str">
            <v>2 rue du pigeon blanc</v>
          </cell>
          <cell r="D282">
            <v>79250</v>
          </cell>
          <cell r="E282" t="str">
            <v>NUEIL LES AUBIERS</v>
          </cell>
          <cell r="F282" t="str">
            <v>France</v>
          </cell>
          <cell r="G282" t="str">
            <v>Local</v>
          </cell>
          <cell r="K282" t="str">
            <v>05 49 65 44 95</v>
          </cell>
          <cell r="M282" t="str">
            <v>05 49 65 59 51</v>
          </cell>
        </row>
        <row r="283">
          <cell r="A283" t="str">
            <v>CPERRIER</v>
          </cell>
          <cell r="B283" t="str">
            <v>TRANSPORT PERRIER</v>
          </cell>
          <cell r="C283" t="str">
            <v xml:space="preserve">Zone Artisanale Suzerolle </v>
          </cell>
          <cell r="D283">
            <v>49140</v>
          </cell>
          <cell r="E283" t="str">
            <v>SEICHES SUR LE LOIR</v>
          </cell>
          <cell r="F283" t="str">
            <v>France</v>
          </cell>
          <cell r="I283" t="str">
            <v>France</v>
          </cell>
          <cell r="K283" t="str">
            <v>02.41.95.75.05</v>
          </cell>
          <cell r="M283" t="str">
            <v>02.41.41.07.48</v>
          </cell>
        </row>
        <row r="284">
          <cell r="A284" t="str">
            <v>TRANS-POSER</v>
          </cell>
          <cell r="B284" t="str">
            <v>TRANS-POSER</v>
          </cell>
          <cell r="C284" t="str">
            <v>5 rue Henri Delahaye</v>
          </cell>
          <cell r="D284">
            <v>44120</v>
          </cell>
          <cell r="E284" t="str">
            <v>VERTOU</v>
          </cell>
          <cell r="F284" t="str">
            <v>France</v>
          </cell>
          <cell r="G284" t="str">
            <v>Nord Ouest</v>
          </cell>
          <cell r="H284" t="str">
            <v>Production</v>
          </cell>
          <cell r="I284" t="str">
            <v>P1 - Sous Traitance Agencement</v>
          </cell>
          <cell r="J284" t="str">
            <v>Emmanuel Boussard</v>
          </cell>
          <cell r="K284" t="str">
            <v>06 63 01 63 31</v>
          </cell>
          <cell r="M284" t="str">
            <v>02 40 03 42 91</v>
          </cell>
        </row>
        <row r="285">
          <cell r="A285" t="str">
            <v>S.A.R.L.  TUAL AGENCEMENT</v>
          </cell>
          <cell r="B285" t="str">
            <v>TUAL AGENCEMENT</v>
          </cell>
          <cell r="C285" t="str">
            <v>La clé des Champs</v>
          </cell>
          <cell r="D285">
            <v>56190</v>
          </cell>
          <cell r="E285" t="str">
            <v>MUZILLAC</v>
          </cell>
          <cell r="F285" t="str">
            <v>France</v>
          </cell>
          <cell r="G285" t="str">
            <v>Nord Ouest</v>
          </cell>
          <cell r="H285" t="str">
            <v>Production</v>
          </cell>
          <cell r="I285" t="str">
            <v>P1 - Sous Traitance Agencement</v>
          </cell>
          <cell r="J285" t="str">
            <v>Emmanuel Boussard</v>
          </cell>
          <cell r="K285" t="str">
            <v>02 97 41 64 03</v>
          </cell>
          <cell r="M285" t="str">
            <v>02 97 41 49 81</v>
          </cell>
        </row>
        <row r="286">
          <cell r="A286" t="str">
            <v>UGC</v>
          </cell>
          <cell r="B286" t="str">
            <v>UGC</v>
          </cell>
          <cell r="C286" t="str">
            <v>24 avenue Charles de Gaulle</v>
          </cell>
          <cell r="D286">
            <v>92522</v>
          </cell>
          <cell r="E286" t="str">
            <v>NEUILLY SUR SEINE CEDEX</v>
          </cell>
          <cell r="F286" t="str">
            <v>France</v>
          </cell>
          <cell r="G286" t="str">
            <v>Ile de France</v>
          </cell>
          <cell r="H286" t="str">
            <v>Agencement</v>
          </cell>
          <cell r="I286" t="str">
            <v>A2 - Loisirs</v>
          </cell>
          <cell r="J286" t="str">
            <v>Emmanuel Boussard</v>
          </cell>
          <cell r="K286" t="str">
            <v>01 46 40 45 80</v>
          </cell>
        </row>
        <row r="287">
          <cell r="A287" t="str">
            <v>VENISE WORK SHOP</v>
          </cell>
          <cell r="B287" t="str">
            <v>VENISE WORK SHOP</v>
          </cell>
          <cell r="C287" t="str">
            <v xml:space="preserve">7/13 BOULEVARD PAUL EMILE VICTOR                  </v>
          </cell>
          <cell r="D287">
            <v>92200</v>
          </cell>
          <cell r="E287" t="str">
            <v>NEUILLY SUR SEINE</v>
          </cell>
          <cell r="F287" t="str">
            <v>France</v>
          </cell>
          <cell r="G287" t="str">
            <v>Toute la France</v>
          </cell>
          <cell r="H287" t="str">
            <v>Agencement</v>
          </cell>
          <cell r="I287" t="str">
            <v>A3 - Enseignes (avec pose)</v>
          </cell>
          <cell r="J287" t="str">
            <v>Emmanuel Boussard</v>
          </cell>
          <cell r="K287" t="str">
            <v>01 70 08 71 04</v>
          </cell>
          <cell r="M287" t="str">
            <v>01 70 08 71 20</v>
          </cell>
        </row>
        <row r="288">
          <cell r="A288" t="str">
            <v>KIRCHNER</v>
          </cell>
          <cell r="B288" t="str">
            <v>VERONIQUE KIRCHNER</v>
          </cell>
          <cell r="C288" t="str">
            <v>108 rue de la Folie Méricourt</v>
          </cell>
          <cell r="D288">
            <v>75011</v>
          </cell>
          <cell r="E288" t="str">
            <v>PARIS</v>
          </cell>
          <cell r="F288" t="str">
            <v>France</v>
          </cell>
          <cell r="G288" t="str">
            <v>Toute la France</v>
          </cell>
          <cell r="H288" t="str">
            <v>Agencement</v>
          </cell>
          <cell r="I288" t="str">
            <v>A2 - Loisirs</v>
          </cell>
          <cell r="J288" t="str">
            <v>Emmanuel Boussard</v>
          </cell>
          <cell r="K288" t="str">
            <v>01 43 57 15 08</v>
          </cell>
          <cell r="L288" t="str">
            <v>06 08 34 62 46</v>
          </cell>
          <cell r="M288" t="str">
            <v>01 43 55 56 56</v>
          </cell>
        </row>
        <row r="289">
          <cell r="A289" t="str">
            <v>VILDIEU</v>
          </cell>
          <cell r="B289" t="str">
            <v>VILDIEU</v>
          </cell>
          <cell r="C289" t="str">
            <v xml:space="preserve">11 rue de l'industrie  ZI des vignes  </v>
          </cell>
          <cell r="D289">
            <v>93000</v>
          </cell>
          <cell r="E289" t="str">
            <v>BOBIGNY</v>
          </cell>
          <cell r="F289" t="str">
            <v>France</v>
          </cell>
          <cell r="G289" t="str">
            <v>Ile de France</v>
          </cell>
          <cell r="H289" t="str">
            <v>Agencement</v>
          </cell>
          <cell r="I289" t="str">
            <v>A1 - Tertiaire</v>
          </cell>
          <cell r="J289" t="str">
            <v>Emmanuel Boussard</v>
          </cell>
          <cell r="K289">
            <v>141837272</v>
          </cell>
          <cell r="M289">
            <v>141832966</v>
          </cell>
        </row>
        <row r="290">
          <cell r="A290" t="str">
            <v>WESTERN DESIGN</v>
          </cell>
          <cell r="B290" t="str">
            <v>WESTERN DESIGN</v>
          </cell>
          <cell r="C290" t="str">
            <v>12 rue d'Enghien</v>
          </cell>
          <cell r="D290">
            <v>75010</v>
          </cell>
          <cell r="E290" t="str">
            <v>PARIS</v>
          </cell>
          <cell r="F290" t="str">
            <v>France</v>
          </cell>
          <cell r="G290" t="str">
            <v>Ile de France</v>
          </cell>
          <cell r="H290" t="str">
            <v>Agencement</v>
          </cell>
          <cell r="I290" t="str">
            <v>A3 - Enseignes (avec pose)</v>
          </cell>
          <cell r="J290" t="str">
            <v>Emmanuel Boussard</v>
          </cell>
          <cell r="K290" t="str">
            <v>01 53 34 18 88</v>
          </cell>
          <cell r="M290" t="str">
            <v>01 53 34 18 19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s"/>
      <sheetName val="Dossier"/>
      <sheetName val="import panelcam"/>
      <sheetName val="donnee panelcam"/>
      <sheetName val="Déroulement chantier"/>
      <sheetName val="Appro"/>
      <sheetName val="APPRO GPMX"/>
      <sheetName val="Références"/>
      <sheetName val="Recap ouvrage"/>
      <sheetName val="debit format Strat  (2)"/>
      <sheetName val="debit format Strat "/>
      <sheetName val="Modèle étiquette"/>
      <sheetName val="Expedition"/>
      <sheetName val="enveloppe"/>
      <sheetName val="decor chantier"/>
      <sheetName val="stratifié"/>
      <sheetName val="besoin chantier"/>
      <sheetName val="demande d'achat"/>
      <sheetName val="ETIQUETTE DOSSIER"/>
      <sheetName val="meche brema"/>
      <sheetName val="F.A.Q"/>
      <sheetName val="Complément"/>
      <sheetName val="APPRO BOUCHERON"/>
      <sheetName val="APPRO Entendre"/>
      <sheetName val="APPRO NICOLAS"/>
      <sheetName val="Tranche Classeur"/>
      <sheetName val="Classeur"/>
      <sheetName val="classeur nicolas"/>
      <sheetName val="classeurBoucheron"/>
      <sheetName val="classeur PHvie"/>
      <sheetName val="Check-liste"/>
      <sheetName val="MALAKOFF"/>
    </sheetNames>
    <sheetDataSet>
      <sheetData sheetId="0"/>
      <sheetData sheetId="1"/>
      <sheetData sheetId="2"/>
      <sheetData sheetId="3">
        <row r="1">
          <cell r="A1" t="str">
            <v>MATIÈRES PANEL</v>
          </cell>
        </row>
        <row r="2">
          <cell r="A2" t="str">
            <v>AGGLO HYDRO</v>
          </cell>
        </row>
        <row r="3">
          <cell r="A3" t="str">
            <v>AGGLO M1</v>
          </cell>
        </row>
        <row r="4">
          <cell r="A4" t="str">
            <v>AGGLO STD</v>
          </cell>
        </row>
        <row r="5">
          <cell r="A5" t="str">
            <v>CP CINTRABLE</v>
          </cell>
        </row>
        <row r="6">
          <cell r="A6" t="str">
            <v>CP CINTRABLE HYDRO</v>
          </cell>
        </row>
        <row r="7">
          <cell r="A7" t="str">
            <v>CP CTBX</v>
          </cell>
        </row>
        <row r="8">
          <cell r="A8" t="str">
            <v>CP M1</v>
          </cell>
        </row>
        <row r="9">
          <cell r="A9" t="str">
            <v>CP MARINE</v>
          </cell>
        </row>
        <row r="10">
          <cell r="A10" t="str">
            <v>CP STD</v>
          </cell>
        </row>
        <row r="11">
          <cell r="A11" t="str">
            <v>FORMAT 1 CF</v>
          </cell>
        </row>
        <row r="12">
          <cell r="A12" t="str">
            <v>FORMAT 1 FACE A 1 FACE BRUT</v>
          </cell>
        </row>
        <row r="13">
          <cell r="A13" t="str">
            <v>FORMAT 1 FACE ALU</v>
          </cell>
        </row>
        <row r="14">
          <cell r="A14" t="str">
            <v>FORMAT 1 FACE B 1 FACE BRUT</v>
          </cell>
        </row>
        <row r="15">
          <cell r="A15" t="str">
            <v>FORMAT 1 FACE C 1 FACE BRUT</v>
          </cell>
        </row>
        <row r="16">
          <cell r="A16" t="str">
            <v>FORMAT 1F DEC-A (NLA)</v>
          </cell>
        </row>
        <row r="17">
          <cell r="A17" t="str">
            <v>FORMAT 1F DEC-B (NLA)</v>
          </cell>
        </row>
        <row r="18">
          <cell r="A18" t="str">
            <v>FORMAT 1F DEC-C (NLA)</v>
          </cell>
        </row>
        <row r="19">
          <cell r="A19" t="str">
            <v>FORMAT 1F DEC-D (NLA)</v>
          </cell>
        </row>
        <row r="20">
          <cell r="A20" t="str">
            <v>FORMAT 1F DEC-E (NLA)</v>
          </cell>
        </row>
        <row r="21">
          <cell r="A21" t="str">
            <v>FORMAT 1F UNI-C (NLA)</v>
          </cell>
        </row>
        <row r="22">
          <cell r="A22" t="str">
            <v>FORMAT 2 FACES DECOR A/B</v>
          </cell>
        </row>
        <row r="23">
          <cell r="A23" t="str">
            <v>FORMAT 2 FACES DECOR A/C</v>
          </cell>
        </row>
        <row r="24">
          <cell r="A24" t="str">
            <v>FORMAT 2 FACES DECOR B/C</v>
          </cell>
        </row>
        <row r="25">
          <cell r="A25" t="str">
            <v>FORMAT 2F DEC-A (NLA)</v>
          </cell>
        </row>
        <row r="26">
          <cell r="A26" t="str">
            <v>FORMAT 2F DEC-B (NLA)</v>
          </cell>
        </row>
        <row r="27">
          <cell r="A27" t="str">
            <v>FORMAT 2F DEC-C (NLA)</v>
          </cell>
        </row>
        <row r="28">
          <cell r="A28" t="str">
            <v>FORMAT 2F DEC-D (NLA)</v>
          </cell>
        </row>
        <row r="29">
          <cell r="A29" t="str">
            <v>FORMAT 2F DEC-E (NLA)</v>
          </cell>
        </row>
        <row r="30">
          <cell r="A30" t="str">
            <v>FORMAT 2F UNI-A (NLA)</v>
          </cell>
        </row>
        <row r="31">
          <cell r="A31" t="str">
            <v>MEDIUM</v>
          </cell>
        </row>
        <row r="32">
          <cell r="A32" t="str">
            <v>MEDIUM HYDRO</v>
          </cell>
        </row>
        <row r="33">
          <cell r="A33" t="str">
            <v>MELA ALBATRE</v>
          </cell>
        </row>
        <row r="34">
          <cell r="A34" t="str">
            <v>MELA BLANC</v>
          </cell>
        </row>
        <row r="35">
          <cell r="A35" t="str">
            <v>MELA BLANC HYDRO</v>
          </cell>
        </row>
        <row r="36">
          <cell r="A36" t="str">
            <v>MELA BLANC M1</v>
          </cell>
        </row>
        <row r="37">
          <cell r="A37" t="str">
            <v>MELA DECOR A</v>
          </cell>
        </row>
        <row r="38">
          <cell r="A38" t="str">
            <v>MELA DECOR B</v>
          </cell>
        </row>
        <row r="39">
          <cell r="A39" t="str">
            <v>MELA DECOR C</v>
          </cell>
        </row>
        <row r="40">
          <cell r="A40" t="str">
            <v>MELA DECOR D</v>
          </cell>
        </row>
        <row r="41">
          <cell r="A41" t="str">
            <v>MELA DECOR E</v>
          </cell>
        </row>
        <row r="42">
          <cell r="A42" t="str">
            <v>MELA GRIS PERLE</v>
          </cell>
        </row>
        <row r="43">
          <cell r="A43" t="str">
            <v>MELA ROUGE COQUELICOT</v>
          </cell>
        </row>
        <row r="44">
          <cell r="A44" t="str">
            <v>MELA UNI A</v>
          </cell>
        </row>
        <row r="45">
          <cell r="A45" t="str">
            <v>MELA UNI B</v>
          </cell>
        </row>
        <row r="46">
          <cell r="A46" t="str">
            <v>MELA UNI C</v>
          </cell>
        </row>
        <row r="47">
          <cell r="A47" t="str">
            <v>PLAN DE TRAVAIL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infos"/>
      <sheetName val="Modele PALETTE"/>
      <sheetName val="ETIQUETTES MEUBLES"/>
      <sheetName val="SUIVI LIVRAISONS"/>
      <sheetName val="18-ETIQUETTES MEUBLES"/>
      <sheetName val="18-PALETTE"/>
      <sheetName val="BDD"/>
      <sheetName val="PLANNING PROD"/>
      <sheetName val="LISTING PALETTES"/>
    </sheetNames>
    <sheetDataSet>
      <sheetData sheetId="0" refreshError="1"/>
      <sheetData sheetId="1" refreshError="1"/>
      <sheetData sheetId="2" refreshError="1"/>
      <sheetData sheetId="3">
        <row r="2">
          <cell r="E2" t="str">
            <v>NAUTITECH</v>
          </cell>
          <cell r="I2" t="str">
            <v>CA40</v>
          </cell>
        </row>
      </sheetData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FE5B6DC2-AA32-441C-828D-C6711D0434CD}" name="T_suivi_livraisons" displayName="T_suivi_livraisons" ref="A4:Z259" totalsRowShown="0" headerRowDxfId="71" dataDxfId="70">
  <autoFilter ref="A4:Z259" xr:uid="{FE5B6DC2-AA32-441C-828D-C6711D0434CD}"/>
  <sortState xmlns:xlrd2="http://schemas.microsoft.com/office/spreadsheetml/2017/richdata2" ref="A5:Z187">
    <sortCondition ref="A4:A187"/>
  </sortState>
  <tableColumns count="26">
    <tableColumn id="2" xr3:uid="{24E17732-2E4E-445A-A275-6059A92517ED}" name="N° BATEAU" dataDxfId="69"/>
    <tableColumn id="3" xr3:uid="{7D466F89-47E8-4BED-98EE-E3361CF897FC}" name="CLIENT" dataDxfId="68"/>
    <tableColumn id="4" xr3:uid="{FEFFD243-894C-4D7F-B80C-779E0540AFB4}" name="MODELE BATEAU" dataDxfId="67"/>
    <tableColumn id="25" xr3:uid="{56C883D6-890B-4A81-80F3-E18C8234349F}" name="VERSION" dataDxfId="66"/>
    <tableColumn id="5" xr3:uid="{047CE0DD-9337-454A-9504-76F65BD5C8CA}" name="COMMANDE CLIENT" dataDxfId="65"/>
    <tableColumn id="6" xr3:uid="{1D96A185-83D3-4DB2-9C0B-32911DE6275D}" name="COMMANDE" dataDxfId="64"/>
    <tableColumn id="26" xr3:uid="{78009442-C4DA-4C3F-9DFE-708EB6061720}" name="N° AFFAIRE" dataDxfId="63"/>
    <tableColumn id="7" xr3:uid="{26B2F54F-FEAE-47AE-897E-69BC6A4DFB5F}" name="EMPLACEMENT" dataDxfId="62"/>
    <tableColumn id="1" xr3:uid="{2A053FDC-0BAA-46E5-AFD8-A6CA11E94D7C}" name="N° MEUBLE" dataDxfId="61"/>
    <tableColumn id="8" xr3:uid="{A8D2B886-B23F-4BD7-ADA5-CC8038A93327}" name="DESIGNATION" dataDxfId="60"/>
    <tableColumn id="9" xr3:uid="{BD0E0A0B-2C98-4E1E-9BE4-32C65CAB7E95}" name="KIT" dataDxfId="59"/>
    <tableColumn id="10" xr3:uid="{DE4ADBC7-28BF-4D20-A7E2-493394CD2636}" name="QTE MEUBLE" dataDxfId="58"/>
    <tableColumn id="11" xr3:uid="{FB00ED21-B6AE-4199-8A6D-6FFC2D55E449}" name="QTE COLIS / MEUBLE" dataDxfId="57"/>
    <tableColumn id="12" xr3:uid="{7346B7FD-ECA4-4077-B303-A5122694CBA0}" name="NUMERO PALETTE" dataDxfId="56"/>
    <tableColumn id="13" xr3:uid="{4A9D1839-058D-4F6A-8252-AA177CE5E5E7}" name="TEMPS MONTAGE" dataDxfId="55"/>
    <tableColumn id="14" xr3:uid="{C4179431-5A19-46AB-A474-D1827B5ABEFA}" name="DIFFICULTE MONTAGE" dataDxfId="54"/>
    <tableColumn id="15" xr3:uid="{7CAC9123-622C-42A2-9BA5-98ADFAF79761}" name="DATE DE LIVRAISON" dataDxfId="53"/>
    <tableColumn id="16" xr3:uid="{DC6D1002-48EA-43AA-9C13-4270191AAE89}" name="LIVRAISON N° 1: QTÉ COLIS LIVRÉS" dataDxfId="52"/>
    <tableColumn id="17" xr3:uid="{B741E549-58C7-406A-9923-2145962BC516}" name="LIVRAISON N°1 : N° BL" dataDxfId="51"/>
    <tableColumn id="18" xr3:uid="{360E5202-D240-4862-A9B1-67C68DB8481E}" name="LIVRAISON N°1 : Date" dataDxfId="50"/>
    <tableColumn id="19" xr3:uid="{C8C92785-0B55-4585-81FA-B24F7723938F}" name="LIVRAISON N° 2: QTÉ COLIS LIVRÉS" dataDxfId="49"/>
    <tableColumn id="20" xr3:uid="{AC5DC038-A54C-4CD7-85E6-F21E0B8E3449}" name="LIVRAISON N°2 : N° BL" dataDxfId="48"/>
    <tableColumn id="21" xr3:uid="{BFDE2AFA-D385-4B42-8598-5706ACB0EDCC}" name="LIVRAISON N°2 : Date" dataDxfId="47"/>
    <tableColumn id="22" xr3:uid="{6C1614ED-308F-4E50-A733-05A150D19838}" name="LIVRAISON N° 3: QTÉ COLIS LIVRÉS" dataDxfId="46"/>
    <tableColumn id="23" xr3:uid="{E0919C4A-78BF-4C0E-A60B-E53FEC83D186}" name="LIVRAISON N°3: N° BL" dataDxfId="45"/>
    <tableColumn id="24" xr3:uid="{59B62E5F-1B6C-48EA-94B0-4DCEC0BEBC38}" name="LIVRAISON N°3: Date" dataDxfId="4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C78B5ED-157E-4570-8BE8-07306B0C8AD9}" name="T_Planning_prod" displayName="T_Planning_prod" ref="A3:T59" totalsRowShown="0" headerRowDxfId="43">
  <autoFilter ref="A3:T59" xr:uid="{AC78B5ED-157E-4570-8BE8-07306B0C8AD9}"/>
  <tableColumns count="20">
    <tableColumn id="1" xr3:uid="{60DDFE3F-9514-4995-91EC-96DA47EFEBF1}" name="TYPE BATEAU"/>
    <tableColumn id="2" xr3:uid="{C24614E9-C1EC-4CB6-AFC8-51E2B77F7CF1}" name="NUMÉRO"/>
    <tableColumn id="3" xr3:uid="{BC7EDD39-3F05-41F0-BF43-46CB1E8A3175}" name="COLORIS"/>
    <tableColumn id="4" xr3:uid="{8BD8C63F-0A4B-4ED6-A077-5B7DDF108D60}" name="VERSION"/>
    <tableColumn id="5" xr3:uid="{1CCE2897-58D8-4250-B796-ADCC0CB3ACC2}" name="N° COMMANDE"/>
    <tableColumn id="6" xr3:uid="{FE7F2EA1-846E-4A35-BBE4-3640B61714E9}" name="N°Affaire"/>
    <tableColumn id="7" xr3:uid="{4D7EDA05-FFCA-43DF-83A2-A862110E90C7}" name="COMMENTAIRES"/>
    <tableColumn id="8" xr3:uid="{1B82B584-6BAC-49E4-ABA6-68E6F78CE333}" name="DEBUT USINAGE">
      <calculatedColumnFormula>WORKDAY(K4,-14,jours_fériés[Dates])</calculatedColumnFormula>
    </tableColumn>
    <tableColumn id="9" xr3:uid="{9D26AA81-6EF7-471D-8681-71A1A63C7ED8}" name="FIN USINAGE">
      <calculatedColumnFormula>WORKDAY(H4,5,jours_fériés[Dates])</calculatedColumnFormula>
    </tableColumn>
    <tableColumn id="10" xr3:uid="{EFC1D309-11EC-413B-BAE2-8A115B93957F}" name="FIN USINAGE BMG_x000a_PORTES + MARCHES">
      <calculatedColumnFormula>WORKDAY(K4,-4,jours_fériés[Dates])</calculatedColumnFormula>
    </tableColumn>
    <tableColumn id="11" xr3:uid="{254962C4-C0CB-4426-95E1-7D7019D078E0}" name="FIN PRE MONTAGE">
      <calculatedColumnFormula>L4</calculatedColumnFormula>
    </tableColumn>
    <tableColumn id="12" xr3:uid="{D79F9576-EA6B-4445-920F-969EDC0F8A98}" name="FIN PRE MONTAGE _x000a_PORTES + MARCHES">
      <calculatedColumnFormula>WORKDAY(M4,-1,jours_fériés[Dates])</calculatedColumnFormula>
    </tableColumn>
    <tableColumn id="13" xr3:uid="{F01E8349-784F-4BA3-B04B-8EFA089A7004}" name="PIECES MISES EN RACK">
      <calculatedColumnFormula>WORKDAY(N4,-5,jours_fériés[Dates])</calculatedColumnFormula>
    </tableColumn>
    <tableColumn id="14" xr3:uid="{8A34B02F-9FF6-4FD7-9896-AAFABDABF789}" name="MISE EN RACK _x000a_PORTES + MARCHES"/>
    <tableColumn id="15" xr3:uid="{00B40919-13EF-4D1E-9E12-1059EAD69A6D}" name="HEURES MONTAGE"/>
    <tableColumn id="16" xr3:uid="{E807677C-3CB9-4C68-A181-E147F6096B01}" name="FIN MONTAGE">
      <calculatedColumnFormula>WORKDAY(Q4,-5,jours_fériés[Dates])</calculatedColumnFormula>
    </tableColumn>
    <tableColumn id="17" xr3:uid="{743052CD-3BA0-43F5-92E8-B69D90547221}" name="LIVRAISON CLIENT KIT 1" dataDxfId="42"/>
    <tableColumn id="20" xr3:uid="{3E1E16CD-7F38-4FE3-B6CD-3E9B9D2A944D}" name="LIVRAISON CLIENT KIT 2" dataDxfId="41"/>
    <tableColumn id="19" xr3:uid="{518C1257-1FC2-45F8-8604-61A8DD5A9750}" name="LIVRAISON CLIENT KIT 3" dataDxfId="40"/>
    <tableColumn id="18" xr3:uid="{D6F81217-3EF6-45E6-8759-5A10376EFE80}" name="LIVRÉE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1550BB8-F099-431F-ABF4-B934504BF939}" name="T_BDD" displayName="T_BDD" ref="A1:Q112" totalsRowShown="0" headerRowDxfId="23" dataDxfId="22">
  <autoFilter ref="A1:Q112" xr:uid="{91550BB8-F099-431F-ABF4-B934504BF939}"/>
  <sortState xmlns:xlrd2="http://schemas.microsoft.com/office/spreadsheetml/2017/richdata2" ref="A2:Q112">
    <sortCondition ref="H1:H112"/>
  </sortState>
  <tableColumns count="17">
    <tableColumn id="1" xr3:uid="{9C3221FE-9C9D-4085-94FA-0D02FB479722}" name="MARQUE"/>
    <tableColumn id="2" xr3:uid="{E0C35E98-ECE7-4527-B0E6-C37327A9DDF2}" name="MODELE"/>
    <tableColumn id="3" xr3:uid="{5B6CCD8B-96CC-45E6-8F9A-DD1B1E5441AA}" name="DESIGNATION"/>
    <tableColumn id="4" xr3:uid="{6870F857-0C1A-4AF9-B7CF-1A8C3ECDE6BE}" name="N° MEUBLE" dataDxfId="21"/>
    <tableColumn id="5" xr3:uid="{80D57B80-526D-4601-B037-97BB2B3C6103}" name="KIT" dataDxfId="20"/>
    <tableColumn id="6" xr3:uid="{320E69B5-5F45-422A-BD72-C3F30894A67D}" name="QTE MEUBLE" dataDxfId="19"/>
    <tableColumn id="7" xr3:uid="{0A113C14-C746-4DCB-8A25-2F00E0E44473}" name="QTE COLIS / MEUBLE"/>
    <tableColumn id="8" xr3:uid="{14EFAF4B-08A3-428B-8054-B3871799C45D}" name="N° PALETTE" dataDxfId="18"/>
    <tableColumn id="17" xr3:uid="{946EDD0E-3E54-48E7-AEDD-344E709DF167}" name="EMPLACEMENT" dataDxfId="17"/>
    <tableColumn id="9" xr3:uid="{FDD77BA5-6116-4046-8D30-EB5E5C6D15D4}" name="Difficulté Montage" dataDxfId="16"/>
    <tableColumn id="10" xr3:uid="{4D56FE5F-BC87-4EFB-8E8E-5616786BA99D}" name="Temps de montage" dataDxfId="15"/>
    <tableColumn id="11" xr3:uid="{2F009D21-4386-4FF4-B800-E3DB2868AE2F}" name="3 CAB PRO" dataDxfId="14"/>
    <tableColumn id="12" xr3:uid="{3E0EF50E-2ADA-48CA-8B60-5FCCE125B61C}" name="3 CAB COURS ATELIER" dataDxfId="13"/>
    <tableColumn id="13" xr3:uid="{74F4637E-93FD-4CF0-A326-836FF7592007}" name="3 CAB ATELIER 05" dataDxfId="12"/>
    <tableColumn id="14" xr3:uid="{26987B5B-1CF4-4BBD-890B-D6D96DDCF70F}" name="4 CAB" dataDxfId="11"/>
    <tableColumn id="15" xr3:uid="{7FBDF54F-7994-41F6-9B20-3379CE1C649E}" name="2 CAB COURS ATELIER" dataDxfId="10"/>
    <tableColumn id="16" xr3:uid="{780AA833-4D91-4C3D-AA8E-BF37D7D7AA70}" name="2 CAB ATELIER 05" dataDxfId="9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8042D01-F473-4E9C-A19A-65E4F43BD450}" name="T_versions" displayName="T_versions" ref="A1:A7" totalsRowShown="0" headerRowDxfId="8" dataDxfId="7">
  <autoFilter ref="A1:A7" xr:uid="{18042D01-F473-4E9C-A19A-65E4F43BD450}"/>
  <tableColumns count="1">
    <tableColumn id="1" xr3:uid="{6F8E4989-E869-4685-880A-D2CFDEE94F20}" name="Versions" dataDxfId="6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6FD65A5-C735-4B1C-AF2B-804C7CA76200}" name="T_modèles" displayName="T_modèles" ref="C1:C4" totalsRowShown="0" headerRowDxfId="5">
  <autoFilter ref="C1:C4" xr:uid="{06FD65A5-C735-4B1C-AF2B-804C7CA76200}"/>
  <tableColumns count="1">
    <tableColumn id="1" xr3:uid="{843089AC-5614-4D71-9C7A-8D498CCACCAD}" name="Modèles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A662F7C-8DA8-4F86-946F-6738769406D6}" name="T_options" displayName="T_options" ref="E1:E7" totalsRowShown="0" headerRowDxfId="4">
  <autoFilter ref="E1:E7" xr:uid="{0A662F7C-8DA8-4F86-946F-6738769406D6}"/>
  <tableColumns count="1">
    <tableColumn id="1" xr3:uid="{51A8EDF3-BFB6-4F91-80CD-061AF584E3DF}" name="OPTIONS"/>
  </tableColumns>
  <tableStyleInfo name="TableStyleLight10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604D9111-1E45-4D74-9C0F-A6D23A74390C}" name="jours_fériés" displayName="jours_fériés" ref="H3:I28" totalsRowShown="0" headerRowDxfId="3" dataDxfId="2">
  <autoFilter ref="H3:I28" xr:uid="{604D9111-1E45-4D74-9C0F-A6D23A74390C}"/>
  <tableColumns count="2">
    <tableColumn id="1" xr3:uid="{51E44F53-646D-4641-AF7A-4C9587D7DC4F}" name="Jour fériés" dataDxfId="1"/>
    <tableColumn id="2" xr3:uid="{FC1F86F0-0B79-471E-BCD3-913183BDA56B}" name="Dat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4" Type="http://schemas.openxmlformats.org/officeDocument/2006/relationships/table" Target="../tables/table7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CF614-7EA2-4365-A917-9C65DC9906FC}">
  <sheetPr codeName="Feuil1"/>
  <dimension ref="A1:Z259"/>
  <sheetViews>
    <sheetView zoomScale="55" zoomScaleNormal="55" workbookViewId="0">
      <selection activeCell="L22" sqref="L22"/>
    </sheetView>
  </sheetViews>
  <sheetFormatPr baseColWidth="10" defaultRowHeight="15" x14ac:dyDescent="0.25"/>
  <cols>
    <col min="1" max="1" width="13.85546875" customWidth="1"/>
    <col min="2" max="2" width="14.42578125" customWidth="1"/>
    <col min="3" max="3" width="20.140625" customWidth="1"/>
    <col min="4" max="4" width="20.42578125" customWidth="1"/>
    <col min="5" max="5" width="18.7109375" customWidth="1"/>
    <col min="6" max="6" width="19.7109375" customWidth="1"/>
    <col min="7" max="7" width="11.28515625" customWidth="1"/>
    <col min="8" max="9" width="23.28515625" customWidth="1"/>
    <col min="10" max="10" width="38.7109375" customWidth="1"/>
    <col min="11" max="11" width="15.7109375" customWidth="1"/>
    <col min="12" max="12" width="23.7109375" customWidth="1"/>
    <col min="13" max="13" width="23.42578125" customWidth="1"/>
    <col min="14" max="14" width="21.42578125" customWidth="1"/>
    <col min="15" max="15" width="20.85546875" customWidth="1"/>
    <col min="16" max="16" width="25.140625" customWidth="1"/>
    <col min="17" max="17" width="22.85546875" customWidth="1"/>
    <col min="18" max="18" width="37" customWidth="1"/>
    <col min="19" max="19" width="23.85546875" customWidth="1"/>
    <col min="20" max="20" width="23.28515625" customWidth="1"/>
    <col min="21" max="21" width="37.28515625" customWidth="1"/>
    <col min="22" max="22" width="24.28515625" customWidth="1"/>
    <col min="23" max="23" width="23.7109375" customWidth="1"/>
    <col min="24" max="24" width="37.28515625" customWidth="1"/>
    <col min="25" max="25" width="23.85546875" customWidth="1"/>
    <col min="26" max="26" width="23.28515625" customWidth="1"/>
  </cols>
  <sheetData>
    <row r="1" spans="1:26" ht="42.75" customHeight="1" x14ac:dyDescent="0.25">
      <c r="C1" s="97" t="s">
        <v>260</v>
      </c>
      <c r="D1" s="97"/>
      <c r="E1" s="97"/>
      <c r="F1" s="98" t="s">
        <v>386</v>
      </c>
      <c r="G1" s="98"/>
      <c r="H1" s="98"/>
      <c r="I1" s="98"/>
      <c r="J1" s="98"/>
    </row>
    <row r="2" spans="1:26" ht="31.5" customHeight="1" x14ac:dyDescent="0.25">
      <c r="B2" s="90"/>
      <c r="C2" s="97"/>
      <c r="D2" s="97"/>
      <c r="E2" s="97"/>
      <c r="F2" s="98"/>
      <c r="G2" s="98"/>
      <c r="H2" s="98"/>
      <c r="I2" s="98"/>
      <c r="J2" s="98"/>
    </row>
    <row r="4" spans="1:26" ht="36.75" customHeight="1" x14ac:dyDescent="0.25">
      <c r="A4" s="9" t="s">
        <v>261</v>
      </c>
      <c r="B4" s="9" t="s">
        <v>262</v>
      </c>
      <c r="C4" s="9" t="s">
        <v>281</v>
      </c>
      <c r="D4" s="9" t="s">
        <v>285</v>
      </c>
      <c r="E4" s="9" t="s">
        <v>263</v>
      </c>
      <c r="F4" s="9" t="s">
        <v>370</v>
      </c>
      <c r="G4" s="9" t="s">
        <v>358</v>
      </c>
      <c r="H4" s="9" t="s">
        <v>8</v>
      </c>
      <c r="I4" s="9" t="s">
        <v>3</v>
      </c>
      <c r="J4" s="9" t="s">
        <v>2</v>
      </c>
      <c r="K4" s="9" t="s">
        <v>4</v>
      </c>
      <c r="L4" s="9" t="s">
        <v>5</v>
      </c>
      <c r="M4" s="9" t="s">
        <v>6</v>
      </c>
      <c r="N4" s="9" t="s">
        <v>264</v>
      </c>
      <c r="O4" s="9" t="s">
        <v>265</v>
      </c>
      <c r="P4" s="9" t="s">
        <v>266</v>
      </c>
      <c r="Q4" s="9" t="s">
        <v>267</v>
      </c>
      <c r="R4" s="9" t="s">
        <v>273</v>
      </c>
      <c r="S4" s="9" t="s">
        <v>272</v>
      </c>
      <c r="T4" s="9" t="s">
        <v>274</v>
      </c>
      <c r="U4" s="9" t="s">
        <v>275</v>
      </c>
      <c r="V4" s="9" t="s">
        <v>276</v>
      </c>
      <c r="W4" s="9" t="s">
        <v>277</v>
      </c>
      <c r="X4" s="9" t="s">
        <v>278</v>
      </c>
      <c r="Y4" s="9" t="s">
        <v>279</v>
      </c>
      <c r="Z4" s="9" t="s">
        <v>280</v>
      </c>
    </row>
    <row r="5" spans="1:26" x14ac:dyDescent="0.25">
      <c r="A5" s="38">
        <v>20</v>
      </c>
      <c r="B5" s="38" t="s">
        <v>386</v>
      </c>
      <c r="C5" s="38" t="s">
        <v>15</v>
      </c>
      <c r="D5" s="38" t="s">
        <v>11</v>
      </c>
      <c r="E5" s="38" t="s">
        <v>375</v>
      </c>
      <c r="F5" s="39" t="s">
        <v>321</v>
      </c>
      <c r="G5" s="39" t="s">
        <v>376</v>
      </c>
      <c r="H5" s="38" t="s">
        <v>19</v>
      </c>
      <c r="I5" s="38" t="s">
        <v>17</v>
      </c>
      <c r="J5" s="38" t="s">
        <v>16</v>
      </c>
      <c r="K5" s="38">
        <v>2</v>
      </c>
      <c r="L5" s="38">
        <v>1</v>
      </c>
      <c r="M5" s="38">
        <v>3</v>
      </c>
      <c r="N5" s="38" t="s">
        <v>18</v>
      </c>
      <c r="O5" s="38">
        <v>22</v>
      </c>
      <c r="P5" s="38" t="s">
        <v>20</v>
      </c>
      <c r="Q5" s="40">
        <v>44918</v>
      </c>
      <c r="R5" s="38"/>
      <c r="S5" s="38"/>
      <c r="T5" s="38"/>
      <c r="U5" s="38"/>
      <c r="V5" s="38"/>
      <c r="W5" s="38"/>
      <c r="X5" s="38"/>
      <c r="Y5" s="38"/>
      <c r="Z5" s="38"/>
    </row>
    <row r="6" spans="1:26" x14ac:dyDescent="0.25">
      <c r="A6" s="38">
        <v>20</v>
      </c>
      <c r="B6" s="38" t="s">
        <v>386</v>
      </c>
      <c r="C6" s="38" t="s">
        <v>15</v>
      </c>
      <c r="D6" s="38" t="s">
        <v>11</v>
      </c>
      <c r="E6" s="38" t="s">
        <v>375</v>
      </c>
      <c r="F6" s="39" t="s">
        <v>321</v>
      </c>
      <c r="G6" s="39" t="s">
        <v>376</v>
      </c>
      <c r="H6" s="38" t="s">
        <v>19</v>
      </c>
      <c r="I6" s="38" t="s">
        <v>22</v>
      </c>
      <c r="J6" s="38" t="s">
        <v>21</v>
      </c>
      <c r="K6" s="38">
        <v>2</v>
      </c>
      <c r="L6" s="38">
        <v>1</v>
      </c>
      <c r="M6" s="38">
        <v>1</v>
      </c>
      <c r="N6" s="38" t="s">
        <v>18</v>
      </c>
      <c r="O6" s="38">
        <v>6</v>
      </c>
      <c r="P6" s="38" t="s">
        <v>23</v>
      </c>
      <c r="Q6" s="40">
        <v>44918</v>
      </c>
      <c r="R6" s="38"/>
      <c r="S6" s="38"/>
      <c r="T6" s="38"/>
      <c r="U6" s="38"/>
      <c r="V6" s="38"/>
      <c r="W6" s="38"/>
      <c r="X6" s="38"/>
      <c r="Y6" s="38"/>
      <c r="Z6" s="38"/>
    </row>
    <row r="7" spans="1:26" x14ac:dyDescent="0.25">
      <c r="A7" s="41">
        <v>20</v>
      </c>
      <c r="B7" s="41" t="s">
        <v>386</v>
      </c>
      <c r="C7" s="41" t="s">
        <v>15</v>
      </c>
      <c r="D7" s="41" t="s">
        <v>11</v>
      </c>
      <c r="E7" s="41" t="s">
        <v>375</v>
      </c>
      <c r="F7" s="42" t="s">
        <v>321</v>
      </c>
      <c r="G7" s="42" t="s">
        <v>376</v>
      </c>
      <c r="H7" s="41" t="s">
        <v>19</v>
      </c>
      <c r="I7" s="41" t="s">
        <v>25</v>
      </c>
      <c r="J7" s="41" t="s">
        <v>24</v>
      </c>
      <c r="K7" s="41">
        <v>2</v>
      </c>
      <c r="L7" s="41">
        <v>1</v>
      </c>
      <c r="M7" s="41">
        <v>2</v>
      </c>
      <c r="N7" s="41" t="s">
        <v>26</v>
      </c>
      <c r="O7" s="41">
        <v>8</v>
      </c>
      <c r="P7" s="41" t="s">
        <v>20</v>
      </c>
      <c r="Q7" s="43">
        <v>44918</v>
      </c>
      <c r="R7" s="41"/>
      <c r="S7" s="41"/>
      <c r="T7" s="41"/>
      <c r="U7" s="41"/>
      <c r="V7" s="41"/>
      <c r="W7" s="41"/>
      <c r="X7" s="41"/>
      <c r="Y7" s="41"/>
      <c r="Z7" s="41"/>
    </row>
    <row r="8" spans="1:26" x14ac:dyDescent="0.25">
      <c r="A8" s="41">
        <v>20</v>
      </c>
      <c r="B8" s="41" t="s">
        <v>386</v>
      </c>
      <c r="C8" s="41" t="s">
        <v>15</v>
      </c>
      <c r="D8" s="41" t="s">
        <v>11</v>
      </c>
      <c r="E8" s="41" t="s">
        <v>375</v>
      </c>
      <c r="F8" s="42" t="s">
        <v>321</v>
      </c>
      <c r="G8" s="42" t="s">
        <v>376</v>
      </c>
      <c r="H8" s="41" t="s">
        <v>19</v>
      </c>
      <c r="I8" s="41" t="s">
        <v>37</v>
      </c>
      <c r="J8" s="41" t="s">
        <v>36</v>
      </c>
      <c r="K8" s="41">
        <v>2</v>
      </c>
      <c r="L8" s="41">
        <v>1</v>
      </c>
      <c r="M8" s="41">
        <v>1</v>
      </c>
      <c r="N8" s="41" t="s">
        <v>26</v>
      </c>
      <c r="O8" s="41">
        <v>4</v>
      </c>
      <c r="P8" s="41" t="s">
        <v>23</v>
      </c>
      <c r="Q8" s="43">
        <v>44918</v>
      </c>
      <c r="R8" s="41"/>
      <c r="S8" s="41"/>
      <c r="T8" s="41"/>
      <c r="U8" s="41"/>
      <c r="V8" s="41"/>
      <c r="W8" s="41"/>
      <c r="X8" s="41"/>
      <c r="Y8" s="41"/>
      <c r="Z8" s="41"/>
    </row>
    <row r="9" spans="1:26" x14ac:dyDescent="0.25">
      <c r="A9" s="41">
        <v>20</v>
      </c>
      <c r="B9" s="41" t="s">
        <v>386</v>
      </c>
      <c r="C9" s="41" t="s">
        <v>15</v>
      </c>
      <c r="D9" s="41" t="s">
        <v>11</v>
      </c>
      <c r="E9" s="41" t="s">
        <v>375</v>
      </c>
      <c r="F9" s="42" t="s">
        <v>321</v>
      </c>
      <c r="G9" s="42" t="s">
        <v>376</v>
      </c>
      <c r="H9" s="41" t="s">
        <v>19</v>
      </c>
      <c r="I9" s="41" t="s">
        <v>39</v>
      </c>
      <c r="J9" s="41" t="s">
        <v>38</v>
      </c>
      <c r="K9" s="41">
        <v>2</v>
      </c>
      <c r="L9" s="41">
        <v>1</v>
      </c>
      <c r="M9" s="41">
        <v>1</v>
      </c>
      <c r="N9" s="41" t="s">
        <v>26</v>
      </c>
      <c r="O9" s="41">
        <v>1</v>
      </c>
      <c r="P9" s="41" t="s">
        <v>40</v>
      </c>
      <c r="Q9" s="43">
        <v>44918</v>
      </c>
      <c r="R9" s="41"/>
      <c r="S9" s="41"/>
      <c r="T9" s="41"/>
      <c r="U9" s="41"/>
      <c r="V9" s="41"/>
      <c r="W9" s="41"/>
      <c r="X9" s="41"/>
      <c r="Y9" s="41"/>
      <c r="Z9" s="41"/>
    </row>
    <row r="10" spans="1:26" x14ac:dyDescent="0.25">
      <c r="A10" s="41">
        <v>20</v>
      </c>
      <c r="B10" s="41" t="s">
        <v>386</v>
      </c>
      <c r="C10" s="41" t="s">
        <v>15</v>
      </c>
      <c r="D10" s="41" t="s">
        <v>11</v>
      </c>
      <c r="E10" s="41" t="s">
        <v>375</v>
      </c>
      <c r="F10" s="42" t="s">
        <v>321</v>
      </c>
      <c r="G10" s="42" t="s">
        <v>376</v>
      </c>
      <c r="H10" s="41" t="s">
        <v>29</v>
      </c>
      <c r="I10" s="41" t="s">
        <v>28</v>
      </c>
      <c r="J10" s="41" t="s">
        <v>27</v>
      </c>
      <c r="K10" s="41">
        <v>2</v>
      </c>
      <c r="L10" s="41">
        <v>1</v>
      </c>
      <c r="M10" s="41">
        <v>1</v>
      </c>
      <c r="N10" s="41" t="s">
        <v>26</v>
      </c>
      <c r="O10" s="41">
        <v>8</v>
      </c>
      <c r="P10" s="41" t="s">
        <v>20</v>
      </c>
      <c r="Q10" s="43">
        <v>44918</v>
      </c>
      <c r="R10" s="41"/>
      <c r="S10" s="41"/>
      <c r="T10" s="41"/>
      <c r="U10" s="41"/>
      <c r="V10" s="41"/>
      <c r="W10" s="41"/>
      <c r="X10" s="41"/>
      <c r="Y10" s="41"/>
      <c r="Z10" s="41"/>
    </row>
    <row r="11" spans="1:26" x14ac:dyDescent="0.25">
      <c r="A11" s="44">
        <v>20</v>
      </c>
      <c r="B11" s="44" t="s">
        <v>386</v>
      </c>
      <c r="C11" s="44" t="s">
        <v>15</v>
      </c>
      <c r="D11" s="44" t="s">
        <v>11</v>
      </c>
      <c r="E11" s="44" t="s">
        <v>375</v>
      </c>
      <c r="F11" s="45" t="s">
        <v>321</v>
      </c>
      <c r="G11" s="45" t="s">
        <v>376</v>
      </c>
      <c r="H11" s="44" t="s">
        <v>19</v>
      </c>
      <c r="I11" s="44" t="s">
        <v>49</v>
      </c>
      <c r="J11" s="44" t="s">
        <v>48</v>
      </c>
      <c r="K11" s="44">
        <v>2</v>
      </c>
      <c r="L11" s="44">
        <v>1</v>
      </c>
      <c r="M11" s="44">
        <v>2</v>
      </c>
      <c r="N11" s="44" t="s">
        <v>50</v>
      </c>
      <c r="O11" s="44">
        <v>12</v>
      </c>
      <c r="P11" s="44" t="s">
        <v>20</v>
      </c>
      <c r="Q11" s="46">
        <v>44918</v>
      </c>
      <c r="R11" s="44"/>
      <c r="S11" s="44"/>
      <c r="T11" s="44"/>
      <c r="U11" s="44"/>
      <c r="V11" s="44"/>
      <c r="W11" s="44"/>
      <c r="X11" s="44"/>
      <c r="Y11" s="44"/>
      <c r="Z11" s="44"/>
    </row>
    <row r="12" spans="1:26" x14ac:dyDescent="0.25">
      <c r="A12" s="44">
        <v>20</v>
      </c>
      <c r="B12" s="44" t="s">
        <v>386</v>
      </c>
      <c r="C12" s="44" t="s">
        <v>15</v>
      </c>
      <c r="D12" s="44" t="s">
        <v>11</v>
      </c>
      <c r="E12" s="44" t="s">
        <v>375</v>
      </c>
      <c r="F12" s="45" t="s">
        <v>321</v>
      </c>
      <c r="G12" s="45" t="s">
        <v>376</v>
      </c>
      <c r="H12" s="44" t="s">
        <v>19</v>
      </c>
      <c r="I12" s="44" t="s">
        <v>52</v>
      </c>
      <c r="J12" s="44" t="s">
        <v>51</v>
      </c>
      <c r="K12" s="44">
        <v>2</v>
      </c>
      <c r="L12" s="44">
        <v>1</v>
      </c>
      <c r="M12" s="44">
        <v>1</v>
      </c>
      <c r="N12" s="44" t="s">
        <v>50</v>
      </c>
      <c r="O12" s="44">
        <v>4</v>
      </c>
      <c r="P12" s="44" t="s">
        <v>23</v>
      </c>
      <c r="Q12" s="46">
        <v>44918</v>
      </c>
      <c r="R12" s="44"/>
      <c r="S12" s="44"/>
      <c r="T12" s="44"/>
      <c r="U12" s="44"/>
      <c r="V12" s="44"/>
      <c r="W12" s="44"/>
      <c r="X12" s="44"/>
      <c r="Y12" s="44"/>
      <c r="Z12" s="44"/>
    </row>
    <row r="13" spans="1:26" x14ac:dyDescent="0.25">
      <c r="A13" s="26">
        <v>20</v>
      </c>
      <c r="B13" s="26" t="s">
        <v>386</v>
      </c>
      <c r="C13" s="26" t="s">
        <v>15</v>
      </c>
      <c r="D13" s="26" t="s">
        <v>11</v>
      </c>
      <c r="E13" s="26" t="s">
        <v>375</v>
      </c>
      <c r="F13" s="27" t="s">
        <v>321</v>
      </c>
      <c r="G13" s="27" t="s">
        <v>376</v>
      </c>
      <c r="H13" s="26" t="s">
        <v>56</v>
      </c>
      <c r="I13" s="26" t="s">
        <v>54</v>
      </c>
      <c r="J13" s="26" t="s">
        <v>53</v>
      </c>
      <c r="K13" s="26">
        <v>1</v>
      </c>
      <c r="L13" s="26">
        <v>1</v>
      </c>
      <c r="M13" s="26">
        <v>2</v>
      </c>
      <c r="N13" s="26" t="s">
        <v>55</v>
      </c>
      <c r="O13" s="26">
        <v>0.25</v>
      </c>
      <c r="P13" s="26" t="s">
        <v>40</v>
      </c>
      <c r="Q13" s="28">
        <v>44901</v>
      </c>
      <c r="R13" s="26"/>
      <c r="S13" s="26"/>
      <c r="T13" s="26"/>
      <c r="U13" s="26"/>
      <c r="V13" s="26"/>
      <c r="W13" s="26"/>
      <c r="X13" s="26"/>
      <c r="Y13" s="26"/>
      <c r="Z13" s="26"/>
    </row>
    <row r="14" spans="1:26" x14ac:dyDescent="0.25">
      <c r="A14" s="26">
        <v>20</v>
      </c>
      <c r="B14" s="26" t="s">
        <v>386</v>
      </c>
      <c r="C14" s="26" t="s">
        <v>15</v>
      </c>
      <c r="D14" s="26" t="s">
        <v>11</v>
      </c>
      <c r="E14" s="26" t="s">
        <v>375</v>
      </c>
      <c r="F14" s="27" t="s">
        <v>321</v>
      </c>
      <c r="G14" s="27" t="s">
        <v>376</v>
      </c>
      <c r="H14" s="26" t="s">
        <v>56</v>
      </c>
      <c r="I14" s="26" t="s">
        <v>58</v>
      </c>
      <c r="J14" s="26" t="s">
        <v>57</v>
      </c>
      <c r="K14" s="26">
        <v>1</v>
      </c>
      <c r="L14" s="26">
        <v>1</v>
      </c>
      <c r="M14" s="26">
        <v>3</v>
      </c>
      <c r="N14" s="26" t="s">
        <v>55</v>
      </c>
      <c r="O14" s="26">
        <v>0.25</v>
      </c>
      <c r="P14" s="26" t="s">
        <v>40</v>
      </c>
      <c r="Q14" s="28">
        <v>44901</v>
      </c>
      <c r="R14" s="26"/>
      <c r="S14" s="26"/>
      <c r="T14" s="26"/>
      <c r="U14" s="26"/>
      <c r="V14" s="26"/>
      <c r="W14" s="26"/>
      <c r="X14" s="26"/>
      <c r="Y14" s="26"/>
      <c r="Z14" s="26"/>
    </row>
    <row r="15" spans="1:26" x14ac:dyDescent="0.25">
      <c r="A15" s="26">
        <v>20</v>
      </c>
      <c r="B15" s="26" t="s">
        <v>386</v>
      </c>
      <c r="C15" s="26" t="s">
        <v>15</v>
      </c>
      <c r="D15" s="26" t="s">
        <v>11</v>
      </c>
      <c r="E15" s="26" t="s">
        <v>375</v>
      </c>
      <c r="F15" s="27" t="s">
        <v>321</v>
      </c>
      <c r="G15" s="27" t="s">
        <v>376</v>
      </c>
      <c r="H15" s="26" t="s">
        <v>56</v>
      </c>
      <c r="I15" s="26" t="s">
        <v>60</v>
      </c>
      <c r="J15" s="26" t="s">
        <v>59</v>
      </c>
      <c r="K15" s="26">
        <v>1</v>
      </c>
      <c r="L15" s="26">
        <v>1</v>
      </c>
      <c r="M15" s="26">
        <v>3</v>
      </c>
      <c r="N15" s="26" t="s">
        <v>55</v>
      </c>
      <c r="O15" s="26">
        <v>0.25</v>
      </c>
      <c r="P15" s="26" t="s">
        <v>43</v>
      </c>
      <c r="Q15" s="28">
        <v>44901</v>
      </c>
      <c r="R15" s="26"/>
      <c r="S15" s="26"/>
      <c r="T15" s="26"/>
      <c r="U15" s="26"/>
      <c r="V15" s="26"/>
      <c r="W15" s="26"/>
      <c r="X15" s="26"/>
      <c r="Y15" s="26"/>
      <c r="Z15" s="26"/>
    </row>
    <row r="16" spans="1:26" x14ac:dyDescent="0.25">
      <c r="A16" s="26">
        <v>20</v>
      </c>
      <c r="B16" s="26" t="s">
        <v>386</v>
      </c>
      <c r="C16" s="26" t="s">
        <v>15</v>
      </c>
      <c r="D16" s="26" t="s">
        <v>11</v>
      </c>
      <c r="E16" s="26" t="s">
        <v>375</v>
      </c>
      <c r="F16" s="27" t="s">
        <v>321</v>
      </c>
      <c r="G16" s="27" t="s">
        <v>376</v>
      </c>
      <c r="H16" s="26" t="s">
        <v>56</v>
      </c>
      <c r="I16" s="26" t="s">
        <v>62</v>
      </c>
      <c r="J16" s="26" t="s">
        <v>61</v>
      </c>
      <c r="K16" s="26">
        <v>1</v>
      </c>
      <c r="L16" s="26">
        <v>1</v>
      </c>
      <c r="M16" s="26">
        <v>5</v>
      </c>
      <c r="N16" s="26" t="s">
        <v>55</v>
      </c>
      <c r="O16" s="26">
        <v>2</v>
      </c>
      <c r="P16" s="26" t="s">
        <v>40</v>
      </c>
      <c r="Q16" s="28">
        <v>44901</v>
      </c>
      <c r="R16" s="26"/>
      <c r="S16" s="26"/>
      <c r="T16" s="26"/>
      <c r="U16" s="26"/>
      <c r="V16" s="26"/>
      <c r="W16" s="26"/>
      <c r="X16" s="26"/>
      <c r="Y16" s="26"/>
      <c r="Z16" s="26"/>
    </row>
    <row r="17" spans="1:26" x14ac:dyDescent="0.25">
      <c r="A17" s="26">
        <v>20</v>
      </c>
      <c r="B17" s="26" t="s">
        <v>386</v>
      </c>
      <c r="C17" s="26" t="s">
        <v>15</v>
      </c>
      <c r="D17" s="26" t="s">
        <v>11</v>
      </c>
      <c r="E17" s="26" t="s">
        <v>375</v>
      </c>
      <c r="F17" s="27" t="s">
        <v>321</v>
      </c>
      <c r="G17" s="27" t="s">
        <v>376</v>
      </c>
      <c r="H17" s="26" t="s">
        <v>56</v>
      </c>
      <c r="I17" s="26" t="s">
        <v>64</v>
      </c>
      <c r="J17" s="26" t="s">
        <v>63</v>
      </c>
      <c r="K17" s="26">
        <v>1</v>
      </c>
      <c r="L17" s="26">
        <v>1</v>
      </c>
      <c r="M17" s="26">
        <v>1</v>
      </c>
      <c r="N17" s="26" t="s">
        <v>55</v>
      </c>
      <c r="O17" s="26">
        <v>3</v>
      </c>
      <c r="P17" s="26" t="s">
        <v>43</v>
      </c>
      <c r="Q17" s="28">
        <v>44901</v>
      </c>
      <c r="R17" s="26"/>
      <c r="S17" s="26"/>
      <c r="T17" s="26"/>
      <c r="U17" s="26"/>
      <c r="V17" s="26"/>
      <c r="W17" s="26"/>
      <c r="X17" s="26"/>
      <c r="Y17" s="26"/>
      <c r="Z17" s="26"/>
    </row>
    <row r="18" spans="1:26" x14ac:dyDescent="0.25">
      <c r="A18" s="26">
        <v>20</v>
      </c>
      <c r="B18" s="26" t="s">
        <v>386</v>
      </c>
      <c r="C18" s="26" t="s">
        <v>15</v>
      </c>
      <c r="D18" s="26" t="s">
        <v>11</v>
      </c>
      <c r="E18" s="26" t="s">
        <v>375</v>
      </c>
      <c r="F18" s="27" t="s">
        <v>321</v>
      </c>
      <c r="G18" s="27" t="s">
        <v>376</v>
      </c>
      <c r="H18" s="26" t="s">
        <v>56</v>
      </c>
      <c r="I18" s="26" t="s">
        <v>66</v>
      </c>
      <c r="J18" s="26" t="s">
        <v>65</v>
      </c>
      <c r="K18" s="26">
        <v>1</v>
      </c>
      <c r="L18" s="26">
        <v>1</v>
      </c>
      <c r="M18" s="26">
        <v>1</v>
      </c>
      <c r="N18" s="26" t="s">
        <v>55</v>
      </c>
      <c r="O18" s="26">
        <v>3</v>
      </c>
      <c r="P18" s="26" t="s">
        <v>43</v>
      </c>
      <c r="Q18" s="28">
        <v>44901</v>
      </c>
      <c r="R18" s="26"/>
      <c r="S18" s="26"/>
      <c r="T18" s="26"/>
      <c r="U18" s="26"/>
      <c r="V18" s="26"/>
      <c r="W18" s="26"/>
      <c r="X18" s="26"/>
      <c r="Y18" s="26"/>
      <c r="Z18" s="26"/>
    </row>
    <row r="19" spans="1:26" x14ac:dyDescent="0.25">
      <c r="A19" s="26">
        <v>20</v>
      </c>
      <c r="B19" s="26" t="s">
        <v>386</v>
      </c>
      <c r="C19" s="26" t="s">
        <v>15</v>
      </c>
      <c r="D19" s="26" t="s">
        <v>11</v>
      </c>
      <c r="E19" s="26" t="s">
        <v>375</v>
      </c>
      <c r="F19" s="27" t="s">
        <v>321</v>
      </c>
      <c r="G19" s="27" t="s">
        <v>376</v>
      </c>
      <c r="H19" s="26" t="s">
        <v>56</v>
      </c>
      <c r="I19" s="26" t="s">
        <v>68</v>
      </c>
      <c r="J19" s="26" t="s">
        <v>67</v>
      </c>
      <c r="K19" s="26">
        <v>1</v>
      </c>
      <c r="L19" s="26">
        <v>1</v>
      </c>
      <c r="M19" s="26">
        <v>3</v>
      </c>
      <c r="N19" s="26" t="s">
        <v>55</v>
      </c>
      <c r="O19" s="26">
        <v>6</v>
      </c>
      <c r="P19" s="26" t="s">
        <v>20</v>
      </c>
      <c r="Q19" s="28">
        <v>44901</v>
      </c>
      <c r="R19" s="26"/>
      <c r="S19" s="26"/>
      <c r="T19" s="26"/>
      <c r="U19" s="26"/>
      <c r="V19" s="26"/>
      <c r="W19" s="26"/>
      <c r="X19" s="26"/>
      <c r="Y19" s="26"/>
      <c r="Z19" s="26"/>
    </row>
    <row r="20" spans="1:26" x14ac:dyDescent="0.25">
      <c r="A20" s="32">
        <v>20</v>
      </c>
      <c r="B20" s="32" t="s">
        <v>386</v>
      </c>
      <c r="C20" s="32" t="s">
        <v>15</v>
      </c>
      <c r="D20" s="32" t="s">
        <v>11</v>
      </c>
      <c r="E20" s="32" t="s">
        <v>375</v>
      </c>
      <c r="F20" s="33" t="s">
        <v>321</v>
      </c>
      <c r="G20" s="33" t="s">
        <v>376</v>
      </c>
      <c r="H20" s="32" t="s">
        <v>56</v>
      </c>
      <c r="I20" s="32" t="s">
        <v>70</v>
      </c>
      <c r="J20" s="32" t="s">
        <v>69</v>
      </c>
      <c r="K20" s="32">
        <v>1</v>
      </c>
      <c r="L20" s="32">
        <v>1</v>
      </c>
      <c r="M20" s="32">
        <v>2</v>
      </c>
      <c r="N20" s="32" t="s">
        <v>71</v>
      </c>
      <c r="O20" s="32">
        <v>4</v>
      </c>
      <c r="P20" s="32" t="s">
        <v>23</v>
      </c>
      <c r="Q20" s="34">
        <v>44901</v>
      </c>
      <c r="R20" s="32"/>
      <c r="S20" s="32"/>
      <c r="T20" s="32"/>
      <c r="U20" s="32"/>
      <c r="V20" s="32"/>
      <c r="W20" s="32"/>
      <c r="X20" s="32"/>
      <c r="Y20" s="32"/>
      <c r="Z20" s="32"/>
    </row>
    <row r="21" spans="1:26" x14ac:dyDescent="0.25">
      <c r="A21" s="32">
        <v>20</v>
      </c>
      <c r="B21" s="32" t="s">
        <v>386</v>
      </c>
      <c r="C21" s="32" t="s">
        <v>15</v>
      </c>
      <c r="D21" s="32" t="s">
        <v>11</v>
      </c>
      <c r="E21" s="32" t="s">
        <v>375</v>
      </c>
      <c r="F21" s="33" t="s">
        <v>321</v>
      </c>
      <c r="G21" s="33" t="s">
        <v>376</v>
      </c>
      <c r="H21" s="32" t="s">
        <v>56</v>
      </c>
      <c r="I21" s="32" t="s">
        <v>73</v>
      </c>
      <c r="J21" s="32" t="s">
        <v>72</v>
      </c>
      <c r="K21" s="32">
        <v>1</v>
      </c>
      <c r="L21" s="32">
        <v>1</v>
      </c>
      <c r="M21" s="32">
        <v>2</v>
      </c>
      <c r="N21" s="32" t="s">
        <v>71</v>
      </c>
      <c r="O21" s="32">
        <v>7</v>
      </c>
      <c r="P21" s="32" t="s">
        <v>23</v>
      </c>
      <c r="Q21" s="34">
        <v>44901</v>
      </c>
      <c r="R21" s="32"/>
      <c r="S21" s="32"/>
      <c r="T21" s="32"/>
      <c r="U21" s="32"/>
      <c r="V21" s="32"/>
      <c r="W21" s="32"/>
      <c r="X21" s="32"/>
      <c r="Y21" s="32"/>
      <c r="Z21" s="32"/>
    </row>
    <row r="22" spans="1:26" x14ac:dyDescent="0.25">
      <c r="A22" s="32">
        <v>20</v>
      </c>
      <c r="B22" s="32" t="s">
        <v>386</v>
      </c>
      <c r="C22" s="32" t="s">
        <v>15</v>
      </c>
      <c r="D22" s="32" t="s">
        <v>11</v>
      </c>
      <c r="E22" s="32" t="s">
        <v>375</v>
      </c>
      <c r="F22" s="33" t="s">
        <v>321</v>
      </c>
      <c r="G22" s="33" t="s">
        <v>376</v>
      </c>
      <c r="H22" s="32" t="s">
        <v>56</v>
      </c>
      <c r="I22" s="32" t="s">
        <v>75</v>
      </c>
      <c r="J22" s="32" t="s">
        <v>74</v>
      </c>
      <c r="K22" s="32">
        <v>1</v>
      </c>
      <c r="L22" s="32">
        <v>1</v>
      </c>
      <c r="M22" s="32">
        <v>4</v>
      </c>
      <c r="N22" s="32" t="s">
        <v>71</v>
      </c>
      <c r="O22" s="32">
        <v>0.5</v>
      </c>
      <c r="P22" s="32" t="s">
        <v>40</v>
      </c>
      <c r="Q22" s="34">
        <v>44901</v>
      </c>
      <c r="R22" s="32"/>
      <c r="S22" s="32"/>
      <c r="T22" s="32"/>
      <c r="U22" s="32"/>
      <c r="V22" s="32"/>
      <c r="W22" s="32"/>
      <c r="X22" s="32"/>
      <c r="Y22" s="32"/>
      <c r="Z22" s="32"/>
    </row>
    <row r="23" spans="1:26" x14ac:dyDescent="0.25">
      <c r="A23" s="32">
        <v>20</v>
      </c>
      <c r="B23" s="32" t="s">
        <v>386</v>
      </c>
      <c r="C23" s="32" t="s">
        <v>15</v>
      </c>
      <c r="D23" s="32" t="s">
        <v>11</v>
      </c>
      <c r="E23" s="32" t="s">
        <v>375</v>
      </c>
      <c r="F23" s="33" t="s">
        <v>321</v>
      </c>
      <c r="G23" s="33" t="s">
        <v>376</v>
      </c>
      <c r="H23" s="32" t="s">
        <v>56</v>
      </c>
      <c r="I23" s="32" t="s">
        <v>77</v>
      </c>
      <c r="J23" s="32" t="s">
        <v>76</v>
      </c>
      <c r="K23" s="32">
        <v>1</v>
      </c>
      <c r="L23" s="32">
        <v>1</v>
      </c>
      <c r="M23" s="32">
        <v>8</v>
      </c>
      <c r="N23" s="32" t="s">
        <v>71</v>
      </c>
      <c r="O23" s="32">
        <v>2</v>
      </c>
      <c r="P23" s="32" t="s">
        <v>23</v>
      </c>
      <c r="Q23" s="34">
        <v>44901</v>
      </c>
      <c r="R23" s="32"/>
      <c r="S23" s="32"/>
      <c r="T23" s="32"/>
      <c r="U23" s="32"/>
      <c r="V23" s="32"/>
      <c r="W23" s="32"/>
      <c r="X23" s="32"/>
      <c r="Y23" s="32"/>
      <c r="Z23" s="32"/>
    </row>
    <row r="24" spans="1:26" x14ac:dyDescent="0.25">
      <c r="A24" s="32">
        <v>20</v>
      </c>
      <c r="B24" s="32" t="s">
        <v>386</v>
      </c>
      <c r="C24" s="32" t="s">
        <v>15</v>
      </c>
      <c r="D24" s="32" t="s">
        <v>11</v>
      </c>
      <c r="E24" s="32" t="s">
        <v>375</v>
      </c>
      <c r="F24" s="33" t="s">
        <v>321</v>
      </c>
      <c r="G24" s="33" t="s">
        <v>376</v>
      </c>
      <c r="H24" s="32" t="s">
        <v>56</v>
      </c>
      <c r="I24" s="32" t="s">
        <v>79</v>
      </c>
      <c r="J24" s="32" t="s">
        <v>78</v>
      </c>
      <c r="K24" s="32">
        <v>1</v>
      </c>
      <c r="L24" s="32">
        <v>1</v>
      </c>
      <c r="M24" s="32">
        <v>2</v>
      </c>
      <c r="N24" s="32" t="s">
        <v>71</v>
      </c>
      <c r="O24" s="32">
        <v>12</v>
      </c>
      <c r="P24" s="32" t="s">
        <v>20</v>
      </c>
      <c r="Q24" s="34">
        <v>44901</v>
      </c>
      <c r="R24" s="32"/>
      <c r="S24" s="32"/>
      <c r="T24" s="32"/>
      <c r="U24" s="32"/>
      <c r="V24" s="32"/>
      <c r="W24" s="32"/>
      <c r="X24" s="32"/>
      <c r="Y24" s="32"/>
      <c r="Z24" s="32"/>
    </row>
    <row r="25" spans="1:26" x14ac:dyDescent="0.25">
      <c r="A25" s="17">
        <v>20</v>
      </c>
      <c r="B25" s="17" t="s">
        <v>386</v>
      </c>
      <c r="C25" s="17" t="s">
        <v>15</v>
      </c>
      <c r="D25" s="17" t="s">
        <v>11</v>
      </c>
      <c r="E25" s="17" t="s">
        <v>375</v>
      </c>
      <c r="F25" s="18" t="s">
        <v>321</v>
      </c>
      <c r="G25" s="18" t="s">
        <v>376</v>
      </c>
      <c r="H25" s="17" t="s">
        <v>83</v>
      </c>
      <c r="I25" s="17" t="s">
        <v>81</v>
      </c>
      <c r="J25" s="17" t="s">
        <v>80</v>
      </c>
      <c r="K25" s="17">
        <v>1</v>
      </c>
      <c r="L25" s="17">
        <v>1</v>
      </c>
      <c r="M25" s="17">
        <v>2</v>
      </c>
      <c r="N25" s="17" t="s">
        <v>82</v>
      </c>
      <c r="O25" s="17">
        <v>9</v>
      </c>
      <c r="P25" s="17" t="s">
        <v>20</v>
      </c>
      <c r="Q25" s="19">
        <v>44901</v>
      </c>
      <c r="R25" s="17"/>
      <c r="S25" s="17"/>
      <c r="T25" s="17"/>
      <c r="U25" s="17"/>
      <c r="V25" s="17"/>
      <c r="W25" s="17"/>
      <c r="X25" s="17"/>
      <c r="Y25" s="17"/>
      <c r="Z25" s="17"/>
    </row>
    <row r="26" spans="1:26" x14ac:dyDescent="0.25">
      <c r="A26" s="17">
        <v>20</v>
      </c>
      <c r="B26" s="17" t="s">
        <v>386</v>
      </c>
      <c r="C26" s="17" t="s">
        <v>15</v>
      </c>
      <c r="D26" s="17" t="s">
        <v>11</v>
      </c>
      <c r="E26" s="17" t="s">
        <v>375</v>
      </c>
      <c r="F26" s="18" t="s">
        <v>321</v>
      </c>
      <c r="G26" s="18" t="s">
        <v>376</v>
      </c>
      <c r="H26" s="17" t="s">
        <v>19</v>
      </c>
      <c r="I26" s="17" t="s">
        <v>87</v>
      </c>
      <c r="J26" s="17" t="s">
        <v>86</v>
      </c>
      <c r="K26" s="17">
        <v>1</v>
      </c>
      <c r="L26" s="17">
        <v>1</v>
      </c>
      <c r="M26" s="17">
        <v>4</v>
      </c>
      <c r="N26" s="17" t="s">
        <v>82</v>
      </c>
      <c r="O26" s="17">
        <v>2</v>
      </c>
      <c r="P26" s="17" t="s">
        <v>43</v>
      </c>
      <c r="Q26" s="19">
        <v>44901</v>
      </c>
      <c r="R26" s="17"/>
      <c r="S26" s="17"/>
      <c r="T26" s="17"/>
      <c r="U26" s="17"/>
      <c r="V26" s="17"/>
      <c r="W26" s="17"/>
      <c r="X26" s="17"/>
      <c r="Y26" s="17"/>
      <c r="Z26" s="17"/>
    </row>
    <row r="27" spans="1:26" x14ac:dyDescent="0.25">
      <c r="A27" s="17">
        <v>20</v>
      </c>
      <c r="B27" s="17" t="s">
        <v>386</v>
      </c>
      <c r="C27" s="17" t="s">
        <v>15</v>
      </c>
      <c r="D27" s="17" t="s">
        <v>11</v>
      </c>
      <c r="E27" s="17" t="s">
        <v>375</v>
      </c>
      <c r="F27" s="18" t="s">
        <v>321</v>
      </c>
      <c r="G27" s="18" t="s">
        <v>376</v>
      </c>
      <c r="H27" s="17" t="s">
        <v>19</v>
      </c>
      <c r="I27" s="17" t="s">
        <v>91</v>
      </c>
      <c r="J27" s="17" t="s">
        <v>90</v>
      </c>
      <c r="K27" s="17">
        <v>1</v>
      </c>
      <c r="L27" s="17">
        <v>1</v>
      </c>
      <c r="M27" s="17">
        <v>5</v>
      </c>
      <c r="N27" s="17" t="s">
        <v>82</v>
      </c>
      <c r="O27" s="17">
        <v>2</v>
      </c>
      <c r="P27" s="17" t="s">
        <v>40</v>
      </c>
      <c r="Q27" s="19">
        <v>44901</v>
      </c>
      <c r="R27" s="17"/>
      <c r="S27" s="17"/>
      <c r="T27" s="17"/>
      <c r="U27" s="17"/>
      <c r="V27" s="17"/>
      <c r="W27" s="17"/>
      <c r="X27" s="17"/>
      <c r="Y27" s="17"/>
      <c r="Z27" s="17"/>
    </row>
    <row r="28" spans="1:26" x14ac:dyDescent="0.25">
      <c r="A28" s="17">
        <v>20</v>
      </c>
      <c r="B28" s="17" t="s">
        <v>386</v>
      </c>
      <c r="C28" s="17" t="s">
        <v>15</v>
      </c>
      <c r="D28" s="17" t="s">
        <v>11</v>
      </c>
      <c r="E28" s="17" t="s">
        <v>375</v>
      </c>
      <c r="F28" s="18" t="s">
        <v>321</v>
      </c>
      <c r="G28" s="18" t="s">
        <v>376</v>
      </c>
      <c r="H28" s="17" t="s">
        <v>83</v>
      </c>
      <c r="I28" s="17" t="s">
        <v>89</v>
      </c>
      <c r="J28" s="17" t="s">
        <v>88</v>
      </c>
      <c r="K28" s="17">
        <v>1</v>
      </c>
      <c r="L28" s="17">
        <v>1</v>
      </c>
      <c r="M28" s="17">
        <v>2</v>
      </c>
      <c r="N28" s="17" t="s">
        <v>82</v>
      </c>
      <c r="O28" s="17">
        <v>0.25</v>
      </c>
      <c r="P28" s="17" t="s">
        <v>40</v>
      </c>
      <c r="Q28" s="19">
        <v>44901</v>
      </c>
      <c r="R28" s="17"/>
      <c r="S28" s="17"/>
      <c r="T28" s="17"/>
      <c r="U28" s="17"/>
      <c r="V28" s="17"/>
      <c r="W28" s="17"/>
      <c r="X28" s="17"/>
      <c r="Y28" s="17"/>
      <c r="Z28" s="17"/>
    </row>
    <row r="29" spans="1:26" x14ac:dyDescent="0.25">
      <c r="A29" s="17">
        <v>20</v>
      </c>
      <c r="B29" s="17" t="s">
        <v>386</v>
      </c>
      <c r="C29" s="17" t="s">
        <v>15</v>
      </c>
      <c r="D29" s="17" t="s">
        <v>11</v>
      </c>
      <c r="E29" s="17" t="s">
        <v>375</v>
      </c>
      <c r="F29" s="18" t="s">
        <v>321</v>
      </c>
      <c r="G29" s="18" t="s">
        <v>376</v>
      </c>
      <c r="H29" s="17" t="s">
        <v>19</v>
      </c>
      <c r="I29" s="17" t="s">
        <v>95</v>
      </c>
      <c r="J29" s="17" t="s">
        <v>94</v>
      </c>
      <c r="K29" s="17">
        <v>1</v>
      </c>
      <c r="L29" s="17">
        <v>1</v>
      </c>
      <c r="M29" s="17">
        <v>3</v>
      </c>
      <c r="N29" s="17" t="s">
        <v>82</v>
      </c>
      <c r="O29" s="17">
        <v>3</v>
      </c>
      <c r="P29" s="17" t="s">
        <v>23</v>
      </c>
      <c r="Q29" s="19">
        <v>44901</v>
      </c>
      <c r="R29" s="17"/>
      <c r="S29" s="17"/>
      <c r="T29" s="17"/>
      <c r="U29" s="17"/>
      <c r="V29" s="17"/>
      <c r="W29" s="17"/>
      <c r="X29" s="17"/>
      <c r="Y29" s="17"/>
      <c r="Z29" s="17"/>
    </row>
    <row r="30" spans="1:26" x14ac:dyDescent="0.25">
      <c r="A30" s="80">
        <v>20</v>
      </c>
      <c r="B30" s="80" t="s">
        <v>386</v>
      </c>
      <c r="C30" s="80" t="s">
        <v>15</v>
      </c>
      <c r="D30" s="80" t="s">
        <v>11</v>
      </c>
      <c r="E30" s="80" t="s">
        <v>375</v>
      </c>
      <c r="F30" s="81" t="s">
        <v>321</v>
      </c>
      <c r="G30" s="81" t="s">
        <v>376</v>
      </c>
      <c r="H30" s="80" t="s">
        <v>99</v>
      </c>
      <c r="I30" s="80" t="s">
        <v>97</v>
      </c>
      <c r="J30" s="80" t="s">
        <v>96</v>
      </c>
      <c r="K30" s="80">
        <v>1</v>
      </c>
      <c r="L30" s="80">
        <v>1</v>
      </c>
      <c r="M30" s="80">
        <v>2</v>
      </c>
      <c r="N30" s="80" t="s">
        <v>98</v>
      </c>
      <c r="O30" s="80">
        <v>7</v>
      </c>
      <c r="P30" s="80" t="s">
        <v>23</v>
      </c>
      <c r="Q30" s="82">
        <v>44901</v>
      </c>
      <c r="R30" s="80"/>
      <c r="S30" s="80"/>
      <c r="T30" s="80"/>
      <c r="U30" s="80"/>
      <c r="V30" s="80"/>
      <c r="W30" s="80"/>
      <c r="X30" s="80"/>
      <c r="Y30" s="80"/>
      <c r="Z30" s="80"/>
    </row>
    <row r="31" spans="1:26" x14ac:dyDescent="0.25">
      <c r="A31" s="80">
        <v>20</v>
      </c>
      <c r="B31" s="80" t="s">
        <v>386</v>
      </c>
      <c r="C31" s="80" t="s">
        <v>15</v>
      </c>
      <c r="D31" s="80" t="s">
        <v>11</v>
      </c>
      <c r="E31" s="80" t="s">
        <v>375</v>
      </c>
      <c r="F31" s="81" t="s">
        <v>321</v>
      </c>
      <c r="G31" s="81" t="s">
        <v>376</v>
      </c>
      <c r="H31" s="80" t="s">
        <v>99</v>
      </c>
      <c r="I31" s="80" t="s">
        <v>111</v>
      </c>
      <c r="J31" s="80" t="s">
        <v>110</v>
      </c>
      <c r="K31" s="80">
        <v>1</v>
      </c>
      <c r="L31" s="80">
        <v>1</v>
      </c>
      <c r="M31" s="80">
        <v>4</v>
      </c>
      <c r="N31" s="80" t="s">
        <v>98</v>
      </c>
      <c r="O31" s="80">
        <v>1</v>
      </c>
      <c r="P31" s="80" t="s">
        <v>40</v>
      </c>
      <c r="Q31" s="82">
        <v>44901</v>
      </c>
      <c r="R31" s="80"/>
      <c r="S31" s="80"/>
      <c r="T31" s="80"/>
      <c r="U31" s="80"/>
      <c r="V31" s="80"/>
      <c r="W31" s="80"/>
      <c r="X31" s="80"/>
      <c r="Y31" s="80"/>
      <c r="Z31" s="80"/>
    </row>
    <row r="32" spans="1:26" x14ac:dyDescent="0.25">
      <c r="A32" s="80">
        <v>20</v>
      </c>
      <c r="B32" s="80" t="s">
        <v>386</v>
      </c>
      <c r="C32" s="80" t="s">
        <v>15</v>
      </c>
      <c r="D32" s="80" t="s">
        <v>11</v>
      </c>
      <c r="E32" s="80" t="s">
        <v>375</v>
      </c>
      <c r="F32" s="81" t="s">
        <v>321</v>
      </c>
      <c r="G32" s="81" t="s">
        <v>376</v>
      </c>
      <c r="H32" s="80" t="s">
        <v>99</v>
      </c>
      <c r="I32" s="80" t="s">
        <v>101</v>
      </c>
      <c r="J32" s="80" t="s">
        <v>100</v>
      </c>
      <c r="K32" s="80">
        <v>1</v>
      </c>
      <c r="L32" s="80">
        <v>1</v>
      </c>
      <c r="M32" s="80">
        <v>5</v>
      </c>
      <c r="N32" s="80" t="s">
        <v>98</v>
      </c>
      <c r="O32" s="80">
        <v>2</v>
      </c>
      <c r="P32" s="80" t="s">
        <v>40</v>
      </c>
      <c r="Q32" s="82">
        <v>44901</v>
      </c>
      <c r="R32" s="80"/>
      <c r="S32" s="80"/>
      <c r="T32" s="80"/>
      <c r="U32" s="80"/>
      <c r="V32" s="80"/>
      <c r="W32" s="80"/>
      <c r="X32" s="80"/>
      <c r="Y32" s="80"/>
      <c r="Z32" s="80"/>
    </row>
    <row r="33" spans="1:26" x14ac:dyDescent="0.25">
      <c r="A33" s="80">
        <v>20</v>
      </c>
      <c r="B33" s="80" t="s">
        <v>386</v>
      </c>
      <c r="C33" s="80" t="s">
        <v>15</v>
      </c>
      <c r="D33" s="80" t="s">
        <v>11</v>
      </c>
      <c r="E33" s="80" t="s">
        <v>375</v>
      </c>
      <c r="F33" s="81" t="s">
        <v>321</v>
      </c>
      <c r="G33" s="81" t="s">
        <v>376</v>
      </c>
      <c r="H33" s="80" t="s">
        <v>99</v>
      </c>
      <c r="I33" s="80" t="s">
        <v>109</v>
      </c>
      <c r="J33" s="80" t="s">
        <v>108</v>
      </c>
      <c r="K33" s="80">
        <v>1</v>
      </c>
      <c r="L33" s="80">
        <v>1</v>
      </c>
      <c r="M33" s="80">
        <v>2</v>
      </c>
      <c r="N33" s="80" t="s">
        <v>98</v>
      </c>
      <c r="O33" s="80">
        <v>0.25</v>
      </c>
      <c r="P33" s="80" t="s">
        <v>40</v>
      </c>
      <c r="Q33" s="82">
        <v>44901</v>
      </c>
      <c r="R33" s="80"/>
      <c r="S33" s="80"/>
      <c r="T33" s="80"/>
      <c r="U33" s="80"/>
      <c r="V33" s="80"/>
      <c r="W33" s="80"/>
      <c r="X33" s="80"/>
      <c r="Y33" s="80"/>
      <c r="Z33" s="80"/>
    </row>
    <row r="34" spans="1:26" x14ac:dyDescent="0.25">
      <c r="A34" s="80">
        <v>20</v>
      </c>
      <c r="B34" s="80" t="s">
        <v>386</v>
      </c>
      <c r="C34" s="80" t="s">
        <v>15</v>
      </c>
      <c r="D34" s="80" t="s">
        <v>11</v>
      </c>
      <c r="E34" s="80" t="s">
        <v>375</v>
      </c>
      <c r="F34" s="81" t="s">
        <v>321</v>
      </c>
      <c r="G34" s="81" t="s">
        <v>376</v>
      </c>
      <c r="H34" s="80" t="s">
        <v>99</v>
      </c>
      <c r="I34" s="80" t="s">
        <v>107</v>
      </c>
      <c r="J34" s="80" t="s">
        <v>106</v>
      </c>
      <c r="K34" s="80">
        <v>1</v>
      </c>
      <c r="L34" s="80">
        <v>1</v>
      </c>
      <c r="M34" s="80">
        <v>3</v>
      </c>
      <c r="N34" s="80" t="s">
        <v>98</v>
      </c>
      <c r="O34" s="80">
        <v>1</v>
      </c>
      <c r="P34" s="80" t="s">
        <v>40</v>
      </c>
      <c r="Q34" s="82">
        <v>44901</v>
      </c>
      <c r="R34" s="80"/>
      <c r="S34" s="80"/>
      <c r="T34" s="80"/>
      <c r="U34" s="80"/>
      <c r="V34" s="80"/>
      <c r="W34" s="80"/>
      <c r="X34" s="80"/>
      <c r="Y34" s="80"/>
      <c r="Z34" s="80"/>
    </row>
    <row r="35" spans="1:26" x14ac:dyDescent="0.25">
      <c r="A35" s="80">
        <v>20</v>
      </c>
      <c r="B35" s="80" t="s">
        <v>386</v>
      </c>
      <c r="C35" s="80" t="s">
        <v>15</v>
      </c>
      <c r="D35" s="80" t="s">
        <v>11</v>
      </c>
      <c r="E35" s="80" t="s">
        <v>375</v>
      </c>
      <c r="F35" s="81" t="s">
        <v>321</v>
      </c>
      <c r="G35" s="81" t="s">
        <v>376</v>
      </c>
      <c r="H35" s="80" t="s">
        <v>99</v>
      </c>
      <c r="I35" s="80" t="s">
        <v>103</v>
      </c>
      <c r="J35" s="80" t="s">
        <v>102</v>
      </c>
      <c r="K35" s="80">
        <v>1</v>
      </c>
      <c r="L35" s="80">
        <v>1</v>
      </c>
      <c r="M35" s="80">
        <v>3</v>
      </c>
      <c r="N35" s="80" t="s">
        <v>98</v>
      </c>
      <c r="O35" s="80">
        <v>2</v>
      </c>
      <c r="P35" s="80" t="s">
        <v>43</v>
      </c>
      <c r="Q35" s="82">
        <v>44901</v>
      </c>
      <c r="R35" s="80"/>
      <c r="S35" s="80"/>
      <c r="T35" s="80"/>
      <c r="U35" s="80"/>
      <c r="V35" s="80"/>
      <c r="W35" s="80"/>
      <c r="X35" s="80"/>
      <c r="Y35" s="80"/>
      <c r="Z35" s="80"/>
    </row>
    <row r="36" spans="1:26" x14ac:dyDescent="0.25">
      <c r="A36" s="80">
        <v>20</v>
      </c>
      <c r="B36" s="80" t="s">
        <v>386</v>
      </c>
      <c r="C36" s="80" t="s">
        <v>15</v>
      </c>
      <c r="D36" s="80" t="s">
        <v>11</v>
      </c>
      <c r="E36" s="80" t="s">
        <v>375</v>
      </c>
      <c r="F36" s="81" t="s">
        <v>321</v>
      </c>
      <c r="G36" s="81" t="s">
        <v>376</v>
      </c>
      <c r="H36" s="80" t="s">
        <v>99</v>
      </c>
      <c r="I36" s="80" t="s">
        <v>105</v>
      </c>
      <c r="J36" s="80" t="s">
        <v>104</v>
      </c>
      <c r="K36" s="80">
        <v>1</v>
      </c>
      <c r="L36" s="80">
        <v>1</v>
      </c>
      <c r="M36" s="80">
        <v>1</v>
      </c>
      <c r="N36" s="80" t="s">
        <v>98</v>
      </c>
      <c r="O36" s="80">
        <v>3</v>
      </c>
      <c r="P36" s="80" t="s">
        <v>23</v>
      </c>
      <c r="Q36" s="82">
        <v>44901</v>
      </c>
      <c r="R36" s="80"/>
      <c r="S36" s="80"/>
      <c r="T36" s="80"/>
      <c r="U36" s="80"/>
      <c r="V36" s="80"/>
      <c r="W36" s="80"/>
      <c r="X36" s="80"/>
      <c r="Y36" s="80"/>
      <c r="Z36" s="80"/>
    </row>
    <row r="37" spans="1:26" x14ac:dyDescent="0.25">
      <c r="A37" s="23">
        <v>20</v>
      </c>
      <c r="B37" s="23" t="s">
        <v>386</v>
      </c>
      <c r="C37" s="23" t="s">
        <v>15</v>
      </c>
      <c r="D37" s="23" t="s">
        <v>11</v>
      </c>
      <c r="E37" s="23" t="s">
        <v>375</v>
      </c>
      <c r="F37" s="24" t="s">
        <v>321</v>
      </c>
      <c r="G37" s="24" t="s">
        <v>376</v>
      </c>
      <c r="H37" s="23" t="s">
        <v>115</v>
      </c>
      <c r="I37" s="23" t="s">
        <v>119</v>
      </c>
      <c r="J37" s="23" t="s">
        <v>118</v>
      </c>
      <c r="K37" s="23">
        <v>1</v>
      </c>
      <c r="L37" s="23">
        <v>1</v>
      </c>
      <c r="M37" s="23">
        <v>2</v>
      </c>
      <c r="N37" s="23" t="s">
        <v>114</v>
      </c>
      <c r="O37" s="23">
        <v>7</v>
      </c>
      <c r="P37" s="23" t="s">
        <v>23</v>
      </c>
      <c r="Q37" s="25">
        <v>44901</v>
      </c>
      <c r="R37" s="23"/>
      <c r="S37" s="23"/>
      <c r="T37" s="23"/>
      <c r="U37" s="23"/>
      <c r="V37" s="23"/>
      <c r="W37" s="23"/>
      <c r="X37" s="23"/>
      <c r="Y37" s="23"/>
      <c r="Z37" s="23"/>
    </row>
    <row r="38" spans="1:26" x14ac:dyDescent="0.25">
      <c r="A38" s="23">
        <v>20</v>
      </c>
      <c r="B38" s="23" t="s">
        <v>386</v>
      </c>
      <c r="C38" s="23" t="s">
        <v>15</v>
      </c>
      <c r="D38" s="23" t="s">
        <v>11</v>
      </c>
      <c r="E38" s="23" t="s">
        <v>375</v>
      </c>
      <c r="F38" s="24" t="s">
        <v>321</v>
      </c>
      <c r="G38" s="24" t="s">
        <v>376</v>
      </c>
      <c r="H38" s="23" t="s">
        <v>115</v>
      </c>
      <c r="I38" s="23" t="s">
        <v>121</v>
      </c>
      <c r="J38" s="23" t="s">
        <v>120</v>
      </c>
      <c r="K38" s="23">
        <v>1</v>
      </c>
      <c r="L38" s="23">
        <v>1</v>
      </c>
      <c r="M38" s="23">
        <v>2</v>
      </c>
      <c r="N38" s="23" t="s">
        <v>114</v>
      </c>
      <c r="O38" s="23">
        <v>5</v>
      </c>
      <c r="P38" s="23" t="s">
        <v>23</v>
      </c>
      <c r="Q38" s="25">
        <v>44901</v>
      </c>
      <c r="R38" s="23"/>
      <c r="S38" s="23"/>
      <c r="T38" s="23"/>
      <c r="U38" s="23"/>
      <c r="V38" s="23"/>
      <c r="W38" s="23"/>
      <c r="X38" s="23"/>
      <c r="Y38" s="23"/>
      <c r="Z38" s="23"/>
    </row>
    <row r="39" spans="1:26" x14ac:dyDescent="0.25">
      <c r="A39" s="23">
        <v>20</v>
      </c>
      <c r="B39" s="23" t="s">
        <v>386</v>
      </c>
      <c r="C39" s="23" t="s">
        <v>15</v>
      </c>
      <c r="D39" s="23" t="s">
        <v>11</v>
      </c>
      <c r="E39" s="23" t="s">
        <v>375</v>
      </c>
      <c r="F39" s="24" t="s">
        <v>321</v>
      </c>
      <c r="G39" s="24" t="s">
        <v>376</v>
      </c>
      <c r="H39" s="23" t="s">
        <v>115</v>
      </c>
      <c r="I39" s="23" t="s">
        <v>125</v>
      </c>
      <c r="J39" s="23" t="s">
        <v>124</v>
      </c>
      <c r="K39" s="23">
        <v>1</v>
      </c>
      <c r="L39" s="23">
        <v>1</v>
      </c>
      <c r="M39" s="23">
        <v>2</v>
      </c>
      <c r="N39" s="23" t="s">
        <v>114</v>
      </c>
      <c r="O39" s="23">
        <v>2</v>
      </c>
      <c r="P39" s="23" t="s">
        <v>23</v>
      </c>
      <c r="Q39" s="25">
        <v>44901</v>
      </c>
      <c r="R39" s="23"/>
      <c r="S39" s="23"/>
      <c r="T39" s="23"/>
      <c r="U39" s="23"/>
      <c r="V39" s="23"/>
      <c r="W39" s="23"/>
      <c r="X39" s="23"/>
      <c r="Y39" s="23"/>
      <c r="Z39" s="23"/>
    </row>
    <row r="40" spans="1:26" x14ac:dyDescent="0.25">
      <c r="A40" s="23">
        <v>20</v>
      </c>
      <c r="B40" s="23" t="s">
        <v>386</v>
      </c>
      <c r="C40" s="23" t="s">
        <v>15</v>
      </c>
      <c r="D40" s="23" t="s">
        <v>11</v>
      </c>
      <c r="E40" s="23" t="s">
        <v>375</v>
      </c>
      <c r="F40" s="24" t="s">
        <v>321</v>
      </c>
      <c r="G40" s="24" t="s">
        <v>376</v>
      </c>
      <c r="H40" s="23" t="s">
        <v>115</v>
      </c>
      <c r="I40" s="23" t="s">
        <v>113</v>
      </c>
      <c r="J40" s="23" t="s">
        <v>112</v>
      </c>
      <c r="K40" s="23">
        <v>1</v>
      </c>
      <c r="L40" s="23">
        <v>1</v>
      </c>
      <c r="M40" s="23">
        <v>4</v>
      </c>
      <c r="N40" s="23" t="s">
        <v>114</v>
      </c>
      <c r="O40" s="23">
        <v>0.5</v>
      </c>
      <c r="P40" s="23" t="s">
        <v>40</v>
      </c>
      <c r="Q40" s="25">
        <v>44901</v>
      </c>
      <c r="R40" s="23"/>
      <c r="S40" s="23"/>
      <c r="T40" s="23"/>
      <c r="U40" s="23"/>
      <c r="V40" s="23"/>
      <c r="W40" s="23"/>
      <c r="X40" s="23"/>
      <c r="Y40" s="23"/>
      <c r="Z40" s="23"/>
    </row>
    <row r="41" spans="1:26" x14ac:dyDescent="0.25">
      <c r="A41" s="23">
        <v>20</v>
      </c>
      <c r="B41" s="23" t="s">
        <v>386</v>
      </c>
      <c r="C41" s="23" t="s">
        <v>15</v>
      </c>
      <c r="D41" s="23" t="s">
        <v>11</v>
      </c>
      <c r="E41" s="23" t="s">
        <v>375</v>
      </c>
      <c r="F41" s="24" t="s">
        <v>321</v>
      </c>
      <c r="G41" s="24" t="s">
        <v>376</v>
      </c>
      <c r="H41" s="23" t="s">
        <v>115</v>
      </c>
      <c r="I41" s="23" t="s">
        <v>117</v>
      </c>
      <c r="J41" s="23" t="s">
        <v>116</v>
      </c>
      <c r="K41" s="23">
        <v>1</v>
      </c>
      <c r="L41" s="23">
        <v>1</v>
      </c>
      <c r="M41" s="23">
        <v>4</v>
      </c>
      <c r="N41" s="23" t="s">
        <v>114</v>
      </c>
      <c r="O41" s="23">
        <v>1</v>
      </c>
      <c r="P41" s="23" t="s">
        <v>40</v>
      </c>
      <c r="Q41" s="25">
        <v>44901</v>
      </c>
      <c r="R41" s="23"/>
      <c r="S41" s="23"/>
      <c r="T41" s="23"/>
      <c r="U41" s="23"/>
      <c r="V41" s="23"/>
      <c r="W41" s="23"/>
      <c r="X41" s="23"/>
      <c r="Y41" s="23"/>
      <c r="Z41" s="23"/>
    </row>
    <row r="42" spans="1:26" x14ac:dyDescent="0.25">
      <c r="A42" s="23">
        <v>20</v>
      </c>
      <c r="B42" s="23" t="s">
        <v>386</v>
      </c>
      <c r="C42" s="23" t="s">
        <v>15</v>
      </c>
      <c r="D42" s="23" t="s">
        <v>11</v>
      </c>
      <c r="E42" s="23" t="s">
        <v>375</v>
      </c>
      <c r="F42" s="24" t="s">
        <v>321</v>
      </c>
      <c r="G42" s="24" t="s">
        <v>376</v>
      </c>
      <c r="H42" s="23" t="s">
        <v>115</v>
      </c>
      <c r="I42" s="23" t="s">
        <v>127</v>
      </c>
      <c r="J42" s="23" t="s">
        <v>126</v>
      </c>
      <c r="K42" s="23">
        <v>1</v>
      </c>
      <c r="L42" s="23">
        <v>1</v>
      </c>
      <c r="M42" s="23">
        <v>2</v>
      </c>
      <c r="N42" s="23" t="s">
        <v>114</v>
      </c>
      <c r="O42" s="23">
        <v>6</v>
      </c>
      <c r="P42" s="23" t="s">
        <v>20</v>
      </c>
      <c r="Q42" s="25">
        <v>44901</v>
      </c>
      <c r="R42" s="23"/>
      <c r="S42" s="23"/>
      <c r="T42" s="23"/>
      <c r="U42" s="23"/>
      <c r="V42" s="23"/>
      <c r="W42" s="23"/>
      <c r="X42" s="23"/>
      <c r="Y42" s="23"/>
      <c r="Z42" s="23"/>
    </row>
    <row r="43" spans="1:26" x14ac:dyDescent="0.25">
      <c r="A43" s="23">
        <v>20</v>
      </c>
      <c r="B43" s="23" t="s">
        <v>386</v>
      </c>
      <c r="C43" s="23" t="s">
        <v>15</v>
      </c>
      <c r="D43" s="23" t="s">
        <v>11</v>
      </c>
      <c r="E43" s="23" t="s">
        <v>375</v>
      </c>
      <c r="F43" s="24" t="s">
        <v>321</v>
      </c>
      <c r="G43" s="24" t="s">
        <v>376</v>
      </c>
      <c r="H43" s="23" t="s">
        <v>115</v>
      </c>
      <c r="I43" s="23" t="s">
        <v>129</v>
      </c>
      <c r="J43" s="23" t="s">
        <v>128</v>
      </c>
      <c r="K43" s="23">
        <v>1</v>
      </c>
      <c r="L43" s="23">
        <v>1</v>
      </c>
      <c r="M43" s="23">
        <v>4</v>
      </c>
      <c r="N43" s="23" t="s">
        <v>114</v>
      </c>
      <c r="O43" s="23">
        <v>2</v>
      </c>
      <c r="P43" s="23" t="s">
        <v>43</v>
      </c>
      <c r="Q43" s="25">
        <v>44901</v>
      </c>
      <c r="R43" s="23"/>
      <c r="S43" s="23"/>
      <c r="T43" s="23"/>
      <c r="U43" s="23"/>
      <c r="V43" s="23"/>
      <c r="W43" s="23"/>
      <c r="X43" s="23"/>
      <c r="Y43" s="23"/>
      <c r="Z43" s="23"/>
    </row>
    <row r="44" spans="1:26" x14ac:dyDescent="0.25">
      <c r="A44" s="23">
        <v>20</v>
      </c>
      <c r="B44" s="23" t="s">
        <v>386</v>
      </c>
      <c r="C44" s="23" t="s">
        <v>15</v>
      </c>
      <c r="D44" s="23" t="s">
        <v>11</v>
      </c>
      <c r="E44" s="23" t="s">
        <v>375</v>
      </c>
      <c r="F44" s="24" t="s">
        <v>321</v>
      </c>
      <c r="G44" s="24" t="s">
        <v>376</v>
      </c>
      <c r="H44" s="23" t="s">
        <v>115</v>
      </c>
      <c r="I44" s="23" t="s">
        <v>123</v>
      </c>
      <c r="J44" s="23" t="s">
        <v>122</v>
      </c>
      <c r="K44" s="23">
        <v>1</v>
      </c>
      <c r="L44" s="23">
        <v>1</v>
      </c>
      <c r="M44" s="23">
        <v>4</v>
      </c>
      <c r="N44" s="23" t="s">
        <v>114</v>
      </c>
      <c r="O44" s="23">
        <v>15</v>
      </c>
      <c r="P44" s="23" t="s">
        <v>20</v>
      </c>
      <c r="Q44" s="25">
        <v>44901</v>
      </c>
      <c r="R44" s="23"/>
      <c r="S44" s="23"/>
      <c r="T44" s="23"/>
      <c r="U44" s="23"/>
      <c r="V44" s="23"/>
      <c r="W44" s="23"/>
      <c r="X44" s="23"/>
      <c r="Y44" s="23"/>
      <c r="Z44" s="23"/>
    </row>
    <row r="45" spans="1:26" x14ac:dyDescent="0.25">
      <c r="A45" s="20">
        <v>20</v>
      </c>
      <c r="B45" s="20" t="s">
        <v>386</v>
      </c>
      <c r="C45" s="20" t="s">
        <v>15</v>
      </c>
      <c r="D45" s="20" t="s">
        <v>11</v>
      </c>
      <c r="E45" s="20" t="s">
        <v>375</v>
      </c>
      <c r="F45" s="21" t="s">
        <v>321</v>
      </c>
      <c r="G45" s="21" t="s">
        <v>376</v>
      </c>
      <c r="H45" s="20" t="s">
        <v>19</v>
      </c>
      <c r="I45" s="20" t="s">
        <v>131</v>
      </c>
      <c r="J45" s="20" t="s">
        <v>130</v>
      </c>
      <c r="K45" s="20">
        <v>1</v>
      </c>
      <c r="L45" s="20">
        <v>1</v>
      </c>
      <c r="M45" s="20">
        <v>2</v>
      </c>
      <c r="N45" s="20" t="s">
        <v>132</v>
      </c>
      <c r="O45" s="20">
        <v>9</v>
      </c>
      <c r="P45" s="20" t="s">
        <v>20</v>
      </c>
      <c r="Q45" s="22">
        <v>44901</v>
      </c>
      <c r="R45" s="20"/>
      <c r="S45" s="20"/>
      <c r="T45" s="20"/>
      <c r="U45" s="20"/>
      <c r="V45" s="20"/>
      <c r="W45" s="20"/>
      <c r="X45" s="20"/>
      <c r="Y45" s="20"/>
      <c r="Z45" s="20"/>
    </row>
    <row r="46" spans="1:26" x14ac:dyDescent="0.25">
      <c r="A46" s="20">
        <v>20</v>
      </c>
      <c r="B46" s="20" t="s">
        <v>386</v>
      </c>
      <c r="C46" s="20" t="s">
        <v>15</v>
      </c>
      <c r="D46" s="20" t="s">
        <v>11</v>
      </c>
      <c r="E46" s="20" t="s">
        <v>375</v>
      </c>
      <c r="F46" s="21" t="s">
        <v>321</v>
      </c>
      <c r="G46" s="21" t="s">
        <v>376</v>
      </c>
      <c r="H46" s="20" t="s">
        <v>19</v>
      </c>
      <c r="I46" s="20" t="s">
        <v>134</v>
      </c>
      <c r="J46" s="20" t="s">
        <v>133</v>
      </c>
      <c r="K46" s="20">
        <v>1</v>
      </c>
      <c r="L46" s="20">
        <v>1</v>
      </c>
      <c r="M46" s="20">
        <v>4</v>
      </c>
      <c r="N46" s="20" t="s">
        <v>132</v>
      </c>
      <c r="O46" s="20">
        <v>2</v>
      </c>
      <c r="P46" s="20" t="s">
        <v>43</v>
      </c>
      <c r="Q46" s="22">
        <v>44901</v>
      </c>
      <c r="R46" s="20"/>
      <c r="S46" s="20"/>
      <c r="T46" s="20"/>
      <c r="U46" s="20"/>
      <c r="V46" s="20"/>
      <c r="W46" s="20"/>
      <c r="X46" s="20"/>
      <c r="Y46" s="20"/>
      <c r="Z46" s="20"/>
    </row>
    <row r="47" spans="1:26" x14ac:dyDescent="0.25">
      <c r="A47" s="20">
        <v>20</v>
      </c>
      <c r="B47" s="20" t="s">
        <v>386</v>
      </c>
      <c r="C47" s="20" t="s">
        <v>15</v>
      </c>
      <c r="D47" s="20" t="s">
        <v>11</v>
      </c>
      <c r="E47" s="20" t="s">
        <v>375</v>
      </c>
      <c r="F47" s="21" t="s">
        <v>321</v>
      </c>
      <c r="G47" s="21" t="s">
        <v>376</v>
      </c>
      <c r="H47" s="20" t="s">
        <v>19</v>
      </c>
      <c r="I47" s="20" t="s">
        <v>136</v>
      </c>
      <c r="J47" s="20" t="s">
        <v>135</v>
      </c>
      <c r="K47" s="20">
        <v>1</v>
      </c>
      <c r="L47" s="20">
        <v>1</v>
      </c>
      <c r="M47" s="20">
        <v>2</v>
      </c>
      <c r="N47" s="20" t="s">
        <v>132</v>
      </c>
      <c r="O47" s="20">
        <v>2</v>
      </c>
      <c r="P47" s="20" t="s">
        <v>40</v>
      </c>
      <c r="Q47" s="22">
        <v>44901</v>
      </c>
      <c r="R47" s="20"/>
      <c r="S47" s="20"/>
      <c r="T47" s="20"/>
      <c r="U47" s="20"/>
      <c r="V47" s="20"/>
      <c r="W47" s="20"/>
      <c r="X47" s="20"/>
      <c r="Y47" s="20"/>
      <c r="Z47" s="20"/>
    </row>
    <row r="48" spans="1:26" x14ac:dyDescent="0.25">
      <c r="A48" s="20">
        <v>20</v>
      </c>
      <c r="B48" s="20" t="s">
        <v>386</v>
      </c>
      <c r="C48" s="20" t="s">
        <v>15</v>
      </c>
      <c r="D48" s="20" t="s">
        <v>11</v>
      </c>
      <c r="E48" s="20" t="s">
        <v>375</v>
      </c>
      <c r="F48" s="21" t="s">
        <v>321</v>
      </c>
      <c r="G48" s="21" t="s">
        <v>376</v>
      </c>
      <c r="H48" s="20" t="s">
        <v>19</v>
      </c>
      <c r="I48" s="20" t="s">
        <v>138</v>
      </c>
      <c r="J48" s="20" t="s">
        <v>137</v>
      </c>
      <c r="K48" s="20">
        <v>1</v>
      </c>
      <c r="L48" s="20">
        <v>1</v>
      </c>
      <c r="M48" s="20">
        <v>2</v>
      </c>
      <c r="N48" s="20" t="s">
        <v>132</v>
      </c>
      <c r="O48" s="20">
        <v>0.25</v>
      </c>
      <c r="P48" s="20" t="s">
        <v>40</v>
      </c>
      <c r="Q48" s="22">
        <v>44901</v>
      </c>
      <c r="R48" s="20"/>
      <c r="S48" s="20"/>
      <c r="T48" s="20"/>
      <c r="U48" s="20"/>
      <c r="V48" s="20"/>
      <c r="W48" s="20"/>
      <c r="X48" s="20"/>
      <c r="Y48" s="20"/>
      <c r="Z48" s="20"/>
    </row>
    <row r="49" spans="1:26" x14ac:dyDescent="0.25">
      <c r="A49" s="20">
        <v>20</v>
      </c>
      <c r="B49" s="20" t="s">
        <v>386</v>
      </c>
      <c r="C49" s="20" t="s">
        <v>15</v>
      </c>
      <c r="D49" s="20" t="s">
        <v>11</v>
      </c>
      <c r="E49" s="20" t="s">
        <v>375</v>
      </c>
      <c r="F49" s="21" t="s">
        <v>321</v>
      </c>
      <c r="G49" s="21" t="s">
        <v>376</v>
      </c>
      <c r="H49" s="20" t="s">
        <v>19</v>
      </c>
      <c r="I49" s="20" t="s">
        <v>140</v>
      </c>
      <c r="J49" s="20" t="s">
        <v>139</v>
      </c>
      <c r="K49" s="20">
        <v>1</v>
      </c>
      <c r="L49" s="20">
        <v>1</v>
      </c>
      <c r="M49" s="20">
        <v>3</v>
      </c>
      <c r="N49" s="20" t="s">
        <v>132</v>
      </c>
      <c r="O49" s="20">
        <v>3</v>
      </c>
      <c r="P49" s="20" t="s">
        <v>23</v>
      </c>
      <c r="Q49" s="22">
        <v>44901</v>
      </c>
      <c r="R49" s="20"/>
      <c r="S49" s="20"/>
      <c r="T49" s="20"/>
      <c r="U49" s="20"/>
      <c r="V49" s="20"/>
      <c r="W49" s="20"/>
      <c r="X49" s="20"/>
      <c r="Y49" s="20"/>
      <c r="Z49" s="20"/>
    </row>
    <row r="50" spans="1:26" x14ac:dyDescent="0.25">
      <c r="A50" s="29">
        <v>20</v>
      </c>
      <c r="B50" s="29" t="s">
        <v>386</v>
      </c>
      <c r="C50" s="29" t="s">
        <v>15</v>
      </c>
      <c r="D50" s="29" t="s">
        <v>11</v>
      </c>
      <c r="E50" s="29" t="s">
        <v>375</v>
      </c>
      <c r="F50" s="30" t="s">
        <v>321</v>
      </c>
      <c r="G50" s="30" t="s">
        <v>376</v>
      </c>
      <c r="H50" s="29" t="s">
        <v>19</v>
      </c>
      <c r="I50" s="29" t="s">
        <v>165</v>
      </c>
      <c r="J50" s="29" t="s">
        <v>164</v>
      </c>
      <c r="K50" s="29">
        <v>1</v>
      </c>
      <c r="L50" s="29">
        <v>1</v>
      </c>
      <c r="M50" s="29">
        <v>3</v>
      </c>
      <c r="N50" s="29" t="s">
        <v>159</v>
      </c>
      <c r="O50" s="29">
        <v>2</v>
      </c>
      <c r="P50" s="29" t="s">
        <v>43</v>
      </c>
      <c r="Q50" s="31">
        <v>44901</v>
      </c>
      <c r="R50" s="29"/>
      <c r="S50" s="29"/>
      <c r="T50" s="29"/>
      <c r="U50" s="29"/>
      <c r="V50" s="29"/>
      <c r="W50" s="29"/>
      <c r="X50" s="29"/>
      <c r="Y50" s="29"/>
      <c r="Z50" s="29"/>
    </row>
    <row r="51" spans="1:26" x14ac:dyDescent="0.25">
      <c r="A51" s="29">
        <v>20</v>
      </c>
      <c r="B51" s="29" t="s">
        <v>386</v>
      </c>
      <c r="C51" s="29" t="s">
        <v>15</v>
      </c>
      <c r="D51" s="29" t="s">
        <v>11</v>
      </c>
      <c r="E51" s="29" t="s">
        <v>375</v>
      </c>
      <c r="F51" s="30" t="s">
        <v>321</v>
      </c>
      <c r="G51" s="30" t="s">
        <v>376</v>
      </c>
      <c r="H51" s="29" t="s">
        <v>19</v>
      </c>
      <c r="I51" s="29" t="s">
        <v>167</v>
      </c>
      <c r="J51" s="29" t="s">
        <v>166</v>
      </c>
      <c r="K51" s="29">
        <v>1</v>
      </c>
      <c r="L51" s="29">
        <v>1</v>
      </c>
      <c r="M51" s="29">
        <v>2</v>
      </c>
      <c r="N51" s="29" t="s">
        <v>159</v>
      </c>
      <c r="O51" s="29">
        <v>4</v>
      </c>
      <c r="P51" s="29" t="s">
        <v>23</v>
      </c>
      <c r="Q51" s="31">
        <v>44901</v>
      </c>
      <c r="R51" s="29"/>
      <c r="S51" s="29"/>
      <c r="T51" s="29"/>
      <c r="U51" s="29"/>
      <c r="V51" s="29"/>
      <c r="W51" s="29"/>
      <c r="X51" s="29"/>
      <c r="Y51" s="29"/>
      <c r="Z51" s="29"/>
    </row>
    <row r="52" spans="1:26" x14ac:dyDescent="0.25">
      <c r="A52" s="29">
        <v>20</v>
      </c>
      <c r="B52" s="29" t="s">
        <v>386</v>
      </c>
      <c r="C52" s="29" t="s">
        <v>15</v>
      </c>
      <c r="D52" s="29" t="s">
        <v>11</v>
      </c>
      <c r="E52" s="29" t="s">
        <v>375</v>
      </c>
      <c r="F52" s="30" t="s">
        <v>321</v>
      </c>
      <c r="G52" s="30" t="s">
        <v>376</v>
      </c>
      <c r="H52" s="29" t="s">
        <v>19</v>
      </c>
      <c r="I52" s="29" t="s">
        <v>169</v>
      </c>
      <c r="J52" s="29" t="s">
        <v>168</v>
      </c>
      <c r="K52" s="29">
        <v>1</v>
      </c>
      <c r="L52" s="29">
        <v>1</v>
      </c>
      <c r="M52" s="29">
        <v>1</v>
      </c>
      <c r="N52" s="29" t="s">
        <v>159</v>
      </c>
      <c r="O52" s="29">
        <v>3</v>
      </c>
      <c r="P52" s="29" t="s">
        <v>23</v>
      </c>
      <c r="Q52" s="31">
        <v>44901</v>
      </c>
      <c r="R52" s="29"/>
      <c r="S52" s="29"/>
      <c r="T52" s="29"/>
      <c r="U52" s="29"/>
      <c r="V52" s="29"/>
      <c r="W52" s="29"/>
      <c r="X52" s="29"/>
      <c r="Y52" s="29"/>
      <c r="Z52" s="29"/>
    </row>
    <row r="53" spans="1:26" x14ac:dyDescent="0.25">
      <c r="A53" s="29">
        <v>20</v>
      </c>
      <c r="B53" s="29" t="s">
        <v>386</v>
      </c>
      <c r="C53" s="29" t="s">
        <v>15</v>
      </c>
      <c r="D53" s="29" t="s">
        <v>11</v>
      </c>
      <c r="E53" s="29" t="s">
        <v>375</v>
      </c>
      <c r="F53" s="30" t="s">
        <v>321</v>
      </c>
      <c r="G53" s="30" t="s">
        <v>376</v>
      </c>
      <c r="H53" s="29" t="s">
        <v>19</v>
      </c>
      <c r="I53" s="29" t="s">
        <v>158</v>
      </c>
      <c r="J53" s="29" t="s">
        <v>157</v>
      </c>
      <c r="K53" s="29">
        <v>1</v>
      </c>
      <c r="L53" s="29">
        <v>1</v>
      </c>
      <c r="M53" s="29">
        <v>3</v>
      </c>
      <c r="N53" s="29" t="s">
        <v>159</v>
      </c>
      <c r="O53" s="29">
        <v>2</v>
      </c>
      <c r="P53" s="29" t="s">
        <v>43</v>
      </c>
      <c r="Q53" s="31">
        <v>44901</v>
      </c>
      <c r="R53" s="29"/>
      <c r="S53" s="29"/>
      <c r="T53" s="29"/>
      <c r="U53" s="29"/>
      <c r="V53" s="29"/>
      <c r="W53" s="29"/>
      <c r="X53" s="29"/>
      <c r="Y53" s="29"/>
      <c r="Z53" s="29"/>
    </row>
    <row r="54" spans="1:26" x14ac:dyDescent="0.25">
      <c r="A54" s="29">
        <v>20</v>
      </c>
      <c r="B54" s="29" t="s">
        <v>386</v>
      </c>
      <c r="C54" s="29" t="s">
        <v>15</v>
      </c>
      <c r="D54" s="29" t="s">
        <v>11</v>
      </c>
      <c r="E54" s="29" t="s">
        <v>375</v>
      </c>
      <c r="F54" s="30" t="s">
        <v>321</v>
      </c>
      <c r="G54" s="30" t="s">
        <v>376</v>
      </c>
      <c r="H54" s="29" t="s">
        <v>19</v>
      </c>
      <c r="I54" s="29" t="s">
        <v>161</v>
      </c>
      <c r="J54" s="29" t="s">
        <v>160</v>
      </c>
      <c r="K54" s="29">
        <v>1</v>
      </c>
      <c r="L54" s="29">
        <v>1</v>
      </c>
      <c r="M54" s="29">
        <v>2</v>
      </c>
      <c r="N54" s="29" t="s">
        <v>159</v>
      </c>
      <c r="O54" s="29">
        <v>4</v>
      </c>
      <c r="P54" s="29" t="s">
        <v>23</v>
      </c>
      <c r="Q54" s="31">
        <v>44901</v>
      </c>
      <c r="R54" s="29"/>
      <c r="S54" s="29"/>
      <c r="T54" s="29"/>
      <c r="U54" s="29"/>
      <c r="V54" s="29"/>
      <c r="W54" s="29"/>
      <c r="X54" s="29"/>
      <c r="Y54" s="29"/>
      <c r="Z54" s="29"/>
    </row>
    <row r="55" spans="1:26" x14ac:dyDescent="0.25">
      <c r="A55" s="29">
        <v>20</v>
      </c>
      <c r="B55" s="29" t="s">
        <v>386</v>
      </c>
      <c r="C55" s="29" t="s">
        <v>15</v>
      </c>
      <c r="D55" s="29" t="s">
        <v>11</v>
      </c>
      <c r="E55" s="29" t="s">
        <v>375</v>
      </c>
      <c r="F55" s="30" t="s">
        <v>321</v>
      </c>
      <c r="G55" s="30" t="s">
        <v>376</v>
      </c>
      <c r="H55" s="29" t="s">
        <v>19</v>
      </c>
      <c r="I55" s="29" t="s">
        <v>163</v>
      </c>
      <c r="J55" s="29" t="s">
        <v>162</v>
      </c>
      <c r="K55" s="29">
        <v>1</v>
      </c>
      <c r="L55" s="29">
        <v>1</v>
      </c>
      <c r="M55" s="29">
        <v>1</v>
      </c>
      <c r="N55" s="29" t="s">
        <v>159</v>
      </c>
      <c r="O55" s="29">
        <v>3</v>
      </c>
      <c r="P55" s="29" t="s">
        <v>23</v>
      </c>
      <c r="Q55" s="31">
        <v>44901</v>
      </c>
      <c r="R55" s="29"/>
      <c r="S55" s="29"/>
      <c r="T55" s="29"/>
      <c r="U55" s="29"/>
      <c r="V55" s="29"/>
      <c r="W55" s="29"/>
      <c r="X55" s="29"/>
      <c r="Y55" s="29"/>
      <c r="Z55" s="29"/>
    </row>
    <row r="56" spans="1:26" x14ac:dyDescent="0.25">
      <c r="A56" s="35">
        <v>20</v>
      </c>
      <c r="B56" s="35" t="s">
        <v>386</v>
      </c>
      <c r="C56" s="35" t="s">
        <v>15</v>
      </c>
      <c r="D56" s="35" t="s">
        <v>11</v>
      </c>
      <c r="E56" s="35" t="s">
        <v>375</v>
      </c>
      <c r="F56" s="36" t="s">
        <v>321</v>
      </c>
      <c r="G56" s="36" t="s">
        <v>376</v>
      </c>
      <c r="H56" s="35" t="s">
        <v>56</v>
      </c>
      <c r="I56" s="35" t="s">
        <v>179</v>
      </c>
      <c r="J56" s="35" t="s">
        <v>178</v>
      </c>
      <c r="K56" s="35">
        <v>1</v>
      </c>
      <c r="L56" s="35">
        <v>1</v>
      </c>
      <c r="M56" s="35">
        <v>4</v>
      </c>
      <c r="N56" s="35" t="s">
        <v>172</v>
      </c>
      <c r="O56" s="35">
        <v>8</v>
      </c>
      <c r="P56" s="35" t="s">
        <v>20</v>
      </c>
      <c r="Q56" s="37">
        <v>44901</v>
      </c>
      <c r="R56" s="35"/>
      <c r="S56" s="35"/>
      <c r="T56" s="35"/>
      <c r="U56" s="35"/>
      <c r="V56" s="35"/>
      <c r="W56" s="35"/>
      <c r="X56" s="35"/>
      <c r="Y56" s="35"/>
      <c r="Z56" s="35"/>
    </row>
    <row r="57" spans="1:26" x14ac:dyDescent="0.25">
      <c r="A57" s="35">
        <v>20</v>
      </c>
      <c r="B57" s="35" t="s">
        <v>386</v>
      </c>
      <c r="C57" s="35" t="s">
        <v>15</v>
      </c>
      <c r="D57" s="35" t="s">
        <v>11</v>
      </c>
      <c r="E57" s="35" t="s">
        <v>375</v>
      </c>
      <c r="F57" s="36" t="s">
        <v>321</v>
      </c>
      <c r="G57" s="36" t="s">
        <v>376</v>
      </c>
      <c r="H57" s="35" t="s">
        <v>56</v>
      </c>
      <c r="I57" s="35" t="s">
        <v>175</v>
      </c>
      <c r="J57" s="35" t="s">
        <v>174</v>
      </c>
      <c r="K57" s="35">
        <v>1</v>
      </c>
      <c r="L57" s="35">
        <v>1</v>
      </c>
      <c r="M57" s="35">
        <v>4</v>
      </c>
      <c r="N57" s="35" t="s">
        <v>172</v>
      </c>
      <c r="O57" s="35">
        <v>6</v>
      </c>
      <c r="P57" s="35" t="s">
        <v>23</v>
      </c>
      <c r="Q57" s="37">
        <v>44901</v>
      </c>
      <c r="R57" s="35"/>
      <c r="S57" s="35"/>
      <c r="T57" s="35"/>
      <c r="U57" s="35"/>
      <c r="V57" s="35"/>
      <c r="W57" s="35"/>
      <c r="X57" s="35"/>
      <c r="Y57" s="35"/>
      <c r="Z57" s="35"/>
    </row>
    <row r="58" spans="1:26" x14ac:dyDescent="0.25">
      <c r="A58" s="35">
        <v>20</v>
      </c>
      <c r="B58" s="35" t="s">
        <v>386</v>
      </c>
      <c r="C58" s="35" t="s">
        <v>15</v>
      </c>
      <c r="D58" s="35" t="s">
        <v>11</v>
      </c>
      <c r="E58" s="35" t="s">
        <v>375</v>
      </c>
      <c r="F58" s="36" t="s">
        <v>321</v>
      </c>
      <c r="G58" s="36" t="s">
        <v>376</v>
      </c>
      <c r="H58" s="35" t="s">
        <v>115</v>
      </c>
      <c r="I58" s="35" t="s">
        <v>181</v>
      </c>
      <c r="J58" s="35" t="s">
        <v>180</v>
      </c>
      <c r="K58" s="35">
        <v>1</v>
      </c>
      <c r="L58" s="35">
        <v>1</v>
      </c>
      <c r="M58" s="35">
        <v>3</v>
      </c>
      <c r="N58" s="35" t="s">
        <v>172</v>
      </c>
      <c r="O58" s="35">
        <v>6</v>
      </c>
      <c r="P58" s="35" t="s">
        <v>23</v>
      </c>
      <c r="Q58" s="37">
        <v>44901</v>
      </c>
      <c r="R58" s="35"/>
      <c r="S58" s="35"/>
      <c r="T58" s="35"/>
      <c r="U58" s="35"/>
      <c r="V58" s="35"/>
      <c r="W58" s="35"/>
      <c r="X58" s="35"/>
      <c r="Y58" s="35"/>
      <c r="Z58" s="35"/>
    </row>
    <row r="59" spans="1:26" x14ac:dyDescent="0.25">
      <c r="A59" s="47">
        <v>20</v>
      </c>
      <c r="B59" s="47" t="s">
        <v>386</v>
      </c>
      <c r="C59" s="47" t="s">
        <v>15</v>
      </c>
      <c r="D59" s="47" t="s">
        <v>11</v>
      </c>
      <c r="E59" s="47" t="s">
        <v>375</v>
      </c>
      <c r="F59" s="48" t="s">
        <v>321</v>
      </c>
      <c r="G59" s="48" t="s">
        <v>376</v>
      </c>
      <c r="H59" s="47" t="s">
        <v>19</v>
      </c>
      <c r="I59" s="47" t="s">
        <v>183</v>
      </c>
      <c r="J59" s="47" t="s">
        <v>182</v>
      </c>
      <c r="K59" s="47">
        <v>1</v>
      </c>
      <c r="L59" s="47">
        <v>1</v>
      </c>
      <c r="M59" s="47">
        <v>1</v>
      </c>
      <c r="N59" s="47" t="s">
        <v>184</v>
      </c>
      <c r="O59" s="47">
        <v>0</v>
      </c>
      <c r="P59" s="47" t="s">
        <v>40</v>
      </c>
      <c r="Q59" s="49">
        <v>44901</v>
      </c>
      <c r="R59" s="47"/>
      <c r="S59" s="47"/>
      <c r="T59" s="47"/>
      <c r="U59" s="47"/>
      <c r="V59" s="47"/>
      <c r="W59" s="47"/>
      <c r="X59" s="47"/>
      <c r="Y59" s="47"/>
      <c r="Z59" s="47"/>
    </row>
    <row r="60" spans="1:26" x14ac:dyDescent="0.25">
      <c r="A60" s="47">
        <v>20</v>
      </c>
      <c r="B60" s="47" t="s">
        <v>386</v>
      </c>
      <c r="C60" s="47" t="s">
        <v>15</v>
      </c>
      <c r="D60" s="47" t="s">
        <v>11</v>
      </c>
      <c r="E60" s="47" t="s">
        <v>375</v>
      </c>
      <c r="F60" s="48" t="s">
        <v>321</v>
      </c>
      <c r="G60" s="48" t="s">
        <v>376</v>
      </c>
      <c r="H60" s="47" t="s">
        <v>19</v>
      </c>
      <c r="I60" s="47" t="s">
        <v>186</v>
      </c>
      <c r="J60" s="47" t="s">
        <v>185</v>
      </c>
      <c r="K60" s="47">
        <v>1</v>
      </c>
      <c r="L60" s="47">
        <v>1</v>
      </c>
      <c r="M60" s="47">
        <v>4</v>
      </c>
      <c r="N60" s="47" t="s">
        <v>184</v>
      </c>
      <c r="O60" s="47">
        <v>0</v>
      </c>
      <c r="P60" s="47" t="s">
        <v>40</v>
      </c>
      <c r="Q60" s="49">
        <v>44901</v>
      </c>
      <c r="R60" s="47"/>
      <c r="S60" s="47"/>
      <c r="T60" s="47"/>
      <c r="U60" s="47"/>
      <c r="V60" s="47"/>
      <c r="W60" s="47"/>
      <c r="X60" s="47"/>
      <c r="Y60" s="47"/>
      <c r="Z60" s="47"/>
    </row>
    <row r="61" spans="1:26" x14ac:dyDescent="0.25">
      <c r="A61" s="47">
        <v>20</v>
      </c>
      <c r="B61" s="47" t="s">
        <v>386</v>
      </c>
      <c r="C61" s="47" t="s">
        <v>15</v>
      </c>
      <c r="D61" s="47" t="s">
        <v>11</v>
      </c>
      <c r="E61" s="47" t="s">
        <v>375</v>
      </c>
      <c r="F61" s="48" t="s">
        <v>321</v>
      </c>
      <c r="G61" s="48" t="s">
        <v>376</v>
      </c>
      <c r="H61" s="47" t="s">
        <v>173</v>
      </c>
      <c r="I61" s="47" t="s">
        <v>188</v>
      </c>
      <c r="J61" s="47" t="s">
        <v>187</v>
      </c>
      <c r="K61" s="47">
        <v>1</v>
      </c>
      <c r="L61" s="47">
        <v>1</v>
      </c>
      <c r="M61" s="47">
        <v>4</v>
      </c>
      <c r="N61" s="47" t="s">
        <v>184</v>
      </c>
      <c r="O61" s="47">
        <v>0</v>
      </c>
      <c r="P61" s="47" t="s">
        <v>40</v>
      </c>
      <c r="Q61" s="49">
        <v>44901</v>
      </c>
      <c r="R61" s="47"/>
      <c r="S61" s="47"/>
      <c r="T61" s="47"/>
      <c r="U61" s="47"/>
      <c r="V61" s="47"/>
      <c r="W61" s="47"/>
      <c r="X61" s="47"/>
      <c r="Y61" s="47"/>
      <c r="Z61" s="47"/>
    </row>
    <row r="62" spans="1:26" x14ac:dyDescent="0.25">
      <c r="A62" s="47">
        <v>20</v>
      </c>
      <c r="B62" s="47" t="s">
        <v>386</v>
      </c>
      <c r="C62" s="47" t="s">
        <v>15</v>
      </c>
      <c r="D62" s="47" t="s">
        <v>11</v>
      </c>
      <c r="E62" s="47" t="s">
        <v>375</v>
      </c>
      <c r="F62" s="48" t="s">
        <v>321</v>
      </c>
      <c r="G62" s="48" t="s">
        <v>376</v>
      </c>
      <c r="H62" s="47" t="s">
        <v>19</v>
      </c>
      <c r="I62" s="47" t="s">
        <v>192</v>
      </c>
      <c r="J62" s="47" t="s">
        <v>191</v>
      </c>
      <c r="K62" s="47">
        <v>1</v>
      </c>
      <c r="L62" s="47">
        <v>1</v>
      </c>
      <c r="M62" s="47">
        <v>19</v>
      </c>
      <c r="N62" s="47" t="s">
        <v>184</v>
      </c>
      <c r="O62" s="47">
        <v>0</v>
      </c>
      <c r="P62" s="47" t="s">
        <v>40</v>
      </c>
      <c r="Q62" s="49">
        <v>44901</v>
      </c>
      <c r="R62" s="47"/>
      <c r="S62" s="47"/>
      <c r="T62" s="47"/>
      <c r="U62" s="47"/>
      <c r="V62" s="47"/>
      <c r="W62" s="47"/>
      <c r="X62" s="47"/>
      <c r="Y62" s="47"/>
      <c r="Z62" s="47"/>
    </row>
    <row r="63" spans="1:26" x14ac:dyDescent="0.25">
      <c r="A63" s="47">
        <v>20</v>
      </c>
      <c r="B63" s="47" t="s">
        <v>386</v>
      </c>
      <c r="C63" s="47" t="s">
        <v>15</v>
      </c>
      <c r="D63" s="47" t="s">
        <v>11</v>
      </c>
      <c r="E63" s="47" t="s">
        <v>375</v>
      </c>
      <c r="F63" s="48" t="s">
        <v>321</v>
      </c>
      <c r="G63" s="48" t="s">
        <v>376</v>
      </c>
      <c r="H63" s="47" t="s">
        <v>19</v>
      </c>
      <c r="I63" s="47" t="s">
        <v>194</v>
      </c>
      <c r="J63" s="47" t="s">
        <v>193</v>
      </c>
      <c r="K63" s="47">
        <v>1</v>
      </c>
      <c r="L63" s="47">
        <v>1</v>
      </c>
      <c r="M63" s="47">
        <v>7</v>
      </c>
      <c r="N63" s="47" t="s">
        <v>184</v>
      </c>
      <c r="O63" s="47">
        <v>0</v>
      </c>
      <c r="P63" s="47" t="s">
        <v>40</v>
      </c>
      <c r="Q63" s="49">
        <v>44901</v>
      </c>
      <c r="R63" s="47"/>
      <c r="S63" s="47"/>
      <c r="T63" s="47"/>
      <c r="U63" s="47"/>
      <c r="V63" s="47"/>
      <c r="W63" s="47"/>
      <c r="X63" s="47"/>
      <c r="Y63" s="47"/>
      <c r="Z63" s="47"/>
    </row>
    <row r="64" spans="1:26" x14ac:dyDescent="0.25">
      <c r="A64" s="47">
        <v>20</v>
      </c>
      <c r="B64" s="47" t="s">
        <v>386</v>
      </c>
      <c r="C64" s="47" t="s">
        <v>15</v>
      </c>
      <c r="D64" s="47" t="s">
        <v>11</v>
      </c>
      <c r="E64" s="47" t="s">
        <v>375</v>
      </c>
      <c r="F64" s="48" t="s">
        <v>321</v>
      </c>
      <c r="G64" s="48" t="s">
        <v>376</v>
      </c>
      <c r="H64" s="47" t="s">
        <v>19</v>
      </c>
      <c r="I64" s="47" t="s">
        <v>196</v>
      </c>
      <c r="J64" s="47" t="s">
        <v>195</v>
      </c>
      <c r="K64" s="47">
        <v>1</v>
      </c>
      <c r="L64" s="47">
        <v>1</v>
      </c>
      <c r="M64" s="47">
        <v>4</v>
      </c>
      <c r="N64" s="47" t="s">
        <v>184</v>
      </c>
      <c r="O64" s="47">
        <v>0</v>
      </c>
      <c r="P64" s="47" t="s">
        <v>40</v>
      </c>
      <c r="Q64" s="49">
        <v>44901</v>
      </c>
      <c r="R64" s="47"/>
      <c r="S64" s="47"/>
      <c r="T64" s="47"/>
      <c r="U64" s="47"/>
      <c r="V64" s="47"/>
      <c r="W64" s="47"/>
      <c r="X64" s="47"/>
      <c r="Y64" s="47"/>
      <c r="Z64" s="47"/>
    </row>
    <row r="65" spans="1:26" x14ac:dyDescent="0.25">
      <c r="A65" s="38">
        <v>21</v>
      </c>
      <c r="B65" s="38" t="s">
        <v>386</v>
      </c>
      <c r="C65" s="38" t="s">
        <v>15</v>
      </c>
      <c r="D65" s="38" t="s">
        <v>11</v>
      </c>
      <c r="E65" s="38" t="s">
        <v>377</v>
      </c>
      <c r="F65" s="39" t="s">
        <v>322</v>
      </c>
      <c r="G65" s="39" t="s">
        <v>373</v>
      </c>
      <c r="H65" s="38" t="s">
        <v>19</v>
      </c>
      <c r="I65" s="38" t="s">
        <v>17</v>
      </c>
      <c r="J65" s="38" t="s">
        <v>16</v>
      </c>
      <c r="K65" s="38">
        <v>1</v>
      </c>
      <c r="L65" s="38">
        <v>1</v>
      </c>
      <c r="M65" s="38">
        <v>3</v>
      </c>
      <c r="N65" s="38" t="s">
        <v>18</v>
      </c>
      <c r="O65" s="38">
        <v>22</v>
      </c>
      <c r="P65" s="38" t="s">
        <v>20</v>
      </c>
      <c r="Q65" s="40">
        <v>44910</v>
      </c>
      <c r="R65" s="38"/>
      <c r="S65" s="38"/>
      <c r="T65" s="38"/>
      <c r="U65" s="38"/>
      <c r="V65" s="38"/>
      <c r="W65" s="38"/>
      <c r="X65" s="38"/>
      <c r="Y65" s="38"/>
      <c r="Z65" s="38"/>
    </row>
    <row r="66" spans="1:26" x14ac:dyDescent="0.25">
      <c r="A66" s="38">
        <v>21</v>
      </c>
      <c r="B66" s="38" t="s">
        <v>386</v>
      </c>
      <c r="C66" s="38" t="s">
        <v>15</v>
      </c>
      <c r="D66" s="38" t="s">
        <v>11</v>
      </c>
      <c r="E66" s="38" t="s">
        <v>377</v>
      </c>
      <c r="F66" s="39" t="s">
        <v>322</v>
      </c>
      <c r="G66" s="39" t="s">
        <v>373</v>
      </c>
      <c r="H66" s="38" t="s">
        <v>19</v>
      </c>
      <c r="I66" s="38" t="s">
        <v>22</v>
      </c>
      <c r="J66" s="38" t="s">
        <v>21</v>
      </c>
      <c r="K66" s="38">
        <v>1</v>
      </c>
      <c r="L66" s="38">
        <v>1</v>
      </c>
      <c r="M66" s="38">
        <v>1</v>
      </c>
      <c r="N66" s="38" t="s">
        <v>18</v>
      </c>
      <c r="O66" s="38">
        <v>6</v>
      </c>
      <c r="P66" s="38" t="s">
        <v>23</v>
      </c>
      <c r="Q66" s="40">
        <v>44910</v>
      </c>
      <c r="R66" s="38"/>
      <c r="S66" s="38"/>
      <c r="T66" s="38"/>
      <c r="U66" s="38"/>
      <c r="V66" s="38"/>
      <c r="W66" s="38"/>
      <c r="X66" s="38"/>
      <c r="Y66" s="38"/>
      <c r="Z66" s="38"/>
    </row>
    <row r="67" spans="1:26" x14ac:dyDescent="0.25">
      <c r="A67" s="41">
        <v>21</v>
      </c>
      <c r="B67" s="41" t="s">
        <v>386</v>
      </c>
      <c r="C67" s="41" t="s">
        <v>15</v>
      </c>
      <c r="D67" s="41" t="s">
        <v>11</v>
      </c>
      <c r="E67" s="41" t="s">
        <v>377</v>
      </c>
      <c r="F67" s="42" t="s">
        <v>322</v>
      </c>
      <c r="G67" s="42" t="s">
        <v>373</v>
      </c>
      <c r="H67" s="41" t="s">
        <v>19</v>
      </c>
      <c r="I67" s="41" t="s">
        <v>25</v>
      </c>
      <c r="J67" s="41" t="s">
        <v>24</v>
      </c>
      <c r="K67" s="41">
        <v>1</v>
      </c>
      <c r="L67" s="41">
        <v>1</v>
      </c>
      <c r="M67" s="41">
        <v>2</v>
      </c>
      <c r="N67" s="41" t="s">
        <v>26</v>
      </c>
      <c r="O67" s="41">
        <v>8</v>
      </c>
      <c r="P67" s="41" t="s">
        <v>20</v>
      </c>
      <c r="Q67" s="43">
        <v>44910</v>
      </c>
      <c r="R67" s="41"/>
      <c r="S67" s="41"/>
      <c r="T67" s="41"/>
      <c r="U67" s="41"/>
      <c r="V67" s="41"/>
      <c r="W67" s="41"/>
      <c r="X67" s="41"/>
      <c r="Y67" s="41"/>
      <c r="Z67" s="41"/>
    </row>
    <row r="68" spans="1:26" x14ac:dyDescent="0.25">
      <c r="A68" s="41">
        <v>21</v>
      </c>
      <c r="B68" s="41" t="s">
        <v>386</v>
      </c>
      <c r="C68" s="41" t="s">
        <v>15</v>
      </c>
      <c r="D68" s="41" t="s">
        <v>11</v>
      </c>
      <c r="E68" s="41" t="s">
        <v>377</v>
      </c>
      <c r="F68" s="42" t="s">
        <v>322</v>
      </c>
      <c r="G68" s="42" t="s">
        <v>373</v>
      </c>
      <c r="H68" s="41" t="s">
        <v>19</v>
      </c>
      <c r="I68" s="41" t="s">
        <v>37</v>
      </c>
      <c r="J68" s="41" t="s">
        <v>36</v>
      </c>
      <c r="K68" s="41">
        <v>1</v>
      </c>
      <c r="L68" s="41">
        <v>1</v>
      </c>
      <c r="M68" s="41">
        <v>1</v>
      </c>
      <c r="N68" s="41" t="s">
        <v>26</v>
      </c>
      <c r="O68" s="41">
        <v>4</v>
      </c>
      <c r="P68" s="41" t="s">
        <v>23</v>
      </c>
      <c r="Q68" s="43">
        <v>44910</v>
      </c>
      <c r="R68" s="41"/>
      <c r="S68" s="41"/>
      <c r="T68" s="41"/>
      <c r="U68" s="41"/>
      <c r="V68" s="41"/>
      <c r="W68" s="41"/>
      <c r="X68" s="41"/>
      <c r="Y68" s="41"/>
      <c r="Z68" s="41"/>
    </row>
    <row r="69" spans="1:26" x14ac:dyDescent="0.25">
      <c r="A69" s="41">
        <v>21</v>
      </c>
      <c r="B69" s="41" t="s">
        <v>386</v>
      </c>
      <c r="C69" s="41" t="s">
        <v>15</v>
      </c>
      <c r="D69" s="41" t="s">
        <v>11</v>
      </c>
      <c r="E69" s="41" t="s">
        <v>377</v>
      </c>
      <c r="F69" s="42" t="s">
        <v>322</v>
      </c>
      <c r="G69" s="42" t="s">
        <v>373</v>
      </c>
      <c r="H69" s="41" t="s">
        <v>19</v>
      </c>
      <c r="I69" s="41" t="s">
        <v>39</v>
      </c>
      <c r="J69" s="41" t="s">
        <v>38</v>
      </c>
      <c r="K69" s="41">
        <v>1</v>
      </c>
      <c r="L69" s="41">
        <v>1</v>
      </c>
      <c r="M69" s="41">
        <v>1</v>
      </c>
      <c r="N69" s="41" t="s">
        <v>26</v>
      </c>
      <c r="O69" s="41">
        <v>1</v>
      </c>
      <c r="P69" s="41" t="s">
        <v>40</v>
      </c>
      <c r="Q69" s="43">
        <v>44910</v>
      </c>
      <c r="R69" s="41"/>
      <c r="S69" s="41"/>
      <c r="T69" s="41"/>
      <c r="U69" s="41"/>
      <c r="V69" s="41"/>
      <c r="W69" s="41"/>
      <c r="X69" s="41"/>
      <c r="Y69" s="41"/>
      <c r="Z69" s="41"/>
    </row>
    <row r="70" spans="1:26" x14ac:dyDescent="0.25">
      <c r="A70" s="41">
        <v>21</v>
      </c>
      <c r="B70" s="41" t="s">
        <v>386</v>
      </c>
      <c r="C70" s="41" t="s">
        <v>15</v>
      </c>
      <c r="D70" s="41" t="s">
        <v>11</v>
      </c>
      <c r="E70" s="41" t="s">
        <v>377</v>
      </c>
      <c r="F70" s="42" t="s">
        <v>322</v>
      </c>
      <c r="G70" s="42" t="s">
        <v>373</v>
      </c>
      <c r="H70" s="41" t="s">
        <v>29</v>
      </c>
      <c r="I70" s="41" t="s">
        <v>31</v>
      </c>
      <c r="J70" s="41" t="s">
        <v>30</v>
      </c>
      <c r="K70" s="41">
        <v>1</v>
      </c>
      <c r="L70" s="41">
        <v>1</v>
      </c>
      <c r="M70" s="41">
        <v>1</v>
      </c>
      <c r="N70" s="41" t="s">
        <v>26</v>
      </c>
      <c r="O70" s="41">
        <v>8</v>
      </c>
      <c r="P70" s="41" t="s">
        <v>20</v>
      </c>
      <c r="Q70" s="43">
        <v>44910</v>
      </c>
      <c r="R70" s="41"/>
      <c r="S70" s="41"/>
      <c r="T70" s="41"/>
      <c r="U70" s="41"/>
      <c r="V70" s="41"/>
      <c r="W70" s="41"/>
      <c r="X70" s="41"/>
      <c r="Y70" s="41"/>
      <c r="Z70" s="41"/>
    </row>
    <row r="71" spans="1:26" x14ac:dyDescent="0.25">
      <c r="A71" s="44">
        <v>21</v>
      </c>
      <c r="B71" s="44" t="s">
        <v>386</v>
      </c>
      <c r="C71" s="44" t="s">
        <v>15</v>
      </c>
      <c r="D71" s="44" t="s">
        <v>11</v>
      </c>
      <c r="E71" s="44" t="s">
        <v>377</v>
      </c>
      <c r="F71" s="45" t="s">
        <v>322</v>
      </c>
      <c r="G71" s="45" t="s">
        <v>373</v>
      </c>
      <c r="H71" s="44" t="s">
        <v>19</v>
      </c>
      <c r="I71" s="44" t="s">
        <v>49</v>
      </c>
      <c r="J71" s="44" t="s">
        <v>48</v>
      </c>
      <c r="K71" s="44">
        <v>1</v>
      </c>
      <c r="L71" s="44">
        <v>1</v>
      </c>
      <c r="M71" s="44">
        <v>2</v>
      </c>
      <c r="N71" s="44" t="s">
        <v>50</v>
      </c>
      <c r="O71" s="44">
        <v>12</v>
      </c>
      <c r="P71" s="44" t="s">
        <v>20</v>
      </c>
      <c r="Q71" s="46">
        <v>44910</v>
      </c>
      <c r="R71" s="44"/>
      <c r="S71" s="44"/>
      <c r="T71" s="44"/>
      <c r="U71" s="44"/>
      <c r="V71" s="44"/>
      <c r="W71" s="44"/>
      <c r="X71" s="44"/>
      <c r="Y71" s="44"/>
      <c r="Z71" s="44"/>
    </row>
    <row r="72" spans="1:26" x14ac:dyDescent="0.25">
      <c r="A72" s="44">
        <v>21</v>
      </c>
      <c r="B72" s="44" t="s">
        <v>386</v>
      </c>
      <c r="C72" s="44" t="s">
        <v>15</v>
      </c>
      <c r="D72" s="44" t="s">
        <v>11</v>
      </c>
      <c r="E72" s="44" t="s">
        <v>377</v>
      </c>
      <c r="F72" s="45" t="s">
        <v>322</v>
      </c>
      <c r="G72" s="45" t="s">
        <v>373</v>
      </c>
      <c r="H72" s="44" t="s">
        <v>19</v>
      </c>
      <c r="I72" s="44" t="s">
        <v>52</v>
      </c>
      <c r="J72" s="44" t="s">
        <v>51</v>
      </c>
      <c r="K72" s="44">
        <v>1</v>
      </c>
      <c r="L72" s="44">
        <v>1</v>
      </c>
      <c r="M72" s="44">
        <v>1</v>
      </c>
      <c r="N72" s="44" t="s">
        <v>50</v>
      </c>
      <c r="O72" s="44">
        <v>4</v>
      </c>
      <c r="P72" s="44" t="s">
        <v>23</v>
      </c>
      <c r="Q72" s="46">
        <v>44910</v>
      </c>
      <c r="R72" s="44"/>
      <c r="S72" s="44"/>
      <c r="T72" s="44"/>
      <c r="U72" s="44"/>
      <c r="V72" s="44"/>
      <c r="W72" s="44"/>
      <c r="X72" s="44"/>
      <c r="Y72" s="44"/>
      <c r="Z72" s="44"/>
    </row>
    <row r="73" spans="1:26" x14ac:dyDescent="0.25">
      <c r="A73" s="26">
        <v>21</v>
      </c>
      <c r="B73" s="26" t="s">
        <v>386</v>
      </c>
      <c r="C73" s="26" t="s">
        <v>15</v>
      </c>
      <c r="D73" s="26" t="s">
        <v>11</v>
      </c>
      <c r="E73" s="26" t="s">
        <v>377</v>
      </c>
      <c r="F73" s="27" t="s">
        <v>322</v>
      </c>
      <c r="G73" s="27" t="s">
        <v>373</v>
      </c>
      <c r="H73" s="26" t="s">
        <v>56</v>
      </c>
      <c r="I73" s="26" t="s">
        <v>54</v>
      </c>
      <c r="J73" s="26" t="s">
        <v>53</v>
      </c>
      <c r="K73" s="26">
        <v>1</v>
      </c>
      <c r="L73" s="26">
        <v>1</v>
      </c>
      <c r="M73" s="26">
        <v>2</v>
      </c>
      <c r="N73" s="26" t="s">
        <v>55</v>
      </c>
      <c r="O73" s="26">
        <v>0.25</v>
      </c>
      <c r="P73" s="26" t="s">
        <v>40</v>
      </c>
      <c r="Q73" s="28">
        <v>44910</v>
      </c>
      <c r="R73" s="26"/>
      <c r="S73" s="26"/>
      <c r="T73" s="26"/>
      <c r="U73" s="26"/>
      <c r="V73" s="26"/>
      <c r="W73" s="26"/>
      <c r="X73" s="26"/>
      <c r="Y73" s="26"/>
      <c r="Z73" s="26"/>
    </row>
    <row r="74" spans="1:26" x14ac:dyDescent="0.25">
      <c r="A74" s="26">
        <v>21</v>
      </c>
      <c r="B74" s="26" t="s">
        <v>386</v>
      </c>
      <c r="C74" s="26" t="s">
        <v>15</v>
      </c>
      <c r="D74" s="26" t="s">
        <v>11</v>
      </c>
      <c r="E74" s="26" t="s">
        <v>377</v>
      </c>
      <c r="F74" s="27" t="s">
        <v>322</v>
      </c>
      <c r="G74" s="27" t="s">
        <v>373</v>
      </c>
      <c r="H74" s="26" t="s">
        <v>56</v>
      </c>
      <c r="I74" s="26" t="s">
        <v>58</v>
      </c>
      <c r="J74" s="26" t="s">
        <v>57</v>
      </c>
      <c r="K74" s="26">
        <v>1</v>
      </c>
      <c r="L74" s="26">
        <v>1</v>
      </c>
      <c r="M74" s="26">
        <v>3</v>
      </c>
      <c r="N74" s="26" t="s">
        <v>55</v>
      </c>
      <c r="O74" s="26">
        <v>0.25</v>
      </c>
      <c r="P74" s="26" t="s">
        <v>40</v>
      </c>
      <c r="Q74" s="28">
        <v>44910</v>
      </c>
      <c r="R74" s="26"/>
      <c r="S74" s="26"/>
      <c r="T74" s="26"/>
      <c r="U74" s="26"/>
      <c r="V74" s="26"/>
      <c r="W74" s="26"/>
      <c r="X74" s="26"/>
      <c r="Y74" s="26"/>
      <c r="Z74" s="26"/>
    </row>
    <row r="75" spans="1:26" x14ac:dyDescent="0.25">
      <c r="A75" s="26">
        <v>21</v>
      </c>
      <c r="B75" s="26" t="s">
        <v>386</v>
      </c>
      <c r="C75" s="26" t="s">
        <v>15</v>
      </c>
      <c r="D75" s="26" t="s">
        <v>11</v>
      </c>
      <c r="E75" s="26" t="s">
        <v>377</v>
      </c>
      <c r="F75" s="27" t="s">
        <v>322</v>
      </c>
      <c r="G75" s="27" t="s">
        <v>373</v>
      </c>
      <c r="H75" s="26" t="s">
        <v>56</v>
      </c>
      <c r="I75" s="26" t="s">
        <v>60</v>
      </c>
      <c r="J75" s="26" t="s">
        <v>59</v>
      </c>
      <c r="K75" s="26">
        <v>1</v>
      </c>
      <c r="L75" s="26">
        <v>1</v>
      </c>
      <c r="M75" s="26">
        <v>3</v>
      </c>
      <c r="N75" s="26" t="s">
        <v>55</v>
      </c>
      <c r="O75" s="26">
        <v>0.25</v>
      </c>
      <c r="P75" s="26" t="s">
        <v>43</v>
      </c>
      <c r="Q75" s="28">
        <v>44910</v>
      </c>
      <c r="R75" s="26"/>
      <c r="S75" s="26"/>
      <c r="T75" s="26"/>
      <c r="U75" s="26"/>
      <c r="V75" s="26"/>
      <c r="W75" s="26"/>
      <c r="X75" s="26"/>
      <c r="Y75" s="26"/>
      <c r="Z75" s="26"/>
    </row>
    <row r="76" spans="1:26" x14ac:dyDescent="0.25">
      <c r="A76" s="26">
        <v>21</v>
      </c>
      <c r="B76" s="26" t="s">
        <v>386</v>
      </c>
      <c r="C76" s="26" t="s">
        <v>15</v>
      </c>
      <c r="D76" s="26" t="s">
        <v>11</v>
      </c>
      <c r="E76" s="26" t="s">
        <v>377</v>
      </c>
      <c r="F76" s="27" t="s">
        <v>322</v>
      </c>
      <c r="G76" s="27" t="s">
        <v>373</v>
      </c>
      <c r="H76" s="26" t="s">
        <v>56</v>
      </c>
      <c r="I76" s="26" t="s">
        <v>62</v>
      </c>
      <c r="J76" s="26" t="s">
        <v>61</v>
      </c>
      <c r="K76" s="26">
        <v>1</v>
      </c>
      <c r="L76" s="26">
        <v>1</v>
      </c>
      <c r="M76" s="26">
        <v>5</v>
      </c>
      <c r="N76" s="26" t="s">
        <v>55</v>
      </c>
      <c r="O76" s="26">
        <v>2</v>
      </c>
      <c r="P76" s="26" t="s">
        <v>40</v>
      </c>
      <c r="Q76" s="28">
        <v>44910</v>
      </c>
      <c r="R76" s="26"/>
      <c r="S76" s="26"/>
      <c r="T76" s="26"/>
      <c r="U76" s="26"/>
      <c r="V76" s="26"/>
      <c r="W76" s="26"/>
      <c r="X76" s="26"/>
      <c r="Y76" s="26"/>
      <c r="Z76" s="26"/>
    </row>
    <row r="77" spans="1:26" x14ac:dyDescent="0.25">
      <c r="A77" s="26">
        <v>21</v>
      </c>
      <c r="B77" s="26" t="s">
        <v>386</v>
      </c>
      <c r="C77" s="26" t="s">
        <v>15</v>
      </c>
      <c r="D77" s="26" t="s">
        <v>11</v>
      </c>
      <c r="E77" s="26" t="s">
        <v>377</v>
      </c>
      <c r="F77" s="27" t="s">
        <v>322</v>
      </c>
      <c r="G77" s="27" t="s">
        <v>373</v>
      </c>
      <c r="H77" s="26" t="s">
        <v>56</v>
      </c>
      <c r="I77" s="26" t="s">
        <v>64</v>
      </c>
      <c r="J77" s="26" t="s">
        <v>63</v>
      </c>
      <c r="K77" s="26">
        <v>1</v>
      </c>
      <c r="L77" s="26">
        <v>1</v>
      </c>
      <c r="M77" s="26">
        <v>1</v>
      </c>
      <c r="N77" s="26" t="s">
        <v>55</v>
      </c>
      <c r="O77" s="26">
        <v>3</v>
      </c>
      <c r="P77" s="26" t="s">
        <v>43</v>
      </c>
      <c r="Q77" s="28">
        <v>44910</v>
      </c>
      <c r="R77" s="26"/>
      <c r="S77" s="26"/>
      <c r="T77" s="26"/>
      <c r="U77" s="26"/>
      <c r="V77" s="26"/>
      <c r="W77" s="26"/>
      <c r="X77" s="26"/>
      <c r="Y77" s="26"/>
      <c r="Z77" s="26"/>
    </row>
    <row r="78" spans="1:26" x14ac:dyDescent="0.25">
      <c r="A78" s="26">
        <v>21</v>
      </c>
      <c r="B78" s="26" t="s">
        <v>386</v>
      </c>
      <c r="C78" s="26" t="s">
        <v>15</v>
      </c>
      <c r="D78" s="26" t="s">
        <v>11</v>
      </c>
      <c r="E78" s="26" t="s">
        <v>377</v>
      </c>
      <c r="F78" s="27" t="s">
        <v>322</v>
      </c>
      <c r="G78" s="27" t="s">
        <v>373</v>
      </c>
      <c r="H78" s="26" t="s">
        <v>56</v>
      </c>
      <c r="I78" s="26" t="s">
        <v>66</v>
      </c>
      <c r="J78" s="26" t="s">
        <v>65</v>
      </c>
      <c r="K78" s="26">
        <v>1</v>
      </c>
      <c r="L78" s="26">
        <v>1</v>
      </c>
      <c r="M78" s="26">
        <v>1</v>
      </c>
      <c r="N78" s="26" t="s">
        <v>55</v>
      </c>
      <c r="O78" s="26">
        <v>3</v>
      </c>
      <c r="P78" s="26" t="s">
        <v>43</v>
      </c>
      <c r="Q78" s="28">
        <v>44910</v>
      </c>
      <c r="R78" s="26"/>
      <c r="S78" s="26"/>
      <c r="T78" s="26"/>
      <c r="U78" s="26"/>
      <c r="V78" s="26"/>
      <c r="W78" s="26"/>
      <c r="X78" s="26"/>
      <c r="Y78" s="26"/>
      <c r="Z78" s="26"/>
    </row>
    <row r="79" spans="1:26" x14ac:dyDescent="0.25">
      <c r="A79" s="26">
        <v>21</v>
      </c>
      <c r="B79" s="26" t="s">
        <v>386</v>
      </c>
      <c r="C79" s="26" t="s">
        <v>15</v>
      </c>
      <c r="D79" s="26" t="s">
        <v>11</v>
      </c>
      <c r="E79" s="26" t="s">
        <v>377</v>
      </c>
      <c r="F79" s="27" t="s">
        <v>322</v>
      </c>
      <c r="G79" s="27" t="s">
        <v>373</v>
      </c>
      <c r="H79" s="26" t="s">
        <v>56</v>
      </c>
      <c r="I79" s="26" t="s">
        <v>68</v>
      </c>
      <c r="J79" s="26" t="s">
        <v>67</v>
      </c>
      <c r="K79" s="26">
        <v>1</v>
      </c>
      <c r="L79" s="26">
        <v>1</v>
      </c>
      <c r="M79" s="26">
        <v>3</v>
      </c>
      <c r="N79" s="26" t="s">
        <v>55</v>
      </c>
      <c r="O79" s="26">
        <v>6</v>
      </c>
      <c r="P79" s="26" t="s">
        <v>20</v>
      </c>
      <c r="Q79" s="28">
        <v>44910</v>
      </c>
      <c r="R79" s="26"/>
      <c r="S79" s="26"/>
      <c r="T79" s="26"/>
      <c r="U79" s="26"/>
      <c r="V79" s="26"/>
      <c r="W79" s="26"/>
      <c r="X79" s="26"/>
      <c r="Y79" s="26"/>
      <c r="Z79" s="26"/>
    </row>
    <row r="80" spans="1:26" x14ac:dyDescent="0.25">
      <c r="A80" s="32">
        <v>21</v>
      </c>
      <c r="B80" s="32" t="s">
        <v>386</v>
      </c>
      <c r="C80" s="32" t="s">
        <v>15</v>
      </c>
      <c r="D80" s="32" t="s">
        <v>11</v>
      </c>
      <c r="E80" s="32" t="s">
        <v>377</v>
      </c>
      <c r="F80" s="33" t="s">
        <v>322</v>
      </c>
      <c r="G80" s="33" t="s">
        <v>373</v>
      </c>
      <c r="H80" s="32" t="s">
        <v>56</v>
      </c>
      <c r="I80" s="32" t="s">
        <v>70</v>
      </c>
      <c r="J80" s="32" t="s">
        <v>69</v>
      </c>
      <c r="K80" s="32">
        <v>1</v>
      </c>
      <c r="L80" s="32">
        <v>1</v>
      </c>
      <c r="M80" s="32">
        <v>2</v>
      </c>
      <c r="N80" s="32" t="s">
        <v>71</v>
      </c>
      <c r="O80" s="32">
        <v>4</v>
      </c>
      <c r="P80" s="32" t="s">
        <v>23</v>
      </c>
      <c r="Q80" s="34">
        <v>44910</v>
      </c>
      <c r="R80" s="32"/>
      <c r="S80" s="32"/>
      <c r="T80" s="32"/>
      <c r="U80" s="32"/>
      <c r="V80" s="32"/>
      <c r="W80" s="32"/>
      <c r="X80" s="32"/>
      <c r="Y80" s="32"/>
      <c r="Z80" s="32"/>
    </row>
    <row r="81" spans="1:26" x14ac:dyDescent="0.25">
      <c r="A81" s="32">
        <v>21</v>
      </c>
      <c r="B81" s="32" t="s">
        <v>386</v>
      </c>
      <c r="C81" s="32" t="s">
        <v>15</v>
      </c>
      <c r="D81" s="32" t="s">
        <v>11</v>
      </c>
      <c r="E81" s="32" t="s">
        <v>377</v>
      </c>
      <c r="F81" s="33" t="s">
        <v>322</v>
      </c>
      <c r="G81" s="33" t="s">
        <v>373</v>
      </c>
      <c r="H81" s="32" t="s">
        <v>56</v>
      </c>
      <c r="I81" s="32" t="s">
        <v>73</v>
      </c>
      <c r="J81" s="32" t="s">
        <v>72</v>
      </c>
      <c r="K81" s="32">
        <v>1</v>
      </c>
      <c r="L81" s="32">
        <v>1</v>
      </c>
      <c r="M81" s="32">
        <v>2</v>
      </c>
      <c r="N81" s="32" t="s">
        <v>71</v>
      </c>
      <c r="O81" s="32">
        <v>7</v>
      </c>
      <c r="P81" s="32" t="s">
        <v>23</v>
      </c>
      <c r="Q81" s="34">
        <v>44910</v>
      </c>
      <c r="R81" s="32"/>
      <c r="S81" s="32"/>
      <c r="T81" s="32"/>
      <c r="U81" s="32"/>
      <c r="V81" s="32"/>
      <c r="W81" s="32"/>
      <c r="X81" s="32"/>
      <c r="Y81" s="32"/>
      <c r="Z81" s="32"/>
    </row>
    <row r="82" spans="1:26" x14ac:dyDescent="0.25">
      <c r="A82" s="32">
        <v>21</v>
      </c>
      <c r="B82" s="32" t="s">
        <v>386</v>
      </c>
      <c r="C82" s="32" t="s">
        <v>15</v>
      </c>
      <c r="D82" s="32" t="s">
        <v>11</v>
      </c>
      <c r="E82" s="32" t="s">
        <v>377</v>
      </c>
      <c r="F82" s="33" t="s">
        <v>322</v>
      </c>
      <c r="G82" s="33" t="s">
        <v>373</v>
      </c>
      <c r="H82" s="32" t="s">
        <v>56</v>
      </c>
      <c r="I82" s="32" t="s">
        <v>75</v>
      </c>
      <c r="J82" s="32" t="s">
        <v>74</v>
      </c>
      <c r="K82" s="32">
        <v>1</v>
      </c>
      <c r="L82" s="32">
        <v>1</v>
      </c>
      <c r="M82" s="32">
        <v>4</v>
      </c>
      <c r="N82" s="32" t="s">
        <v>71</v>
      </c>
      <c r="O82" s="32">
        <v>0.5</v>
      </c>
      <c r="P82" s="32" t="s">
        <v>40</v>
      </c>
      <c r="Q82" s="34">
        <v>44910</v>
      </c>
      <c r="R82" s="32"/>
      <c r="S82" s="32"/>
      <c r="T82" s="32"/>
      <c r="U82" s="32"/>
      <c r="V82" s="32"/>
      <c r="W82" s="32"/>
      <c r="X82" s="32"/>
      <c r="Y82" s="32"/>
      <c r="Z82" s="32"/>
    </row>
    <row r="83" spans="1:26" x14ac:dyDescent="0.25">
      <c r="A83" s="32">
        <v>21</v>
      </c>
      <c r="B83" s="32" t="s">
        <v>386</v>
      </c>
      <c r="C83" s="32" t="s">
        <v>15</v>
      </c>
      <c r="D83" s="32" t="s">
        <v>11</v>
      </c>
      <c r="E83" s="32" t="s">
        <v>377</v>
      </c>
      <c r="F83" s="33" t="s">
        <v>322</v>
      </c>
      <c r="G83" s="33" t="s">
        <v>373</v>
      </c>
      <c r="H83" s="32" t="s">
        <v>56</v>
      </c>
      <c r="I83" s="32" t="s">
        <v>77</v>
      </c>
      <c r="J83" s="32" t="s">
        <v>76</v>
      </c>
      <c r="K83" s="32">
        <v>1</v>
      </c>
      <c r="L83" s="32">
        <v>1</v>
      </c>
      <c r="M83" s="32">
        <v>8</v>
      </c>
      <c r="N83" s="32" t="s">
        <v>71</v>
      </c>
      <c r="O83" s="32">
        <v>2</v>
      </c>
      <c r="P83" s="32" t="s">
        <v>23</v>
      </c>
      <c r="Q83" s="34">
        <v>44910</v>
      </c>
      <c r="R83" s="32"/>
      <c r="S83" s="32"/>
      <c r="T83" s="32"/>
      <c r="U83" s="32"/>
      <c r="V83" s="32"/>
      <c r="W83" s="32"/>
      <c r="X83" s="32"/>
      <c r="Y83" s="32"/>
      <c r="Z83" s="32"/>
    </row>
    <row r="84" spans="1:26" x14ac:dyDescent="0.25">
      <c r="A84" s="32">
        <v>21</v>
      </c>
      <c r="B84" s="32" t="s">
        <v>386</v>
      </c>
      <c r="C84" s="32" t="s">
        <v>15</v>
      </c>
      <c r="D84" s="32" t="s">
        <v>11</v>
      </c>
      <c r="E84" s="32" t="s">
        <v>377</v>
      </c>
      <c r="F84" s="33" t="s">
        <v>322</v>
      </c>
      <c r="G84" s="33" t="s">
        <v>373</v>
      </c>
      <c r="H84" s="32" t="s">
        <v>56</v>
      </c>
      <c r="I84" s="32" t="s">
        <v>79</v>
      </c>
      <c r="J84" s="32" t="s">
        <v>78</v>
      </c>
      <c r="K84" s="32">
        <v>1</v>
      </c>
      <c r="L84" s="32">
        <v>1</v>
      </c>
      <c r="M84" s="32">
        <v>2</v>
      </c>
      <c r="N84" s="32" t="s">
        <v>71</v>
      </c>
      <c r="O84" s="32">
        <v>12</v>
      </c>
      <c r="P84" s="32" t="s">
        <v>20</v>
      </c>
      <c r="Q84" s="34">
        <v>44910</v>
      </c>
      <c r="R84" s="32"/>
      <c r="S84" s="32"/>
      <c r="T84" s="32"/>
      <c r="U84" s="32"/>
      <c r="V84" s="32"/>
      <c r="W84" s="32"/>
      <c r="X84" s="32"/>
      <c r="Y84" s="32"/>
      <c r="Z84" s="32"/>
    </row>
    <row r="85" spans="1:26" x14ac:dyDescent="0.25">
      <c r="A85" s="17">
        <v>21</v>
      </c>
      <c r="B85" s="17" t="s">
        <v>386</v>
      </c>
      <c r="C85" s="17" t="s">
        <v>15</v>
      </c>
      <c r="D85" s="17" t="s">
        <v>11</v>
      </c>
      <c r="E85" s="17" t="s">
        <v>377</v>
      </c>
      <c r="F85" s="18" t="s">
        <v>322</v>
      </c>
      <c r="G85" s="18" t="s">
        <v>373</v>
      </c>
      <c r="H85" s="17" t="s">
        <v>83</v>
      </c>
      <c r="I85" s="17" t="s">
        <v>81</v>
      </c>
      <c r="J85" s="17" t="s">
        <v>80</v>
      </c>
      <c r="K85" s="17">
        <v>1</v>
      </c>
      <c r="L85" s="17">
        <v>1</v>
      </c>
      <c r="M85" s="17">
        <v>2</v>
      </c>
      <c r="N85" s="17" t="s">
        <v>82</v>
      </c>
      <c r="O85" s="17">
        <v>9</v>
      </c>
      <c r="P85" s="17" t="s">
        <v>20</v>
      </c>
      <c r="Q85" s="19">
        <v>44910</v>
      </c>
      <c r="R85" s="17"/>
      <c r="S85" s="17"/>
      <c r="T85" s="17"/>
      <c r="U85" s="17"/>
      <c r="V85" s="17"/>
      <c r="W85" s="17"/>
      <c r="X85" s="17"/>
      <c r="Y85" s="17"/>
      <c r="Z85" s="17"/>
    </row>
    <row r="86" spans="1:26" x14ac:dyDescent="0.25">
      <c r="A86" s="17">
        <v>21</v>
      </c>
      <c r="B86" s="17" t="s">
        <v>386</v>
      </c>
      <c r="C86" s="17" t="s">
        <v>15</v>
      </c>
      <c r="D86" s="17" t="s">
        <v>11</v>
      </c>
      <c r="E86" s="17" t="s">
        <v>377</v>
      </c>
      <c r="F86" s="18" t="s">
        <v>322</v>
      </c>
      <c r="G86" s="18" t="s">
        <v>373</v>
      </c>
      <c r="H86" s="17" t="s">
        <v>19</v>
      </c>
      <c r="I86" s="17" t="s">
        <v>87</v>
      </c>
      <c r="J86" s="17" t="s">
        <v>86</v>
      </c>
      <c r="K86" s="17">
        <v>1</v>
      </c>
      <c r="L86" s="17">
        <v>1</v>
      </c>
      <c r="M86" s="17">
        <v>4</v>
      </c>
      <c r="N86" s="17" t="s">
        <v>82</v>
      </c>
      <c r="O86" s="17">
        <v>2</v>
      </c>
      <c r="P86" s="17" t="s">
        <v>43</v>
      </c>
      <c r="Q86" s="19">
        <v>44910</v>
      </c>
      <c r="R86" s="17"/>
      <c r="S86" s="17"/>
      <c r="T86" s="17"/>
      <c r="U86" s="17"/>
      <c r="V86" s="17"/>
      <c r="W86" s="17"/>
      <c r="X86" s="17"/>
      <c r="Y86" s="17"/>
      <c r="Z86" s="17"/>
    </row>
    <row r="87" spans="1:26" x14ac:dyDescent="0.25">
      <c r="A87" s="17">
        <v>21</v>
      </c>
      <c r="B87" s="17" t="s">
        <v>386</v>
      </c>
      <c r="C87" s="17" t="s">
        <v>15</v>
      </c>
      <c r="D87" s="17" t="s">
        <v>11</v>
      </c>
      <c r="E87" s="17" t="s">
        <v>377</v>
      </c>
      <c r="F87" s="18" t="s">
        <v>322</v>
      </c>
      <c r="G87" s="18" t="s">
        <v>373</v>
      </c>
      <c r="H87" s="17" t="s">
        <v>19</v>
      </c>
      <c r="I87" s="17" t="s">
        <v>91</v>
      </c>
      <c r="J87" s="17" t="s">
        <v>90</v>
      </c>
      <c r="K87" s="17">
        <v>1</v>
      </c>
      <c r="L87" s="17">
        <v>1</v>
      </c>
      <c r="M87" s="17">
        <v>5</v>
      </c>
      <c r="N87" s="17" t="s">
        <v>82</v>
      </c>
      <c r="O87" s="17">
        <v>2</v>
      </c>
      <c r="P87" s="17" t="s">
        <v>40</v>
      </c>
      <c r="Q87" s="19">
        <v>44910</v>
      </c>
      <c r="R87" s="17"/>
      <c r="S87" s="17"/>
      <c r="T87" s="17"/>
      <c r="U87" s="17"/>
      <c r="V87" s="17"/>
      <c r="W87" s="17"/>
      <c r="X87" s="17"/>
      <c r="Y87" s="17"/>
      <c r="Z87" s="17"/>
    </row>
    <row r="88" spans="1:26" x14ac:dyDescent="0.25">
      <c r="A88" s="17">
        <v>21</v>
      </c>
      <c r="B88" s="17" t="s">
        <v>386</v>
      </c>
      <c r="C88" s="17" t="s">
        <v>15</v>
      </c>
      <c r="D88" s="17" t="s">
        <v>11</v>
      </c>
      <c r="E88" s="17" t="s">
        <v>377</v>
      </c>
      <c r="F88" s="18" t="s">
        <v>322</v>
      </c>
      <c r="G88" s="18" t="s">
        <v>373</v>
      </c>
      <c r="H88" s="17" t="s">
        <v>83</v>
      </c>
      <c r="I88" s="17" t="s">
        <v>89</v>
      </c>
      <c r="J88" s="17" t="s">
        <v>88</v>
      </c>
      <c r="K88" s="17">
        <v>1</v>
      </c>
      <c r="L88" s="17">
        <v>1</v>
      </c>
      <c r="M88" s="17">
        <v>2</v>
      </c>
      <c r="N88" s="17" t="s">
        <v>82</v>
      </c>
      <c r="O88" s="17">
        <v>0.25</v>
      </c>
      <c r="P88" s="17" t="s">
        <v>40</v>
      </c>
      <c r="Q88" s="19">
        <v>44910</v>
      </c>
      <c r="R88" s="17"/>
      <c r="S88" s="17"/>
      <c r="T88" s="17"/>
      <c r="U88" s="17"/>
      <c r="V88" s="17"/>
      <c r="W88" s="17"/>
      <c r="X88" s="17"/>
      <c r="Y88" s="17"/>
      <c r="Z88" s="17"/>
    </row>
    <row r="89" spans="1:26" x14ac:dyDescent="0.25">
      <c r="A89" s="17">
        <v>21</v>
      </c>
      <c r="B89" s="17" t="s">
        <v>386</v>
      </c>
      <c r="C89" s="17" t="s">
        <v>15</v>
      </c>
      <c r="D89" s="17" t="s">
        <v>11</v>
      </c>
      <c r="E89" s="17" t="s">
        <v>377</v>
      </c>
      <c r="F89" s="18" t="s">
        <v>322</v>
      </c>
      <c r="G89" s="18" t="s">
        <v>373</v>
      </c>
      <c r="H89" s="17" t="s">
        <v>19</v>
      </c>
      <c r="I89" s="17" t="s">
        <v>95</v>
      </c>
      <c r="J89" s="17" t="s">
        <v>94</v>
      </c>
      <c r="K89" s="17">
        <v>1</v>
      </c>
      <c r="L89" s="17">
        <v>1</v>
      </c>
      <c r="M89" s="17">
        <v>3</v>
      </c>
      <c r="N89" s="17" t="s">
        <v>82</v>
      </c>
      <c r="O89" s="17">
        <v>3</v>
      </c>
      <c r="P89" s="17" t="s">
        <v>23</v>
      </c>
      <c r="Q89" s="19">
        <v>44910</v>
      </c>
      <c r="R89" s="17"/>
      <c r="S89" s="17"/>
      <c r="T89" s="17"/>
      <c r="U89" s="17"/>
      <c r="V89" s="17"/>
      <c r="W89" s="17"/>
      <c r="X89" s="17"/>
      <c r="Y89" s="17"/>
      <c r="Z89" s="17"/>
    </row>
    <row r="90" spans="1:26" x14ac:dyDescent="0.25">
      <c r="A90" s="80">
        <v>21</v>
      </c>
      <c r="B90" s="80" t="s">
        <v>386</v>
      </c>
      <c r="C90" s="80" t="s">
        <v>15</v>
      </c>
      <c r="D90" s="80" t="s">
        <v>11</v>
      </c>
      <c r="E90" s="80" t="s">
        <v>377</v>
      </c>
      <c r="F90" s="81" t="s">
        <v>322</v>
      </c>
      <c r="G90" s="81" t="s">
        <v>373</v>
      </c>
      <c r="H90" s="80" t="s">
        <v>99</v>
      </c>
      <c r="I90" s="80" t="s">
        <v>97</v>
      </c>
      <c r="J90" s="80" t="s">
        <v>96</v>
      </c>
      <c r="K90" s="80">
        <v>1</v>
      </c>
      <c r="L90" s="80">
        <v>1</v>
      </c>
      <c r="M90" s="80">
        <v>2</v>
      </c>
      <c r="N90" s="80" t="s">
        <v>98</v>
      </c>
      <c r="O90" s="80">
        <v>7</v>
      </c>
      <c r="P90" s="80" t="s">
        <v>23</v>
      </c>
      <c r="Q90" s="82">
        <v>44910</v>
      </c>
      <c r="R90" s="80"/>
      <c r="S90" s="80"/>
      <c r="T90" s="80"/>
      <c r="U90" s="80"/>
      <c r="V90" s="80"/>
      <c r="W90" s="80"/>
      <c r="X90" s="80"/>
      <c r="Y90" s="80"/>
      <c r="Z90" s="80"/>
    </row>
    <row r="91" spans="1:26" x14ac:dyDescent="0.25">
      <c r="A91" s="80">
        <v>21</v>
      </c>
      <c r="B91" s="80" t="s">
        <v>386</v>
      </c>
      <c r="C91" s="80" t="s">
        <v>15</v>
      </c>
      <c r="D91" s="80" t="s">
        <v>11</v>
      </c>
      <c r="E91" s="80" t="s">
        <v>377</v>
      </c>
      <c r="F91" s="81" t="s">
        <v>322</v>
      </c>
      <c r="G91" s="81" t="s">
        <v>373</v>
      </c>
      <c r="H91" s="80" t="s">
        <v>99</v>
      </c>
      <c r="I91" s="80" t="s">
        <v>111</v>
      </c>
      <c r="J91" s="80" t="s">
        <v>110</v>
      </c>
      <c r="K91" s="80">
        <v>1</v>
      </c>
      <c r="L91" s="80">
        <v>1</v>
      </c>
      <c r="M91" s="80">
        <v>4</v>
      </c>
      <c r="N91" s="80" t="s">
        <v>98</v>
      </c>
      <c r="O91" s="80">
        <v>1</v>
      </c>
      <c r="P91" s="80" t="s">
        <v>40</v>
      </c>
      <c r="Q91" s="82">
        <v>44910</v>
      </c>
      <c r="R91" s="80"/>
      <c r="S91" s="80"/>
      <c r="T91" s="80"/>
      <c r="U91" s="80"/>
      <c r="V91" s="80"/>
      <c r="W91" s="80"/>
      <c r="X91" s="80"/>
      <c r="Y91" s="80"/>
      <c r="Z91" s="80"/>
    </row>
    <row r="92" spans="1:26" x14ac:dyDescent="0.25">
      <c r="A92" s="80">
        <v>21</v>
      </c>
      <c r="B92" s="80" t="s">
        <v>386</v>
      </c>
      <c r="C92" s="80" t="s">
        <v>15</v>
      </c>
      <c r="D92" s="80" t="s">
        <v>11</v>
      </c>
      <c r="E92" s="80" t="s">
        <v>377</v>
      </c>
      <c r="F92" s="81" t="s">
        <v>322</v>
      </c>
      <c r="G92" s="81" t="s">
        <v>373</v>
      </c>
      <c r="H92" s="80" t="s">
        <v>99</v>
      </c>
      <c r="I92" s="80" t="s">
        <v>101</v>
      </c>
      <c r="J92" s="80" t="s">
        <v>100</v>
      </c>
      <c r="K92" s="80">
        <v>1</v>
      </c>
      <c r="L92" s="80">
        <v>1</v>
      </c>
      <c r="M92" s="80">
        <v>5</v>
      </c>
      <c r="N92" s="80" t="s">
        <v>98</v>
      </c>
      <c r="O92" s="80">
        <v>2</v>
      </c>
      <c r="P92" s="80" t="s">
        <v>40</v>
      </c>
      <c r="Q92" s="82">
        <v>44910</v>
      </c>
      <c r="R92" s="80"/>
      <c r="S92" s="80"/>
      <c r="T92" s="80"/>
      <c r="U92" s="80"/>
      <c r="V92" s="80"/>
      <c r="W92" s="80"/>
      <c r="X92" s="80"/>
      <c r="Y92" s="80"/>
      <c r="Z92" s="80"/>
    </row>
    <row r="93" spans="1:26" x14ac:dyDescent="0.25">
      <c r="A93" s="80">
        <v>21</v>
      </c>
      <c r="B93" s="80" t="s">
        <v>386</v>
      </c>
      <c r="C93" s="80" t="s">
        <v>15</v>
      </c>
      <c r="D93" s="80" t="s">
        <v>11</v>
      </c>
      <c r="E93" s="80" t="s">
        <v>377</v>
      </c>
      <c r="F93" s="81" t="s">
        <v>322</v>
      </c>
      <c r="G93" s="81" t="s">
        <v>373</v>
      </c>
      <c r="H93" s="80" t="s">
        <v>99</v>
      </c>
      <c r="I93" s="80" t="s">
        <v>109</v>
      </c>
      <c r="J93" s="80" t="s">
        <v>108</v>
      </c>
      <c r="K93" s="80">
        <v>1</v>
      </c>
      <c r="L93" s="80">
        <v>1</v>
      </c>
      <c r="M93" s="80">
        <v>2</v>
      </c>
      <c r="N93" s="80" t="s">
        <v>98</v>
      </c>
      <c r="O93" s="80">
        <v>0.25</v>
      </c>
      <c r="P93" s="80" t="s">
        <v>40</v>
      </c>
      <c r="Q93" s="82">
        <v>44910</v>
      </c>
      <c r="R93" s="80"/>
      <c r="S93" s="80"/>
      <c r="T93" s="80"/>
      <c r="U93" s="80"/>
      <c r="V93" s="80"/>
      <c r="W93" s="80"/>
      <c r="X93" s="80"/>
      <c r="Y93" s="80"/>
      <c r="Z93" s="80"/>
    </row>
    <row r="94" spans="1:26" x14ac:dyDescent="0.25">
      <c r="A94" s="80">
        <v>21</v>
      </c>
      <c r="B94" s="80" t="s">
        <v>386</v>
      </c>
      <c r="C94" s="80" t="s">
        <v>15</v>
      </c>
      <c r="D94" s="80" t="s">
        <v>11</v>
      </c>
      <c r="E94" s="80" t="s">
        <v>377</v>
      </c>
      <c r="F94" s="81" t="s">
        <v>322</v>
      </c>
      <c r="G94" s="81" t="s">
        <v>373</v>
      </c>
      <c r="H94" s="80" t="s">
        <v>99</v>
      </c>
      <c r="I94" s="80" t="s">
        <v>107</v>
      </c>
      <c r="J94" s="80" t="s">
        <v>106</v>
      </c>
      <c r="K94" s="80">
        <v>1</v>
      </c>
      <c r="L94" s="80">
        <v>1</v>
      </c>
      <c r="M94" s="80">
        <v>3</v>
      </c>
      <c r="N94" s="80" t="s">
        <v>98</v>
      </c>
      <c r="O94" s="80">
        <v>1</v>
      </c>
      <c r="P94" s="80" t="s">
        <v>40</v>
      </c>
      <c r="Q94" s="82">
        <v>44910</v>
      </c>
      <c r="R94" s="80"/>
      <c r="S94" s="80"/>
      <c r="T94" s="80"/>
      <c r="U94" s="80"/>
      <c r="V94" s="80"/>
      <c r="W94" s="80"/>
      <c r="X94" s="80"/>
      <c r="Y94" s="80"/>
      <c r="Z94" s="80"/>
    </row>
    <row r="95" spans="1:26" x14ac:dyDescent="0.25">
      <c r="A95" s="80">
        <v>21</v>
      </c>
      <c r="B95" s="80" t="s">
        <v>386</v>
      </c>
      <c r="C95" s="80" t="s">
        <v>15</v>
      </c>
      <c r="D95" s="80" t="s">
        <v>11</v>
      </c>
      <c r="E95" s="80" t="s">
        <v>377</v>
      </c>
      <c r="F95" s="81" t="s">
        <v>322</v>
      </c>
      <c r="G95" s="81" t="s">
        <v>373</v>
      </c>
      <c r="H95" s="80" t="s">
        <v>99</v>
      </c>
      <c r="I95" s="80" t="s">
        <v>103</v>
      </c>
      <c r="J95" s="80" t="s">
        <v>102</v>
      </c>
      <c r="K95" s="80">
        <v>1</v>
      </c>
      <c r="L95" s="80">
        <v>1</v>
      </c>
      <c r="M95" s="80">
        <v>3</v>
      </c>
      <c r="N95" s="80" t="s">
        <v>98</v>
      </c>
      <c r="O95" s="80">
        <v>2</v>
      </c>
      <c r="P95" s="80" t="s">
        <v>43</v>
      </c>
      <c r="Q95" s="82">
        <v>44910</v>
      </c>
      <c r="R95" s="80"/>
      <c r="S95" s="80"/>
      <c r="T95" s="80"/>
      <c r="U95" s="80"/>
      <c r="V95" s="80"/>
      <c r="W95" s="80"/>
      <c r="X95" s="80"/>
      <c r="Y95" s="80"/>
      <c r="Z95" s="80"/>
    </row>
    <row r="96" spans="1:26" x14ac:dyDescent="0.25">
      <c r="A96" s="80">
        <v>21</v>
      </c>
      <c r="B96" s="80" t="s">
        <v>386</v>
      </c>
      <c r="C96" s="80" t="s">
        <v>15</v>
      </c>
      <c r="D96" s="80" t="s">
        <v>11</v>
      </c>
      <c r="E96" s="80" t="s">
        <v>377</v>
      </c>
      <c r="F96" s="81" t="s">
        <v>322</v>
      </c>
      <c r="G96" s="81" t="s">
        <v>373</v>
      </c>
      <c r="H96" s="80" t="s">
        <v>99</v>
      </c>
      <c r="I96" s="80" t="s">
        <v>105</v>
      </c>
      <c r="J96" s="80" t="s">
        <v>104</v>
      </c>
      <c r="K96" s="80">
        <v>1</v>
      </c>
      <c r="L96" s="80">
        <v>1</v>
      </c>
      <c r="M96" s="80">
        <v>1</v>
      </c>
      <c r="N96" s="80" t="s">
        <v>98</v>
      </c>
      <c r="O96" s="80">
        <v>3</v>
      </c>
      <c r="P96" s="80" t="s">
        <v>23</v>
      </c>
      <c r="Q96" s="82">
        <v>44910</v>
      </c>
      <c r="R96" s="80"/>
      <c r="S96" s="80"/>
      <c r="T96" s="80"/>
      <c r="U96" s="80"/>
      <c r="V96" s="80"/>
      <c r="W96" s="80"/>
      <c r="X96" s="80"/>
      <c r="Y96" s="80"/>
      <c r="Z96" s="80"/>
    </row>
    <row r="97" spans="1:26" x14ac:dyDescent="0.25">
      <c r="A97" s="23">
        <v>21</v>
      </c>
      <c r="B97" s="23" t="s">
        <v>386</v>
      </c>
      <c r="C97" s="23" t="s">
        <v>15</v>
      </c>
      <c r="D97" s="23" t="s">
        <v>11</v>
      </c>
      <c r="E97" s="23" t="s">
        <v>377</v>
      </c>
      <c r="F97" s="24" t="s">
        <v>322</v>
      </c>
      <c r="G97" s="24" t="s">
        <v>373</v>
      </c>
      <c r="H97" s="23" t="s">
        <v>115</v>
      </c>
      <c r="I97" s="23" t="s">
        <v>119</v>
      </c>
      <c r="J97" s="23" t="s">
        <v>118</v>
      </c>
      <c r="K97" s="23">
        <v>1</v>
      </c>
      <c r="L97" s="23">
        <v>1</v>
      </c>
      <c r="M97" s="23">
        <v>2</v>
      </c>
      <c r="N97" s="23" t="s">
        <v>114</v>
      </c>
      <c r="O97" s="23">
        <v>7</v>
      </c>
      <c r="P97" s="23" t="s">
        <v>23</v>
      </c>
      <c r="Q97" s="25">
        <v>44910</v>
      </c>
      <c r="R97" s="23"/>
      <c r="S97" s="23"/>
      <c r="T97" s="23"/>
      <c r="U97" s="23"/>
      <c r="V97" s="23"/>
      <c r="W97" s="23"/>
      <c r="X97" s="23"/>
      <c r="Y97" s="23"/>
      <c r="Z97" s="23"/>
    </row>
    <row r="98" spans="1:26" x14ac:dyDescent="0.25">
      <c r="A98" s="23">
        <v>21</v>
      </c>
      <c r="B98" s="23" t="s">
        <v>386</v>
      </c>
      <c r="C98" s="23" t="s">
        <v>15</v>
      </c>
      <c r="D98" s="23" t="s">
        <v>11</v>
      </c>
      <c r="E98" s="23" t="s">
        <v>377</v>
      </c>
      <c r="F98" s="24" t="s">
        <v>322</v>
      </c>
      <c r="G98" s="24" t="s">
        <v>373</v>
      </c>
      <c r="H98" s="23" t="s">
        <v>115</v>
      </c>
      <c r="I98" s="23" t="s">
        <v>121</v>
      </c>
      <c r="J98" s="23" t="s">
        <v>120</v>
      </c>
      <c r="K98" s="23">
        <v>1</v>
      </c>
      <c r="L98" s="23">
        <v>1</v>
      </c>
      <c r="M98" s="23">
        <v>2</v>
      </c>
      <c r="N98" s="23" t="s">
        <v>114</v>
      </c>
      <c r="O98" s="23">
        <v>5</v>
      </c>
      <c r="P98" s="23" t="s">
        <v>23</v>
      </c>
      <c r="Q98" s="25">
        <v>44910</v>
      </c>
      <c r="R98" s="23"/>
      <c r="S98" s="23"/>
      <c r="T98" s="23"/>
      <c r="U98" s="23"/>
      <c r="V98" s="23"/>
      <c r="W98" s="23"/>
      <c r="X98" s="23"/>
      <c r="Y98" s="23"/>
      <c r="Z98" s="23"/>
    </row>
    <row r="99" spans="1:26" x14ac:dyDescent="0.25">
      <c r="A99" s="23">
        <v>21</v>
      </c>
      <c r="B99" s="23" t="s">
        <v>386</v>
      </c>
      <c r="C99" s="23" t="s">
        <v>15</v>
      </c>
      <c r="D99" s="23" t="s">
        <v>11</v>
      </c>
      <c r="E99" s="23" t="s">
        <v>377</v>
      </c>
      <c r="F99" s="24" t="s">
        <v>322</v>
      </c>
      <c r="G99" s="24" t="s">
        <v>373</v>
      </c>
      <c r="H99" s="23" t="s">
        <v>115</v>
      </c>
      <c r="I99" s="23" t="s">
        <v>125</v>
      </c>
      <c r="J99" s="23" t="s">
        <v>124</v>
      </c>
      <c r="K99" s="23">
        <v>1</v>
      </c>
      <c r="L99" s="23">
        <v>1</v>
      </c>
      <c r="M99" s="23">
        <v>2</v>
      </c>
      <c r="N99" s="23" t="s">
        <v>114</v>
      </c>
      <c r="O99" s="23">
        <v>2</v>
      </c>
      <c r="P99" s="23" t="s">
        <v>23</v>
      </c>
      <c r="Q99" s="25">
        <v>44910</v>
      </c>
      <c r="R99" s="23"/>
      <c r="S99" s="23"/>
      <c r="T99" s="23"/>
      <c r="U99" s="23"/>
      <c r="V99" s="23"/>
      <c r="W99" s="23"/>
      <c r="X99" s="23"/>
      <c r="Y99" s="23"/>
      <c r="Z99" s="23"/>
    </row>
    <row r="100" spans="1:26" x14ac:dyDescent="0.25">
      <c r="A100" s="23">
        <v>21</v>
      </c>
      <c r="B100" s="23" t="s">
        <v>386</v>
      </c>
      <c r="C100" s="23" t="s">
        <v>15</v>
      </c>
      <c r="D100" s="23" t="s">
        <v>11</v>
      </c>
      <c r="E100" s="23" t="s">
        <v>377</v>
      </c>
      <c r="F100" s="24" t="s">
        <v>322</v>
      </c>
      <c r="G100" s="24" t="s">
        <v>373</v>
      </c>
      <c r="H100" s="23" t="s">
        <v>115</v>
      </c>
      <c r="I100" s="23" t="s">
        <v>113</v>
      </c>
      <c r="J100" s="23" t="s">
        <v>112</v>
      </c>
      <c r="K100" s="23">
        <v>1</v>
      </c>
      <c r="L100" s="23">
        <v>1</v>
      </c>
      <c r="M100" s="23">
        <v>4</v>
      </c>
      <c r="N100" s="23" t="s">
        <v>114</v>
      </c>
      <c r="O100" s="23">
        <v>0.5</v>
      </c>
      <c r="P100" s="23" t="s">
        <v>40</v>
      </c>
      <c r="Q100" s="25">
        <v>44910</v>
      </c>
      <c r="R100" s="23"/>
      <c r="S100" s="23"/>
      <c r="T100" s="23"/>
      <c r="U100" s="23"/>
      <c r="V100" s="23"/>
      <c r="W100" s="23"/>
      <c r="X100" s="23"/>
      <c r="Y100" s="23"/>
      <c r="Z100" s="23"/>
    </row>
    <row r="101" spans="1:26" x14ac:dyDescent="0.25">
      <c r="A101" s="23">
        <v>21</v>
      </c>
      <c r="B101" s="23" t="s">
        <v>386</v>
      </c>
      <c r="C101" s="23" t="s">
        <v>15</v>
      </c>
      <c r="D101" s="23" t="s">
        <v>11</v>
      </c>
      <c r="E101" s="23" t="s">
        <v>377</v>
      </c>
      <c r="F101" s="24" t="s">
        <v>322</v>
      </c>
      <c r="G101" s="24" t="s">
        <v>373</v>
      </c>
      <c r="H101" s="23" t="s">
        <v>115</v>
      </c>
      <c r="I101" s="23" t="s">
        <v>117</v>
      </c>
      <c r="J101" s="23" t="s">
        <v>116</v>
      </c>
      <c r="K101" s="23">
        <v>1</v>
      </c>
      <c r="L101" s="23">
        <v>1</v>
      </c>
      <c r="M101" s="23">
        <v>4</v>
      </c>
      <c r="N101" s="23" t="s">
        <v>114</v>
      </c>
      <c r="O101" s="23">
        <v>1</v>
      </c>
      <c r="P101" s="23" t="s">
        <v>40</v>
      </c>
      <c r="Q101" s="25">
        <v>44910</v>
      </c>
      <c r="R101" s="23"/>
      <c r="S101" s="23"/>
      <c r="T101" s="23"/>
      <c r="U101" s="23"/>
      <c r="V101" s="23"/>
      <c r="W101" s="23"/>
      <c r="X101" s="23"/>
      <c r="Y101" s="23"/>
      <c r="Z101" s="23"/>
    </row>
    <row r="102" spans="1:26" x14ac:dyDescent="0.25">
      <c r="A102" s="23">
        <v>21</v>
      </c>
      <c r="B102" s="23" t="s">
        <v>386</v>
      </c>
      <c r="C102" s="23" t="s">
        <v>15</v>
      </c>
      <c r="D102" s="23" t="s">
        <v>11</v>
      </c>
      <c r="E102" s="23" t="s">
        <v>377</v>
      </c>
      <c r="F102" s="24" t="s">
        <v>322</v>
      </c>
      <c r="G102" s="24" t="s">
        <v>373</v>
      </c>
      <c r="H102" s="23" t="s">
        <v>115</v>
      </c>
      <c r="I102" s="23" t="s">
        <v>127</v>
      </c>
      <c r="J102" s="23" t="s">
        <v>126</v>
      </c>
      <c r="K102" s="23">
        <v>1</v>
      </c>
      <c r="L102" s="23">
        <v>1</v>
      </c>
      <c r="M102" s="23">
        <v>2</v>
      </c>
      <c r="N102" s="23" t="s">
        <v>114</v>
      </c>
      <c r="O102" s="23">
        <v>6</v>
      </c>
      <c r="P102" s="23" t="s">
        <v>20</v>
      </c>
      <c r="Q102" s="25">
        <v>44910</v>
      </c>
      <c r="R102" s="23"/>
      <c r="S102" s="23"/>
      <c r="T102" s="23"/>
      <c r="U102" s="23"/>
      <c r="V102" s="23"/>
      <c r="W102" s="23"/>
      <c r="X102" s="23"/>
      <c r="Y102" s="23"/>
      <c r="Z102" s="23"/>
    </row>
    <row r="103" spans="1:26" x14ac:dyDescent="0.25">
      <c r="A103" s="23">
        <v>21</v>
      </c>
      <c r="B103" s="23" t="s">
        <v>386</v>
      </c>
      <c r="C103" s="23" t="s">
        <v>15</v>
      </c>
      <c r="D103" s="23" t="s">
        <v>11</v>
      </c>
      <c r="E103" s="23" t="s">
        <v>377</v>
      </c>
      <c r="F103" s="24" t="s">
        <v>322</v>
      </c>
      <c r="G103" s="24" t="s">
        <v>373</v>
      </c>
      <c r="H103" s="23" t="s">
        <v>115</v>
      </c>
      <c r="I103" s="23" t="s">
        <v>129</v>
      </c>
      <c r="J103" s="23" t="s">
        <v>128</v>
      </c>
      <c r="K103" s="23">
        <v>1</v>
      </c>
      <c r="L103" s="23">
        <v>1</v>
      </c>
      <c r="M103" s="23">
        <v>4</v>
      </c>
      <c r="N103" s="23" t="s">
        <v>114</v>
      </c>
      <c r="O103" s="23">
        <v>2</v>
      </c>
      <c r="P103" s="23" t="s">
        <v>43</v>
      </c>
      <c r="Q103" s="25">
        <v>44910</v>
      </c>
      <c r="R103" s="23"/>
      <c r="S103" s="23"/>
      <c r="T103" s="23"/>
      <c r="U103" s="23"/>
      <c r="V103" s="23"/>
      <c r="W103" s="23"/>
      <c r="X103" s="23"/>
      <c r="Y103" s="23"/>
      <c r="Z103" s="23"/>
    </row>
    <row r="104" spans="1:26" x14ac:dyDescent="0.25">
      <c r="A104" s="23">
        <v>21</v>
      </c>
      <c r="B104" s="23" t="s">
        <v>386</v>
      </c>
      <c r="C104" s="23" t="s">
        <v>15</v>
      </c>
      <c r="D104" s="23" t="s">
        <v>11</v>
      </c>
      <c r="E104" s="23" t="s">
        <v>377</v>
      </c>
      <c r="F104" s="24" t="s">
        <v>322</v>
      </c>
      <c r="G104" s="24" t="s">
        <v>373</v>
      </c>
      <c r="H104" s="23" t="s">
        <v>115</v>
      </c>
      <c r="I104" s="23" t="s">
        <v>123</v>
      </c>
      <c r="J104" s="23" t="s">
        <v>122</v>
      </c>
      <c r="K104" s="23">
        <v>1</v>
      </c>
      <c r="L104" s="23">
        <v>1</v>
      </c>
      <c r="M104" s="23">
        <v>4</v>
      </c>
      <c r="N104" s="23" t="s">
        <v>114</v>
      </c>
      <c r="O104" s="23">
        <v>15</v>
      </c>
      <c r="P104" s="23" t="s">
        <v>20</v>
      </c>
      <c r="Q104" s="25">
        <v>44910</v>
      </c>
      <c r="R104" s="23"/>
      <c r="S104" s="23"/>
      <c r="T104" s="23"/>
      <c r="U104" s="23"/>
      <c r="V104" s="23"/>
      <c r="W104" s="23"/>
      <c r="X104" s="23"/>
      <c r="Y104" s="23"/>
      <c r="Z104" s="23"/>
    </row>
    <row r="105" spans="1:26" x14ac:dyDescent="0.25">
      <c r="A105" s="20">
        <v>21</v>
      </c>
      <c r="B105" s="20" t="s">
        <v>386</v>
      </c>
      <c r="C105" s="20" t="s">
        <v>15</v>
      </c>
      <c r="D105" s="20" t="s">
        <v>11</v>
      </c>
      <c r="E105" s="20" t="s">
        <v>377</v>
      </c>
      <c r="F105" s="21" t="s">
        <v>322</v>
      </c>
      <c r="G105" s="21" t="s">
        <v>373</v>
      </c>
      <c r="H105" s="20" t="s">
        <v>19</v>
      </c>
      <c r="I105" s="20" t="s">
        <v>131</v>
      </c>
      <c r="J105" s="20" t="s">
        <v>130</v>
      </c>
      <c r="K105" s="20">
        <v>1</v>
      </c>
      <c r="L105" s="20">
        <v>1</v>
      </c>
      <c r="M105" s="20">
        <v>2</v>
      </c>
      <c r="N105" s="20" t="s">
        <v>132</v>
      </c>
      <c r="O105" s="20">
        <v>9</v>
      </c>
      <c r="P105" s="20" t="s">
        <v>20</v>
      </c>
      <c r="Q105" s="22">
        <v>44910</v>
      </c>
      <c r="R105" s="20"/>
      <c r="S105" s="20"/>
      <c r="T105" s="20"/>
      <c r="U105" s="20"/>
      <c r="V105" s="20"/>
      <c r="W105" s="20"/>
      <c r="X105" s="20"/>
      <c r="Y105" s="20"/>
      <c r="Z105" s="20"/>
    </row>
    <row r="106" spans="1:26" x14ac:dyDescent="0.25">
      <c r="A106" s="20">
        <v>21</v>
      </c>
      <c r="B106" s="20" t="s">
        <v>386</v>
      </c>
      <c r="C106" s="20" t="s">
        <v>15</v>
      </c>
      <c r="D106" s="20" t="s">
        <v>11</v>
      </c>
      <c r="E106" s="20" t="s">
        <v>377</v>
      </c>
      <c r="F106" s="21" t="s">
        <v>322</v>
      </c>
      <c r="G106" s="21" t="s">
        <v>373</v>
      </c>
      <c r="H106" s="20" t="s">
        <v>19</v>
      </c>
      <c r="I106" s="20" t="s">
        <v>134</v>
      </c>
      <c r="J106" s="20" t="s">
        <v>133</v>
      </c>
      <c r="K106" s="20">
        <v>1</v>
      </c>
      <c r="L106" s="20">
        <v>1</v>
      </c>
      <c r="M106" s="20">
        <v>4</v>
      </c>
      <c r="N106" s="20" t="s">
        <v>132</v>
      </c>
      <c r="O106" s="20">
        <v>2</v>
      </c>
      <c r="P106" s="20" t="s">
        <v>43</v>
      </c>
      <c r="Q106" s="22">
        <v>44910</v>
      </c>
      <c r="R106" s="20"/>
      <c r="S106" s="20"/>
      <c r="T106" s="20"/>
      <c r="U106" s="20"/>
      <c r="V106" s="20"/>
      <c r="W106" s="20"/>
      <c r="X106" s="20"/>
      <c r="Y106" s="20"/>
      <c r="Z106" s="20"/>
    </row>
    <row r="107" spans="1:26" x14ac:dyDescent="0.25">
      <c r="A107" s="20">
        <v>21</v>
      </c>
      <c r="B107" s="20" t="s">
        <v>386</v>
      </c>
      <c r="C107" s="20" t="s">
        <v>15</v>
      </c>
      <c r="D107" s="20" t="s">
        <v>11</v>
      </c>
      <c r="E107" s="20" t="s">
        <v>377</v>
      </c>
      <c r="F107" s="21" t="s">
        <v>322</v>
      </c>
      <c r="G107" s="21" t="s">
        <v>373</v>
      </c>
      <c r="H107" s="20" t="s">
        <v>19</v>
      </c>
      <c r="I107" s="20" t="s">
        <v>136</v>
      </c>
      <c r="J107" s="20" t="s">
        <v>135</v>
      </c>
      <c r="K107" s="20">
        <v>1</v>
      </c>
      <c r="L107" s="20">
        <v>1</v>
      </c>
      <c r="M107" s="20">
        <v>2</v>
      </c>
      <c r="N107" s="20" t="s">
        <v>132</v>
      </c>
      <c r="O107" s="20">
        <v>2</v>
      </c>
      <c r="P107" s="20" t="s">
        <v>40</v>
      </c>
      <c r="Q107" s="22">
        <v>44910</v>
      </c>
      <c r="R107" s="20"/>
      <c r="S107" s="20"/>
      <c r="T107" s="20"/>
      <c r="U107" s="20"/>
      <c r="V107" s="20"/>
      <c r="W107" s="20"/>
      <c r="X107" s="20"/>
      <c r="Y107" s="20"/>
      <c r="Z107" s="20"/>
    </row>
    <row r="108" spans="1:26" x14ac:dyDescent="0.25">
      <c r="A108" s="20">
        <v>21</v>
      </c>
      <c r="B108" s="20" t="s">
        <v>386</v>
      </c>
      <c r="C108" s="20" t="s">
        <v>15</v>
      </c>
      <c r="D108" s="20" t="s">
        <v>11</v>
      </c>
      <c r="E108" s="20" t="s">
        <v>377</v>
      </c>
      <c r="F108" s="21" t="s">
        <v>322</v>
      </c>
      <c r="G108" s="21" t="s">
        <v>373</v>
      </c>
      <c r="H108" s="20" t="s">
        <v>19</v>
      </c>
      <c r="I108" s="20" t="s">
        <v>138</v>
      </c>
      <c r="J108" s="20" t="s">
        <v>137</v>
      </c>
      <c r="K108" s="20">
        <v>1</v>
      </c>
      <c r="L108" s="20">
        <v>1</v>
      </c>
      <c r="M108" s="20">
        <v>2</v>
      </c>
      <c r="N108" s="20" t="s">
        <v>132</v>
      </c>
      <c r="O108" s="20">
        <v>0.25</v>
      </c>
      <c r="P108" s="20" t="s">
        <v>40</v>
      </c>
      <c r="Q108" s="22">
        <v>44910</v>
      </c>
      <c r="R108" s="20"/>
      <c r="S108" s="20"/>
      <c r="T108" s="20"/>
      <c r="U108" s="20"/>
      <c r="V108" s="20"/>
      <c r="W108" s="20"/>
      <c r="X108" s="20"/>
      <c r="Y108" s="20"/>
      <c r="Z108" s="20"/>
    </row>
    <row r="109" spans="1:26" x14ac:dyDescent="0.25">
      <c r="A109" s="20">
        <v>21</v>
      </c>
      <c r="B109" s="20" t="s">
        <v>386</v>
      </c>
      <c r="C109" s="20" t="s">
        <v>15</v>
      </c>
      <c r="D109" s="20" t="s">
        <v>11</v>
      </c>
      <c r="E109" s="20" t="s">
        <v>377</v>
      </c>
      <c r="F109" s="21" t="s">
        <v>322</v>
      </c>
      <c r="G109" s="21" t="s">
        <v>373</v>
      </c>
      <c r="H109" s="20" t="s">
        <v>19</v>
      </c>
      <c r="I109" s="20" t="s">
        <v>140</v>
      </c>
      <c r="J109" s="20" t="s">
        <v>139</v>
      </c>
      <c r="K109" s="20">
        <v>1</v>
      </c>
      <c r="L109" s="20">
        <v>1</v>
      </c>
      <c r="M109" s="20">
        <v>3</v>
      </c>
      <c r="N109" s="20" t="s">
        <v>132</v>
      </c>
      <c r="O109" s="20">
        <v>3</v>
      </c>
      <c r="P109" s="20" t="s">
        <v>23</v>
      </c>
      <c r="Q109" s="22">
        <v>44910</v>
      </c>
      <c r="R109" s="20"/>
      <c r="S109" s="20"/>
      <c r="T109" s="20"/>
      <c r="U109" s="20"/>
      <c r="V109" s="20"/>
      <c r="W109" s="20"/>
      <c r="X109" s="20"/>
      <c r="Y109" s="20"/>
      <c r="Z109" s="20"/>
    </row>
    <row r="110" spans="1:26" x14ac:dyDescent="0.25">
      <c r="A110" s="29">
        <v>21</v>
      </c>
      <c r="B110" s="29" t="s">
        <v>386</v>
      </c>
      <c r="C110" s="29" t="s">
        <v>15</v>
      </c>
      <c r="D110" s="29" t="s">
        <v>11</v>
      </c>
      <c r="E110" s="29" t="s">
        <v>377</v>
      </c>
      <c r="F110" s="30" t="s">
        <v>322</v>
      </c>
      <c r="G110" s="30" t="s">
        <v>373</v>
      </c>
      <c r="H110" s="29" t="s">
        <v>19</v>
      </c>
      <c r="I110" s="29" t="s">
        <v>165</v>
      </c>
      <c r="J110" s="29" t="s">
        <v>164</v>
      </c>
      <c r="K110" s="29">
        <v>1</v>
      </c>
      <c r="L110" s="29">
        <v>1</v>
      </c>
      <c r="M110" s="29">
        <v>3</v>
      </c>
      <c r="N110" s="29" t="s">
        <v>159</v>
      </c>
      <c r="O110" s="29">
        <v>2</v>
      </c>
      <c r="P110" s="29" t="s">
        <v>43</v>
      </c>
      <c r="Q110" s="31">
        <v>44910</v>
      </c>
      <c r="R110" s="29"/>
      <c r="S110" s="29"/>
      <c r="T110" s="29"/>
      <c r="U110" s="29"/>
      <c r="V110" s="29"/>
      <c r="W110" s="29"/>
      <c r="X110" s="29"/>
      <c r="Y110" s="29"/>
      <c r="Z110" s="29"/>
    </row>
    <row r="111" spans="1:26" x14ac:dyDescent="0.25">
      <c r="A111" s="29">
        <v>21</v>
      </c>
      <c r="B111" s="29" t="s">
        <v>386</v>
      </c>
      <c r="C111" s="29" t="s">
        <v>15</v>
      </c>
      <c r="D111" s="29" t="s">
        <v>11</v>
      </c>
      <c r="E111" s="29" t="s">
        <v>377</v>
      </c>
      <c r="F111" s="30" t="s">
        <v>322</v>
      </c>
      <c r="G111" s="30" t="s">
        <v>373</v>
      </c>
      <c r="H111" s="29" t="s">
        <v>19</v>
      </c>
      <c r="I111" s="29" t="s">
        <v>167</v>
      </c>
      <c r="J111" s="29" t="s">
        <v>166</v>
      </c>
      <c r="K111" s="29">
        <v>1</v>
      </c>
      <c r="L111" s="29">
        <v>1</v>
      </c>
      <c r="M111" s="29">
        <v>2</v>
      </c>
      <c r="N111" s="29" t="s">
        <v>159</v>
      </c>
      <c r="O111" s="29">
        <v>4</v>
      </c>
      <c r="P111" s="29" t="s">
        <v>23</v>
      </c>
      <c r="Q111" s="31">
        <v>44910</v>
      </c>
      <c r="R111" s="29"/>
      <c r="S111" s="29"/>
      <c r="T111" s="29"/>
      <c r="U111" s="29"/>
      <c r="V111" s="29"/>
      <c r="W111" s="29"/>
      <c r="X111" s="29"/>
      <c r="Y111" s="29"/>
      <c r="Z111" s="29"/>
    </row>
    <row r="112" spans="1:26" x14ac:dyDescent="0.25">
      <c r="A112" s="29">
        <v>21</v>
      </c>
      <c r="B112" s="29" t="s">
        <v>386</v>
      </c>
      <c r="C112" s="29" t="s">
        <v>15</v>
      </c>
      <c r="D112" s="29" t="s">
        <v>11</v>
      </c>
      <c r="E112" s="29" t="s">
        <v>377</v>
      </c>
      <c r="F112" s="30" t="s">
        <v>322</v>
      </c>
      <c r="G112" s="30" t="s">
        <v>373</v>
      </c>
      <c r="H112" s="29" t="s">
        <v>19</v>
      </c>
      <c r="I112" s="29" t="s">
        <v>169</v>
      </c>
      <c r="J112" s="29" t="s">
        <v>168</v>
      </c>
      <c r="K112" s="29">
        <v>1</v>
      </c>
      <c r="L112" s="29">
        <v>1</v>
      </c>
      <c r="M112" s="29">
        <v>1</v>
      </c>
      <c r="N112" s="29" t="s">
        <v>159</v>
      </c>
      <c r="O112" s="29">
        <v>3</v>
      </c>
      <c r="P112" s="29" t="s">
        <v>23</v>
      </c>
      <c r="Q112" s="31">
        <v>44910</v>
      </c>
      <c r="R112" s="29"/>
      <c r="S112" s="29"/>
      <c r="T112" s="29"/>
      <c r="U112" s="29"/>
      <c r="V112" s="29"/>
      <c r="W112" s="29"/>
      <c r="X112" s="29"/>
      <c r="Y112" s="29"/>
      <c r="Z112" s="29"/>
    </row>
    <row r="113" spans="1:26" x14ac:dyDescent="0.25">
      <c r="A113" s="29">
        <v>21</v>
      </c>
      <c r="B113" s="29" t="s">
        <v>386</v>
      </c>
      <c r="C113" s="29" t="s">
        <v>15</v>
      </c>
      <c r="D113" s="29" t="s">
        <v>11</v>
      </c>
      <c r="E113" s="29" t="s">
        <v>377</v>
      </c>
      <c r="F113" s="30" t="s">
        <v>322</v>
      </c>
      <c r="G113" s="30" t="s">
        <v>373</v>
      </c>
      <c r="H113" s="29" t="s">
        <v>19</v>
      </c>
      <c r="I113" s="29" t="s">
        <v>158</v>
      </c>
      <c r="J113" s="29" t="s">
        <v>157</v>
      </c>
      <c r="K113" s="29">
        <v>1</v>
      </c>
      <c r="L113" s="29">
        <v>1</v>
      </c>
      <c r="M113" s="29">
        <v>3</v>
      </c>
      <c r="N113" s="29" t="s">
        <v>159</v>
      </c>
      <c r="O113" s="29">
        <v>2</v>
      </c>
      <c r="P113" s="29" t="s">
        <v>43</v>
      </c>
      <c r="Q113" s="31">
        <v>44910</v>
      </c>
      <c r="R113" s="29"/>
      <c r="S113" s="29"/>
      <c r="T113" s="29"/>
      <c r="U113" s="29"/>
      <c r="V113" s="29"/>
      <c r="W113" s="29"/>
      <c r="X113" s="29"/>
      <c r="Y113" s="29"/>
      <c r="Z113" s="29"/>
    </row>
    <row r="114" spans="1:26" x14ac:dyDescent="0.25">
      <c r="A114" s="29">
        <v>21</v>
      </c>
      <c r="B114" s="29" t="s">
        <v>386</v>
      </c>
      <c r="C114" s="29" t="s">
        <v>15</v>
      </c>
      <c r="D114" s="29" t="s">
        <v>11</v>
      </c>
      <c r="E114" s="29" t="s">
        <v>377</v>
      </c>
      <c r="F114" s="30" t="s">
        <v>322</v>
      </c>
      <c r="G114" s="30" t="s">
        <v>373</v>
      </c>
      <c r="H114" s="29" t="s">
        <v>19</v>
      </c>
      <c r="I114" s="29" t="s">
        <v>161</v>
      </c>
      <c r="J114" s="29" t="s">
        <v>160</v>
      </c>
      <c r="K114" s="29">
        <v>1</v>
      </c>
      <c r="L114" s="29">
        <v>1</v>
      </c>
      <c r="M114" s="29">
        <v>2</v>
      </c>
      <c r="N114" s="29" t="s">
        <v>159</v>
      </c>
      <c r="O114" s="29">
        <v>4</v>
      </c>
      <c r="P114" s="29" t="s">
        <v>23</v>
      </c>
      <c r="Q114" s="31">
        <v>44910</v>
      </c>
      <c r="R114" s="29"/>
      <c r="S114" s="29"/>
      <c r="T114" s="29"/>
      <c r="U114" s="29"/>
      <c r="V114" s="29"/>
      <c r="W114" s="29"/>
      <c r="X114" s="29"/>
      <c r="Y114" s="29"/>
      <c r="Z114" s="29"/>
    </row>
    <row r="115" spans="1:26" x14ac:dyDescent="0.25">
      <c r="A115" s="29">
        <v>21</v>
      </c>
      <c r="B115" s="29" t="s">
        <v>386</v>
      </c>
      <c r="C115" s="29" t="s">
        <v>15</v>
      </c>
      <c r="D115" s="29" t="s">
        <v>11</v>
      </c>
      <c r="E115" s="29" t="s">
        <v>377</v>
      </c>
      <c r="F115" s="30" t="s">
        <v>322</v>
      </c>
      <c r="G115" s="30" t="s">
        <v>373</v>
      </c>
      <c r="H115" s="29" t="s">
        <v>19</v>
      </c>
      <c r="I115" s="29" t="s">
        <v>163</v>
      </c>
      <c r="J115" s="29" t="s">
        <v>162</v>
      </c>
      <c r="K115" s="29">
        <v>1</v>
      </c>
      <c r="L115" s="29">
        <v>1</v>
      </c>
      <c r="M115" s="29">
        <v>1</v>
      </c>
      <c r="N115" s="29" t="s">
        <v>159</v>
      </c>
      <c r="O115" s="29">
        <v>3</v>
      </c>
      <c r="P115" s="29" t="s">
        <v>23</v>
      </c>
      <c r="Q115" s="31">
        <v>44910</v>
      </c>
      <c r="R115" s="29"/>
      <c r="S115" s="29"/>
      <c r="T115" s="29"/>
      <c r="U115" s="29"/>
      <c r="V115" s="29"/>
      <c r="W115" s="29"/>
      <c r="X115" s="29"/>
      <c r="Y115" s="29"/>
      <c r="Z115" s="29"/>
    </row>
    <row r="116" spans="1:26" x14ac:dyDescent="0.25">
      <c r="A116" s="35">
        <v>21</v>
      </c>
      <c r="B116" s="35" t="s">
        <v>386</v>
      </c>
      <c r="C116" s="35" t="s">
        <v>15</v>
      </c>
      <c r="D116" s="35" t="s">
        <v>11</v>
      </c>
      <c r="E116" s="35" t="s">
        <v>377</v>
      </c>
      <c r="F116" s="36" t="s">
        <v>322</v>
      </c>
      <c r="G116" s="36" t="s">
        <v>373</v>
      </c>
      <c r="H116" s="35" t="s">
        <v>56</v>
      </c>
      <c r="I116" s="35" t="s">
        <v>179</v>
      </c>
      <c r="J116" s="35" t="s">
        <v>178</v>
      </c>
      <c r="K116" s="35">
        <v>1</v>
      </c>
      <c r="L116" s="35">
        <v>1</v>
      </c>
      <c r="M116" s="35">
        <v>4</v>
      </c>
      <c r="N116" s="35" t="s">
        <v>172</v>
      </c>
      <c r="O116" s="35">
        <v>8</v>
      </c>
      <c r="P116" s="35" t="s">
        <v>20</v>
      </c>
      <c r="Q116" s="37">
        <v>44910</v>
      </c>
      <c r="R116" s="35"/>
      <c r="S116" s="35"/>
      <c r="T116" s="35"/>
      <c r="U116" s="35"/>
      <c r="V116" s="35"/>
      <c r="W116" s="35"/>
      <c r="X116" s="35"/>
      <c r="Y116" s="35"/>
      <c r="Z116" s="35"/>
    </row>
    <row r="117" spans="1:26" x14ac:dyDescent="0.25">
      <c r="A117" s="35">
        <v>21</v>
      </c>
      <c r="B117" s="35" t="s">
        <v>386</v>
      </c>
      <c r="C117" s="35" t="s">
        <v>15</v>
      </c>
      <c r="D117" s="35" t="s">
        <v>11</v>
      </c>
      <c r="E117" s="35" t="s">
        <v>377</v>
      </c>
      <c r="F117" s="36" t="s">
        <v>322</v>
      </c>
      <c r="G117" s="36" t="s">
        <v>373</v>
      </c>
      <c r="H117" s="35" t="s">
        <v>56</v>
      </c>
      <c r="I117" s="35" t="s">
        <v>175</v>
      </c>
      <c r="J117" s="35" t="s">
        <v>174</v>
      </c>
      <c r="K117" s="35">
        <v>1</v>
      </c>
      <c r="L117" s="35">
        <v>1</v>
      </c>
      <c r="M117" s="35">
        <v>4</v>
      </c>
      <c r="N117" s="35" t="s">
        <v>172</v>
      </c>
      <c r="O117" s="35">
        <v>6</v>
      </c>
      <c r="P117" s="35" t="s">
        <v>23</v>
      </c>
      <c r="Q117" s="37">
        <v>44910</v>
      </c>
      <c r="R117" s="35"/>
      <c r="S117" s="35"/>
      <c r="T117" s="35"/>
      <c r="U117" s="35"/>
      <c r="V117" s="35"/>
      <c r="W117" s="35"/>
      <c r="X117" s="35"/>
      <c r="Y117" s="35"/>
      <c r="Z117" s="35"/>
    </row>
    <row r="118" spans="1:26" x14ac:dyDescent="0.25">
      <c r="A118" s="35">
        <v>21</v>
      </c>
      <c r="B118" s="35" t="s">
        <v>386</v>
      </c>
      <c r="C118" s="35" t="s">
        <v>15</v>
      </c>
      <c r="D118" s="35" t="s">
        <v>11</v>
      </c>
      <c r="E118" s="35" t="s">
        <v>377</v>
      </c>
      <c r="F118" s="36" t="s">
        <v>322</v>
      </c>
      <c r="G118" s="36" t="s">
        <v>373</v>
      </c>
      <c r="H118" s="35" t="s">
        <v>115</v>
      </c>
      <c r="I118" s="35" t="s">
        <v>181</v>
      </c>
      <c r="J118" s="35" t="s">
        <v>180</v>
      </c>
      <c r="K118" s="35">
        <v>1</v>
      </c>
      <c r="L118" s="35">
        <v>1</v>
      </c>
      <c r="M118" s="35">
        <v>3</v>
      </c>
      <c r="N118" s="35" t="s">
        <v>172</v>
      </c>
      <c r="O118" s="35">
        <v>6</v>
      </c>
      <c r="P118" s="35" t="s">
        <v>23</v>
      </c>
      <c r="Q118" s="37">
        <v>44910</v>
      </c>
      <c r="R118" s="35"/>
      <c r="S118" s="35"/>
      <c r="T118" s="35"/>
      <c r="U118" s="35"/>
      <c r="V118" s="35"/>
      <c r="W118" s="35"/>
      <c r="X118" s="35"/>
      <c r="Y118" s="35"/>
      <c r="Z118" s="35"/>
    </row>
    <row r="119" spans="1:26" x14ac:dyDescent="0.25">
      <c r="A119" s="47">
        <v>21</v>
      </c>
      <c r="B119" s="47" t="s">
        <v>386</v>
      </c>
      <c r="C119" s="47" t="s">
        <v>15</v>
      </c>
      <c r="D119" s="47" t="s">
        <v>11</v>
      </c>
      <c r="E119" s="47" t="s">
        <v>377</v>
      </c>
      <c r="F119" s="48" t="s">
        <v>322</v>
      </c>
      <c r="G119" s="48" t="s">
        <v>373</v>
      </c>
      <c r="H119" s="47" t="s">
        <v>19</v>
      </c>
      <c r="I119" s="47" t="s">
        <v>183</v>
      </c>
      <c r="J119" s="47" t="s">
        <v>182</v>
      </c>
      <c r="K119" s="47">
        <v>1</v>
      </c>
      <c r="L119" s="47">
        <v>1</v>
      </c>
      <c r="M119" s="47">
        <v>1</v>
      </c>
      <c r="N119" s="47" t="s">
        <v>184</v>
      </c>
      <c r="O119" s="47">
        <v>0</v>
      </c>
      <c r="P119" s="47" t="s">
        <v>40</v>
      </c>
      <c r="Q119" s="49">
        <v>44910</v>
      </c>
      <c r="R119" s="47"/>
      <c r="S119" s="47"/>
      <c r="T119" s="47"/>
      <c r="U119" s="47"/>
      <c r="V119" s="47"/>
      <c r="W119" s="47"/>
      <c r="X119" s="47"/>
      <c r="Y119" s="47"/>
      <c r="Z119" s="47"/>
    </row>
    <row r="120" spans="1:26" x14ac:dyDescent="0.25">
      <c r="A120" s="47">
        <v>21</v>
      </c>
      <c r="B120" s="47" t="s">
        <v>386</v>
      </c>
      <c r="C120" s="47" t="s">
        <v>15</v>
      </c>
      <c r="D120" s="47" t="s">
        <v>11</v>
      </c>
      <c r="E120" s="47" t="s">
        <v>377</v>
      </c>
      <c r="F120" s="48" t="s">
        <v>322</v>
      </c>
      <c r="G120" s="48" t="s">
        <v>373</v>
      </c>
      <c r="H120" s="47" t="s">
        <v>19</v>
      </c>
      <c r="I120" s="47" t="s">
        <v>186</v>
      </c>
      <c r="J120" s="47" t="s">
        <v>185</v>
      </c>
      <c r="K120" s="47">
        <v>1</v>
      </c>
      <c r="L120" s="47">
        <v>1</v>
      </c>
      <c r="M120" s="47">
        <v>4</v>
      </c>
      <c r="N120" s="47" t="s">
        <v>184</v>
      </c>
      <c r="O120" s="47">
        <v>0</v>
      </c>
      <c r="P120" s="47" t="s">
        <v>40</v>
      </c>
      <c r="Q120" s="49">
        <v>44910</v>
      </c>
      <c r="R120" s="47"/>
      <c r="S120" s="47"/>
      <c r="T120" s="47"/>
      <c r="U120" s="47"/>
      <c r="V120" s="47"/>
      <c r="W120" s="47"/>
      <c r="X120" s="47"/>
      <c r="Y120" s="47"/>
      <c r="Z120" s="47"/>
    </row>
    <row r="121" spans="1:26" x14ac:dyDescent="0.25">
      <c r="A121" s="47">
        <v>21</v>
      </c>
      <c r="B121" s="47" t="s">
        <v>386</v>
      </c>
      <c r="C121" s="47" t="s">
        <v>15</v>
      </c>
      <c r="D121" s="47" t="s">
        <v>11</v>
      </c>
      <c r="E121" s="47" t="s">
        <v>377</v>
      </c>
      <c r="F121" s="48" t="s">
        <v>322</v>
      </c>
      <c r="G121" s="48" t="s">
        <v>373</v>
      </c>
      <c r="H121" s="47" t="s">
        <v>173</v>
      </c>
      <c r="I121" s="47" t="s">
        <v>188</v>
      </c>
      <c r="J121" s="47" t="s">
        <v>187</v>
      </c>
      <c r="K121" s="47">
        <v>1</v>
      </c>
      <c r="L121" s="47">
        <v>1</v>
      </c>
      <c r="M121" s="47">
        <v>4</v>
      </c>
      <c r="N121" s="47" t="s">
        <v>184</v>
      </c>
      <c r="O121" s="47">
        <v>0</v>
      </c>
      <c r="P121" s="47" t="s">
        <v>40</v>
      </c>
      <c r="Q121" s="49">
        <v>44910</v>
      </c>
      <c r="R121" s="47"/>
      <c r="S121" s="47"/>
      <c r="T121" s="47"/>
      <c r="U121" s="47"/>
      <c r="V121" s="47"/>
      <c r="W121" s="47"/>
      <c r="X121" s="47"/>
      <c r="Y121" s="47"/>
      <c r="Z121" s="47"/>
    </row>
    <row r="122" spans="1:26" x14ac:dyDescent="0.25">
      <c r="A122" s="47">
        <v>21</v>
      </c>
      <c r="B122" s="47" t="s">
        <v>386</v>
      </c>
      <c r="C122" s="47" t="s">
        <v>15</v>
      </c>
      <c r="D122" s="47" t="s">
        <v>11</v>
      </c>
      <c r="E122" s="47" t="s">
        <v>377</v>
      </c>
      <c r="F122" s="48" t="s">
        <v>322</v>
      </c>
      <c r="G122" s="48" t="s">
        <v>373</v>
      </c>
      <c r="H122" s="47" t="s">
        <v>19</v>
      </c>
      <c r="I122" s="47" t="s">
        <v>192</v>
      </c>
      <c r="J122" s="47" t="s">
        <v>191</v>
      </c>
      <c r="K122" s="47">
        <v>1</v>
      </c>
      <c r="L122" s="47">
        <v>1</v>
      </c>
      <c r="M122" s="47">
        <v>19</v>
      </c>
      <c r="N122" s="47" t="s">
        <v>184</v>
      </c>
      <c r="O122" s="47">
        <v>0</v>
      </c>
      <c r="P122" s="47" t="s">
        <v>40</v>
      </c>
      <c r="Q122" s="49">
        <v>44910</v>
      </c>
      <c r="R122" s="47"/>
      <c r="S122" s="47"/>
      <c r="T122" s="47"/>
      <c r="U122" s="47"/>
      <c r="V122" s="47"/>
      <c r="W122" s="47"/>
      <c r="X122" s="47"/>
      <c r="Y122" s="47"/>
      <c r="Z122" s="47"/>
    </row>
    <row r="123" spans="1:26" x14ac:dyDescent="0.25">
      <c r="A123" s="47">
        <v>21</v>
      </c>
      <c r="B123" s="47" t="s">
        <v>386</v>
      </c>
      <c r="C123" s="47" t="s">
        <v>15</v>
      </c>
      <c r="D123" s="47" t="s">
        <v>11</v>
      </c>
      <c r="E123" s="47" t="s">
        <v>377</v>
      </c>
      <c r="F123" s="48" t="s">
        <v>322</v>
      </c>
      <c r="G123" s="48" t="s">
        <v>373</v>
      </c>
      <c r="H123" s="47" t="s">
        <v>19</v>
      </c>
      <c r="I123" s="47" t="s">
        <v>194</v>
      </c>
      <c r="J123" s="47" t="s">
        <v>193</v>
      </c>
      <c r="K123" s="47">
        <v>1</v>
      </c>
      <c r="L123" s="47">
        <v>1</v>
      </c>
      <c r="M123" s="47">
        <v>7</v>
      </c>
      <c r="N123" s="47" t="s">
        <v>184</v>
      </c>
      <c r="O123" s="47">
        <v>0</v>
      </c>
      <c r="P123" s="47" t="s">
        <v>40</v>
      </c>
      <c r="Q123" s="49">
        <v>44910</v>
      </c>
      <c r="R123" s="47"/>
      <c r="S123" s="47"/>
      <c r="T123" s="47"/>
      <c r="U123" s="47"/>
      <c r="V123" s="47"/>
      <c r="W123" s="47"/>
      <c r="X123" s="47"/>
      <c r="Y123" s="47"/>
      <c r="Z123" s="47"/>
    </row>
    <row r="124" spans="1:26" x14ac:dyDescent="0.25">
      <c r="A124" s="47">
        <v>21</v>
      </c>
      <c r="B124" s="47" t="s">
        <v>386</v>
      </c>
      <c r="C124" s="47" t="s">
        <v>15</v>
      </c>
      <c r="D124" s="47" t="s">
        <v>11</v>
      </c>
      <c r="E124" s="47" t="s">
        <v>377</v>
      </c>
      <c r="F124" s="48" t="s">
        <v>322</v>
      </c>
      <c r="G124" s="48" t="s">
        <v>373</v>
      </c>
      <c r="H124" s="47" t="s">
        <v>19</v>
      </c>
      <c r="I124" s="47" t="s">
        <v>196</v>
      </c>
      <c r="J124" s="47" t="s">
        <v>195</v>
      </c>
      <c r="K124" s="47">
        <v>1</v>
      </c>
      <c r="L124" s="47">
        <v>1</v>
      </c>
      <c r="M124" s="47">
        <v>4</v>
      </c>
      <c r="N124" s="47" t="s">
        <v>184</v>
      </c>
      <c r="O124" s="47">
        <v>0</v>
      </c>
      <c r="P124" s="47" t="s">
        <v>40</v>
      </c>
      <c r="Q124" s="49">
        <v>44910</v>
      </c>
      <c r="R124" s="47"/>
      <c r="S124" s="47"/>
      <c r="T124" s="47"/>
      <c r="U124" s="47"/>
      <c r="V124" s="47"/>
      <c r="W124" s="47"/>
      <c r="X124" s="47"/>
      <c r="Y124" s="47"/>
      <c r="Z124" s="47"/>
    </row>
    <row r="125" spans="1:26" x14ac:dyDescent="0.25">
      <c r="A125" s="38">
        <v>22</v>
      </c>
      <c r="B125" s="38" t="s">
        <v>386</v>
      </c>
      <c r="C125" s="38" t="s">
        <v>15</v>
      </c>
      <c r="D125" s="38" t="s">
        <v>317</v>
      </c>
      <c r="E125" s="38" t="s">
        <v>379</v>
      </c>
      <c r="F125" s="39" t="s">
        <v>323</v>
      </c>
      <c r="G125" s="39" t="s">
        <v>380</v>
      </c>
      <c r="H125" s="38" t="s">
        <v>19</v>
      </c>
      <c r="I125" s="38" t="s">
        <v>17</v>
      </c>
      <c r="J125" s="38" t="s">
        <v>16</v>
      </c>
      <c r="K125" s="38">
        <v>1</v>
      </c>
      <c r="L125" s="38">
        <v>1</v>
      </c>
      <c r="M125" s="38">
        <v>3</v>
      </c>
      <c r="N125" s="38" t="s">
        <v>18</v>
      </c>
      <c r="O125" s="38">
        <v>22</v>
      </c>
      <c r="P125" s="38" t="s">
        <v>20</v>
      </c>
      <c r="Q125" s="40">
        <v>44931</v>
      </c>
      <c r="R125" s="38"/>
      <c r="S125" s="38"/>
      <c r="T125" s="38"/>
      <c r="U125" s="38"/>
      <c r="V125" s="38"/>
      <c r="W125" s="38"/>
      <c r="X125" s="38"/>
      <c r="Y125" s="38"/>
      <c r="Z125" s="38"/>
    </row>
    <row r="126" spans="1:26" x14ac:dyDescent="0.25">
      <c r="A126" s="38">
        <v>22</v>
      </c>
      <c r="B126" s="38" t="s">
        <v>386</v>
      </c>
      <c r="C126" s="38" t="s">
        <v>15</v>
      </c>
      <c r="D126" s="38" t="s">
        <v>317</v>
      </c>
      <c r="E126" s="38" t="s">
        <v>379</v>
      </c>
      <c r="F126" s="39" t="s">
        <v>323</v>
      </c>
      <c r="G126" s="39" t="s">
        <v>380</v>
      </c>
      <c r="H126" s="38" t="s">
        <v>19</v>
      </c>
      <c r="I126" s="38" t="s">
        <v>22</v>
      </c>
      <c r="J126" s="38" t="s">
        <v>21</v>
      </c>
      <c r="K126" s="38">
        <v>1</v>
      </c>
      <c r="L126" s="38">
        <v>1</v>
      </c>
      <c r="M126" s="38">
        <v>1</v>
      </c>
      <c r="N126" s="38" t="s">
        <v>18</v>
      </c>
      <c r="O126" s="38">
        <v>6</v>
      </c>
      <c r="P126" s="38" t="s">
        <v>23</v>
      </c>
      <c r="Q126" s="40">
        <v>44931</v>
      </c>
      <c r="R126" s="38"/>
      <c r="S126" s="38"/>
      <c r="T126" s="38"/>
      <c r="U126" s="38"/>
      <c r="V126" s="38"/>
      <c r="W126" s="38"/>
      <c r="X126" s="38"/>
      <c r="Y126" s="38"/>
      <c r="Z126" s="38"/>
    </row>
    <row r="127" spans="1:26" x14ac:dyDescent="0.25">
      <c r="A127" s="41">
        <v>22</v>
      </c>
      <c r="B127" s="41" t="s">
        <v>386</v>
      </c>
      <c r="C127" s="41" t="s">
        <v>15</v>
      </c>
      <c r="D127" s="41" t="s">
        <v>317</v>
      </c>
      <c r="E127" s="41" t="s">
        <v>379</v>
      </c>
      <c r="F127" s="42" t="s">
        <v>323</v>
      </c>
      <c r="G127" s="42" t="s">
        <v>380</v>
      </c>
      <c r="H127" s="41" t="s">
        <v>19</v>
      </c>
      <c r="I127" s="41" t="s">
        <v>25</v>
      </c>
      <c r="J127" s="41" t="s">
        <v>24</v>
      </c>
      <c r="K127" s="41">
        <v>1</v>
      </c>
      <c r="L127" s="41">
        <v>1</v>
      </c>
      <c r="M127" s="41">
        <v>2</v>
      </c>
      <c r="N127" s="41" t="s">
        <v>26</v>
      </c>
      <c r="O127" s="41">
        <v>8</v>
      </c>
      <c r="P127" s="41" t="s">
        <v>20</v>
      </c>
      <c r="Q127" s="43">
        <v>44931</v>
      </c>
      <c r="R127" s="41"/>
      <c r="S127" s="41"/>
      <c r="T127" s="41"/>
      <c r="U127" s="41"/>
      <c r="V127" s="41"/>
      <c r="W127" s="41"/>
      <c r="X127" s="41"/>
      <c r="Y127" s="41"/>
      <c r="Z127" s="41"/>
    </row>
    <row r="128" spans="1:26" x14ac:dyDescent="0.25">
      <c r="A128" s="41">
        <v>22</v>
      </c>
      <c r="B128" s="41" t="s">
        <v>386</v>
      </c>
      <c r="C128" s="41" t="s">
        <v>15</v>
      </c>
      <c r="D128" s="41" t="s">
        <v>317</v>
      </c>
      <c r="E128" s="41" t="s">
        <v>379</v>
      </c>
      <c r="F128" s="42" t="s">
        <v>323</v>
      </c>
      <c r="G128" s="42" t="s">
        <v>380</v>
      </c>
      <c r="H128" s="41" t="s">
        <v>19</v>
      </c>
      <c r="I128" s="41" t="s">
        <v>37</v>
      </c>
      <c r="J128" s="41" t="s">
        <v>36</v>
      </c>
      <c r="K128" s="41">
        <v>1</v>
      </c>
      <c r="L128" s="41">
        <v>1</v>
      </c>
      <c r="M128" s="41">
        <v>1</v>
      </c>
      <c r="N128" s="41" t="s">
        <v>26</v>
      </c>
      <c r="O128" s="41">
        <v>4</v>
      </c>
      <c r="P128" s="41" t="s">
        <v>23</v>
      </c>
      <c r="Q128" s="43">
        <v>44931</v>
      </c>
      <c r="R128" s="41"/>
      <c r="S128" s="41"/>
      <c r="T128" s="41"/>
      <c r="U128" s="41"/>
      <c r="V128" s="41"/>
      <c r="W128" s="41"/>
      <c r="X128" s="41"/>
      <c r="Y128" s="41"/>
      <c r="Z128" s="41"/>
    </row>
    <row r="129" spans="1:26" x14ac:dyDescent="0.25">
      <c r="A129" s="41">
        <v>22</v>
      </c>
      <c r="B129" s="41" t="s">
        <v>386</v>
      </c>
      <c r="C129" s="41" t="s">
        <v>15</v>
      </c>
      <c r="D129" s="41" t="s">
        <v>317</v>
      </c>
      <c r="E129" s="41" t="s">
        <v>379</v>
      </c>
      <c r="F129" s="42" t="s">
        <v>323</v>
      </c>
      <c r="G129" s="42" t="s">
        <v>380</v>
      </c>
      <c r="H129" s="41" t="s">
        <v>19</v>
      </c>
      <c r="I129" s="41" t="s">
        <v>39</v>
      </c>
      <c r="J129" s="41" t="s">
        <v>38</v>
      </c>
      <c r="K129" s="41">
        <v>1</v>
      </c>
      <c r="L129" s="41">
        <v>1</v>
      </c>
      <c r="M129" s="41">
        <v>1</v>
      </c>
      <c r="N129" s="41" t="s">
        <v>26</v>
      </c>
      <c r="O129" s="41">
        <v>1</v>
      </c>
      <c r="P129" s="41" t="s">
        <v>40</v>
      </c>
      <c r="Q129" s="43">
        <v>44931</v>
      </c>
      <c r="R129" s="41"/>
      <c r="S129" s="41"/>
      <c r="T129" s="41"/>
      <c r="U129" s="41"/>
      <c r="V129" s="41"/>
      <c r="W129" s="41"/>
      <c r="X129" s="41"/>
      <c r="Y129" s="41"/>
      <c r="Z129" s="41"/>
    </row>
    <row r="130" spans="1:26" x14ac:dyDescent="0.25">
      <c r="A130" s="41">
        <v>22</v>
      </c>
      <c r="B130" s="41" t="s">
        <v>386</v>
      </c>
      <c r="C130" s="41" t="s">
        <v>15</v>
      </c>
      <c r="D130" s="41" t="s">
        <v>317</v>
      </c>
      <c r="E130" s="41" t="s">
        <v>379</v>
      </c>
      <c r="F130" s="42" t="s">
        <v>323</v>
      </c>
      <c r="G130" s="42" t="s">
        <v>380</v>
      </c>
      <c r="H130" s="41" t="s">
        <v>19</v>
      </c>
      <c r="I130" s="41" t="s">
        <v>46</v>
      </c>
      <c r="J130" s="41" t="s">
        <v>45</v>
      </c>
      <c r="K130" s="41">
        <v>1</v>
      </c>
      <c r="L130" s="41">
        <v>1</v>
      </c>
      <c r="M130" s="41">
        <v>1</v>
      </c>
      <c r="N130" s="41" t="s">
        <v>26</v>
      </c>
      <c r="O130" s="41">
        <v>0</v>
      </c>
      <c r="P130" s="41" t="s">
        <v>40</v>
      </c>
      <c r="Q130" s="43">
        <v>44931</v>
      </c>
      <c r="R130" s="41"/>
      <c r="S130" s="41"/>
      <c r="T130" s="41"/>
      <c r="U130" s="41"/>
      <c r="V130" s="41"/>
      <c r="W130" s="41"/>
      <c r="X130" s="41"/>
      <c r="Y130" s="41"/>
      <c r="Z130" s="41"/>
    </row>
    <row r="131" spans="1:26" x14ac:dyDescent="0.25">
      <c r="A131" s="41">
        <v>22</v>
      </c>
      <c r="B131" s="41" t="s">
        <v>386</v>
      </c>
      <c r="C131" s="41" t="s">
        <v>15</v>
      </c>
      <c r="D131" s="41" t="s">
        <v>317</v>
      </c>
      <c r="E131" s="41" t="s">
        <v>379</v>
      </c>
      <c r="F131" s="42" t="s">
        <v>323</v>
      </c>
      <c r="G131" s="42" t="s">
        <v>380</v>
      </c>
      <c r="H131" s="41" t="s">
        <v>29</v>
      </c>
      <c r="I131" s="41" t="s">
        <v>28</v>
      </c>
      <c r="J131" s="41" t="s">
        <v>27</v>
      </c>
      <c r="K131" s="41">
        <v>1</v>
      </c>
      <c r="L131" s="41">
        <v>1</v>
      </c>
      <c r="M131" s="41">
        <v>1</v>
      </c>
      <c r="N131" s="41" t="s">
        <v>26</v>
      </c>
      <c r="O131" s="41">
        <v>8</v>
      </c>
      <c r="P131" s="41" t="s">
        <v>20</v>
      </c>
      <c r="Q131" s="43">
        <v>44931</v>
      </c>
      <c r="R131" s="41"/>
      <c r="S131" s="41"/>
      <c r="T131" s="41"/>
      <c r="U131" s="41"/>
      <c r="V131" s="41"/>
      <c r="W131" s="41"/>
      <c r="X131" s="41"/>
      <c r="Y131" s="41"/>
      <c r="Z131" s="41"/>
    </row>
    <row r="132" spans="1:26" x14ac:dyDescent="0.25">
      <c r="A132" s="44">
        <v>22</v>
      </c>
      <c r="B132" s="44" t="s">
        <v>386</v>
      </c>
      <c r="C132" s="44" t="s">
        <v>15</v>
      </c>
      <c r="D132" s="44" t="s">
        <v>317</v>
      </c>
      <c r="E132" s="44" t="s">
        <v>379</v>
      </c>
      <c r="F132" s="45" t="s">
        <v>323</v>
      </c>
      <c r="G132" s="45" t="s">
        <v>380</v>
      </c>
      <c r="H132" s="44" t="s">
        <v>19</v>
      </c>
      <c r="I132" s="44" t="s">
        <v>49</v>
      </c>
      <c r="J132" s="44" t="s">
        <v>48</v>
      </c>
      <c r="K132" s="44">
        <v>1</v>
      </c>
      <c r="L132" s="44">
        <v>1</v>
      </c>
      <c r="M132" s="44">
        <v>2</v>
      </c>
      <c r="N132" s="44" t="s">
        <v>50</v>
      </c>
      <c r="O132" s="44">
        <v>12</v>
      </c>
      <c r="P132" s="44" t="s">
        <v>20</v>
      </c>
      <c r="Q132" s="46">
        <v>44931</v>
      </c>
      <c r="R132" s="44"/>
      <c r="S132" s="44"/>
      <c r="T132" s="44"/>
      <c r="U132" s="44"/>
      <c r="V132" s="44"/>
      <c r="W132" s="44"/>
      <c r="X132" s="44"/>
      <c r="Y132" s="44"/>
      <c r="Z132" s="44"/>
    </row>
    <row r="133" spans="1:26" x14ac:dyDescent="0.25">
      <c r="A133" s="44">
        <v>22</v>
      </c>
      <c r="B133" s="44" t="s">
        <v>386</v>
      </c>
      <c r="C133" s="44" t="s">
        <v>15</v>
      </c>
      <c r="D133" s="44" t="s">
        <v>317</v>
      </c>
      <c r="E133" s="44" t="s">
        <v>379</v>
      </c>
      <c r="F133" s="45" t="s">
        <v>323</v>
      </c>
      <c r="G133" s="45" t="s">
        <v>380</v>
      </c>
      <c r="H133" s="44" t="s">
        <v>19</v>
      </c>
      <c r="I133" s="44" t="s">
        <v>52</v>
      </c>
      <c r="J133" s="44" t="s">
        <v>51</v>
      </c>
      <c r="K133" s="44">
        <v>1</v>
      </c>
      <c r="L133" s="44">
        <v>1</v>
      </c>
      <c r="M133" s="44">
        <v>1</v>
      </c>
      <c r="N133" s="44" t="s">
        <v>50</v>
      </c>
      <c r="O133" s="44">
        <v>4</v>
      </c>
      <c r="P133" s="44" t="s">
        <v>23</v>
      </c>
      <c r="Q133" s="46">
        <v>44931</v>
      </c>
      <c r="R133" s="44"/>
      <c r="S133" s="44"/>
      <c r="T133" s="44"/>
      <c r="U133" s="44"/>
      <c r="V133" s="44"/>
      <c r="W133" s="44"/>
      <c r="X133" s="44"/>
      <c r="Y133" s="44"/>
      <c r="Z133" s="44"/>
    </row>
    <row r="134" spans="1:26" x14ac:dyDescent="0.25">
      <c r="A134" s="26">
        <v>22</v>
      </c>
      <c r="B134" s="26" t="s">
        <v>386</v>
      </c>
      <c r="C134" s="26" t="s">
        <v>15</v>
      </c>
      <c r="D134" s="26" t="s">
        <v>317</v>
      </c>
      <c r="E134" s="26" t="s">
        <v>379</v>
      </c>
      <c r="F134" s="27" t="s">
        <v>323</v>
      </c>
      <c r="G134" s="27" t="s">
        <v>380</v>
      </c>
      <c r="H134" s="26" t="s">
        <v>56</v>
      </c>
      <c r="I134" s="26" t="s">
        <v>54</v>
      </c>
      <c r="J134" s="26" t="s">
        <v>53</v>
      </c>
      <c r="K134" s="26">
        <v>1</v>
      </c>
      <c r="L134" s="26">
        <v>1</v>
      </c>
      <c r="M134" s="26">
        <v>2</v>
      </c>
      <c r="N134" s="26" t="s">
        <v>55</v>
      </c>
      <c r="O134" s="26">
        <v>0.25</v>
      </c>
      <c r="P134" s="26" t="s">
        <v>40</v>
      </c>
      <c r="Q134" s="28">
        <v>44931</v>
      </c>
      <c r="R134" s="26"/>
      <c r="S134" s="26"/>
      <c r="T134" s="26"/>
      <c r="U134" s="26"/>
      <c r="V134" s="26"/>
      <c r="W134" s="26"/>
      <c r="X134" s="26"/>
      <c r="Y134" s="26"/>
      <c r="Z134" s="26"/>
    </row>
    <row r="135" spans="1:26" x14ac:dyDescent="0.25">
      <c r="A135" s="26">
        <v>22</v>
      </c>
      <c r="B135" s="26" t="s">
        <v>386</v>
      </c>
      <c r="C135" s="26" t="s">
        <v>15</v>
      </c>
      <c r="D135" s="26" t="s">
        <v>317</v>
      </c>
      <c r="E135" s="26" t="s">
        <v>379</v>
      </c>
      <c r="F135" s="27" t="s">
        <v>323</v>
      </c>
      <c r="G135" s="27" t="s">
        <v>380</v>
      </c>
      <c r="H135" s="26" t="s">
        <v>56</v>
      </c>
      <c r="I135" s="26" t="s">
        <v>58</v>
      </c>
      <c r="J135" s="26" t="s">
        <v>57</v>
      </c>
      <c r="K135" s="26">
        <v>1</v>
      </c>
      <c r="L135" s="26">
        <v>1</v>
      </c>
      <c r="M135" s="26">
        <v>3</v>
      </c>
      <c r="N135" s="26" t="s">
        <v>55</v>
      </c>
      <c r="O135" s="26">
        <v>0.25</v>
      </c>
      <c r="P135" s="26" t="s">
        <v>40</v>
      </c>
      <c r="Q135" s="28">
        <v>44931</v>
      </c>
      <c r="R135" s="26"/>
      <c r="S135" s="26"/>
      <c r="T135" s="26"/>
      <c r="U135" s="26"/>
      <c r="V135" s="26"/>
      <c r="W135" s="26"/>
      <c r="X135" s="26"/>
      <c r="Y135" s="26"/>
      <c r="Z135" s="26"/>
    </row>
    <row r="136" spans="1:26" x14ac:dyDescent="0.25">
      <c r="A136" s="26">
        <v>22</v>
      </c>
      <c r="B136" s="26" t="s">
        <v>386</v>
      </c>
      <c r="C136" s="26" t="s">
        <v>15</v>
      </c>
      <c r="D136" s="26" t="s">
        <v>317</v>
      </c>
      <c r="E136" s="26" t="s">
        <v>379</v>
      </c>
      <c r="F136" s="27" t="s">
        <v>323</v>
      </c>
      <c r="G136" s="27" t="s">
        <v>380</v>
      </c>
      <c r="H136" s="26" t="s">
        <v>56</v>
      </c>
      <c r="I136" s="26" t="s">
        <v>60</v>
      </c>
      <c r="J136" s="26" t="s">
        <v>59</v>
      </c>
      <c r="K136" s="26">
        <v>1</v>
      </c>
      <c r="L136" s="26">
        <v>1</v>
      </c>
      <c r="M136" s="26">
        <v>3</v>
      </c>
      <c r="N136" s="26" t="s">
        <v>55</v>
      </c>
      <c r="O136" s="26">
        <v>0.25</v>
      </c>
      <c r="P136" s="26" t="s">
        <v>43</v>
      </c>
      <c r="Q136" s="28">
        <v>44931</v>
      </c>
      <c r="R136" s="26"/>
      <c r="S136" s="26"/>
      <c r="T136" s="26"/>
      <c r="U136" s="26"/>
      <c r="V136" s="26"/>
      <c r="W136" s="26"/>
      <c r="X136" s="26"/>
      <c r="Y136" s="26"/>
      <c r="Z136" s="26"/>
    </row>
    <row r="137" spans="1:26" x14ac:dyDescent="0.25">
      <c r="A137" s="26">
        <v>22</v>
      </c>
      <c r="B137" s="26" t="s">
        <v>386</v>
      </c>
      <c r="C137" s="26" t="s">
        <v>15</v>
      </c>
      <c r="D137" s="26" t="s">
        <v>317</v>
      </c>
      <c r="E137" s="26" t="s">
        <v>379</v>
      </c>
      <c r="F137" s="27" t="s">
        <v>323</v>
      </c>
      <c r="G137" s="27" t="s">
        <v>380</v>
      </c>
      <c r="H137" s="26" t="s">
        <v>56</v>
      </c>
      <c r="I137" s="26" t="s">
        <v>62</v>
      </c>
      <c r="J137" s="26" t="s">
        <v>61</v>
      </c>
      <c r="K137" s="26">
        <v>1</v>
      </c>
      <c r="L137" s="26">
        <v>1</v>
      </c>
      <c r="M137" s="26">
        <v>5</v>
      </c>
      <c r="N137" s="26" t="s">
        <v>55</v>
      </c>
      <c r="O137" s="26">
        <v>2</v>
      </c>
      <c r="P137" s="26" t="s">
        <v>40</v>
      </c>
      <c r="Q137" s="28">
        <v>44931</v>
      </c>
      <c r="R137" s="26"/>
      <c r="S137" s="26"/>
      <c r="T137" s="26"/>
      <c r="U137" s="26"/>
      <c r="V137" s="26"/>
      <c r="W137" s="26"/>
      <c r="X137" s="26"/>
      <c r="Y137" s="26"/>
      <c r="Z137" s="26"/>
    </row>
    <row r="138" spans="1:26" x14ac:dyDescent="0.25">
      <c r="A138" s="26">
        <v>22</v>
      </c>
      <c r="B138" s="26" t="s">
        <v>386</v>
      </c>
      <c r="C138" s="26" t="s">
        <v>15</v>
      </c>
      <c r="D138" s="26" t="s">
        <v>317</v>
      </c>
      <c r="E138" s="26" t="s">
        <v>379</v>
      </c>
      <c r="F138" s="27" t="s">
        <v>323</v>
      </c>
      <c r="G138" s="27" t="s">
        <v>380</v>
      </c>
      <c r="H138" s="26" t="s">
        <v>56</v>
      </c>
      <c r="I138" s="26" t="s">
        <v>64</v>
      </c>
      <c r="J138" s="26" t="s">
        <v>63</v>
      </c>
      <c r="K138" s="26">
        <v>1</v>
      </c>
      <c r="L138" s="26">
        <v>1</v>
      </c>
      <c r="M138" s="26">
        <v>1</v>
      </c>
      <c r="N138" s="26" t="s">
        <v>55</v>
      </c>
      <c r="O138" s="26">
        <v>3</v>
      </c>
      <c r="P138" s="26" t="s">
        <v>43</v>
      </c>
      <c r="Q138" s="28">
        <v>44931</v>
      </c>
      <c r="R138" s="26"/>
      <c r="S138" s="26"/>
      <c r="T138" s="26"/>
      <c r="U138" s="26"/>
      <c r="V138" s="26"/>
      <c r="W138" s="26"/>
      <c r="X138" s="26"/>
      <c r="Y138" s="26"/>
      <c r="Z138" s="26"/>
    </row>
    <row r="139" spans="1:26" x14ac:dyDescent="0.25">
      <c r="A139" s="26">
        <v>22</v>
      </c>
      <c r="B139" s="26" t="s">
        <v>386</v>
      </c>
      <c r="C139" s="26" t="s">
        <v>15</v>
      </c>
      <c r="D139" s="26" t="s">
        <v>317</v>
      </c>
      <c r="E139" s="26" t="s">
        <v>379</v>
      </c>
      <c r="F139" s="27" t="s">
        <v>323</v>
      </c>
      <c r="G139" s="27" t="s">
        <v>380</v>
      </c>
      <c r="H139" s="26" t="s">
        <v>56</v>
      </c>
      <c r="I139" s="26" t="s">
        <v>66</v>
      </c>
      <c r="J139" s="26" t="s">
        <v>65</v>
      </c>
      <c r="K139" s="26">
        <v>1</v>
      </c>
      <c r="L139" s="26">
        <v>1</v>
      </c>
      <c r="M139" s="26">
        <v>1</v>
      </c>
      <c r="N139" s="26" t="s">
        <v>55</v>
      </c>
      <c r="O139" s="26">
        <v>3</v>
      </c>
      <c r="P139" s="26" t="s">
        <v>43</v>
      </c>
      <c r="Q139" s="28">
        <v>44931</v>
      </c>
      <c r="R139" s="26"/>
      <c r="S139" s="26"/>
      <c r="T139" s="26"/>
      <c r="U139" s="26"/>
      <c r="V139" s="26"/>
      <c r="W139" s="26"/>
      <c r="X139" s="26"/>
      <c r="Y139" s="26"/>
      <c r="Z139" s="26"/>
    </row>
    <row r="140" spans="1:26" x14ac:dyDescent="0.25">
      <c r="A140" s="26">
        <v>22</v>
      </c>
      <c r="B140" s="26" t="s">
        <v>386</v>
      </c>
      <c r="C140" s="26" t="s">
        <v>15</v>
      </c>
      <c r="D140" s="26" t="s">
        <v>317</v>
      </c>
      <c r="E140" s="26" t="s">
        <v>379</v>
      </c>
      <c r="F140" s="27" t="s">
        <v>323</v>
      </c>
      <c r="G140" s="27" t="s">
        <v>380</v>
      </c>
      <c r="H140" s="26" t="s">
        <v>56</v>
      </c>
      <c r="I140" s="26" t="s">
        <v>68</v>
      </c>
      <c r="J140" s="26" t="s">
        <v>67</v>
      </c>
      <c r="K140" s="26">
        <v>1</v>
      </c>
      <c r="L140" s="26">
        <v>1</v>
      </c>
      <c r="M140" s="26">
        <v>3</v>
      </c>
      <c r="N140" s="26" t="s">
        <v>55</v>
      </c>
      <c r="O140" s="26">
        <v>6</v>
      </c>
      <c r="P140" s="26" t="s">
        <v>20</v>
      </c>
      <c r="Q140" s="28">
        <v>44931</v>
      </c>
      <c r="R140" s="26"/>
      <c r="S140" s="26"/>
      <c r="T140" s="26"/>
      <c r="U140" s="26"/>
      <c r="V140" s="26"/>
      <c r="W140" s="26"/>
      <c r="X140" s="26"/>
      <c r="Y140" s="26"/>
      <c r="Z140" s="26"/>
    </row>
    <row r="141" spans="1:26" x14ac:dyDescent="0.25">
      <c r="A141" s="32">
        <v>22</v>
      </c>
      <c r="B141" s="32" t="s">
        <v>386</v>
      </c>
      <c r="C141" s="32" t="s">
        <v>15</v>
      </c>
      <c r="D141" s="32" t="s">
        <v>317</v>
      </c>
      <c r="E141" s="32" t="s">
        <v>379</v>
      </c>
      <c r="F141" s="33" t="s">
        <v>323</v>
      </c>
      <c r="G141" s="33" t="s">
        <v>380</v>
      </c>
      <c r="H141" s="32" t="s">
        <v>56</v>
      </c>
      <c r="I141" s="32" t="s">
        <v>70</v>
      </c>
      <c r="J141" s="32" t="s">
        <v>69</v>
      </c>
      <c r="K141" s="32">
        <v>1</v>
      </c>
      <c r="L141" s="32">
        <v>1</v>
      </c>
      <c r="M141" s="32">
        <v>2</v>
      </c>
      <c r="N141" s="32" t="s">
        <v>71</v>
      </c>
      <c r="O141" s="32">
        <v>4</v>
      </c>
      <c r="P141" s="32" t="s">
        <v>23</v>
      </c>
      <c r="Q141" s="34">
        <v>44931</v>
      </c>
      <c r="R141" s="32"/>
      <c r="S141" s="32"/>
      <c r="T141" s="32"/>
      <c r="U141" s="32"/>
      <c r="V141" s="32"/>
      <c r="W141" s="32"/>
      <c r="X141" s="32"/>
      <c r="Y141" s="32"/>
      <c r="Z141" s="32"/>
    </row>
    <row r="142" spans="1:26" x14ac:dyDescent="0.25">
      <c r="A142" s="32">
        <v>22</v>
      </c>
      <c r="B142" s="32" t="s">
        <v>386</v>
      </c>
      <c r="C142" s="32" t="s">
        <v>15</v>
      </c>
      <c r="D142" s="32" t="s">
        <v>317</v>
      </c>
      <c r="E142" s="32" t="s">
        <v>379</v>
      </c>
      <c r="F142" s="33" t="s">
        <v>323</v>
      </c>
      <c r="G142" s="33" t="s">
        <v>380</v>
      </c>
      <c r="H142" s="32" t="s">
        <v>56</v>
      </c>
      <c r="I142" s="32" t="s">
        <v>73</v>
      </c>
      <c r="J142" s="32" t="s">
        <v>72</v>
      </c>
      <c r="K142" s="32">
        <v>1</v>
      </c>
      <c r="L142" s="32">
        <v>1</v>
      </c>
      <c r="M142" s="32">
        <v>2</v>
      </c>
      <c r="N142" s="32" t="s">
        <v>71</v>
      </c>
      <c r="O142" s="32">
        <v>7</v>
      </c>
      <c r="P142" s="32" t="s">
        <v>23</v>
      </c>
      <c r="Q142" s="34">
        <v>44931</v>
      </c>
      <c r="R142" s="32"/>
      <c r="S142" s="32"/>
      <c r="T142" s="32"/>
      <c r="U142" s="32"/>
      <c r="V142" s="32"/>
      <c r="W142" s="32"/>
      <c r="X142" s="32"/>
      <c r="Y142" s="32"/>
      <c r="Z142" s="32"/>
    </row>
    <row r="143" spans="1:26" x14ac:dyDescent="0.25">
      <c r="A143" s="32">
        <v>22</v>
      </c>
      <c r="B143" s="32" t="s">
        <v>386</v>
      </c>
      <c r="C143" s="32" t="s">
        <v>15</v>
      </c>
      <c r="D143" s="32" t="s">
        <v>317</v>
      </c>
      <c r="E143" s="32" t="s">
        <v>379</v>
      </c>
      <c r="F143" s="33" t="s">
        <v>323</v>
      </c>
      <c r="G143" s="33" t="s">
        <v>380</v>
      </c>
      <c r="H143" s="32" t="s">
        <v>56</v>
      </c>
      <c r="I143" s="32" t="s">
        <v>75</v>
      </c>
      <c r="J143" s="32" t="s">
        <v>74</v>
      </c>
      <c r="K143" s="32">
        <v>1</v>
      </c>
      <c r="L143" s="32">
        <v>1</v>
      </c>
      <c r="M143" s="32">
        <v>4</v>
      </c>
      <c r="N143" s="32" t="s">
        <v>71</v>
      </c>
      <c r="O143" s="32">
        <v>0.5</v>
      </c>
      <c r="P143" s="32" t="s">
        <v>40</v>
      </c>
      <c r="Q143" s="34">
        <v>44931</v>
      </c>
      <c r="R143" s="32"/>
      <c r="S143" s="32"/>
      <c r="T143" s="32"/>
      <c r="U143" s="32"/>
      <c r="V143" s="32"/>
      <c r="W143" s="32"/>
      <c r="X143" s="32"/>
      <c r="Y143" s="32"/>
      <c r="Z143" s="32"/>
    </row>
    <row r="144" spans="1:26" x14ac:dyDescent="0.25">
      <c r="A144" s="32">
        <v>22</v>
      </c>
      <c r="B144" s="32" t="s">
        <v>386</v>
      </c>
      <c r="C144" s="32" t="s">
        <v>15</v>
      </c>
      <c r="D144" s="32" t="s">
        <v>317</v>
      </c>
      <c r="E144" s="32" t="s">
        <v>379</v>
      </c>
      <c r="F144" s="33" t="s">
        <v>323</v>
      </c>
      <c r="G144" s="33" t="s">
        <v>380</v>
      </c>
      <c r="H144" s="32" t="s">
        <v>56</v>
      </c>
      <c r="I144" s="32" t="s">
        <v>77</v>
      </c>
      <c r="J144" s="32" t="s">
        <v>76</v>
      </c>
      <c r="K144" s="32">
        <v>1</v>
      </c>
      <c r="L144" s="32">
        <v>1</v>
      </c>
      <c r="M144" s="32">
        <v>8</v>
      </c>
      <c r="N144" s="32" t="s">
        <v>71</v>
      </c>
      <c r="O144" s="32">
        <v>2</v>
      </c>
      <c r="P144" s="32" t="s">
        <v>23</v>
      </c>
      <c r="Q144" s="34">
        <v>44931</v>
      </c>
      <c r="R144" s="32"/>
      <c r="S144" s="32"/>
      <c r="T144" s="32"/>
      <c r="U144" s="32"/>
      <c r="V144" s="32"/>
      <c r="W144" s="32"/>
      <c r="X144" s="32"/>
      <c r="Y144" s="32"/>
      <c r="Z144" s="32"/>
    </row>
    <row r="145" spans="1:26" x14ac:dyDescent="0.25">
      <c r="A145" s="32">
        <v>22</v>
      </c>
      <c r="B145" s="32" t="s">
        <v>386</v>
      </c>
      <c r="C145" s="32" t="s">
        <v>15</v>
      </c>
      <c r="D145" s="32" t="s">
        <v>317</v>
      </c>
      <c r="E145" s="32" t="s">
        <v>379</v>
      </c>
      <c r="F145" s="33" t="s">
        <v>323</v>
      </c>
      <c r="G145" s="33" t="s">
        <v>380</v>
      </c>
      <c r="H145" s="32" t="s">
        <v>56</v>
      </c>
      <c r="I145" s="32" t="s">
        <v>79</v>
      </c>
      <c r="J145" s="32" t="s">
        <v>78</v>
      </c>
      <c r="K145" s="32">
        <v>1</v>
      </c>
      <c r="L145" s="32">
        <v>1</v>
      </c>
      <c r="M145" s="32">
        <v>2</v>
      </c>
      <c r="N145" s="32" t="s">
        <v>71</v>
      </c>
      <c r="O145" s="32">
        <v>12</v>
      </c>
      <c r="P145" s="32" t="s">
        <v>20</v>
      </c>
      <c r="Q145" s="34">
        <v>44931</v>
      </c>
      <c r="R145" s="32"/>
      <c r="S145" s="32"/>
      <c r="T145" s="32"/>
      <c r="U145" s="32"/>
      <c r="V145" s="32"/>
      <c r="W145" s="32"/>
      <c r="X145" s="32"/>
      <c r="Y145" s="32"/>
      <c r="Z145" s="32"/>
    </row>
    <row r="146" spans="1:26" x14ac:dyDescent="0.25">
      <c r="A146" s="17">
        <v>22</v>
      </c>
      <c r="B146" s="17" t="s">
        <v>386</v>
      </c>
      <c r="C146" s="17" t="s">
        <v>15</v>
      </c>
      <c r="D146" s="17" t="s">
        <v>317</v>
      </c>
      <c r="E146" s="17" t="s">
        <v>379</v>
      </c>
      <c r="F146" s="18" t="s">
        <v>323</v>
      </c>
      <c r="G146" s="18" t="s">
        <v>380</v>
      </c>
      <c r="H146" s="17" t="s">
        <v>56</v>
      </c>
      <c r="I146" s="17" t="s">
        <v>85</v>
      </c>
      <c r="J146" s="17" t="s">
        <v>84</v>
      </c>
      <c r="K146" s="17">
        <v>1</v>
      </c>
      <c r="L146" s="17">
        <v>1</v>
      </c>
      <c r="M146" s="17">
        <v>2</v>
      </c>
      <c r="N146" s="17" t="s">
        <v>82</v>
      </c>
      <c r="O146" s="17">
        <v>9</v>
      </c>
      <c r="P146" s="17" t="s">
        <v>20</v>
      </c>
      <c r="Q146" s="19">
        <v>44931</v>
      </c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x14ac:dyDescent="0.25">
      <c r="A147" s="17">
        <v>22</v>
      </c>
      <c r="B147" s="17" t="s">
        <v>386</v>
      </c>
      <c r="C147" s="17" t="s">
        <v>15</v>
      </c>
      <c r="D147" s="17" t="s">
        <v>317</v>
      </c>
      <c r="E147" s="17" t="s">
        <v>379</v>
      </c>
      <c r="F147" s="18" t="s">
        <v>323</v>
      </c>
      <c r="G147" s="18" t="s">
        <v>380</v>
      </c>
      <c r="H147" s="17" t="s">
        <v>19</v>
      </c>
      <c r="I147" s="17" t="s">
        <v>87</v>
      </c>
      <c r="J147" s="17" t="s">
        <v>86</v>
      </c>
      <c r="K147" s="17">
        <v>1</v>
      </c>
      <c r="L147" s="17">
        <v>1</v>
      </c>
      <c r="M147" s="17">
        <v>4</v>
      </c>
      <c r="N147" s="17" t="s">
        <v>82</v>
      </c>
      <c r="O147" s="17">
        <v>2</v>
      </c>
      <c r="P147" s="17" t="s">
        <v>43</v>
      </c>
      <c r="Q147" s="19">
        <v>44931</v>
      </c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x14ac:dyDescent="0.25">
      <c r="A148" s="17">
        <v>22</v>
      </c>
      <c r="B148" s="17" t="s">
        <v>386</v>
      </c>
      <c r="C148" s="17" t="s">
        <v>15</v>
      </c>
      <c r="D148" s="17" t="s">
        <v>317</v>
      </c>
      <c r="E148" s="17" t="s">
        <v>379</v>
      </c>
      <c r="F148" s="18" t="s">
        <v>323</v>
      </c>
      <c r="G148" s="18" t="s">
        <v>380</v>
      </c>
      <c r="H148" s="17" t="s">
        <v>19</v>
      </c>
      <c r="I148" s="17" t="s">
        <v>91</v>
      </c>
      <c r="J148" s="17" t="s">
        <v>90</v>
      </c>
      <c r="K148" s="17">
        <v>1</v>
      </c>
      <c r="L148" s="17">
        <v>1</v>
      </c>
      <c r="M148" s="17">
        <v>5</v>
      </c>
      <c r="N148" s="17" t="s">
        <v>82</v>
      </c>
      <c r="O148" s="17">
        <v>2</v>
      </c>
      <c r="P148" s="17" t="s">
        <v>40</v>
      </c>
      <c r="Q148" s="19">
        <v>44931</v>
      </c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x14ac:dyDescent="0.25">
      <c r="A149" s="17">
        <v>22</v>
      </c>
      <c r="B149" s="17" t="s">
        <v>386</v>
      </c>
      <c r="C149" s="17" t="s">
        <v>15</v>
      </c>
      <c r="D149" s="17" t="s">
        <v>317</v>
      </c>
      <c r="E149" s="17" t="s">
        <v>379</v>
      </c>
      <c r="F149" s="18" t="s">
        <v>323</v>
      </c>
      <c r="G149" s="18" t="s">
        <v>380</v>
      </c>
      <c r="H149" s="17" t="s">
        <v>56</v>
      </c>
      <c r="I149" s="17" t="s">
        <v>93</v>
      </c>
      <c r="J149" s="17" t="s">
        <v>92</v>
      </c>
      <c r="K149" s="17">
        <v>1</v>
      </c>
      <c r="L149" s="17">
        <v>1</v>
      </c>
      <c r="M149" s="17">
        <v>2</v>
      </c>
      <c r="N149" s="17" t="s">
        <v>82</v>
      </c>
      <c r="O149" s="17">
        <v>0.25</v>
      </c>
      <c r="P149" s="17" t="s">
        <v>40</v>
      </c>
      <c r="Q149" s="19">
        <v>44931</v>
      </c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x14ac:dyDescent="0.25">
      <c r="A150" s="17">
        <v>22</v>
      </c>
      <c r="B150" s="17" t="s">
        <v>386</v>
      </c>
      <c r="C150" s="17" t="s">
        <v>15</v>
      </c>
      <c r="D150" s="17" t="s">
        <v>317</v>
      </c>
      <c r="E150" s="17" t="s">
        <v>379</v>
      </c>
      <c r="F150" s="18" t="s">
        <v>323</v>
      </c>
      <c r="G150" s="18" t="s">
        <v>380</v>
      </c>
      <c r="H150" s="17" t="s">
        <v>19</v>
      </c>
      <c r="I150" s="17" t="s">
        <v>95</v>
      </c>
      <c r="J150" s="17" t="s">
        <v>94</v>
      </c>
      <c r="K150" s="17">
        <v>1</v>
      </c>
      <c r="L150" s="17">
        <v>1</v>
      </c>
      <c r="M150" s="17">
        <v>3</v>
      </c>
      <c r="N150" s="17" t="s">
        <v>82</v>
      </c>
      <c r="O150" s="17">
        <v>3</v>
      </c>
      <c r="P150" s="17" t="s">
        <v>23</v>
      </c>
      <c r="Q150" s="19">
        <v>44931</v>
      </c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x14ac:dyDescent="0.25">
      <c r="A151" s="20">
        <v>22</v>
      </c>
      <c r="B151" s="20" t="s">
        <v>386</v>
      </c>
      <c r="C151" s="20" t="s">
        <v>15</v>
      </c>
      <c r="D151" s="20" t="s">
        <v>317</v>
      </c>
      <c r="E151" s="20" t="s">
        <v>379</v>
      </c>
      <c r="F151" s="21" t="s">
        <v>323</v>
      </c>
      <c r="G151" s="21" t="s">
        <v>380</v>
      </c>
      <c r="H151" s="20" t="s">
        <v>19</v>
      </c>
      <c r="I151" s="20" t="s">
        <v>131</v>
      </c>
      <c r="J151" s="20" t="s">
        <v>130</v>
      </c>
      <c r="K151" s="20">
        <v>1</v>
      </c>
      <c r="L151" s="20">
        <v>1</v>
      </c>
      <c r="M151" s="20">
        <v>2</v>
      </c>
      <c r="N151" s="20" t="s">
        <v>132</v>
      </c>
      <c r="O151" s="20">
        <v>9</v>
      </c>
      <c r="P151" s="20" t="s">
        <v>20</v>
      </c>
      <c r="Q151" s="22">
        <v>44931</v>
      </c>
      <c r="R151" s="20"/>
      <c r="S151" s="20"/>
      <c r="T151" s="20"/>
      <c r="U151" s="20"/>
      <c r="V151" s="20"/>
      <c r="W151" s="20"/>
      <c r="X151" s="20"/>
      <c r="Y151" s="20"/>
      <c r="Z151" s="20"/>
    </row>
    <row r="152" spans="1:26" x14ac:dyDescent="0.25">
      <c r="A152" s="20">
        <v>22</v>
      </c>
      <c r="B152" s="20" t="s">
        <v>386</v>
      </c>
      <c r="C152" s="20" t="s">
        <v>15</v>
      </c>
      <c r="D152" s="20" t="s">
        <v>317</v>
      </c>
      <c r="E152" s="20" t="s">
        <v>379</v>
      </c>
      <c r="F152" s="21" t="s">
        <v>323</v>
      </c>
      <c r="G152" s="21" t="s">
        <v>380</v>
      </c>
      <c r="H152" s="20" t="s">
        <v>19</v>
      </c>
      <c r="I152" s="20" t="s">
        <v>134</v>
      </c>
      <c r="J152" s="20" t="s">
        <v>133</v>
      </c>
      <c r="K152" s="20">
        <v>1</v>
      </c>
      <c r="L152" s="20">
        <v>1</v>
      </c>
      <c r="M152" s="20">
        <v>4</v>
      </c>
      <c r="N152" s="20" t="s">
        <v>132</v>
      </c>
      <c r="O152" s="20">
        <v>2</v>
      </c>
      <c r="P152" s="20" t="s">
        <v>43</v>
      </c>
      <c r="Q152" s="22">
        <v>44931</v>
      </c>
      <c r="R152" s="20"/>
      <c r="S152" s="20"/>
      <c r="T152" s="20"/>
      <c r="U152" s="20"/>
      <c r="V152" s="20"/>
      <c r="W152" s="20"/>
      <c r="X152" s="20"/>
      <c r="Y152" s="20"/>
      <c r="Z152" s="20"/>
    </row>
    <row r="153" spans="1:26" x14ac:dyDescent="0.25">
      <c r="A153" s="20">
        <v>22</v>
      </c>
      <c r="B153" s="20" t="s">
        <v>386</v>
      </c>
      <c r="C153" s="20" t="s">
        <v>15</v>
      </c>
      <c r="D153" s="20" t="s">
        <v>317</v>
      </c>
      <c r="E153" s="20" t="s">
        <v>379</v>
      </c>
      <c r="F153" s="21" t="s">
        <v>323</v>
      </c>
      <c r="G153" s="21" t="s">
        <v>380</v>
      </c>
      <c r="H153" s="20" t="s">
        <v>19</v>
      </c>
      <c r="I153" s="20" t="s">
        <v>136</v>
      </c>
      <c r="J153" s="20" t="s">
        <v>135</v>
      </c>
      <c r="K153" s="20">
        <v>1</v>
      </c>
      <c r="L153" s="20">
        <v>1</v>
      </c>
      <c r="M153" s="20">
        <v>2</v>
      </c>
      <c r="N153" s="20" t="s">
        <v>132</v>
      </c>
      <c r="O153" s="20">
        <v>2</v>
      </c>
      <c r="P153" s="20" t="s">
        <v>40</v>
      </c>
      <c r="Q153" s="22">
        <v>44931</v>
      </c>
      <c r="R153" s="20"/>
      <c r="S153" s="20"/>
      <c r="T153" s="20"/>
      <c r="U153" s="20"/>
      <c r="V153" s="20"/>
      <c r="W153" s="20"/>
      <c r="X153" s="20"/>
      <c r="Y153" s="20"/>
      <c r="Z153" s="20"/>
    </row>
    <row r="154" spans="1:26" x14ac:dyDescent="0.25">
      <c r="A154" s="20">
        <v>22</v>
      </c>
      <c r="B154" s="20" t="s">
        <v>386</v>
      </c>
      <c r="C154" s="20" t="s">
        <v>15</v>
      </c>
      <c r="D154" s="20" t="s">
        <v>317</v>
      </c>
      <c r="E154" s="20" t="s">
        <v>379</v>
      </c>
      <c r="F154" s="21" t="s">
        <v>323</v>
      </c>
      <c r="G154" s="21" t="s">
        <v>380</v>
      </c>
      <c r="H154" s="20" t="s">
        <v>19</v>
      </c>
      <c r="I154" s="20" t="s">
        <v>138</v>
      </c>
      <c r="J154" s="20" t="s">
        <v>137</v>
      </c>
      <c r="K154" s="20">
        <v>1</v>
      </c>
      <c r="L154" s="20">
        <v>1</v>
      </c>
      <c r="M154" s="20">
        <v>2</v>
      </c>
      <c r="N154" s="20" t="s">
        <v>132</v>
      </c>
      <c r="O154" s="20">
        <v>0.25</v>
      </c>
      <c r="P154" s="20" t="s">
        <v>40</v>
      </c>
      <c r="Q154" s="22">
        <v>44931</v>
      </c>
      <c r="R154" s="20"/>
      <c r="S154" s="20"/>
      <c r="T154" s="20"/>
      <c r="U154" s="20"/>
      <c r="V154" s="20"/>
      <c r="W154" s="20"/>
      <c r="X154" s="20"/>
      <c r="Y154" s="20"/>
      <c r="Z154" s="20"/>
    </row>
    <row r="155" spans="1:26" x14ac:dyDescent="0.25">
      <c r="A155" s="20">
        <v>22</v>
      </c>
      <c r="B155" s="20" t="s">
        <v>386</v>
      </c>
      <c r="C155" s="20" t="s">
        <v>15</v>
      </c>
      <c r="D155" s="20" t="s">
        <v>317</v>
      </c>
      <c r="E155" s="20" t="s">
        <v>379</v>
      </c>
      <c r="F155" s="21" t="s">
        <v>323</v>
      </c>
      <c r="G155" s="21" t="s">
        <v>380</v>
      </c>
      <c r="H155" s="20" t="s">
        <v>19</v>
      </c>
      <c r="I155" s="20" t="s">
        <v>140</v>
      </c>
      <c r="J155" s="20" t="s">
        <v>139</v>
      </c>
      <c r="K155" s="20">
        <v>1</v>
      </c>
      <c r="L155" s="20">
        <v>1</v>
      </c>
      <c r="M155" s="20">
        <v>3</v>
      </c>
      <c r="N155" s="20" t="s">
        <v>132</v>
      </c>
      <c r="O155" s="20">
        <v>3</v>
      </c>
      <c r="P155" s="20" t="s">
        <v>23</v>
      </c>
      <c r="Q155" s="22">
        <v>44931</v>
      </c>
      <c r="R155" s="20"/>
      <c r="S155" s="20"/>
      <c r="T155" s="20"/>
      <c r="U155" s="20"/>
      <c r="V155" s="20"/>
      <c r="W155" s="20"/>
      <c r="X155" s="20"/>
      <c r="Y155" s="20"/>
      <c r="Z155" s="20"/>
    </row>
    <row r="156" spans="1:26" x14ac:dyDescent="0.25">
      <c r="A156" s="29">
        <v>22</v>
      </c>
      <c r="B156" s="29" t="s">
        <v>386</v>
      </c>
      <c r="C156" s="29" t="s">
        <v>15</v>
      </c>
      <c r="D156" s="29" t="s">
        <v>317</v>
      </c>
      <c r="E156" s="29" t="s">
        <v>379</v>
      </c>
      <c r="F156" s="30" t="s">
        <v>323</v>
      </c>
      <c r="G156" s="30" t="s">
        <v>380</v>
      </c>
      <c r="H156" s="29" t="s">
        <v>19</v>
      </c>
      <c r="I156" s="29" t="s">
        <v>158</v>
      </c>
      <c r="J156" s="29" t="s">
        <v>157</v>
      </c>
      <c r="K156" s="29">
        <v>1</v>
      </c>
      <c r="L156" s="29">
        <v>1</v>
      </c>
      <c r="M156" s="29">
        <v>3</v>
      </c>
      <c r="N156" s="29" t="s">
        <v>159</v>
      </c>
      <c r="O156" s="29">
        <v>2</v>
      </c>
      <c r="P156" s="29" t="s">
        <v>43</v>
      </c>
      <c r="Q156" s="31">
        <v>44931</v>
      </c>
      <c r="R156" s="29"/>
      <c r="S156" s="29"/>
      <c r="T156" s="29"/>
      <c r="U156" s="29"/>
      <c r="V156" s="29"/>
      <c r="W156" s="29"/>
      <c r="X156" s="29"/>
      <c r="Y156" s="29"/>
      <c r="Z156" s="29"/>
    </row>
    <row r="157" spans="1:26" x14ac:dyDescent="0.25">
      <c r="A157" s="29">
        <v>22</v>
      </c>
      <c r="B157" s="29" t="s">
        <v>386</v>
      </c>
      <c r="C157" s="29" t="s">
        <v>15</v>
      </c>
      <c r="D157" s="29" t="s">
        <v>317</v>
      </c>
      <c r="E157" s="29" t="s">
        <v>379</v>
      </c>
      <c r="F157" s="30" t="s">
        <v>323</v>
      </c>
      <c r="G157" s="30" t="s">
        <v>380</v>
      </c>
      <c r="H157" s="29" t="s">
        <v>19</v>
      </c>
      <c r="I157" s="29" t="s">
        <v>161</v>
      </c>
      <c r="J157" s="29" t="s">
        <v>160</v>
      </c>
      <c r="K157" s="29">
        <v>1</v>
      </c>
      <c r="L157" s="29">
        <v>1</v>
      </c>
      <c r="M157" s="29">
        <v>2</v>
      </c>
      <c r="N157" s="29" t="s">
        <v>159</v>
      </c>
      <c r="O157" s="29">
        <v>4</v>
      </c>
      <c r="P157" s="29" t="s">
        <v>23</v>
      </c>
      <c r="Q157" s="31">
        <v>44931</v>
      </c>
      <c r="R157" s="29"/>
      <c r="S157" s="29"/>
      <c r="T157" s="29"/>
      <c r="U157" s="29"/>
      <c r="V157" s="29"/>
      <c r="W157" s="29"/>
      <c r="X157" s="29"/>
      <c r="Y157" s="29"/>
      <c r="Z157" s="29"/>
    </row>
    <row r="158" spans="1:26" x14ac:dyDescent="0.25">
      <c r="A158" s="29">
        <v>22</v>
      </c>
      <c r="B158" s="29" t="s">
        <v>386</v>
      </c>
      <c r="C158" s="29" t="s">
        <v>15</v>
      </c>
      <c r="D158" s="29" t="s">
        <v>317</v>
      </c>
      <c r="E158" s="29" t="s">
        <v>379</v>
      </c>
      <c r="F158" s="30" t="s">
        <v>323</v>
      </c>
      <c r="G158" s="30" t="s">
        <v>380</v>
      </c>
      <c r="H158" s="29" t="s">
        <v>19</v>
      </c>
      <c r="I158" s="29" t="s">
        <v>163</v>
      </c>
      <c r="J158" s="29" t="s">
        <v>162</v>
      </c>
      <c r="K158" s="29">
        <v>1</v>
      </c>
      <c r="L158" s="29">
        <v>1</v>
      </c>
      <c r="M158" s="29">
        <v>1</v>
      </c>
      <c r="N158" s="29" t="s">
        <v>159</v>
      </c>
      <c r="O158" s="29">
        <v>3</v>
      </c>
      <c r="P158" s="29" t="s">
        <v>23</v>
      </c>
      <c r="Q158" s="31">
        <v>44931</v>
      </c>
      <c r="R158" s="29"/>
      <c r="S158" s="29"/>
      <c r="T158" s="29"/>
      <c r="U158" s="29"/>
      <c r="V158" s="29"/>
      <c r="W158" s="29"/>
      <c r="X158" s="29"/>
      <c r="Y158" s="29"/>
      <c r="Z158" s="29"/>
    </row>
    <row r="159" spans="1:26" x14ac:dyDescent="0.25">
      <c r="A159" s="29">
        <v>22</v>
      </c>
      <c r="B159" s="29" t="s">
        <v>386</v>
      </c>
      <c r="C159" s="29" t="s">
        <v>15</v>
      </c>
      <c r="D159" s="29" t="s">
        <v>317</v>
      </c>
      <c r="E159" s="29" t="s">
        <v>379</v>
      </c>
      <c r="F159" s="30" t="s">
        <v>323</v>
      </c>
      <c r="G159" s="30" t="s">
        <v>380</v>
      </c>
      <c r="H159" s="29" t="s">
        <v>19</v>
      </c>
      <c r="I159" s="29" t="s">
        <v>165</v>
      </c>
      <c r="J159" s="29" t="s">
        <v>164</v>
      </c>
      <c r="K159" s="29">
        <v>1</v>
      </c>
      <c r="L159" s="29">
        <v>1</v>
      </c>
      <c r="M159" s="29">
        <v>3</v>
      </c>
      <c r="N159" s="29" t="s">
        <v>159</v>
      </c>
      <c r="O159" s="29">
        <v>2</v>
      </c>
      <c r="P159" s="29" t="s">
        <v>43</v>
      </c>
      <c r="Q159" s="31">
        <v>44931</v>
      </c>
      <c r="R159" s="29"/>
      <c r="S159" s="29"/>
      <c r="T159" s="29"/>
      <c r="U159" s="29"/>
      <c r="V159" s="29"/>
      <c r="W159" s="29"/>
      <c r="X159" s="29"/>
      <c r="Y159" s="29"/>
      <c r="Z159" s="29"/>
    </row>
    <row r="160" spans="1:26" x14ac:dyDescent="0.25">
      <c r="A160" s="29">
        <v>22</v>
      </c>
      <c r="B160" s="29" t="s">
        <v>386</v>
      </c>
      <c r="C160" s="29" t="s">
        <v>15</v>
      </c>
      <c r="D160" s="29" t="s">
        <v>317</v>
      </c>
      <c r="E160" s="29" t="s">
        <v>379</v>
      </c>
      <c r="F160" s="30" t="s">
        <v>323</v>
      </c>
      <c r="G160" s="30" t="s">
        <v>380</v>
      </c>
      <c r="H160" s="29" t="s">
        <v>19</v>
      </c>
      <c r="I160" s="29" t="s">
        <v>167</v>
      </c>
      <c r="J160" s="29" t="s">
        <v>166</v>
      </c>
      <c r="K160" s="29">
        <v>1</v>
      </c>
      <c r="L160" s="29">
        <v>1</v>
      </c>
      <c r="M160" s="29">
        <v>2</v>
      </c>
      <c r="N160" s="29" t="s">
        <v>159</v>
      </c>
      <c r="O160" s="29">
        <v>4</v>
      </c>
      <c r="P160" s="29" t="s">
        <v>23</v>
      </c>
      <c r="Q160" s="31">
        <v>44931</v>
      </c>
      <c r="R160" s="29"/>
      <c r="S160" s="29"/>
      <c r="T160" s="29"/>
      <c r="U160" s="29"/>
      <c r="V160" s="29"/>
      <c r="W160" s="29"/>
      <c r="X160" s="29"/>
      <c r="Y160" s="29"/>
      <c r="Z160" s="29"/>
    </row>
    <row r="161" spans="1:26" x14ac:dyDescent="0.25">
      <c r="A161" s="29">
        <v>22</v>
      </c>
      <c r="B161" s="29" t="s">
        <v>386</v>
      </c>
      <c r="C161" s="29" t="s">
        <v>15</v>
      </c>
      <c r="D161" s="29" t="s">
        <v>317</v>
      </c>
      <c r="E161" s="29" t="s">
        <v>379</v>
      </c>
      <c r="F161" s="30" t="s">
        <v>323</v>
      </c>
      <c r="G161" s="30" t="s">
        <v>380</v>
      </c>
      <c r="H161" s="29" t="s">
        <v>19</v>
      </c>
      <c r="I161" s="29" t="s">
        <v>169</v>
      </c>
      <c r="J161" s="29" t="s">
        <v>168</v>
      </c>
      <c r="K161" s="29">
        <v>1</v>
      </c>
      <c r="L161" s="29">
        <v>1</v>
      </c>
      <c r="M161" s="29">
        <v>1</v>
      </c>
      <c r="N161" s="29" t="s">
        <v>159</v>
      </c>
      <c r="O161" s="29">
        <v>3</v>
      </c>
      <c r="P161" s="29" t="s">
        <v>23</v>
      </c>
      <c r="Q161" s="31">
        <v>44931</v>
      </c>
      <c r="R161" s="29"/>
      <c r="S161" s="29"/>
      <c r="T161" s="29"/>
      <c r="U161" s="29"/>
      <c r="V161" s="29"/>
      <c r="W161" s="29"/>
      <c r="X161" s="29"/>
      <c r="Y161" s="29"/>
      <c r="Z161" s="29"/>
    </row>
    <row r="162" spans="1:26" x14ac:dyDescent="0.25">
      <c r="A162" s="35">
        <v>22</v>
      </c>
      <c r="B162" s="35" t="s">
        <v>386</v>
      </c>
      <c r="C162" s="35" t="s">
        <v>15</v>
      </c>
      <c r="D162" s="35" t="s">
        <v>317</v>
      </c>
      <c r="E162" s="35" t="s">
        <v>379</v>
      </c>
      <c r="F162" s="36" t="s">
        <v>323</v>
      </c>
      <c r="G162" s="36" t="s">
        <v>380</v>
      </c>
      <c r="H162" s="35" t="s">
        <v>173</v>
      </c>
      <c r="I162" s="35" t="s">
        <v>171</v>
      </c>
      <c r="J162" s="35" t="s">
        <v>170</v>
      </c>
      <c r="K162" s="35">
        <v>1</v>
      </c>
      <c r="L162" s="35">
        <v>1</v>
      </c>
      <c r="M162" s="35">
        <v>3</v>
      </c>
      <c r="N162" s="35" t="s">
        <v>172</v>
      </c>
      <c r="O162" s="35">
        <v>6</v>
      </c>
      <c r="P162" s="35" t="s">
        <v>23</v>
      </c>
      <c r="Q162" s="37">
        <v>44931</v>
      </c>
      <c r="R162" s="35"/>
      <c r="S162" s="35"/>
      <c r="T162" s="35"/>
      <c r="U162" s="35"/>
      <c r="V162" s="35"/>
      <c r="W162" s="35"/>
      <c r="X162" s="35"/>
      <c r="Y162" s="35"/>
      <c r="Z162" s="35"/>
    </row>
    <row r="163" spans="1:26" x14ac:dyDescent="0.25">
      <c r="A163" s="35">
        <v>22</v>
      </c>
      <c r="B163" s="35" t="s">
        <v>386</v>
      </c>
      <c r="C163" s="35" t="s">
        <v>15</v>
      </c>
      <c r="D163" s="35" t="s">
        <v>317</v>
      </c>
      <c r="E163" s="35" t="s">
        <v>379</v>
      </c>
      <c r="F163" s="36" t="s">
        <v>323</v>
      </c>
      <c r="G163" s="36" t="s">
        <v>380</v>
      </c>
      <c r="H163" s="35" t="s">
        <v>56</v>
      </c>
      <c r="I163" s="35" t="s">
        <v>175</v>
      </c>
      <c r="J163" s="35" t="s">
        <v>174</v>
      </c>
      <c r="K163" s="35">
        <v>1</v>
      </c>
      <c r="L163" s="35">
        <v>1</v>
      </c>
      <c r="M163" s="35">
        <v>4</v>
      </c>
      <c r="N163" s="35" t="s">
        <v>172</v>
      </c>
      <c r="O163" s="35">
        <v>6</v>
      </c>
      <c r="P163" s="35" t="s">
        <v>23</v>
      </c>
      <c r="Q163" s="37">
        <v>44931</v>
      </c>
      <c r="R163" s="35"/>
      <c r="S163" s="35"/>
      <c r="T163" s="35"/>
      <c r="U163" s="35"/>
      <c r="V163" s="35"/>
      <c r="W163" s="35"/>
      <c r="X163" s="35"/>
      <c r="Y163" s="35"/>
      <c r="Z163" s="35"/>
    </row>
    <row r="164" spans="1:26" x14ac:dyDescent="0.25">
      <c r="A164" s="35">
        <v>22</v>
      </c>
      <c r="B164" s="35" t="s">
        <v>386</v>
      </c>
      <c r="C164" s="35" t="s">
        <v>15</v>
      </c>
      <c r="D164" s="35" t="s">
        <v>317</v>
      </c>
      <c r="E164" s="35" t="s">
        <v>379</v>
      </c>
      <c r="F164" s="36" t="s">
        <v>323</v>
      </c>
      <c r="G164" s="36" t="s">
        <v>380</v>
      </c>
      <c r="H164" s="35" t="s">
        <v>56</v>
      </c>
      <c r="I164" s="35" t="s">
        <v>179</v>
      </c>
      <c r="J164" s="35" t="s">
        <v>178</v>
      </c>
      <c r="K164" s="35">
        <v>1</v>
      </c>
      <c r="L164" s="35">
        <v>1</v>
      </c>
      <c r="M164" s="35">
        <v>4</v>
      </c>
      <c r="N164" s="35" t="s">
        <v>172</v>
      </c>
      <c r="O164" s="35">
        <v>8</v>
      </c>
      <c r="P164" s="35" t="s">
        <v>20</v>
      </c>
      <c r="Q164" s="37">
        <v>44931</v>
      </c>
      <c r="R164" s="35"/>
      <c r="S164" s="35"/>
      <c r="T164" s="35"/>
      <c r="U164" s="35"/>
      <c r="V164" s="35"/>
      <c r="W164" s="35"/>
      <c r="X164" s="35"/>
      <c r="Y164" s="35"/>
      <c r="Z164" s="35"/>
    </row>
    <row r="165" spans="1:26" x14ac:dyDescent="0.25">
      <c r="A165" s="47">
        <v>22</v>
      </c>
      <c r="B165" s="47" t="s">
        <v>386</v>
      </c>
      <c r="C165" s="47" t="s">
        <v>15</v>
      </c>
      <c r="D165" s="47" t="s">
        <v>317</v>
      </c>
      <c r="E165" s="47" t="s">
        <v>379</v>
      </c>
      <c r="F165" s="48" t="s">
        <v>323</v>
      </c>
      <c r="G165" s="48" t="s">
        <v>380</v>
      </c>
      <c r="H165" s="47" t="s">
        <v>19</v>
      </c>
      <c r="I165" s="47" t="s">
        <v>183</v>
      </c>
      <c r="J165" s="47" t="s">
        <v>182</v>
      </c>
      <c r="K165" s="47">
        <v>1</v>
      </c>
      <c r="L165" s="47">
        <v>1</v>
      </c>
      <c r="M165" s="47">
        <v>1</v>
      </c>
      <c r="N165" s="47" t="s">
        <v>184</v>
      </c>
      <c r="O165" s="47">
        <v>0</v>
      </c>
      <c r="P165" s="47" t="s">
        <v>40</v>
      </c>
      <c r="Q165" s="49">
        <v>44931</v>
      </c>
      <c r="R165" s="47"/>
      <c r="S165" s="47"/>
      <c r="T165" s="47"/>
      <c r="U165" s="47"/>
      <c r="V165" s="47"/>
      <c r="W165" s="47"/>
      <c r="X165" s="47"/>
      <c r="Y165" s="47"/>
      <c r="Z165" s="47"/>
    </row>
    <row r="166" spans="1:26" x14ac:dyDescent="0.25">
      <c r="A166" s="47">
        <v>22</v>
      </c>
      <c r="B166" s="47" t="s">
        <v>386</v>
      </c>
      <c r="C166" s="47" t="s">
        <v>15</v>
      </c>
      <c r="D166" s="47" t="s">
        <v>317</v>
      </c>
      <c r="E166" s="47" t="s">
        <v>379</v>
      </c>
      <c r="F166" s="48" t="s">
        <v>323</v>
      </c>
      <c r="G166" s="48" t="s">
        <v>380</v>
      </c>
      <c r="H166" s="47" t="s">
        <v>19</v>
      </c>
      <c r="I166" s="47" t="s">
        <v>186</v>
      </c>
      <c r="J166" s="47" t="s">
        <v>185</v>
      </c>
      <c r="K166" s="47">
        <v>1</v>
      </c>
      <c r="L166" s="47">
        <v>1</v>
      </c>
      <c r="M166" s="47">
        <v>4</v>
      </c>
      <c r="N166" s="47" t="s">
        <v>184</v>
      </c>
      <c r="O166" s="47">
        <v>0</v>
      </c>
      <c r="P166" s="47" t="s">
        <v>40</v>
      </c>
      <c r="Q166" s="49">
        <v>44931</v>
      </c>
      <c r="R166" s="47"/>
      <c r="S166" s="47"/>
      <c r="T166" s="47"/>
      <c r="U166" s="47"/>
      <c r="V166" s="47"/>
      <c r="W166" s="47"/>
      <c r="X166" s="47"/>
      <c r="Y166" s="47"/>
      <c r="Z166" s="47"/>
    </row>
    <row r="167" spans="1:26" x14ac:dyDescent="0.25">
      <c r="A167" s="47">
        <v>22</v>
      </c>
      <c r="B167" s="47" t="s">
        <v>386</v>
      </c>
      <c r="C167" s="47" t="s">
        <v>15</v>
      </c>
      <c r="D167" s="47" t="s">
        <v>317</v>
      </c>
      <c r="E167" s="47" t="s">
        <v>379</v>
      </c>
      <c r="F167" s="48" t="s">
        <v>323</v>
      </c>
      <c r="G167" s="48" t="s">
        <v>380</v>
      </c>
      <c r="H167" s="47" t="s">
        <v>19</v>
      </c>
      <c r="I167" s="47" t="s">
        <v>192</v>
      </c>
      <c r="J167" s="47" t="s">
        <v>191</v>
      </c>
      <c r="K167" s="47">
        <v>1</v>
      </c>
      <c r="L167" s="47">
        <v>1</v>
      </c>
      <c r="M167" s="47">
        <v>19</v>
      </c>
      <c r="N167" s="47" t="s">
        <v>184</v>
      </c>
      <c r="O167" s="47">
        <v>0</v>
      </c>
      <c r="P167" s="47" t="s">
        <v>40</v>
      </c>
      <c r="Q167" s="49">
        <v>44931</v>
      </c>
      <c r="R167" s="47"/>
      <c r="S167" s="47"/>
      <c r="T167" s="47"/>
      <c r="U167" s="47"/>
      <c r="V167" s="47"/>
      <c r="W167" s="47"/>
      <c r="X167" s="47"/>
      <c r="Y167" s="47"/>
      <c r="Z167" s="47"/>
    </row>
    <row r="168" spans="1:26" x14ac:dyDescent="0.25">
      <c r="A168" s="47">
        <v>22</v>
      </c>
      <c r="B168" s="47" t="s">
        <v>386</v>
      </c>
      <c r="C168" s="47" t="s">
        <v>15</v>
      </c>
      <c r="D168" s="47" t="s">
        <v>317</v>
      </c>
      <c r="E168" s="47" t="s">
        <v>379</v>
      </c>
      <c r="F168" s="48" t="s">
        <v>323</v>
      </c>
      <c r="G168" s="48" t="s">
        <v>380</v>
      </c>
      <c r="H168" s="47" t="s">
        <v>19</v>
      </c>
      <c r="I168" s="47" t="s">
        <v>194</v>
      </c>
      <c r="J168" s="47" t="s">
        <v>193</v>
      </c>
      <c r="K168" s="47">
        <v>1</v>
      </c>
      <c r="L168" s="47">
        <v>1</v>
      </c>
      <c r="M168" s="47">
        <v>7</v>
      </c>
      <c r="N168" s="47" t="s">
        <v>184</v>
      </c>
      <c r="O168" s="47">
        <v>0</v>
      </c>
      <c r="P168" s="47" t="s">
        <v>40</v>
      </c>
      <c r="Q168" s="49">
        <v>44931</v>
      </c>
      <c r="R168" s="47"/>
      <c r="S168" s="47"/>
      <c r="T168" s="47"/>
      <c r="U168" s="47"/>
      <c r="V168" s="47"/>
      <c r="W168" s="47"/>
      <c r="X168" s="47"/>
      <c r="Y168" s="47"/>
      <c r="Z168" s="47"/>
    </row>
    <row r="169" spans="1:26" x14ac:dyDescent="0.25">
      <c r="A169" s="47">
        <v>22</v>
      </c>
      <c r="B169" s="47" t="s">
        <v>386</v>
      </c>
      <c r="C169" s="47" t="s">
        <v>15</v>
      </c>
      <c r="D169" s="47" t="s">
        <v>317</v>
      </c>
      <c r="E169" s="47" t="s">
        <v>379</v>
      </c>
      <c r="F169" s="48" t="s">
        <v>323</v>
      </c>
      <c r="G169" s="48" t="s">
        <v>380</v>
      </c>
      <c r="H169" s="47" t="s">
        <v>19</v>
      </c>
      <c r="I169" s="47" t="s">
        <v>196</v>
      </c>
      <c r="J169" s="47" t="s">
        <v>195</v>
      </c>
      <c r="K169" s="47">
        <v>1</v>
      </c>
      <c r="L169" s="47">
        <v>1</v>
      </c>
      <c r="M169" s="47">
        <v>4</v>
      </c>
      <c r="N169" s="47" t="s">
        <v>184</v>
      </c>
      <c r="O169" s="47">
        <v>0</v>
      </c>
      <c r="P169" s="47" t="s">
        <v>40</v>
      </c>
      <c r="Q169" s="49">
        <v>44931</v>
      </c>
      <c r="R169" s="47"/>
      <c r="S169" s="47"/>
      <c r="T169" s="47"/>
      <c r="U169" s="47"/>
      <c r="V169" s="47"/>
      <c r="W169" s="47"/>
      <c r="X169" s="47"/>
      <c r="Y169" s="47"/>
      <c r="Z169" s="47"/>
    </row>
    <row r="170" spans="1:26" x14ac:dyDescent="0.25">
      <c r="A170" s="84">
        <v>22</v>
      </c>
      <c r="B170" s="84" t="s">
        <v>386</v>
      </c>
      <c r="C170" s="84" t="s">
        <v>15</v>
      </c>
      <c r="D170" s="84" t="s">
        <v>317</v>
      </c>
      <c r="E170" s="84" t="s">
        <v>379</v>
      </c>
      <c r="F170" s="85" t="s">
        <v>323</v>
      </c>
      <c r="G170" s="85" t="s">
        <v>380</v>
      </c>
      <c r="H170" s="84" t="s">
        <v>210</v>
      </c>
      <c r="I170" s="84" t="s">
        <v>208</v>
      </c>
      <c r="J170" s="84" t="s">
        <v>207</v>
      </c>
      <c r="K170" s="84">
        <v>1</v>
      </c>
      <c r="L170" s="84">
        <v>1</v>
      </c>
      <c r="M170" s="84">
        <v>3</v>
      </c>
      <c r="N170" s="84" t="s">
        <v>209</v>
      </c>
      <c r="O170" s="84">
        <v>1</v>
      </c>
      <c r="P170" s="84" t="s">
        <v>43</v>
      </c>
      <c r="Q170" s="86">
        <v>44931</v>
      </c>
      <c r="R170" s="84"/>
      <c r="S170" s="84"/>
      <c r="T170" s="84"/>
      <c r="U170" s="84"/>
      <c r="V170" s="84"/>
      <c r="W170" s="84"/>
      <c r="X170" s="84"/>
      <c r="Y170" s="84"/>
      <c r="Z170" s="84"/>
    </row>
    <row r="171" spans="1:26" x14ac:dyDescent="0.25">
      <c r="A171" s="84">
        <v>22</v>
      </c>
      <c r="B171" s="84" t="s">
        <v>386</v>
      </c>
      <c r="C171" s="84" t="s">
        <v>15</v>
      </c>
      <c r="D171" s="84" t="s">
        <v>317</v>
      </c>
      <c r="E171" s="84" t="s">
        <v>379</v>
      </c>
      <c r="F171" s="85" t="s">
        <v>323</v>
      </c>
      <c r="G171" s="85" t="s">
        <v>380</v>
      </c>
      <c r="H171" s="84" t="s">
        <v>210</v>
      </c>
      <c r="I171" s="84" t="s">
        <v>213</v>
      </c>
      <c r="J171" s="84" t="s">
        <v>212</v>
      </c>
      <c r="K171" s="84">
        <v>1</v>
      </c>
      <c r="L171" s="84">
        <v>1</v>
      </c>
      <c r="M171" s="84">
        <v>2</v>
      </c>
      <c r="N171" s="84" t="s">
        <v>209</v>
      </c>
      <c r="O171" s="84">
        <v>0.5</v>
      </c>
      <c r="P171" s="84" t="s">
        <v>40</v>
      </c>
      <c r="Q171" s="86">
        <v>44931</v>
      </c>
      <c r="R171" s="84"/>
      <c r="S171" s="84"/>
      <c r="T171" s="84"/>
      <c r="U171" s="84"/>
      <c r="V171" s="84"/>
      <c r="W171" s="84"/>
      <c r="X171" s="84"/>
      <c r="Y171" s="84"/>
      <c r="Z171" s="84"/>
    </row>
    <row r="172" spans="1:26" x14ac:dyDescent="0.25">
      <c r="A172" s="84">
        <v>22</v>
      </c>
      <c r="B172" s="84" t="s">
        <v>386</v>
      </c>
      <c r="C172" s="84" t="s">
        <v>15</v>
      </c>
      <c r="D172" s="84" t="s">
        <v>317</v>
      </c>
      <c r="E172" s="84" t="s">
        <v>379</v>
      </c>
      <c r="F172" s="85" t="s">
        <v>323</v>
      </c>
      <c r="G172" s="85" t="s">
        <v>380</v>
      </c>
      <c r="H172" s="84" t="s">
        <v>210</v>
      </c>
      <c r="I172" s="84" t="s">
        <v>216</v>
      </c>
      <c r="J172" s="84" t="s">
        <v>215</v>
      </c>
      <c r="K172" s="84">
        <v>1</v>
      </c>
      <c r="L172" s="84">
        <v>1</v>
      </c>
      <c r="M172" s="84">
        <v>1</v>
      </c>
      <c r="N172" s="84" t="s">
        <v>209</v>
      </c>
      <c r="O172" s="84">
        <v>2</v>
      </c>
      <c r="P172" s="84" t="s">
        <v>23</v>
      </c>
      <c r="Q172" s="86">
        <v>44931</v>
      </c>
      <c r="R172" s="84"/>
      <c r="S172" s="84"/>
      <c r="T172" s="84"/>
      <c r="U172" s="84"/>
      <c r="V172" s="84"/>
      <c r="W172" s="84"/>
      <c r="X172" s="84"/>
      <c r="Y172" s="84"/>
      <c r="Z172" s="84"/>
    </row>
    <row r="173" spans="1:26" x14ac:dyDescent="0.25">
      <c r="A173" s="84">
        <v>22</v>
      </c>
      <c r="B173" s="84" t="s">
        <v>386</v>
      </c>
      <c r="C173" s="84" t="s">
        <v>15</v>
      </c>
      <c r="D173" s="84" t="s">
        <v>317</v>
      </c>
      <c r="E173" s="84" t="s">
        <v>379</v>
      </c>
      <c r="F173" s="85" t="s">
        <v>323</v>
      </c>
      <c r="G173" s="85" t="s">
        <v>380</v>
      </c>
      <c r="H173" s="84" t="s">
        <v>210</v>
      </c>
      <c r="I173" s="84" t="s">
        <v>218</v>
      </c>
      <c r="J173" s="84" t="s">
        <v>217</v>
      </c>
      <c r="K173" s="84">
        <v>1</v>
      </c>
      <c r="L173" s="84">
        <v>1</v>
      </c>
      <c r="M173" s="84">
        <v>3</v>
      </c>
      <c r="N173" s="84" t="s">
        <v>209</v>
      </c>
      <c r="O173" s="84">
        <v>1</v>
      </c>
      <c r="P173" s="84" t="s">
        <v>40</v>
      </c>
      <c r="Q173" s="86">
        <v>44931</v>
      </c>
      <c r="R173" s="84"/>
      <c r="S173" s="84"/>
      <c r="T173" s="84"/>
      <c r="U173" s="84"/>
      <c r="V173" s="84"/>
      <c r="W173" s="84"/>
      <c r="X173" s="84"/>
      <c r="Y173" s="84"/>
      <c r="Z173" s="84"/>
    </row>
    <row r="174" spans="1:26" x14ac:dyDescent="0.25">
      <c r="A174" s="84">
        <v>22</v>
      </c>
      <c r="B174" s="84" t="s">
        <v>386</v>
      </c>
      <c r="C174" s="84" t="s">
        <v>15</v>
      </c>
      <c r="D174" s="84" t="s">
        <v>317</v>
      </c>
      <c r="E174" s="84" t="s">
        <v>379</v>
      </c>
      <c r="F174" s="85" t="s">
        <v>323</v>
      </c>
      <c r="G174" s="85" t="s">
        <v>380</v>
      </c>
      <c r="H174" s="84" t="s">
        <v>210</v>
      </c>
      <c r="I174" s="84" t="s">
        <v>221</v>
      </c>
      <c r="J174" s="84" t="s">
        <v>220</v>
      </c>
      <c r="K174" s="84">
        <v>1</v>
      </c>
      <c r="L174" s="84">
        <v>1</v>
      </c>
      <c r="M174" s="84">
        <v>1</v>
      </c>
      <c r="N174" s="84" t="s">
        <v>209</v>
      </c>
      <c r="O174" s="84">
        <v>4</v>
      </c>
      <c r="P174" s="84" t="s">
        <v>20</v>
      </c>
      <c r="Q174" s="86">
        <v>44931</v>
      </c>
      <c r="R174" s="84"/>
      <c r="S174" s="84"/>
      <c r="T174" s="84"/>
      <c r="U174" s="84"/>
      <c r="V174" s="84"/>
      <c r="W174" s="84"/>
      <c r="X174" s="84"/>
      <c r="Y174" s="84"/>
      <c r="Z174" s="84"/>
    </row>
    <row r="175" spans="1:26" x14ac:dyDescent="0.25">
      <c r="A175" s="84">
        <v>22</v>
      </c>
      <c r="B175" s="84" t="s">
        <v>386</v>
      </c>
      <c r="C175" s="84" t="s">
        <v>15</v>
      </c>
      <c r="D175" s="84" t="s">
        <v>317</v>
      </c>
      <c r="E175" s="84" t="s">
        <v>379</v>
      </c>
      <c r="F175" s="85" t="s">
        <v>323</v>
      </c>
      <c r="G175" s="85" t="s">
        <v>380</v>
      </c>
      <c r="H175" s="84" t="s">
        <v>210</v>
      </c>
      <c r="I175" s="84" t="s">
        <v>223</v>
      </c>
      <c r="J175" s="84" t="s">
        <v>222</v>
      </c>
      <c r="K175" s="84">
        <v>1</v>
      </c>
      <c r="L175" s="84">
        <v>1</v>
      </c>
      <c r="M175" s="84">
        <v>2</v>
      </c>
      <c r="N175" s="84" t="s">
        <v>209</v>
      </c>
      <c r="O175" s="84">
        <v>2</v>
      </c>
      <c r="P175" s="84" t="s">
        <v>43</v>
      </c>
      <c r="Q175" s="86">
        <v>44931</v>
      </c>
      <c r="R175" s="84"/>
      <c r="S175" s="84"/>
      <c r="T175" s="84"/>
      <c r="U175" s="84"/>
      <c r="V175" s="84"/>
      <c r="W175" s="84"/>
      <c r="X175" s="84"/>
      <c r="Y175" s="84"/>
      <c r="Z175" s="84"/>
    </row>
    <row r="176" spans="1:26" x14ac:dyDescent="0.25">
      <c r="A176" s="84">
        <v>22</v>
      </c>
      <c r="B176" s="84" t="s">
        <v>386</v>
      </c>
      <c r="C176" s="84" t="s">
        <v>15</v>
      </c>
      <c r="D176" s="84" t="s">
        <v>317</v>
      </c>
      <c r="E176" s="84" t="s">
        <v>379</v>
      </c>
      <c r="F176" s="85" t="s">
        <v>323</v>
      </c>
      <c r="G176" s="85" t="s">
        <v>380</v>
      </c>
      <c r="H176" s="84" t="s">
        <v>210</v>
      </c>
      <c r="I176" s="84" t="s">
        <v>225</v>
      </c>
      <c r="J176" s="84" t="s">
        <v>226</v>
      </c>
      <c r="K176" s="84">
        <v>1</v>
      </c>
      <c r="L176" s="84">
        <v>1</v>
      </c>
      <c r="M176" s="84">
        <v>1</v>
      </c>
      <c r="N176" s="84" t="s">
        <v>209</v>
      </c>
      <c r="O176" s="84">
        <v>3</v>
      </c>
      <c r="P176" s="84" t="s">
        <v>23</v>
      </c>
      <c r="Q176" s="86">
        <v>44931</v>
      </c>
      <c r="R176" s="84"/>
      <c r="S176" s="84"/>
      <c r="T176" s="84"/>
      <c r="U176" s="84"/>
      <c r="V176" s="84"/>
      <c r="W176" s="84"/>
      <c r="X176" s="84"/>
      <c r="Y176" s="84"/>
      <c r="Z176" s="84"/>
    </row>
    <row r="177" spans="1:26" x14ac:dyDescent="0.25">
      <c r="A177" s="84">
        <v>22</v>
      </c>
      <c r="B177" s="84" t="s">
        <v>386</v>
      </c>
      <c r="C177" s="84" t="s">
        <v>15</v>
      </c>
      <c r="D177" s="84" t="s">
        <v>317</v>
      </c>
      <c r="E177" s="84" t="s">
        <v>379</v>
      </c>
      <c r="F177" s="85" t="s">
        <v>323</v>
      </c>
      <c r="G177" s="85" t="s">
        <v>380</v>
      </c>
      <c r="H177" s="84" t="s">
        <v>210</v>
      </c>
      <c r="I177" s="84" t="s">
        <v>228</v>
      </c>
      <c r="J177" s="84" t="s">
        <v>227</v>
      </c>
      <c r="K177" s="84">
        <v>1</v>
      </c>
      <c r="L177" s="84">
        <v>1</v>
      </c>
      <c r="M177" s="84">
        <v>1</v>
      </c>
      <c r="N177" s="84" t="s">
        <v>209</v>
      </c>
      <c r="O177" s="84">
        <v>3</v>
      </c>
      <c r="P177" s="84" t="s">
        <v>23</v>
      </c>
      <c r="Q177" s="86">
        <v>44931</v>
      </c>
      <c r="R177" s="84"/>
      <c r="S177" s="84"/>
      <c r="T177" s="84"/>
      <c r="U177" s="84"/>
      <c r="V177" s="84"/>
      <c r="W177" s="84"/>
      <c r="X177" s="84"/>
      <c r="Y177" s="84"/>
      <c r="Z177" s="84"/>
    </row>
    <row r="178" spans="1:26" x14ac:dyDescent="0.25">
      <c r="A178" s="84">
        <v>22</v>
      </c>
      <c r="B178" s="84" t="s">
        <v>386</v>
      </c>
      <c r="C178" s="84" t="s">
        <v>15</v>
      </c>
      <c r="D178" s="84" t="s">
        <v>317</v>
      </c>
      <c r="E178" s="84" t="s">
        <v>379</v>
      </c>
      <c r="F178" s="85" t="s">
        <v>323</v>
      </c>
      <c r="G178" s="85" t="s">
        <v>380</v>
      </c>
      <c r="H178" s="84" t="s">
        <v>210</v>
      </c>
      <c r="I178" s="84" t="s">
        <v>230</v>
      </c>
      <c r="J178" s="84" t="s">
        <v>229</v>
      </c>
      <c r="K178" s="84">
        <v>1</v>
      </c>
      <c r="L178" s="84">
        <v>1</v>
      </c>
      <c r="M178" s="84">
        <v>1</v>
      </c>
      <c r="N178" s="84" t="s">
        <v>209</v>
      </c>
      <c r="O178" s="84">
        <v>3</v>
      </c>
      <c r="P178" s="84" t="s">
        <v>43</v>
      </c>
      <c r="Q178" s="86">
        <v>44931</v>
      </c>
      <c r="R178" s="84"/>
      <c r="S178" s="84"/>
      <c r="T178" s="84"/>
      <c r="U178" s="84"/>
      <c r="V178" s="84"/>
      <c r="W178" s="84"/>
      <c r="X178" s="84"/>
      <c r="Y178" s="84"/>
      <c r="Z178" s="84"/>
    </row>
    <row r="179" spans="1:26" x14ac:dyDescent="0.25">
      <c r="A179" s="84">
        <v>22</v>
      </c>
      <c r="B179" s="84" t="s">
        <v>386</v>
      </c>
      <c r="C179" s="84" t="s">
        <v>15</v>
      </c>
      <c r="D179" s="84" t="s">
        <v>317</v>
      </c>
      <c r="E179" s="84" t="s">
        <v>379</v>
      </c>
      <c r="F179" s="85" t="s">
        <v>323</v>
      </c>
      <c r="G179" s="85" t="s">
        <v>380</v>
      </c>
      <c r="H179" s="84" t="s">
        <v>210</v>
      </c>
      <c r="I179" s="84" t="s">
        <v>233</v>
      </c>
      <c r="J179" s="84" t="s">
        <v>232</v>
      </c>
      <c r="K179" s="84">
        <v>1</v>
      </c>
      <c r="L179" s="84">
        <v>1</v>
      </c>
      <c r="M179" s="84">
        <v>1</v>
      </c>
      <c r="N179" s="84" t="s">
        <v>209</v>
      </c>
      <c r="O179" s="84">
        <v>0</v>
      </c>
      <c r="P179" s="84" t="s">
        <v>40</v>
      </c>
      <c r="Q179" s="86">
        <v>44931</v>
      </c>
      <c r="R179" s="84"/>
      <c r="S179" s="84"/>
      <c r="T179" s="84"/>
      <c r="U179" s="84"/>
      <c r="V179" s="84"/>
      <c r="W179" s="84"/>
      <c r="X179" s="84"/>
      <c r="Y179" s="84"/>
      <c r="Z179" s="84"/>
    </row>
    <row r="180" spans="1:26" x14ac:dyDescent="0.25">
      <c r="A180" s="87">
        <v>22</v>
      </c>
      <c r="B180" s="87" t="s">
        <v>386</v>
      </c>
      <c r="C180" s="87" t="s">
        <v>15</v>
      </c>
      <c r="D180" s="87" t="s">
        <v>317</v>
      </c>
      <c r="E180" s="87" t="s">
        <v>379</v>
      </c>
      <c r="F180" s="88" t="s">
        <v>323</v>
      </c>
      <c r="G180" s="88" t="s">
        <v>380</v>
      </c>
      <c r="H180" s="87" t="s">
        <v>173</v>
      </c>
      <c r="I180" s="87" t="s">
        <v>248</v>
      </c>
      <c r="J180" s="87" t="s">
        <v>247</v>
      </c>
      <c r="K180" s="87">
        <v>1</v>
      </c>
      <c r="L180" s="87">
        <v>1</v>
      </c>
      <c r="M180" s="87">
        <v>2</v>
      </c>
      <c r="N180" s="87" t="s">
        <v>249</v>
      </c>
      <c r="O180" s="87">
        <v>7</v>
      </c>
      <c r="P180" s="87" t="s">
        <v>23</v>
      </c>
      <c r="Q180" s="89">
        <v>44931</v>
      </c>
      <c r="R180" s="87"/>
      <c r="S180" s="87"/>
      <c r="T180" s="87"/>
      <c r="U180" s="87"/>
      <c r="V180" s="87"/>
      <c r="W180" s="87"/>
      <c r="X180" s="87"/>
      <c r="Y180" s="87"/>
      <c r="Z180" s="87"/>
    </row>
    <row r="181" spans="1:26" x14ac:dyDescent="0.25">
      <c r="A181" s="87">
        <v>22</v>
      </c>
      <c r="B181" s="87" t="s">
        <v>386</v>
      </c>
      <c r="C181" s="87" t="s">
        <v>15</v>
      </c>
      <c r="D181" s="87" t="s">
        <v>317</v>
      </c>
      <c r="E181" s="87" t="s">
        <v>379</v>
      </c>
      <c r="F181" s="88" t="s">
        <v>323</v>
      </c>
      <c r="G181" s="88" t="s">
        <v>380</v>
      </c>
      <c r="H181" s="87" t="s">
        <v>173</v>
      </c>
      <c r="I181" s="87" t="s">
        <v>251</v>
      </c>
      <c r="J181" s="87" t="s">
        <v>250</v>
      </c>
      <c r="K181" s="87">
        <v>1</v>
      </c>
      <c r="L181" s="87">
        <v>1</v>
      </c>
      <c r="M181" s="87">
        <v>2</v>
      </c>
      <c r="N181" s="87" t="s">
        <v>249</v>
      </c>
      <c r="O181" s="87">
        <v>5</v>
      </c>
      <c r="P181" s="87" t="s">
        <v>23</v>
      </c>
      <c r="Q181" s="89">
        <v>44931</v>
      </c>
      <c r="R181" s="87"/>
      <c r="S181" s="87"/>
      <c r="T181" s="87"/>
      <c r="U181" s="87"/>
      <c r="V181" s="87"/>
      <c r="W181" s="87"/>
      <c r="X181" s="87"/>
      <c r="Y181" s="87"/>
      <c r="Z181" s="87"/>
    </row>
    <row r="182" spans="1:26" x14ac:dyDescent="0.25">
      <c r="A182" s="87">
        <v>22</v>
      </c>
      <c r="B182" s="87" t="s">
        <v>386</v>
      </c>
      <c r="C182" s="87" t="s">
        <v>15</v>
      </c>
      <c r="D182" s="87" t="s">
        <v>317</v>
      </c>
      <c r="E182" s="87" t="s">
        <v>379</v>
      </c>
      <c r="F182" s="88" t="s">
        <v>323</v>
      </c>
      <c r="G182" s="88" t="s">
        <v>380</v>
      </c>
      <c r="H182" s="87" t="s">
        <v>173</v>
      </c>
      <c r="I182" s="87" t="s">
        <v>253</v>
      </c>
      <c r="J182" s="87" t="s">
        <v>252</v>
      </c>
      <c r="K182" s="87">
        <v>1</v>
      </c>
      <c r="L182" s="87">
        <v>1</v>
      </c>
      <c r="M182" s="87">
        <v>4</v>
      </c>
      <c r="N182" s="87" t="s">
        <v>249</v>
      </c>
      <c r="O182" s="87">
        <v>0.5</v>
      </c>
      <c r="P182" s="87" t="s">
        <v>40</v>
      </c>
      <c r="Q182" s="89">
        <v>44931</v>
      </c>
      <c r="R182" s="87"/>
      <c r="S182" s="87"/>
      <c r="T182" s="87"/>
      <c r="U182" s="87"/>
      <c r="V182" s="87"/>
      <c r="W182" s="87"/>
      <c r="X182" s="87"/>
      <c r="Y182" s="87"/>
      <c r="Z182" s="87"/>
    </row>
    <row r="183" spans="1:26" x14ac:dyDescent="0.25">
      <c r="A183" s="87">
        <v>22</v>
      </c>
      <c r="B183" s="87" t="s">
        <v>386</v>
      </c>
      <c r="C183" s="87" t="s">
        <v>15</v>
      </c>
      <c r="D183" s="87" t="s">
        <v>317</v>
      </c>
      <c r="E183" s="87" t="s">
        <v>379</v>
      </c>
      <c r="F183" s="88" t="s">
        <v>323</v>
      </c>
      <c r="G183" s="88" t="s">
        <v>380</v>
      </c>
      <c r="H183" s="87" t="s">
        <v>173</v>
      </c>
      <c r="I183" s="87" t="s">
        <v>255</v>
      </c>
      <c r="J183" s="87" t="s">
        <v>254</v>
      </c>
      <c r="K183" s="87">
        <v>1</v>
      </c>
      <c r="L183" s="87">
        <v>1</v>
      </c>
      <c r="M183" s="87">
        <v>4</v>
      </c>
      <c r="N183" s="87" t="s">
        <v>249</v>
      </c>
      <c r="O183" s="87">
        <v>1</v>
      </c>
      <c r="P183" s="87" t="s">
        <v>40</v>
      </c>
      <c r="Q183" s="89">
        <v>44931</v>
      </c>
      <c r="R183" s="87"/>
      <c r="S183" s="87"/>
      <c r="T183" s="87"/>
      <c r="U183" s="87"/>
      <c r="V183" s="87"/>
      <c r="W183" s="87"/>
      <c r="X183" s="87"/>
      <c r="Y183" s="87"/>
      <c r="Z183" s="87"/>
    </row>
    <row r="184" spans="1:26" x14ac:dyDescent="0.25">
      <c r="A184" s="87">
        <v>22</v>
      </c>
      <c r="B184" s="87" t="s">
        <v>386</v>
      </c>
      <c r="C184" s="87" t="s">
        <v>15</v>
      </c>
      <c r="D184" s="87" t="s">
        <v>317</v>
      </c>
      <c r="E184" s="87" t="s">
        <v>379</v>
      </c>
      <c r="F184" s="88" t="s">
        <v>323</v>
      </c>
      <c r="G184" s="88" t="s">
        <v>380</v>
      </c>
      <c r="H184" s="87" t="s">
        <v>173</v>
      </c>
      <c r="I184" s="87" t="s">
        <v>257</v>
      </c>
      <c r="J184" s="87" t="s">
        <v>256</v>
      </c>
      <c r="K184" s="87">
        <v>1</v>
      </c>
      <c r="L184" s="87">
        <v>1</v>
      </c>
      <c r="M184" s="87">
        <v>2</v>
      </c>
      <c r="N184" s="87" t="s">
        <v>249</v>
      </c>
      <c r="O184" s="87">
        <v>2</v>
      </c>
      <c r="P184" s="87" t="s">
        <v>23</v>
      </c>
      <c r="Q184" s="89">
        <v>44931</v>
      </c>
      <c r="R184" s="87"/>
      <c r="S184" s="87"/>
      <c r="T184" s="87"/>
      <c r="U184" s="87"/>
      <c r="V184" s="87"/>
      <c r="W184" s="87"/>
      <c r="X184" s="87"/>
      <c r="Y184" s="87"/>
      <c r="Z184" s="87"/>
    </row>
    <row r="185" spans="1:26" x14ac:dyDescent="0.25">
      <c r="A185" s="87">
        <v>22</v>
      </c>
      <c r="B185" s="87" t="s">
        <v>386</v>
      </c>
      <c r="C185" s="87" t="s">
        <v>15</v>
      </c>
      <c r="D185" s="87" t="s">
        <v>317</v>
      </c>
      <c r="E185" s="87" t="s">
        <v>379</v>
      </c>
      <c r="F185" s="88" t="s">
        <v>323</v>
      </c>
      <c r="G185" s="88" t="s">
        <v>380</v>
      </c>
      <c r="H185" s="87" t="s">
        <v>173</v>
      </c>
      <c r="I185" s="87" t="s">
        <v>127</v>
      </c>
      <c r="J185" s="87" t="s">
        <v>126</v>
      </c>
      <c r="K185" s="87">
        <v>1</v>
      </c>
      <c r="L185" s="87">
        <v>1</v>
      </c>
      <c r="M185" s="87">
        <v>2</v>
      </c>
      <c r="N185" s="87" t="s">
        <v>249</v>
      </c>
      <c r="O185" s="87">
        <v>6</v>
      </c>
      <c r="P185" s="87" t="s">
        <v>20</v>
      </c>
      <c r="Q185" s="89">
        <v>44931</v>
      </c>
      <c r="R185" s="87"/>
      <c r="S185" s="87"/>
      <c r="T185" s="87"/>
      <c r="U185" s="87"/>
      <c r="V185" s="87"/>
      <c r="W185" s="87"/>
      <c r="X185" s="87"/>
      <c r="Y185" s="87"/>
      <c r="Z185" s="87"/>
    </row>
    <row r="186" spans="1:26" x14ac:dyDescent="0.25">
      <c r="A186" s="87">
        <v>22</v>
      </c>
      <c r="B186" s="87" t="s">
        <v>386</v>
      </c>
      <c r="C186" s="87" t="s">
        <v>15</v>
      </c>
      <c r="D186" s="87" t="s">
        <v>317</v>
      </c>
      <c r="E186" s="87" t="s">
        <v>379</v>
      </c>
      <c r="F186" s="88" t="s">
        <v>323</v>
      </c>
      <c r="G186" s="88" t="s">
        <v>380</v>
      </c>
      <c r="H186" s="87" t="s">
        <v>173</v>
      </c>
      <c r="I186" s="87" t="s">
        <v>129</v>
      </c>
      <c r="J186" s="87" t="s">
        <v>128</v>
      </c>
      <c r="K186" s="87">
        <v>1</v>
      </c>
      <c r="L186" s="87">
        <v>1</v>
      </c>
      <c r="M186" s="87">
        <v>4</v>
      </c>
      <c r="N186" s="87" t="s">
        <v>249</v>
      </c>
      <c r="O186" s="87">
        <v>2</v>
      </c>
      <c r="P186" s="87" t="s">
        <v>43</v>
      </c>
      <c r="Q186" s="89">
        <v>44931</v>
      </c>
      <c r="R186" s="87"/>
      <c r="S186" s="87"/>
      <c r="T186" s="87"/>
      <c r="U186" s="87"/>
      <c r="V186" s="87"/>
      <c r="W186" s="87"/>
      <c r="X186" s="87"/>
      <c r="Y186" s="87"/>
      <c r="Z186" s="87"/>
    </row>
    <row r="187" spans="1:26" x14ac:dyDescent="0.25">
      <c r="A187" s="87">
        <v>22</v>
      </c>
      <c r="B187" s="87" t="s">
        <v>386</v>
      </c>
      <c r="C187" s="87" t="s">
        <v>15</v>
      </c>
      <c r="D187" s="87" t="s">
        <v>317</v>
      </c>
      <c r="E187" s="87" t="s">
        <v>379</v>
      </c>
      <c r="F187" s="88" t="s">
        <v>323</v>
      </c>
      <c r="G187" s="88" t="s">
        <v>380</v>
      </c>
      <c r="H187" s="87" t="s">
        <v>173</v>
      </c>
      <c r="I187" s="87" t="s">
        <v>259</v>
      </c>
      <c r="J187" s="87" t="s">
        <v>258</v>
      </c>
      <c r="K187" s="87">
        <v>1</v>
      </c>
      <c r="L187" s="87">
        <v>1</v>
      </c>
      <c r="M187" s="87">
        <v>4</v>
      </c>
      <c r="N187" s="87" t="s">
        <v>249</v>
      </c>
      <c r="O187" s="87">
        <v>15</v>
      </c>
      <c r="P187" s="87" t="s">
        <v>20</v>
      </c>
      <c r="Q187" s="89">
        <v>44931</v>
      </c>
      <c r="R187" s="87"/>
      <c r="S187" s="87"/>
      <c r="T187" s="87"/>
      <c r="U187" s="87"/>
      <c r="V187" s="87"/>
      <c r="W187" s="87"/>
      <c r="X187" s="87"/>
      <c r="Y187" s="87"/>
      <c r="Z187" s="87"/>
    </row>
    <row r="188" spans="1:26" x14ac:dyDescent="0.25">
      <c r="A188" s="38">
        <v>23</v>
      </c>
      <c r="B188" s="38" t="s">
        <v>386</v>
      </c>
      <c r="C188" s="38" t="s">
        <v>15</v>
      </c>
      <c r="D188" s="38" t="s">
        <v>324</v>
      </c>
      <c r="E188" s="38" t="s">
        <v>384</v>
      </c>
      <c r="F188" s="39" t="s">
        <v>325</v>
      </c>
      <c r="G188" s="39" t="s">
        <v>385</v>
      </c>
      <c r="H188" s="38" t="s">
        <v>19</v>
      </c>
      <c r="I188" s="38" t="s">
        <v>17</v>
      </c>
      <c r="J188" s="38" t="s">
        <v>16</v>
      </c>
      <c r="K188" s="38">
        <v>1</v>
      </c>
      <c r="L188" s="38">
        <v>1</v>
      </c>
      <c r="M188" s="38">
        <v>3</v>
      </c>
      <c r="N188" s="38" t="s">
        <v>18</v>
      </c>
      <c r="O188" s="38">
        <v>22</v>
      </c>
      <c r="P188" s="38" t="s">
        <v>20</v>
      </c>
      <c r="Q188" s="40">
        <v>44944</v>
      </c>
      <c r="R188" s="38"/>
      <c r="S188" s="38"/>
      <c r="T188" s="38"/>
      <c r="U188" s="38"/>
      <c r="V188" s="38"/>
      <c r="W188" s="38"/>
      <c r="X188" s="38"/>
      <c r="Y188" s="38"/>
      <c r="Z188" s="38"/>
    </row>
    <row r="189" spans="1:26" x14ac:dyDescent="0.25">
      <c r="A189" s="38">
        <v>23</v>
      </c>
      <c r="B189" s="38" t="s">
        <v>386</v>
      </c>
      <c r="C189" s="38" t="s">
        <v>15</v>
      </c>
      <c r="D189" s="38" t="s">
        <v>324</v>
      </c>
      <c r="E189" s="38" t="s">
        <v>384</v>
      </c>
      <c r="F189" s="39" t="s">
        <v>325</v>
      </c>
      <c r="G189" s="39" t="s">
        <v>385</v>
      </c>
      <c r="H189" s="38" t="s">
        <v>19</v>
      </c>
      <c r="I189" s="38" t="s">
        <v>22</v>
      </c>
      <c r="J189" s="38" t="s">
        <v>21</v>
      </c>
      <c r="K189" s="38">
        <v>1</v>
      </c>
      <c r="L189" s="38">
        <v>1</v>
      </c>
      <c r="M189" s="38">
        <v>1</v>
      </c>
      <c r="N189" s="38" t="s">
        <v>18</v>
      </c>
      <c r="O189" s="38">
        <v>6</v>
      </c>
      <c r="P189" s="38" t="s">
        <v>23</v>
      </c>
      <c r="Q189" s="40">
        <v>44944</v>
      </c>
      <c r="R189" s="38"/>
      <c r="S189" s="38"/>
      <c r="T189" s="38"/>
      <c r="U189" s="38"/>
      <c r="V189" s="38"/>
      <c r="W189" s="38"/>
      <c r="X189" s="38"/>
      <c r="Y189" s="38"/>
      <c r="Z189" s="38"/>
    </row>
    <row r="190" spans="1:26" x14ac:dyDescent="0.25">
      <c r="A190" s="41">
        <v>23</v>
      </c>
      <c r="B190" s="41" t="s">
        <v>386</v>
      </c>
      <c r="C190" s="41" t="s">
        <v>15</v>
      </c>
      <c r="D190" s="41" t="s">
        <v>324</v>
      </c>
      <c r="E190" s="41" t="s">
        <v>384</v>
      </c>
      <c r="F190" s="42" t="s">
        <v>325</v>
      </c>
      <c r="G190" s="42" t="s">
        <v>385</v>
      </c>
      <c r="H190" s="41" t="s">
        <v>19</v>
      </c>
      <c r="I190" s="41" t="s">
        <v>25</v>
      </c>
      <c r="J190" s="41" t="s">
        <v>24</v>
      </c>
      <c r="K190" s="41">
        <v>1</v>
      </c>
      <c r="L190" s="41">
        <v>1</v>
      </c>
      <c r="M190" s="41">
        <v>1</v>
      </c>
      <c r="N190" s="41" t="s">
        <v>26</v>
      </c>
      <c r="O190" s="41">
        <v>8</v>
      </c>
      <c r="P190" s="41" t="s">
        <v>20</v>
      </c>
      <c r="Q190" s="43">
        <v>44944</v>
      </c>
      <c r="R190" s="41"/>
      <c r="S190" s="41"/>
      <c r="T190" s="41"/>
      <c r="U190" s="41"/>
      <c r="V190" s="41"/>
      <c r="W190" s="41"/>
      <c r="X190" s="41"/>
      <c r="Y190" s="41"/>
      <c r="Z190" s="41"/>
    </row>
    <row r="191" spans="1:26" x14ac:dyDescent="0.25">
      <c r="A191" s="41">
        <v>23</v>
      </c>
      <c r="B191" s="41" t="s">
        <v>386</v>
      </c>
      <c r="C191" s="41" t="s">
        <v>15</v>
      </c>
      <c r="D191" s="41" t="s">
        <v>324</v>
      </c>
      <c r="E191" s="41" t="s">
        <v>384</v>
      </c>
      <c r="F191" s="42" t="s">
        <v>325</v>
      </c>
      <c r="G191" s="42" t="s">
        <v>385</v>
      </c>
      <c r="H191" s="41" t="s">
        <v>19</v>
      </c>
      <c r="I191" s="41" t="s">
        <v>37</v>
      </c>
      <c r="J191" s="41" t="s">
        <v>36</v>
      </c>
      <c r="K191" s="41">
        <v>1</v>
      </c>
      <c r="L191" s="41">
        <v>1</v>
      </c>
      <c r="M191" s="41">
        <v>1</v>
      </c>
      <c r="N191" s="41" t="s">
        <v>26</v>
      </c>
      <c r="O191" s="41">
        <v>4</v>
      </c>
      <c r="P191" s="41" t="s">
        <v>23</v>
      </c>
      <c r="Q191" s="43">
        <v>44944</v>
      </c>
      <c r="R191" s="41"/>
      <c r="S191" s="41"/>
      <c r="T191" s="41"/>
      <c r="U191" s="41"/>
      <c r="V191" s="41"/>
      <c r="W191" s="41"/>
      <c r="X191" s="41"/>
      <c r="Y191" s="41"/>
      <c r="Z191" s="41"/>
    </row>
    <row r="192" spans="1:26" x14ac:dyDescent="0.25">
      <c r="A192" s="41">
        <v>23</v>
      </c>
      <c r="B192" s="41" t="s">
        <v>386</v>
      </c>
      <c r="C192" s="41" t="s">
        <v>15</v>
      </c>
      <c r="D192" s="41" t="s">
        <v>324</v>
      </c>
      <c r="E192" s="41" t="s">
        <v>384</v>
      </c>
      <c r="F192" s="42" t="s">
        <v>325</v>
      </c>
      <c r="G192" s="42" t="s">
        <v>385</v>
      </c>
      <c r="H192" s="41" t="s">
        <v>19</v>
      </c>
      <c r="I192" s="41" t="s">
        <v>39</v>
      </c>
      <c r="J192" s="41" t="s">
        <v>38</v>
      </c>
      <c r="K192" s="41">
        <v>1</v>
      </c>
      <c r="L192" s="41">
        <v>1</v>
      </c>
      <c r="M192" s="41">
        <v>1</v>
      </c>
      <c r="N192" s="41" t="s">
        <v>26</v>
      </c>
      <c r="O192" s="41">
        <v>1</v>
      </c>
      <c r="P192" s="41" t="s">
        <v>40</v>
      </c>
      <c r="Q192" s="43">
        <v>44944</v>
      </c>
      <c r="R192" s="41"/>
      <c r="S192" s="41"/>
      <c r="T192" s="41"/>
      <c r="U192" s="41"/>
      <c r="V192" s="41"/>
      <c r="W192" s="41"/>
      <c r="X192" s="41"/>
      <c r="Y192" s="41"/>
      <c r="Z192" s="41"/>
    </row>
    <row r="193" spans="1:26" x14ac:dyDescent="0.25">
      <c r="A193" s="41">
        <v>23</v>
      </c>
      <c r="B193" s="41" t="s">
        <v>386</v>
      </c>
      <c r="C193" s="41" t="s">
        <v>15</v>
      </c>
      <c r="D193" s="41" t="s">
        <v>324</v>
      </c>
      <c r="E193" s="41" t="s">
        <v>384</v>
      </c>
      <c r="F193" s="42" t="s">
        <v>325</v>
      </c>
      <c r="G193" s="42" t="s">
        <v>385</v>
      </c>
      <c r="H193" s="41" t="s">
        <v>19</v>
      </c>
      <c r="I193" s="41" t="s">
        <v>46</v>
      </c>
      <c r="J193" s="41" t="s">
        <v>45</v>
      </c>
      <c r="K193" s="41">
        <v>1</v>
      </c>
      <c r="L193" s="41">
        <v>1</v>
      </c>
      <c r="M193" s="41">
        <v>1</v>
      </c>
      <c r="N193" s="41" t="s">
        <v>26</v>
      </c>
      <c r="O193" s="41">
        <v>0</v>
      </c>
      <c r="P193" s="41" t="s">
        <v>40</v>
      </c>
      <c r="Q193" s="43">
        <v>44944</v>
      </c>
      <c r="R193" s="41"/>
      <c r="S193" s="41"/>
      <c r="T193" s="41"/>
      <c r="U193" s="41"/>
      <c r="V193" s="41"/>
      <c r="W193" s="41"/>
      <c r="X193" s="41"/>
      <c r="Y193" s="41"/>
      <c r="Z193" s="41"/>
    </row>
    <row r="194" spans="1:26" x14ac:dyDescent="0.25">
      <c r="A194" s="41">
        <v>23</v>
      </c>
      <c r="B194" s="41" t="s">
        <v>386</v>
      </c>
      <c r="C194" s="41" t="s">
        <v>15</v>
      </c>
      <c r="D194" s="41" t="s">
        <v>324</v>
      </c>
      <c r="E194" s="41" t="s">
        <v>384</v>
      </c>
      <c r="F194" s="42" t="s">
        <v>325</v>
      </c>
      <c r="G194" s="42" t="s">
        <v>385</v>
      </c>
      <c r="H194" s="41" t="s">
        <v>29</v>
      </c>
      <c r="I194" s="41" t="s">
        <v>31</v>
      </c>
      <c r="J194" s="41" t="s">
        <v>30</v>
      </c>
      <c r="K194" s="41">
        <v>1</v>
      </c>
      <c r="L194" s="41">
        <v>1</v>
      </c>
      <c r="M194" s="41">
        <v>1</v>
      </c>
      <c r="N194" s="41" t="s">
        <v>26</v>
      </c>
      <c r="O194" s="41">
        <v>8</v>
      </c>
      <c r="P194" s="41" t="s">
        <v>20</v>
      </c>
      <c r="Q194" s="43">
        <v>44944</v>
      </c>
      <c r="R194" s="41"/>
      <c r="S194" s="41"/>
      <c r="T194" s="41"/>
      <c r="U194" s="41"/>
      <c r="V194" s="41"/>
      <c r="W194" s="41"/>
      <c r="X194" s="41"/>
      <c r="Y194" s="41"/>
      <c r="Z194" s="41"/>
    </row>
    <row r="195" spans="1:26" x14ac:dyDescent="0.25">
      <c r="A195" s="41">
        <v>23</v>
      </c>
      <c r="B195" s="41" t="s">
        <v>386</v>
      </c>
      <c r="C195" s="41" t="s">
        <v>15</v>
      </c>
      <c r="D195" s="41" t="s">
        <v>324</v>
      </c>
      <c r="E195" s="41" t="s">
        <v>384</v>
      </c>
      <c r="F195" s="42" t="s">
        <v>325</v>
      </c>
      <c r="G195" s="42" t="s">
        <v>385</v>
      </c>
      <c r="H195" s="41" t="s">
        <v>29</v>
      </c>
      <c r="I195" s="41" t="s">
        <v>42</v>
      </c>
      <c r="J195" s="41" t="s">
        <v>41</v>
      </c>
      <c r="K195" s="41">
        <v>1</v>
      </c>
      <c r="L195" s="41">
        <v>1</v>
      </c>
      <c r="M195" s="41">
        <v>1</v>
      </c>
      <c r="N195" s="41" t="s">
        <v>26</v>
      </c>
      <c r="O195" s="41">
        <v>4</v>
      </c>
      <c r="P195" s="41" t="s">
        <v>43</v>
      </c>
      <c r="Q195" s="43">
        <v>44944</v>
      </c>
      <c r="R195" s="41"/>
      <c r="S195" s="41"/>
      <c r="T195" s="41"/>
      <c r="U195" s="41"/>
      <c r="V195" s="41"/>
      <c r="W195" s="41"/>
      <c r="X195" s="41"/>
      <c r="Y195" s="41"/>
      <c r="Z195" s="41"/>
    </row>
    <row r="196" spans="1:26" x14ac:dyDescent="0.25">
      <c r="A196" s="44">
        <v>23</v>
      </c>
      <c r="B196" s="44" t="s">
        <v>386</v>
      </c>
      <c r="C196" s="44" t="s">
        <v>15</v>
      </c>
      <c r="D196" s="44" t="s">
        <v>324</v>
      </c>
      <c r="E196" s="44" t="s">
        <v>384</v>
      </c>
      <c r="F196" s="45" t="s">
        <v>325</v>
      </c>
      <c r="G196" s="45" t="s">
        <v>385</v>
      </c>
      <c r="H196" s="44" t="s">
        <v>19</v>
      </c>
      <c r="I196" s="44" t="s">
        <v>49</v>
      </c>
      <c r="J196" s="44" t="s">
        <v>48</v>
      </c>
      <c r="K196" s="44">
        <v>1</v>
      </c>
      <c r="L196" s="44">
        <v>1</v>
      </c>
      <c r="M196" s="44">
        <v>2</v>
      </c>
      <c r="N196" s="44" t="s">
        <v>50</v>
      </c>
      <c r="O196" s="44">
        <v>12</v>
      </c>
      <c r="P196" s="44" t="s">
        <v>20</v>
      </c>
      <c r="Q196" s="46">
        <v>44944</v>
      </c>
      <c r="R196" s="44"/>
      <c r="S196" s="44"/>
      <c r="T196" s="44"/>
      <c r="U196" s="44"/>
      <c r="V196" s="44"/>
      <c r="W196" s="44"/>
      <c r="X196" s="44"/>
      <c r="Y196" s="44"/>
      <c r="Z196" s="44"/>
    </row>
    <row r="197" spans="1:26" x14ac:dyDescent="0.25">
      <c r="A197" s="44">
        <v>23</v>
      </c>
      <c r="B197" s="44" t="s">
        <v>386</v>
      </c>
      <c r="C197" s="44" t="s">
        <v>15</v>
      </c>
      <c r="D197" s="44" t="s">
        <v>324</v>
      </c>
      <c r="E197" s="44" t="s">
        <v>384</v>
      </c>
      <c r="F197" s="45" t="s">
        <v>325</v>
      </c>
      <c r="G197" s="45" t="s">
        <v>385</v>
      </c>
      <c r="H197" s="44" t="s">
        <v>19</v>
      </c>
      <c r="I197" s="44" t="s">
        <v>52</v>
      </c>
      <c r="J197" s="44" t="s">
        <v>51</v>
      </c>
      <c r="K197" s="44">
        <v>1</v>
      </c>
      <c r="L197" s="44">
        <v>1</v>
      </c>
      <c r="M197" s="44">
        <v>1</v>
      </c>
      <c r="N197" s="44" t="s">
        <v>50</v>
      </c>
      <c r="O197" s="44">
        <v>4</v>
      </c>
      <c r="P197" s="44" t="s">
        <v>23</v>
      </c>
      <c r="Q197" s="46">
        <v>44944</v>
      </c>
      <c r="R197" s="44"/>
      <c r="S197" s="44"/>
      <c r="T197" s="44"/>
      <c r="U197" s="44"/>
      <c r="V197" s="44"/>
      <c r="W197" s="44"/>
      <c r="X197" s="44"/>
      <c r="Y197" s="44"/>
      <c r="Z197" s="44"/>
    </row>
    <row r="198" spans="1:26" x14ac:dyDescent="0.25">
      <c r="A198" s="17">
        <v>23</v>
      </c>
      <c r="B198" s="17" t="s">
        <v>386</v>
      </c>
      <c r="C198" s="17" t="s">
        <v>15</v>
      </c>
      <c r="D198" s="17" t="s">
        <v>324</v>
      </c>
      <c r="E198" s="17" t="s">
        <v>384</v>
      </c>
      <c r="F198" s="18" t="s">
        <v>325</v>
      </c>
      <c r="G198" s="18" t="s">
        <v>385</v>
      </c>
      <c r="H198" s="17" t="s">
        <v>83</v>
      </c>
      <c r="I198" s="17" t="s">
        <v>81</v>
      </c>
      <c r="J198" s="17" t="s">
        <v>80</v>
      </c>
      <c r="K198" s="17">
        <v>1</v>
      </c>
      <c r="L198" s="17">
        <v>1</v>
      </c>
      <c r="M198" s="17">
        <v>2</v>
      </c>
      <c r="N198" s="17" t="s">
        <v>82</v>
      </c>
      <c r="O198" s="17">
        <v>9</v>
      </c>
      <c r="P198" s="17" t="s">
        <v>20</v>
      </c>
      <c r="Q198" s="19">
        <v>44944</v>
      </c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x14ac:dyDescent="0.25">
      <c r="A199" s="17">
        <v>23</v>
      </c>
      <c r="B199" s="17" t="s">
        <v>386</v>
      </c>
      <c r="C199" s="17" t="s">
        <v>15</v>
      </c>
      <c r="D199" s="17" t="s">
        <v>324</v>
      </c>
      <c r="E199" s="17" t="s">
        <v>384</v>
      </c>
      <c r="F199" s="18" t="s">
        <v>325</v>
      </c>
      <c r="G199" s="18" t="s">
        <v>385</v>
      </c>
      <c r="H199" s="17" t="s">
        <v>19</v>
      </c>
      <c r="I199" s="17" t="s">
        <v>87</v>
      </c>
      <c r="J199" s="17" t="s">
        <v>86</v>
      </c>
      <c r="K199" s="17">
        <v>1</v>
      </c>
      <c r="L199" s="17">
        <v>1</v>
      </c>
      <c r="M199" s="17">
        <v>2</v>
      </c>
      <c r="N199" s="17" t="s">
        <v>82</v>
      </c>
      <c r="O199" s="17">
        <v>2</v>
      </c>
      <c r="P199" s="17" t="s">
        <v>43</v>
      </c>
      <c r="Q199" s="19">
        <v>44944</v>
      </c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x14ac:dyDescent="0.25">
      <c r="A200" s="17">
        <v>23</v>
      </c>
      <c r="B200" s="17" t="s">
        <v>386</v>
      </c>
      <c r="C200" s="17" t="s">
        <v>15</v>
      </c>
      <c r="D200" s="17" t="s">
        <v>324</v>
      </c>
      <c r="E200" s="17" t="s">
        <v>384</v>
      </c>
      <c r="F200" s="18" t="s">
        <v>325</v>
      </c>
      <c r="G200" s="18" t="s">
        <v>385</v>
      </c>
      <c r="H200" s="17" t="s">
        <v>19</v>
      </c>
      <c r="I200" s="17" t="s">
        <v>91</v>
      </c>
      <c r="J200" s="17" t="s">
        <v>90</v>
      </c>
      <c r="K200" s="17">
        <v>1</v>
      </c>
      <c r="L200" s="17">
        <v>1</v>
      </c>
      <c r="M200" s="17">
        <v>1</v>
      </c>
      <c r="N200" s="17" t="s">
        <v>82</v>
      </c>
      <c r="O200" s="17">
        <v>2</v>
      </c>
      <c r="P200" s="17" t="s">
        <v>40</v>
      </c>
      <c r="Q200" s="19">
        <v>44944</v>
      </c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x14ac:dyDescent="0.25">
      <c r="A201" s="17">
        <v>23</v>
      </c>
      <c r="B201" s="17" t="s">
        <v>386</v>
      </c>
      <c r="C201" s="17" t="s">
        <v>15</v>
      </c>
      <c r="D201" s="17" t="s">
        <v>324</v>
      </c>
      <c r="E201" s="17" t="s">
        <v>384</v>
      </c>
      <c r="F201" s="18" t="s">
        <v>325</v>
      </c>
      <c r="G201" s="18" t="s">
        <v>385</v>
      </c>
      <c r="H201" s="17" t="s">
        <v>83</v>
      </c>
      <c r="I201" s="17" t="s">
        <v>89</v>
      </c>
      <c r="J201" s="17" t="s">
        <v>88</v>
      </c>
      <c r="K201" s="17">
        <v>1</v>
      </c>
      <c r="L201" s="17">
        <v>1</v>
      </c>
      <c r="M201" s="17">
        <v>2</v>
      </c>
      <c r="N201" s="17" t="s">
        <v>82</v>
      </c>
      <c r="O201" s="17">
        <v>0.25</v>
      </c>
      <c r="P201" s="17" t="s">
        <v>40</v>
      </c>
      <c r="Q201" s="19">
        <v>44944</v>
      </c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x14ac:dyDescent="0.25">
      <c r="A202" s="17">
        <v>23</v>
      </c>
      <c r="B202" s="17" t="s">
        <v>386</v>
      </c>
      <c r="C202" s="17" t="s">
        <v>15</v>
      </c>
      <c r="D202" s="17" t="s">
        <v>324</v>
      </c>
      <c r="E202" s="17" t="s">
        <v>384</v>
      </c>
      <c r="F202" s="18" t="s">
        <v>325</v>
      </c>
      <c r="G202" s="18" t="s">
        <v>385</v>
      </c>
      <c r="H202" s="17" t="s">
        <v>19</v>
      </c>
      <c r="I202" s="17" t="s">
        <v>95</v>
      </c>
      <c r="J202" s="17" t="s">
        <v>94</v>
      </c>
      <c r="K202" s="17">
        <v>1</v>
      </c>
      <c r="L202" s="17">
        <v>1</v>
      </c>
      <c r="M202" s="17">
        <v>1</v>
      </c>
      <c r="N202" s="17" t="s">
        <v>82</v>
      </c>
      <c r="O202" s="17">
        <v>3</v>
      </c>
      <c r="P202" s="17" t="s">
        <v>23</v>
      </c>
      <c r="Q202" s="19">
        <v>44944</v>
      </c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x14ac:dyDescent="0.25">
      <c r="A203" s="20">
        <v>23</v>
      </c>
      <c r="B203" s="20" t="s">
        <v>386</v>
      </c>
      <c r="C203" s="20" t="s">
        <v>15</v>
      </c>
      <c r="D203" s="20" t="s">
        <v>324</v>
      </c>
      <c r="E203" s="20" t="s">
        <v>384</v>
      </c>
      <c r="F203" s="21" t="s">
        <v>325</v>
      </c>
      <c r="G203" s="21" t="s">
        <v>385</v>
      </c>
      <c r="H203" s="20" t="s">
        <v>19</v>
      </c>
      <c r="I203" s="20" t="s">
        <v>131</v>
      </c>
      <c r="J203" s="20" t="s">
        <v>130</v>
      </c>
      <c r="K203" s="20">
        <v>1</v>
      </c>
      <c r="L203" s="20">
        <v>1</v>
      </c>
      <c r="M203" s="20">
        <v>2</v>
      </c>
      <c r="N203" s="20" t="s">
        <v>132</v>
      </c>
      <c r="O203" s="20">
        <v>9</v>
      </c>
      <c r="P203" s="20" t="s">
        <v>20</v>
      </c>
      <c r="Q203" s="22">
        <v>44944</v>
      </c>
      <c r="R203" s="20"/>
      <c r="S203" s="20"/>
      <c r="T203" s="20"/>
      <c r="U203" s="20"/>
      <c r="V203" s="20"/>
      <c r="W203" s="20"/>
      <c r="X203" s="20"/>
      <c r="Y203" s="20"/>
      <c r="Z203" s="20"/>
    </row>
    <row r="204" spans="1:26" x14ac:dyDescent="0.25">
      <c r="A204" s="20">
        <v>23</v>
      </c>
      <c r="B204" s="20" t="s">
        <v>386</v>
      </c>
      <c r="C204" s="20" t="s">
        <v>15</v>
      </c>
      <c r="D204" s="20" t="s">
        <v>324</v>
      </c>
      <c r="E204" s="20" t="s">
        <v>384</v>
      </c>
      <c r="F204" s="21" t="s">
        <v>325</v>
      </c>
      <c r="G204" s="21" t="s">
        <v>385</v>
      </c>
      <c r="H204" s="20" t="s">
        <v>19</v>
      </c>
      <c r="I204" s="20" t="s">
        <v>134</v>
      </c>
      <c r="J204" s="20" t="s">
        <v>133</v>
      </c>
      <c r="K204" s="20">
        <v>1</v>
      </c>
      <c r="L204" s="20">
        <v>1</v>
      </c>
      <c r="M204" s="20">
        <v>2</v>
      </c>
      <c r="N204" s="20" t="s">
        <v>132</v>
      </c>
      <c r="O204" s="20">
        <v>2</v>
      </c>
      <c r="P204" s="20" t="s">
        <v>43</v>
      </c>
      <c r="Q204" s="22">
        <v>44944</v>
      </c>
      <c r="R204" s="20"/>
      <c r="S204" s="20"/>
      <c r="T204" s="20"/>
      <c r="U204" s="20"/>
      <c r="V204" s="20"/>
      <c r="W204" s="20"/>
      <c r="X204" s="20"/>
      <c r="Y204" s="20"/>
      <c r="Z204" s="20"/>
    </row>
    <row r="205" spans="1:26" x14ac:dyDescent="0.25">
      <c r="A205" s="20">
        <v>23</v>
      </c>
      <c r="B205" s="20" t="s">
        <v>386</v>
      </c>
      <c r="C205" s="20" t="s">
        <v>15</v>
      </c>
      <c r="D205" s="20" t="s">
        <v>324</v>
      </c>
      <c r="E205" s="20" t="s">
        <v>384</v>
      </c>
      <c r="F205" s="21" t="s">
        <v>325</v>
      </c>
      <c r="G205" s="21" t="s">
        <v>385</v>
      </c>
      <c r="H205" s="20" t="s">
        <v>19</v>
      </c>
      <c r="I205" s="20" t="s">
        <v>136</v>
      </c>
      <c r="J205" s="20" t="s">
        <v>135</v>
      </c>
      <c r="K205" s="20">
        <v>1</v>
      </c>
      <c r="L205" s="20">
        <v>1</v>
      </c>
      <c r="M205" s="20">
        <v>1</v>
      </c>
      <c r="N205" s="20" t="s">
        <v>132</v>
      </c>
      <c r="O205" s="20">
        <v>2</v>
      </c>
      <c r="P205" s="20" t="s">
        <v>40</v>
      </c>
      <c r="Q205" s="22">
        <v>44944</v>
      </c>
      <c r="R205" s="20"/>
      <c r="S205" s="20"/>
      <c r="T205" s="20"/>
      <c r="U205" s="20"/>
      <c r="V205" s="20"/>
      <c r="W205" s="20"/>
      <c r="X205" s="20"/>
      <c r="Y205" s="20"/>
      <c r="Z205" s="20"/>
    </row>
    <row r="206" spans="1:26" x14ac:dyDescent="0.25">
      <c r="A206" s="20">
        <v>23</v>
      </c>
      <c r="B206" s="20" t="s">
        <v>386</v>
      </c>
      <c r="C206" s="20" t="s">
        <v>15</v>
      </c>
      <c r="D206" s="20" t="s">
        <v>324</v>
      </c>
      <c r="E206" s="20" t="s">
        <v>384</v>
      </c>
      <c r="F206" s="21" t="s">
        <v>325</v>
      </c>
      <c r="G206" s="21" t="s">
        <v>385</v>
      </c>
      <c r="H206" s="20" t="s">
        <v>19</v>
      </c>
      <c r="I206" s="20" t="s">
        <v>138</v>
      </c>
      <c r="J206" s="20" t="s">
        <v>137</v>
      </c>
      <c r="K206" s="20">
        <v>1</v>
      </c>
      <c r="L206" s="20">
        <v>1</v>
      </c>
      <c r="M206" s="20">
        <v>2</v>
      </c>
      <c r="N206" s="20" t="s">
        <v>132</v>
      </c>
      <c r="O206" s="20">
        <v>0.25</v>
      </c>
      <c r="P206" s="20" t="s">
        <v>40</v>
      </c>
      <c r="Q206" s="22">
        <v>44944</v>
      </c>
      <c r="R206" s="20"/>
      <c r="S206" s="20"/>
      <c r="T206" s="20"/>
      <c r="U206" s="20"/>
      <c r="V206" s="20"/>
      <c r="W206" s="20"/>
      <c r="X206" s="20"/>
      <c r="Y206" s="20"/>
      <c r="Z206" s="20"/>
    </row>
    <row r="207" spans="1:26" x14ac:dyDescent="0.25">
      <c r="A207" s="20">
        <v>23</v>
      </c>
      <c r="B207" s="20" t="s">
        <v>386</v>
      </c>
      <c r="C207" s="20" t="s">
        <v>15</v>
      </c>
      <c r="D207" s="20" t="s">
        <v>324</v>
      </c>
      <c r="E207" s="20" t="s">
        <v>384</v>
      </c>
      <c r="F207" s="21" t="s">
        <v>325</v>
      </c>
      <c r="G207" s="21" t="s">
        <v>385</v>
      </c>
      <c r="H207" s="20" t="s">
        <v>19</v>
      </c>
      <c r="I207" s="20" t="s">
        <v>140</v>
      </c>
      <c r="J207" s="20" t="s">
        <v>139</v>
      </c>
      <c r="K207" s="20">
        <v>1</v>
      </c>
      <c r="L207" s="20">
        <v>1</v>
      </c>
      <c r="M207" s="20">
        <v>1</v>
      </c>
      <c r="N207" s="20" t="s">
        <v>132</v>
      </c>
      <c r="O207" s="20">
        <v>3</v>
      </c>
      <c r="P207" s="20" t="s">
        <v>23</v>
      </c>
      <c r="Q207" s="22">
        <v>44944</v>
      </c>
      <c r="R207" s="20"/>
      <c r="S207" s="20"/>
      <c r="T207" s="20"/>
      <c r="U207" s="20"/>
      <c r="V207" s="20"/>
      <c r="W207" s="20"/>
      <c r="X207" s="20"/>
      <c r="Y207" s="20"/>
      <c r="Z207" s="20"/>
    </row>
    <row r="208" spans="1:26" x14ac:dyDescent="0.25">
      <c r="A208" s="91">
        <v>23</v>
      </c>
      <c r="B208" s="91" t="s">
        <v>386</v>
      </c>
      <c r="C208" s="91" t="s">
        <v>15</v>
      </c>
      <c r="D208" s="91" t="s">
        <v>324</v>
      </c>
      <c r="E208" s="91" t="s">
        <v>384</v>
      </c>
      <c r="F208" s="92" t="s">
        <v>325</v>
      </c>
      <c r="G208" s="92" t="s">
        <v>385</v>
      </c>
      <c r="H208" s="91" t="s">
        <v>144</v>
      </c>
      <c r="I208" s="91" t="s">
        <v>142</v>
      </c>
      <c r="J208" s="91" t="s">
        <v>141</v>
      </c>
      <c r="K208" s="91">
        <v>1</v>
      </c>
      <c r="L208" s="91">
        <v>1</v>
      </c>
      <c r="M208" s="91">
        <v>2</v>
      </c>
      <c r="N208" s="91" t="s">
        <v>143</v>
      </c>
      <c r="O208" s="91">
        <v>7</v>
      </c>
      <c r="P208" s="91" t="s">
        <v>23</v>
      </c>
      <c r="Q208" s="93">
        <v>44944</v>
      </c>
      <c r="R208" s="91"/>
      <c r="S208" s="91"/>
      <c r="T208" s="91"/>
      <c r="U208" s="91"/>
      <c r="V208" s="91"/>
      <c r="W208" s="91"/>
      <c r="X208" s="91"/>
      <c r="Y208" s="91"/>
      <c r="Z208" s="91"/>
    </row>
    <row r="209" spans="1:26" x14ac:dyDescent="0.25">
      <c r="A209" s="91">
        <v>23</v>
      </c>
      <c r="B209" s="91" t="s">
        <v>386</v>
      </c>
      <c r="C209" s="91" t="s">
        <v>15</v>
      </c>
      <c r="D209" s="91" t="s">
        <v>324</v>
      </c>
      <c r="E209" s="91" t="s">
        <v>384</v>
      </c>
      <c r="F209" s="92" t="s">
        <v>325</v>
      </c>
      <c r="G209" s="92" t="s">
        <v>385</v>
      </c>
      <c r="H209" s="91" t="s">
        <v>144</v>
      </c>
      <c r="I209" s="91" t="s">
        <v>156</v>
      </c>
      <c r="J209" s="91" t="s">
        <v>155</v>
      </c>
      <c r="K209" s="91">
        <v>1</v>
      </c>
      <c r="L209" s="91">
        <v>1</v>
      </c>
      <c r="M209" s="91">
        <v>1</v>
      </c>
      <c r="N209" s="91" t="s">
        <v>143</v>
      </c>
      <c r="O209" s="91">
        <v>1</v>
      </c>
      <c r="P209" s="91" t="s">
        <v>40</v>
      </c>
      <c r="Q209" s="93">
        <v>44944</v>
      </c>
      <c r="R209" s="91"/>
      <c r="S209" s="91"/>
      <c r="T209" s="91"/>
      <c r="U209" s="91"/>
      <c r="V209" s="91"/>
      <c r="W209" s="91"/>
      <c r="X209" s="91"/>
      <c r="Y209" s="91"/>
      <c r="Z209" s="91"/>
    </row>
    <row r="210" spans="1:26" x14ac:dyDescent="0.25">
      <c r="A210" s="91">
        <v>23</v>
      </c>
      <c r="B210" s="91" t="s">
        <v>386</v>
      </c>
      <c r="C210" s="91" t="s">
        <v>15</v>
      </c>
      <c r="D210" s="91" t="s">
        <v>324</v>
      </c>
      <c r="E210" s="91" t="s">
        <v>384</v>
      </c>
      <c r="F210" s="92" t="s">
        <v>325</v>
      </c>
      <c r="G210" s="92" t="s">
        <v>385</v>
      </c>
      <c r="H210" s="91" t="s">
        <v>144</v>
      </c>
      <c r="I210" s="91" t="s">
        <v>146</v>
      </c>
      <c r="J210" s="91" t="s">
        <v>145</v>
      </c>
      <c r="K210" s="91">
        <v>1</v>
      </c>
      <c r="L210" s="91">
        <v>1</v>
      </c>
      <c r="M210" s="91">
        <v>1</v>
      </c>
      <c r="N210" s="91" t="s">
        <v>143</v>
      </c>
      <c r="O210" s="91">
        <v>2</v>
      </c>
      <c r="P210" s="91" t="s">
        <v>40</v>
      </c>
      <c r="Q210" s="93">
        <v>44944</v>
      </c>
      <c r="R210" s="91"/>
      <c r="S210" s="91"/>
      <c r="T210" s="91"/>
      <c r="U210" s="91"/>
      <c r="V210" s="91"/>
      <c r="W210" s="91"/>
      <c r="X210" s="91"/>
      <c r="Y210" s="91"/>
      <c r="Z210" s="91"/>
    </row>
    <row r="211" spans="1:26" x14ac:dyDescent="0.25">
      <c r="A211" s="91">
        <v>23</v>
      </c>
      <c r="B211" s="91" t="s">
        <v>386</v>
      </c>
      <c r="C211" s="91" t="s">
        <v>15</v>
      </c>
      <c r="D211" s="91" t="s">
        <v>324</v>
      </c>
      <c r="E211" s="91" t="s">
        <v>384</v>
      </c>
      <c r="F211" s="92" t="s">
        <v>325</v>
      </c>
      <c r="G211" s="92" t="s">
        <v>385</v>
      </c>
      <c r="H211" s="91" t="s">
        <v>144</v>
      </c>
      <c r="I211" s="91" t="s">
        <v>154</v>
      </c>
      <c r="J211" s="91" t="s">
        <v>153</v>
      </c>
      <c r="K211" s="91">
        <v>1</v>
      </c>
      <c r="L211" s="91">
        <v>1</v>
      </c>
      <c r="M211" s="91">
        <v>2</v>
      </c>
      <c r="N211" s="91" t="s">
        <v>143</v>
      </c>
      <c r="O211" s="91">
        <v>0.25</v>
      </c>
      <c r="P211" s="91" t="s">
        <v>40</v>
      </c>
      <c r="Q211" s="93">
        <v>44944</v>
      </c>
      <c r="R211" s="91"/>
      <c r="S211" s="91"/>
      <c r="T211" s="91"/>
      <c r="U211" s="91"/>
      <c r="V211" s="91"/>
      <c r="W211" s="91"/>
      <c r="X211" s="91"/>
      <c r="Y211" s="91"/>
      <c r="Z211" s="91"/>
    </row>
    <row r="212" spans="1:26" x14ac:dyDescent="0.25">
      <c r="A212" s="91">
        <v>23</v>
      </c>
      <c r="B212" s="91" t="s">
        <v>386</v>
      </c>
      <c r="C212" s="91" t="s">
        <v>15</v>
      </c>
      <c r="D212" s="91" t="s">
        <v>324</v>
      </c>
      <c r="E212" s="91" t="s">
        <v>384</v>
      </c>
      <c r="F212" s="92" t="s">
        <v>325</v>
      </c>
      <c r="G212" s="92" t="s">
        <v>385</v>
      </c>
      <c r="H212" s="91" t="s">
        <v>144</v>
      </c>
      <c r="I212" s="91" t="s">
        <v>152</v>
      </c>
      <c r="J212" s="91" t="s">
        <v>151</v>
      </c>
      <c r="K212" s="91">
        <v>1</v>
      </c>
      <c r="L212" s="91">
        <v>1</v>
      </c>
      <c r="M212" s="91">
        <v>1</v>
      </c>
      <c r="N212" s="91" t="s">
        <v>143</v>
      </c>
      <c r="O212" s="91">
        <v>1</v>
      </c>
      <c r="P212" s="91" t="s">
        <v>40</v>
      </c>
      <c r="Q212" s="93">
        <v>44944</v>
      </c>
      <c r="R212" s="91"/>
      <c r="S212" s="91"/>
      <c r="T212" s="91"/>
      <c r="U212" s="91"/>
      <c r="V212" s="91"/>
      <c r="W212" s="91"/>
      <c r="X212" s="91"/>
      <c r="Y212" s="91"/>
      <c r="Z212" s="91"/>
    </row>
    <row r="213" spans="1:26" x14ac:dyDescent="0.25">
      <c r="A213" s="91">
        <v>23</v>
      </c>
      <c r="B213" s="91" t="s">
        <v>386</v>
      </c>
      <c r="C213" s="91" t="s">
        <v>15</v>
      </c>
      <c r="D213" s="91" t="s">
        <v>324</v>
      </c>
      <c r="E213" s="91" t="s">
        <v>384</v>
      </c>
      <c r="F213" s="92" t="s">
        <v>325</v>
      </c>
      <c r="G213" s="92" t="s">
        <v>385</v>
      </c>
      <c r="H213" s="91" t="s">
        <v>144</v>
      </c>
      <c r="I213" s="91" t="s">
        <v>148</v>
      </c>
      <c r="J213" s="91" t="s">
        <v>147</v>
      </c>
      <c r="K213" s="91">
        <v>1</v>
      </c>
      <c r="L213" s="91">
        <v>1</v>
      </c>
      <c r="M213" s="91">
        <v>1</v>
      </c>
      <c r="N213" s="91" t="s">
        <v>143</v>
      </c>
      <c r="O213" s="91">
        <v>2</v>
      </c>
      <c r="P213" s="91" t="s">
        <v>43</v>
      </c>
      <c r="Q213" s="93">
        <v>44944</v>
      </c>
      <c r="R213" s="91"/>
      <c r="S213" s="91"/>
      <c r="T213" s="91"/>
      <c r="U213" s="91"/>
      <c r="V213" s="91"/>
      <c r="W213" s="91"/>
      <c r="X213" s="91"/>
      <c r="Y213" s="91"/>
      <c r="Z213" s="91"/>
    </row>
    <row r="214" spans="1:26" x14ac:dyDescent="0.25">
      <c r="A214" s="91">
        <v>23</v>
      </c>
      <c r="B214" s="91" t="s">
        <v>386</v>
      </c>
      <c r="C214" s="91" t="s">
        <v>15</v>
      </c>
      <c r="D214" s="91" t="s">
        <v>324</v>
      </c>
      <c r="E214" s="91" t="s">
        <v>384</v>
      </c>
      <c r="F214" s="92" t="s">
        <v>325</v>
      </c>
      <c r="G214" s="92" t="s">
        <v>385</v>
      </c>
      <c r="H214" s="91" t="s">
        <v>144</v>
      </c>
      <c r="I214" s="91" t="s">
        <v>150</v>
      </c>
      <c r="J214" s="91" t="s">
        <v>149</v>
      </c>
      <c r="K214" s="91">
        <v>1</v>
      </c>
      <c r="L214" s="91">
        <v>1</v>
      </c>
      <c r="M214" s="91">
        <v>1</v>
      </c>
      <c r="N214" s="91" t="s">
        <v>143</v>
      </c>
      <c r="O214" s="91">
        <v>3</v>
      </c>
      <c r="P214" s="91" t="s">
        <v>23</v>
      </c>
      <c r="Q214" s="93">
        <v>44944</v>
      </c>
      <c r="R214" s="91"/>
      <c r="S214" s="91"/>
      <c r="T214" s="91"/>
      <c r="U214" s="91"/>
      <c r="V214" s="91"/>
      <c r="W214" s="91"/>
      <c r="X214" s="91"/>
      <c r="Y214" s="91"/>
      <c r="Z214" s="91"/>
    </row>
    <row r="215" spans="1:26" x14ac:dyDescent="0.25">
      <c r="A215" s="29">
        <v>23</v>
      </c>
      <c r="B215" s="29" t="s">
        <v>386</v>
      </c>
      <c r="C215" s="29" t="s">
        <v>15</v>
      </c>
      <c r="D215" s="29" t="s">
        <v>324</v>
      </c>
      <c r="E215" s="29" t="s">
        <v>384</v>
      </c>
      <c r="F215" s="30" t="s">
        <v>325</v>
      </c>
      <c r="G215" s="30" t="s">
        <v>385</v>
      </c>
      <c r="H215" s="29" t="s">
        <v>19</v>
      </c>
      <c r="I215" s="29" t="s">
        <v>158</v>
      </c>
      <c r="J215" s="29" t="s">
        <v>157</v>
      </c>
      <c r="K215" s="29">
        <v>1</v>
      </c>
      <c r="L215" s="29">
        <v>1</v>
      </c>
      <c r="M215" s="29">
        <v>1</v>
      </c>
      <c r="N215" s="29" t="s">
        <v>159</v>
      </c>
      <c r="O215" s="29">
        <v>2</v>
      </c>
      <c r="P215" s="29" t="s">
        <v>43</v>
      </c>
      <c r="Q215" s="31">
        <v>44944</v>
      </c>
      <c r="R215" s="29"/>
      <c r="S215" s="29"/>
      <c r="T215" s="29"/>
      <c r="U215" s="29"/>
      <c r="V215" s="29"/>
      <c r="W215" s="29"/>
      <c r="X215" s="29"/>
      <c r="Y215" s="29"/>
      <c r="Z215" s="29"/>
    </row>
    <row r="216" spans="1:26" x14ac:dyDescent="0.25">
      <c r="A216" s="29">
        <v>23</v>
      </c>
      <c r="B216" s="29" t="s">
        <v>386</v>
      </c>
      <c r="C216" s="29" t="s">
        <v>15</v>
      </c>
      <c r="D216" s="29" t="s">
        <v>324</v>
      </c>
      <c r="E216" s="29" t="s">
        <v>384</v>
      </c>
      <c r="F216" s="30" t="s">
        <v>325</v>
      </c>
      <c r="G216" s="30" t="s">
        <v>385</v>
      </c>
      <c r="H216" s="29" t="s">
        <v>19</v>
      </c>
      <c r="I216" s="29" t="s">
        <v>161</v>
      </c>
      <c r="J216" s="29" t="s">
        <v>160</v>
      </c>
      <c r="K216" s="29">
        <v>1</v>
      </c>
      <c r="L216" s="29">
        <v>1</v>
      </c>
      <c r="M216" s="29">
        <v>1</v>
      </c>
      <c r="N216" s="29" t="s">
        <v>159</v>
      </c>
      <c r="O216" s="29">
        <v>4</v>
      </c>
      <c r="P216" s="29" t="s">
        <v>23</v>
      </c>
      <c r="Q216" s="31">
        <v>44944</v>
      </c>
      <c r="R216" s="29"/>
      <c r="S216" s="29"/>
      <c r="T216" s="29"/>
      <c r="U216" s="29"/>
      <c r="V216" s="29"/>
      <c r="W216" s="29"/>
      <c r="X216" s="29"/>
      <c r="Y216" s="29"/>
      <c r="Z216" s="29"/>
    </row>
    <row r="217" spans="1:26" x14ac:dyDescent="0.25">
      <c r="A217" s="29">
        <v>23</v>
      </c>
      <c r="B217" s="29" t="s">
        <v>386</v>
      </c>
      <c r="C217" s="29" t="s">
        <v>15</v>
      </c>
      <c r="D217" s="29" t="s">
        <v>324</v>
      </c>
      <c r="E217" s="29" t="s">
        <v>384</v>
      </c>
      <c r="F217" s="30" t="s">
        <v>325</v>
      </c>
      <c r="G217" s="30" t="s">
        <v>385</v>
      </c>
      <c r="H217" s="29" t="s">
        <v>19</v>
      </c>
      <c r="I217" s="29" t="s">
        <v>163</v>
      </c>
      <c r="J217" s="29" t="s">
        <v>162</v>
      </c>
      <c r="K217" s="29">
        <v>1</v>
      </c>
      <c r="L217" s="29">
        <v>1</v>
      </c>
      <c r="M217" s="29">
        <v>1</v>
      </c>
      <c r="N217" s="29" t="s">
        <v>159</v>
      </c>
      <c r="O217" s="29">
        <v>3</v>
      </c>
      <c r="P217" s="29" t="s">
        <v>23</v>
      </c>
      <c r="Q217" s="31">
        <v>44944</v>
      </c>
      <c r="R217" s="29"/>
      <c r="S217" s="29"/>
      <c r="T217" s="29"/>
      <c r="U217" s="29"/>
      <c r="V217" s="29"/>
      <c r="W217" s="29"/>
      <c r="X217" s="29"/>
      <c r="Y217" s="29"/>
      <c r="Z217" s="29"/>
    </row>
    <row r="218" spans="1:26" x14ac:dyDescent="0.25">
      <c r="A218" s="29">
        <v>23</v>
      </c>
      <c r="B218" s="29" t="s">
        <v>386</v>
      </c>
      <c r="C218" s="29" t="s">
        <v>15</v>
      </c>
      <c r="D218" s="29" t="s">
        <v>324</v>
      </c>
      <c r="E218" s="29" t="s">
        <v>384</v>
      </c>
      <c r="F218" s="30" t="s">
        <v>325</v>
      </c>
      <c r="G218" s="30" t="s">
        <v>385</v>
      </c>
      <c r="H218" s="29" t="s">
        <v>19</v>
      </c>
      <c r="I218" s="29" t="s">
        <v>165</v>
      </c>
      <c r="J218" s="29" t="s">
        <v>164</v>
      </c>
      <c r="K218" s="29">
        <v>1</v>
      </c>
      <c r="L218" s="29">
        <v>1</v>
      </c>
      <c r="M218" s="29">
        <v>1</v>
      </c>
      <c r="N218" s="29" t="s">
        <v>159</v>
      </c>
      <c r="O218" s="29">
        <v>2</v>
      </c>
      <c r="P218" s="29" t="s">
        <v>43</v>
      </c>
      <c r="Q218" s="31">
        <v>44944</v>
      </c>
      <c r="R218" s="29"/>
      <c r="S218" s="29"/>
      <c r="T218" s="29"/>
      <c r="U218" s="29"/>
      <c r="V218" s="29"/>
      <c r="W218" s="29"/>
      <c r="X218" s="29"/>
      <c r="Y218" s="29"/>
      <c r="Z218" s="29"/>
    </row>
    <row r="219" spans="1:26" x14ac:dyDescent="0.25">
      <c r="A219" s="29">
        <v>23</v>
      </c>
      <c r="B219" s="29" t="s">
        <v>386</v>
      </c>
      <c r="C219" s="29" t="s">
        <v>15</v>
      </c>
      <c r="D219" s="29" t="s">
        <v>324</v>
      </c>
      <c r="E219" s="29" t="s">
        <v>384</v>
      </c>
      <c r="F219" s="30" t="s">
        <v>325</v>
      </c>
      <c r="G219" s="30" t="s">
        <v>385</v>
      </c>
      <c r="H219" s="29" t="s">
        <v>19</v>
      </c>
      <c r="I219" s="29" t="s">
        <v>167</v>
      </c>
      <c r="J219" s="29" t="s">
        <v>166</v>
      </c>
      <c r="K219" s="29">
        <v>1</v>
      </c>
      <c r="L219" s="29">
        <v>1</v>
      </c>
      <c r="M219" s="29">
        <v>1</v>
      </c>
      <c r="N219" s="29" t="s">
        <v>159</v>
      </c>
      <c r="O219" s="29">
        <v>4</v>
      </c>
      <c r="P219" s="29" t="s">
        <v>23</v>
      </c>
      <c r="Q219" s="31">
        <v>44944</v>
      </c>
      <c r="R219" s="29"/>
      <c r="S219" s="29"/>
      <c r="T219" s="29"/>
      <c r="U219" s="29"/>
      <c r="V219" s="29"/>
      <c r="W219" s="29"/>
      <c r="X219" s="29"/>
      <c r="Y219" s="29"/>
      <c r="Z219" s="29"/>
    </row>
    <row r="220" spans="1:26" x14ac:dyDescent="0.25">
      <c r="A220" s="29">
        <v>23</v>
      </c>
      <c r="B220" s="29" t="s">
        <v>386</v>
      </c>
      <c r="C220" s="29" t="s">
        <v>15</v>
      </c>
      <c r="D220" s="29" t="s">
        <v>324</v>
      </c>
      <c r="E220" s="29" t="s">
        <v>384</v>
      </c>
      <c r="F220" s="30" t="s">
        <v>325</v>
      </c>
      <c r="G220" s="30" t="s">
        <v>385</v>
      </c>
      <c r="H220" s="29" t="s">
        <v>19</v>
      </c>
      <c r="I220" s="29" t="s">
        <v>169</v>
      </c>
      <c r="J220" s="29" t="s">
        <v>168</v>
      </c>
      <c r="K220" s="29">
        <v>1</v>
      </c>
      <c r="L220" s="29">
        <v>1</v>
      </c>
      <c r="M220" s="29">
        <v>1</v>
      </c>
      <c r="N220" s="29" t="s">
        <v>159</v>
      </c>
      <c r="O220" s="29">
        <v>3</v>
      </c>
      <c r="P220" s="29" t="s">
        <v>23</v>
      </c>
      <c r="Q220" s="31">
        <v>44944</v>
      </c>
      <c r="R220" s="29"/>
      <c r="S220" s="29"/>
      <c r="T220" s="29"/>
      <c r="U220" s="29"/>
      <c r="V220" s="29"/>
      <c r="W220" s="29"/>
      <c r="X220" s="29"/>
      <c r="Y220" s="29"/>
      <c r="Z220" s="29"/>
    </row>
    <row r="221" spans="1:26" x14ac:dyDescent="0.25">
      <c r="A221" s="35">
        <v>23</v>
      </c>
      <c r="B221" s="35" t="s">
        <v>386</v>
      </c>
      <c r="C221" s="35" t="s">
        <v>15</v>
      </c>
      <c r="D221" s="35" t="s">
        <v>324</v>
      </c>
      <c r="E221" s="35" t="s">
        <v>384</v>
      </c>
      <c r="F221" s="36" t="s">
        <v>325</v>
      </c>
      <c r="G221" s="36" t="s">
        <v>385</v>
      </c>
      <c r="H221" s="35" t="s">
        <v>83</v>
      </c>
      <c r="I221" s="35" t="s">
        <v>177</v>
      </c>
      <c r="J221" s="35" t="s">
        <v>176</v>
      </c>
      <c r="K221" s="35">
        <v>1</v>
      </c>
      <c r="L221" s="35">
        <v>1</v>
      </c>
      <c r="M221" s="35">
        <v>3</v>
      </c>
      <c r="N221" s="35" t="s">
        <v>172</v>
      </c>
      <c r="O221" s="35">
        <v>6</v>
      </c>
      <c r="P221" s="35" t="s">
        <v>23</v>
      </c>
      <c r="Q221" s="37">
        <v>44944</v>
      </c>
      <c r="R221" s="35"/>
      <c r="S221" s="35"/>
      <c r="T221" s="35"/>
      <c r="U221" s="35"/>
      <c r="V221" s="35"/>
      <c r="W221" s="35"/>
      <c r="X221" s="35"/>
      <c r="Y221" s="35"/>
      <c r="Z221" s="35"/>
    </row>
    <row r="222" spans="1:26" x14ac:dyDescent="0.25">
      <c r="A222" s="35">
        <v>23</v>
      </c>
      <c r="B222" s="35" t="s">
        <v>386</v>
      </c>
      <c r="C222" s="35" t="s">
        <v>15</v>
      </c>
      <c r="D222" s="35" t="s">
        <v>324</v>
      </c>
      <c r="E222" s="35" t="s">
        <v>384</v>
      </c>
      <c r="F222" s="36" t="s">
        <v>325</v>
      </c>
      <c r="G222" s="36" t="s">
        <v>385</v>
      </c>
      <c r="H222" s="35" t="s">
        <v>173</v>
      </c>
      <c r="I222" s="35" t="s">
        <v>171</v>
      </c>
      <c r="J222" s="35" t="s">
        <v>170</v>
      </c>
      <c r="K222" s="35">
        <v>1</v>
      </c>
      <c r="L222" s="35">
        <v>1</v>
      </c>
      <c r="M222" s="35">
        <v>3</v>
      </c>
      <c r="N222" s="35" t="s">
        <v>172</v>
      </c>
      <c r="O222" s="35">
        <v>6</v>
      </c>
      <c r="P222" s="35" t="s">
        <v>23</v>
      </c>
      <c r="Q222" s="37">
        <v>44944</v>
      </c>
      <c r="R222" s="35"/>
      <c r="S222" s="35"/>
      <c r="T222" s="35"/>
      <c r="U222" s="35"/>
      <c r="V222" s="35"/>
      <c r="W222" s="35"/>
      <c r="X222" s="35"/>
      <c r="Y222" s="35"/>
      <c r="Z222" s="35"/>
    </row>
    <row r="223" spans="1:26" x14ac:dyDescent="0.25">
      <c r="A223" s="47">
        <v>23</v>
      </c>
      <c r="B223" s="47" t="s">
        <v>386</v>
      </c>
      <c r="C223" s="47" t="s">
        <v>15</v>
      </c>
      <c r="D223" s="47" t="s">
        <v>324</v>
      </c>
      <c r="E223" s="47" t="s">
        <v>384</v>
      </c>
      <c r="F223" s="48" t="s">
        <v>325</v>
      </c>
      <c r="G223" s="48" t="s">
        <v>385</v>
      </c>
      <c r="H223" s="47" t="s">
        <v>83</v>
      </c>
      <c r="I223" s="47" t="s">
        <v>200</v>
      </c>
      <c r="J223" s="47" t="s">
        <v>199</v>
      </c>
      <c r="K223" s="47">
        <v>1</v>
      </c>
      <c r="L223" s="47">
        <v>1</v>
      </c>
      <c r="M223" s="47">
        <v>4</v>
      </c>
      <c r="N223" s="47" t="s">
        <v>184</v>
      </c>
      <c r="O223" s="47">
        <v>0.5</v>
      </c>
      <c r="P223" s="47" t="s">
        <v>40</v>
      </c>
      <c r="Q223" s="49">
        <v>44944</v>
      </c>
      <c r="R223" s="47"/>
      <c r="S223" s="47"/>
      <c r="T223" s="47"/>
      <c r="U223" s="47"/>
      <c r="V223" s="47"/>
      <c r="W223" s="47"/>
      <c r="X223" s="47"/>
      <c r="Y223" s="47"/>
      <c r="Z223" s="47"/>
    </row>
    <row r="224" spans="1:26" x14ac:dyDescent="0.25">
      <c r="A224" s="47">
        <v>23</v>
      </c>
      <c r="B224" s="47" t="s">
        <v>386</v>
      </c>
      <c r="C224" s="47" t="s">
        <v>15</v>
      </c>
      <c r="D224" s="47" t="s">
        <v>324</v>
      </c>
      <c r="E224" s="47" t="s">
        <v>384</v>
      </c>
      <c r="F224" s="48" t="s">
        <v>325</v>
      </c>
      <c r="G224" s="48" t="s">
        <v>385</v>
      </c>
      <c r="H224" s="47" t="s">
        <v>83</v>
      </c>
      <c r="I224" s="47" t="s">
        <v>202</v>
      </c>
      <c r="J224" s="47" t="s">
        <v>201</v>
      </c>
      <c r="K224" s="47">
        <v>1</v>
      </c>
      <c r="L224" s="47">
        <v>1</v>
      </c>
      <c r="M224" s="47">
        <v>4</v>
      </c>
      <c r="N224" s="47" t="s">
        <v>184</v>
      </c>
      <c r="O224" s="47">
        <v>1</v>
      </c>
      <c r="P224" s="47" t="s">
        <v>40</v>
      </c>
      <c r="Q224" s="49">
        <v>44944</v>
      </c>
      <c r="R224" s="47"/>
      <c r="S224" s="47"/>
      <c r="T224" s="47"/>
      <c r="U224" s="47"/>
      <c r="V224" s="47"/>
      <c r="W224" s="47"/>
      <c r="X224" s="47"/>
      <c r="Y224" s="47"/>
      <c r="Z224" s="47"/>
    </row>
    <row r="225" spans="1:26" x14ac:dyDescent="0.25">
      <c r="A225" s="47">
        <v>23</v>
      </c>
      <c r="B225" s="47" t="s">
        <v>386</v>
      </c>
      <c r="C225" s="47" t="s">
        <v>15</v>
      </c>
      <c r="D225" s="47" t="s">
        <v>324</v>
      </c>
      <c r="E225" s="47" t="s">
        <v>384</v>
      </c>
      <c r="F225" s="48" t="s">
        <v>325</v>
      </c>
      <c r="G225" s="48" t="s">
        <v>385</v>
      </c>
      <c r="H225" s="47" t="s">
        <v>19</v>
      </c>
      <c r="I225" s="47" t="s">
        <v>183</v>
      </c>
      <c r="J225" s="47" t="s">
        <v>182</v>
      </c>
      <c r="K225" s="47">
        <v>1</v>
      </c>
      <c r="L225" s="47">
        <v>1</v>
      </c>
      <c r="M225" s="47">
        <v>1</v>
      </c>
      <c r="N225" s="47" t="s">
        <v>184</v>
      </c>
      <c r="O225" s="47">
        <v>0</v>
      </c>
      <c r="P225" s="47" t="s">
        <v>40</v>
      </c>
      <c r="Q225" s="49">
        <v>44944</v>
      </c>
      <c r="R225" s="47"/>
      <c r="S225" s="47"/>
      <c r="T225" s="47"/>
      <c r="U225" s="47"/>
      <c r="V225" s="47"/>
      <c r="W225" s="47"/>
      <c r="X225" s="47"/>
      <c r="Y225" s="47"/>
      <c r="Z225" s="47"/>
    </row>
    <row r="226" spans="1:26" x14ac:dyDescent="0.25">
      <c r="A226" s="47">
        <v>23</v>
      </c>
      <c r="B226" s="47" t="s">
        <v>386</v>
      </c>
      <c r="C226" s="47" t="s">
        <v>15</v>
      </c>
      <c r="D226" s="47" t="s">
        <v>324</v>
      </c>
      <c r="E226" s="47" t="s">
        <v>384</v>
      </c>
      <c r="F226" s="48" t="s">
        <v>325</v>
      </c>
      <c r="G226" s="48" t="s">
        <v>385</v>
      </c>
      <c r="H226" s="47" t="s">
        <v>83</v>
      </c>
      <c r="I226" s="47" t="s">
        <v>190</v>
      </c>
      <c r="J226" s="47" t="s">
        <v>189</v>
      </c>
      <c r="K226" s="47">
        <v>1</v>
      </c>
      <c r="L226" s="47">
        <v>1</v>
      </c>
      <c r="M226" s="47">
        <v>1</v>
      </c>
      <c r="N226" s="47" t="s">
        <v>184</v>
      </c>
      <c r="O226" s="47">
        <v>0</v>
      </c>
      <c r="P226" s="47" t="s">
        <v>40</v>
      </c>
      <c r="Q226" s="49">
        <v>44944</v>
      </c>
      <c r="R226" s="47"/>
      <c r="S226" s="47"/>
      <c r="T226" s="47"/>
      <c r="U226" s="47"/>
      <c r="V226" s="47"/>
      <c r="W226" s="47"/>
      <c r="X226" s="47"/>
      <c r="Y226" s="47"/>
      <c r="Z226" s="47"/>
    </row>
    <row r="227" spans="1:26" x14ac:dyDescent="0.25">
      <c r="A227" s="47">
        <v>23</v>
      </c>
      <c r="B227" s="47" t="s">
        <v>386</v>
      </c>
      <c r="C227" s="47" t="s">
        <v>15</v>
      </c>
      <c r="D227" s="47" t="s">
        <v>324</v>
      </c>
      <c r="E227" s="47" t="s">
        <v>384</v>
      </c>
      <c r="F227" s="48" t="s">
        <v>325</v>
      </c>
      <c r="G227" s="48" t="s">
        <v>385</v>
      </c>
      <c r="H227" s="47" t="s">
        <v>19</v>
      </c>
      <c r="I227" s="47" t="s">
        <v>186</v>
      </c>
      <c r="J227" s="47" t="s">
        <v>185</v>
      </c>
      <c r="K227" s="47">
        <v>1</v>
      </c>
      <c r="L227" s="47">
        <v>1</v>
      </c>
      <c r="M227" s="47">
        <v>4</v>
      </c>
      <c r="N227" s="47" t="s">
        <v>184</v>
      </c>
      <c r="O227" s="47">
        <v>0</v>
      </c>
      <c r="P227" s="47" t="s">
        <v>40</v>
      </c>
      <c r="Q227" s="49">
        <v>44944</v>
      </c>
      <c r="R227" s="47"/>
      <c r="S227" s="47"/>
      <c r="T227" s="47"/>
      <c r="U227" s="47"/>
      <c r="V227" s="47"/>
      <c r="W227" s="47"/>
      <c r="X227" s="47"/>
      <c r="Y227" s="47"/>
      <c r="Z227" s="47"/>
    </row>
    <row r="228" spans="1:26" x14ac:dyDescent="0.25">
      <c r="A228" s="47">
        <v>23</v>
      </c>
      <c r="B228" s="47" t="s">
        <v>386</v>
      </c>
      <c r="C228" s="47" t="s">
        <v>15</v>
      </c>
      <c r="D228" s="47" t="s">
        <v>324</v>
      </c>
      <c r="E228" s="47" t="s">
        <v>384</v>
      </c>
      <c r="F228" s="48" t="s">
        <v>325</v>
      </c>
      <c r="G228" s="48" t="s">
        <v>385</v>
      </c>
      <c r="H228" s="47" t="s">
        <v>19</v>
      </c>
      <c r="I228" s="47" t="s">
        <v>192</v>
      </c>
      <c r="J228" s="47" t="s">
        <v>191</v>
      </c>
      <c r="K228" s="47">
        <v>1</v>
      </c>
      <c r="L228" s="47">
        <v>1</v>
      </c>
      <c r="M228" s="47">
        <v>8</v>
      </c>
      <c r="N228" s="47" t="s">
        <v>184</v>
      </c>
      <c r="O228" s="47">
        <v>0</v>
      </c>
      <c r="P228" s="47" t="s">
        <v>40</v>
      </c>
      <c r="Q228" s="49">
        <v>44944</v>
      </c>
      <c r="R228" s="47"/>
      <c r="S228" s="47"/>
      <c r="T228" s="47"/>
      <c r="U228" s="47"/>
      <c r="V228" s="47"/>
      <c r="W228" s="47"/>
      <c r="X228" s="47"/>
      <c r="Y228" s="47"/>
      <c r="Z228" s="47"/>
    </row>
    <row r="229" spans="1:26" x14ac:dyDescent="0.25">
      <c r="A229" s="47">
        <v>23</v>
      </c>
      <c r="B229" s="47" t="s">
        <v>386</v>
      </c>
      <c r="C229" s="47" t="s">
        <v>15</v>
      </c>
      <c r="D229" s="47" t="s">
        <v>324</v>
      </c>
      <c r="E229" s="47" t="s">
        <v>384</v>
      </c>
      <c r="F229" s="48" t="s">
        <v>325</v>
      </c>
      <c r="G229" s="48" t="s">
        <v>385</v>
      </c>
      <c r="H229" s="47" t="s">
        <v>19</v>
      </c>
      <c r="I229" s="47" t="s">
        <v>194</v>
      </c>
      <c r="J229" s="47" t="s">
        <v>193</v>
      </c>
      <c r="K229" s="47">
        <v>1</v>
      </c>
      <c r="L229" s="47">
        <v>1</v>
      </c>
      <c r="M229" s="47">
        <v>7</v>
      </c>
      <c r="N229" s="47" t="s">
        <v>184</v>
      </c>
      <c r="O229" s="47">
        <v>0</v>
      </c>
      <c r="P229" s="47" t="s">
        <v>40</v>
      </c>
      <c r="Q229" s="49">
        <v>44944</v>
      </c>
      <c r="R229" s="47"/>
      <c r="S229" s="47"/>
      <c r="T229" s="47"/>
      <c r="U229" s="47"/>
      <c r="V229" s="47"/>
      <c r="W229" s="47"/>
      <c r="X229" s="47"/>
      <c r="Y229" s="47"/>
      <c r="Z229" s="47"/>
    </row>
    <row r="230" spans="1:26" x14ac:dyDescent="0.25">
      <c r="A230" s="47">
        <v>23</v>
      </c>
      <c r="B230" s="47" t="s">
        <v>386</v>
      </c>
      <c r="C230" s="47" t="s">
        <v>15</v>
      </c>
      <c r="D230" s="47" t="s">
        <v>324</v>
      </c>
      <c r="E230" s="47" t="s">
        <v>384</v>
      </c>
      <c r="F230" s="48" t="s">
        <v>325</v>
      </c>
      <c r="G230" s="48" t="s">
        <v>385</v>
      </c>
      <c r="H230" s="47" t="s">
        <v>19</v>
      </c>
      <c r="I230" s="47" t="s">
        <v>196</v>
      </c>
      <c r="J230" s="47" t="s">
        <v>195</v>
      </c>
      <c r="K230" s="47">
        <v>1</v>
      </c>
      <c r="L230" s="47">
        <v>1</v>
      </c>
      <c r="M230" s="47">
        <v>4</v>
      </c>
      <c r="N230" s="47" t="s">
        <v>184</v>
      </c>
      <c r="O230" s="47">
        <v>0</v>
      </c>
      <c r="P230" s="47" t="s">
        <v>40</v>
      </c>
      <c r="Q230" s="49">
        <v>44944</v>
      </c>
      <c r="R230" s="47"/>
      <c r="S230" s="47"/>
      <c r="T230" s="47"/>
      <c r="U230" s="47"/>
      <c r="V230" s="47"/>
      <c r="W230" s="47"/>
      <c r="X230" s="47"/>
      <c r="Y230" s="47"/>
      <c r="Z230" s="47"/>
    </row>
    <row r="231" spans="1:26" x14ac:dyDescent="0.25">
      <c r="A231" s="84">
        <v>23</v>
      </c>
      <c r="B231" s="84" t="s">
        <v>386</v>
      </c>
      <c r="C231" s="84" t="s">
        <v>15</v>
      </c>
      <c r="D231" s="84" t="s">
        <v>324</v>
      </c>
      <c r="E231" s="84" t="s">
        <v>384</v>
      </c>
      <c r="F231" s="85" t="s">
        <v>325</v>
      </c>
      <c r="G231" s="85" t="s">
        <v>385</v>
      </c>
      <c r="H231" s="84" t="s">
        <v>210</v>
      </c>
      <c r="I231" s="84" t="s">
        <v>208</v>
      </c>
      <c r="J231" s="84" t="s">
        <v>207</v>
      </c>
      <c r="K231" s="84">
        <v>1</v>
      </c>
      <c r="L231" s="84">
        <v>1</v>
      </c>
      <c r="M231" s="84">
        <v>3</v>
      </c>
      <c r="N231" s="84" t="s">
        <v>209</v>
      </c>
      <c r="O231" s="84">
        <v>1</v>
      </c>
      <c r="P231" s="84" t="s">
        <v>43</v>
      </c>
      <c r="Q231" s="86">
        <v>44944</v>
      </c>
      <c r="R231" s="84"/>
      <c r="S231" s="84"/>
      <c r="T231" s="84"/>
      <c r="U231" s="84"/>
      <c r="V231" s="84"/>
      <c r="W231" s="84"/>
      <c r="X231" s="84"/>
      <c r="Y231" s="84"/>
      <c r="Z231" s="84"/>
    </row>
    <row r="232" spans="1:26" x14ac:dyDescent="0.25">
      <c r="A232" s="84">
        <v>23</v>
      </c>
      <c r="B232" s="84" t="s">
        <v>386</v>
      </c>
      <c r="C232" s="84" t="s">
        <v>15</v>
      </c>
      <c r="D232" s="84" t="s">
        <v>324</v>
      </c>
      <c r="E232" s="84" t="s">
        <v>384</v>
      </c>
      <c r="F232" s="85" t="s">
        <v>325</v>
      </c>
      <c r="G232" s="85" t="s">
        <v>385</v>
      </c>
      <c r="H232" s="84" t="s">
        <v>210</v>
      </c>
      <c r="I232" s="84" t="s">
        <v>208</v>
      </c>
      <c r="J232" s="84" t="s">
        <v>211</v>
      </c>
      <c r="K232" s="84">
        <v>1</v>
      </c>
      <c r="L232" s="84">
        <v>1</v>
      </c>
      <c r="M232" s="84">
        <v>3</v>
      </c>
      <c r="N232" s="84" t="s">
        <v>209</v>
      </c>
      <c r="O232" s="84">
        <v>1</v>
      </c>
      <c r="P232" s="84" t="s">
        <v>43</v>
      </c>
      <c r="Q232" s="86">
        <v>44944</v>
      </c>
      <c r="R232" s="84"/>
      <c r="S232" s="84"/>
      <c r="T232" s="84"/>
      <c r="U232" s="84"/>
      <c r="V232" s="84"/>
      <c r="W232" s="84"/>
      <c r="X232" s="84"/>
      <c r="Y232" s="84"/>
      <c r="Z232" s="84"/>
    </row>
    <row r="233" spans="1:26" x14ac:dyDescent="0.25">
      <c r="A233" s="84">
        <v>23</v>
      </c>
      <c r="B233" s="84" t="s">
        <v>386</v>
      </c>
      <c r="C233" s="84" t="s">
        <v>15</v>
      </c>
      <c r="D233" s="84" t="s">
        <v>324</v>
      </c>
      <c r="E233" s="84" t="s">
        <v>384</v>
      </c>
      <c r="F233" s="85" t="s">
        <v>325</v>
      </c>
      <c r="G233" s="85" t="s">
        <v>385</v>
      </c>
      <c r="H233" s="84" t="s">
        <v>210</v>
      </c>
      <c r="I233" s="84" t="s">
        <v>213</v>
      </c>
      <c r="J233" s="84" t="s">
        <v>212</v>
      </c>
      <c r="K233" s="84">
        <v>1</v>
      </c>
      <c r="L233" s="84">
        <v>1</v>
      </c>
      <c r="M233" s="84">
        <v>2</v>
      </c>
      <c r="N233" s="84" t="s">
        <v>209</v>
      </c>
      <c r="O233" s="84">
        <v>0.5</v>
      </c>
      <c r="P233" s="84" t="s">
        <v>40</v>
      </c>
      <c r="Q233" s="86">
        <v>44944</v>
      </c>
      <c r="R233" s="84"/>
      <c r="S233" s="84"/>
      <c r="T233" s="84"/>
      <c r="U233" s="84"/>
      <c r="V233" s="84"/>
      <c r="W233" s="84"/>
      <c r="X233" s="84"/>
      <c r="Y233" s="84"/>
      <c r="Z233" s="84"/>
    </row>
    <row r="234" spans="1:26" x14ac:dyDescent="0.25">
      <c r="A234" s="84">
        <v>23</v>
      </c>
      <c r="B234" s="84" t="s">
        <v>386</v>
      </c>
      <c r="C234" s="84" t="s">
        <v>15</v>
      </c>
      <c r="D234" s="84" t="s">
        <v>324</v>
      </c>
      <c r="E234" s="84" t="s">
        <v>384</v>
      </c>
      <c r="F234" s="85" t="s">
        <v>325</v>
      </c>
      <c r="G234" s="85" t="s">
        <v>385</v>
      </c>
      <c r="H234" s="84" t="s">
        <v>210</v>
      </c>
      <c r="I234" s="84" t="s">
        <v>213</v>
      </c>
      <c r="J234" s="84" t="s">
        <v>214</v>
      </c>
      <c r="K234" s="84">
        <v>1</v>
      </c>
      <c r="L234" s="84">
        <v>1</v>
      </c>
      <c r="M234" s="84">
        <v>2</v>
      </c>
      <c r="N234" s="84" t="s">
        <v>209</v>
      </c>
      <c r="O234" s="84">
        <v>0.5</v>
      </c>
      <c r="P234" s="84" t="s">
        <v>40</v>
      </c>
      <c r="Q234" s="86">
        <v>44944</v>
      </c>
      <c r="R234" s="84"/>
      <c r="S234" s="84"/>
      <c r="T234" s="84"/>
      <c r="U234" s="84"/>
      <c r="V234" s="84"/>
      <c r="W234" s="84"/>
      <c r="X234" s="84"/>
      <c r="Y234" s="84"/>
      <c r="Z234" s="84"/>
    </row>
    <row r="235" spans="1:26" x14ac:dyDescent="0.25">
      <c r="A235" s="84">
        <v>23</v>
      </c>
      <c r="B235" s="84" t="s">
        <v>386</v>
      </c>
      <c r="C235" s="84" t="s">
        <v>15</v>
      </c>
      <c r="D235" s="84" t="s">
        <v>324</v>
      </c>
      <c r="E235" s="84" t="s">
        <v>384</v>
      </c>
      <c r="F235" s="85" t="s">
        <v>325</v>
      </c>
      <c r="G235" s="85" t="s">
        <v>385</v>
      </c>
      <c r="H235" s="84" t="s">
        <v>210</v>
      </c>
      <c r="I235" s="84" t="s">
        <v>216</v>
      </c>
      <c r="J235" s="84" t="s">
        <v>215</v>
      </c>
      <c r="K235" s="84">
        <v>1</v>
      </c>
      <c r="L235" s="84">
        <v>1</v>
      </c>
      <c r="M235" s="84">
        <v>1</v>
      </c>
      <c r="N235" s="84" t="s">
        <v>209</v>
      </c>
      <c r="O235" s="84">
        <v>2</v>
      </c>
      <c r="P235" s="84" t="s">
        <v>23</v>
      </c>
      <c r="Q235" s="86">
        <v>44944</v>
      </c>
      <c r="R235" s="84"/>
      <c r="S235" s="84"/>
      <c r="T235" s="84"/>
      <c r="U235" s="84"/>
      <c r="V235" s="84"/>
      <c r="W235" s="84"/>
      <c r="X235" s="84"/>
      <c r="Y235" s="84"/>
      <c r="Z235" s="84"/>
    </row>
    <row r="236" spans="1:26" x14ac:dyDescent="0.25">
      <c r="A236" s="84">
        <v>23</v>
      </c>
      <c r="B236" s="84" t="s">
        <v>386</v>
      </c>
      <c r="C236" s="84" t="s">
        <v>15</v>
      </c>
      <c r="D236" s="84" t="s">
        <v>324</v>
      </c>
      <c r="E236" s="84" t="s">
        <v>384</v>
      </c>
      <c r="F236" s="85" t="s">
        <v>325</v>
      </c>
      <c r="G236" s="85" t="s">
        <v>385</v>
      </c>
      <c r="H236" s="84" t="s">
        <v>210</v>
      </c>
      <c r="I236" s="84" t="s">
        <v>218</v>
      </c>
      <c r="J236" s="84" t="s">
        <v>217</v>
      </c>
      <c r="K236" s="84">
        <v>1</v>
      </c>
      <c r="L236" s="84">
        <v>1</v>
      </c>
      <c r="M236" s="84">
        <v>1</v>
      </c>
      <c r="N236" s="84" t="s">
        <v>209</v>
      </c>
      <c r="O236" s="84">
        <v>1</v>
      </c>
      <c r="P236" s="84" t="s">
        <v>40</v>
      </c>
      <c r="Q236" s="86">
        <v>44944</v>
      </c>
      <c r="R236" s="84"/>
      <c r="S236" s="84"/>
      <c r="T236" s="84"/>
      <c r="U236" s="84"/>
      <c r="V236" s="84"/>
      <c r="W236" s="84"/>
      <c r="X236" s="84"/>
      <c r="Y236" s="84"/>
      <c r="Z236" s="84"/>
    </row>
    <row r="237" spans="1:26" x14ac:dyDescent="0.25">
      <c r="A237" s="84">
        <v>23</v>
      </c>
      <c r="B237" s="84" t="s">
        <v>386</v>
      </c>
      <c r="C237" s="84" t="s">
        <v>15</v>
      </c>
      <c r="D237" s="84" t="s">
        <v>324</v>
      </c>
      <c r="E237" s="84" t="s">
        <v>384</v>
      </c>
      <c r="F237" s="85" t="s">
        <v>325</v>
      </c>
      <c r="G237" s="85" t="s">
        <v>385</v>
      </c>
      <c r="H237" s="84" t="s">
        <v>210</v>
      </c>
      <c r="I237" s="84" t="s">
        <v>218</v>
      </c>
      <c r="J237" s="84" t="s">
        <v>219</v>
      </c>
      <c r="K237" s="84">
        <v>1</v>
      </c>
      <c r="L237" s="84">
        <v>1</v>
      </c>
      <c r="M237" s="84">
        <v>1</v>
      </c>
      <c r="N237" s="84" t="s">
        <v>209</v>
      </c>
      <c r="O237" s="84">
        <v>1</v>
      </c>
      <c r="P237" s="84" t="s">
        <v>40</v>
      </c>
      <c r="Q237" s="86">
        <v>44944</v>
      </c>
      <c r="R237" s="84"/>
      <c r="S237" s="84"/>
      <c r="T237" s="84"/>
      <c r="U237" s="84"/>
      <c r="V237" s="84"/>
      <c r="W237" s="84"/>
      <c r="X237" s="84"/>
      <c r="Y237" s="84"/>
      <c r="Z237" s="84"/>
    </row>
    <row r="238" spans="1:26" x14ac:dyDescent="0.25">
      <c r="A238" s="84">
        <v>23</v>
      </c>
      <c r="B238" s="84" t="s">
        <v>386</v>
      </c>
      <c r="C238" s="84" t="s">
        <v>15</v>
      </c>
      <c r="D238" s="84" t="s">
        <v>324</v>
      </c>
      <c r="E238" s="84" t="s">
        <v>384</v>
      </c>
      <c r="F238" s="85" t="s">
        <v>325</v>
      </c>
      <c r="G238" s="85" t="s">
        <v>385</v>
      </c>
      <c r="H238" s="84" t="s">
        <v>210</v>
      </c>
      <c r="I238" s="84" t="s">
        <v>221</v>
      </c>
      <c r="J238" s="84" t="s">
        <v>220</v>
      </c>
      <c r="K238" s="84">
        <v>1</v>
      </c>
      <c r="L238" s="84">
        <v>1</v>
      </c>
      <c r="M238" s="84">
        <v>1</v>
      </c>
      <c r="N238" s="84" t="s">
        <v>209</v>
      </c>
      <c r="O238" s="84">
        <v>4</v>
      </c>
      <c r="P238" s="84" t="s">
        <v>20</v>
      </c>
      <c r="Q238" s="86">
        <v>44944</v>
      </c>
      <c r="R238" s="84"/>
      <c r="S238" s="84"/>
      <c r="T238" s="84"/>
      <c r="U238" s="84"/>
      <c r="V238" s="84"/>
      <c r="W238" s="84"/>
      <c r="X238" s="84"/>
      <c r="Y238" s="84"/>
      <c r="Z238" s="84"/>
    </row>
    <row r="239" spans="1:26" x14ac:dyDescent="0.25">
      <c r="A239" s="84">
        <v>23</v>
      </c>
      <c r="B239" s="84" t="s">
        <v>386</v>
      </c>
      <c r="C239" s="84" t="s">
        <v>15</v>
      </c>
      <c r="D239" s="84" t="s">
        <v>324</v>
      </c>
      <c r="E239" s="84" t="s">
        <v>384</v>
      </c>
      <c r="F239" s="85" t="s">
        <v>325</v>
      </c>
      <c r="G239" s="85" t="s">
        <v>385</v>
      </c>
      <c r="H239" s="84" t="s">
        <v>210</v>
      </c>
      <c r="I239" s="84" t="s">
        <v>223</v>
      </c>
      <c r="J239" s="84" t="s">
        <v>222</v>
      </c>
      <c r="K239" s="84">
        <v>1</v>
      </c>
      <c r="L239" s="84">
        <v>1</v>
      </c>
      <c r="M239" s="84">
        <v>2</v>
      </c>
      <c r="N239" s="84" t="s">
        <v>209</v>
      </c>
      <c r="O239" s="84">
        <v>2</v>
      </c>
      <c r="P239" s="84" t="s">
        <v>43</v>
      </c>
      <c r="Q239" s="86">
        <v>44944</v>
      </c>
      <c r="R239" s="84"/>
      <c r="S239" s="84"/>
      <c r="T239" s="84"/>
      <c r="U239" s="84"/>
      <c r="V239" s="84"/>
      <c r="W239" s="84"/>
      <c r="X239" s="84"/>
      <c r="Y239" s="84"/>
      <c r="Z239" s="84"/>
    </row>
    <row r="240" spans="1:26" x14ac:dyDescent="0.25">
      <c r="A240" s="84">
        <v>23</v>
      </c>
      <c r="B240" s="84" t="s">
        <v>386</v>
      </c>
      <c r="C240" s="84" t="s">
        <v>15</v>
      </c>
      <c r="D240" s="84" t="s">
        <v>324</v>
      </c>
      <c r="E240" s="84" t="s">
        <v>384</v>
      </c>
      <c r="F240" s="85" t="s">
        <v>325</v>
      </c>
      <c r="G240" s="85" t="s">
        <v>385</v>
      </c>
      <c r="H240" s="84" t="s">
        <v>210</v>
      </c>
      <c r="I240" s="84" t="s">
        <v>225</v>
      </c>
      <c r="J240" s="84" t="s">
        <v>224</v>
      </c>
      <c r="K240" s="84">
        <v>1</v>
      </c>
      <c r="L240" s="84">
        <v>1</v>
      </c>
      <c r="M240" s="84">
        <v>1</v>
      </c>
      <c r="N240" s="84" t="s">
        <v>209</v>
      </c>
      <c r="O240" s="84">
        <v>3</v>
      </c>
      <c r="P240" s="84" t="s">
        <v>23</v>
      </c>
      <c r="Q240" s="86">
        <v>44944</v>
      </c>
      <c r="R240" s="84"/>
      <c r="S240" s="84"/>
      <c r="T240" s="84"/>
      <c r="U240" s="84"/>
      <c r="V240" s="84"/>
      <c r="W240" s="84"/>
      <c r="X240" s="84"/>
      <c r="Y240" s="84"/>
      <c r="Z240" s="84"/>
    </row>
    <row r="241" spans="1:26" x14ac:dyDescent="0.25">
      <c r="A241" s="84">
        <v>23</v>
      </c>
      <c r="B241" s="84" t="s">
        <v>386</v>
      </c>
      <c r="C241" s="84" t="s">
        <v>15</v>
      </c>
      <c r="D241" s="84" t="s">
        <v>324</v>
      </c>
      <c r="E241" s="84" t="s">
        <v>384</v>
      </c>
      <c r="F241" s="85" t="s">
        <v>325</v>
      </c>
      <c r="G241" s="85" t="s">
        <v>385</v>
      </c>
      <c r="H241" s="84" t="s">
        <v>210</v>
      </c>
      <c r="I241" s="84" t="s">
        <v>225</v>
      </c>
      <c r="J241" s="84" t="s">
        <v>226</v>
      </c>
      <c r="K241" s="84">
        <v>1</v>
      </c>
      <c r="L241" s="84">
        <v>1</v>
      </c>
      <c r="M241" s="84">
        <v>1</v>
      </c>
      <c r="N241" s="84" t="s">
        <v>209</v>
      </c>
      <c r="O241" s="84">
        <v>3</v>
      </c>
      <c r="P241" s="84" t="s">
        <v>23</v>
      </c>
      <c r="Q241" s="86">
        <v>44944</v>
      </c>
      <c r="R241" s="84"/>
      <c r="S241" s="84"/>
      <c r="T241" s="84"/>
      <c r="U241" s="84"/>
      <c r="V241" s="84"/>
      <c r="W241" s="84"/>
      <c r="X241" s="84"/>
      <c r="Y241" s="84"/>
      <c r="Z241" s="84"/>
    </row>
    <row r="242" spans="1:26" x14ac:dyDescent="0.25">
      <c r="A242" s="84">
        <v>23</v>
      </c>
      <c r="B242" s="84" t="s">
        <v>386</v>
      </c>
      <c r="C242" s="84" t="s">
        <v>15</v>
      </c>
      <c r="D242" s="84" t="s">
        <v>324</v>
      </c>
      <c r="E242" s="84" t="s">
        <v>384</v>
      </c>
      <c r="F242" s="85" t="s">
        <v>325</v>
      </c>
      <c r="G242" s="85" t="s">
        <v>385</v>
      </c>
      <c r="H242" s="84" t="s">
        <v>210</v>
      </c>
      <c r="I242" s="84" t="s">
        <v>228</v>
      </c>
      <c r="J242" s="84" t="s">
        <v>227</v>
      </c>
      <c r="K242" s="84">
        <v>1</v>
      </c>
      <c r="L242" s="84">
        <v>1</v>
      </c>
      <c r="M242" s="84">
        <v>1</v>
      </c>
      <c r="N242" s="84" t="s">
        <v>209</v>
      </c>
      <c r="O242" s="84">
        <v>3</v>
      </c>
      <c r="P242" s="84" t="s">
        <v>23</v>
      </c>
      <c r="Q242" s="86">
        <v>44944</v>
      </c>
      <c r="R242" s="84"/>
      <c r="S242" s="84"/>
      <c r="T242" s="84"/>
      <c r="U242" s="84"/>
      <c r="V242" s="84"/>
      <c r="W242" s="84"/>
      <c r="X242" s="84"/>
      <c r="Y242" s="84"/>
      <c r="Z242" s="84"/>
    </row>
    <row r="243" spans="1:26" x14ac:dyDescent="0.25">
      <c r="A243" s="84">
        <v>23</v>
      </c>
      <c r="B243" s="84" t="s">
        <v>386</v>
      </c>
      <c r="C243" s="84" t="s">
        <v>15</v>
      </c>
      <c r="D243" s="84" t="s">
        <v>324</v>
      </c>
      <c r="E243" s="84" t="s">
        <v>384</v>
      </c>
      <c r="F243" s="85" t="s">
        <v>325</v>
      </c>
      <c r="G243" s="85" t="s">
        <v>385</v>
      </c>
      <c r="H243" s="84" t="s">
        <v>210</v>
      </c>
      <c r="I243" s="84" t="s">
        <v>230</v>
      </c>
      <c r="J243" s="84" t="s">
        <v>229</v>
      </c>
      <c r="K243" s="84">
        <v>1</v>
      </c>
      <c r="L243" s="84">
        <v>1</v>
      </c>
      <c r="M243" s="84">
        <v>1</v>
      </c>
      <c r="N243" s="84" t="s">
        <v>209</v>
      </c>
      <c r="O243" s="84">
        <v>3</v>
      </c>
      <c r="P243" s="84" t="s">
        <v>43</v>
      </c>
      <c r="Q243" s="86">
        <v>44944</v>
      </c>
      <c r="R243" s="84"/>
      <c r="S243" s="84"/>
      <c r="T243" s="84"/>
      <c r="U243" s="84"/>
      <c r="V243" s="84"/>
      <c r="W243" s="84"/>
      <c r="X243" s="84"/>
      <c r="Y243" s="84"/>
      <c r="Z243" s="84"/>
    </row>
    <row r="244" spans="1:26" x14ac:dyDescent="0.25">
      <c r="A244" s="84">
        <v>23</v>
      </c>
      <c r="B244" s="84" t="s">
        <v>386</v>
      </c>
      <c r="C244" s="84" t="s">
        <v>15</v>
      </c>
      <c r="D244" s="84" t="s">
        <v>324</v>
      </c>
      <c r="E244" s="84" t="s">
        <v>384</v>
      </c>
      <c r="F244" s="85" t="s">
        <v>325</v>
      </c>
      <c r="G244" s="85" t="s">
        <v>385</v>
      </c>
      <c r="H244" s="84" t="s">
        <v>210</v>
      </c>
      <c r="I244" s="84" t="s">
        <v>230</v>
      </c>
      <c r="J244" s="84" t="s">
        <v>231</v>
      </c>
      <c r="K244" s="84">
        <v>1</v>
      </c>
      <c r="L244" s="84">
        <v>1</v>
      </c>
      <c r="M244" s="84">
        <v>1</v>
      </c>
      <c r="N244" s="84" t="s">
        <v>209</v>
      </c>
      <c r="O244" s="84">
        <v>4</v>
      </c>
      <c r="P244" s="84" t="s">
        <v>23</v>
      </c>
      <c r="Q244" s="86">
        <v>44944</v>
      </c>
      <c r="R244" s="84"/>
      <c r="S244" s="84"/>
      <c r="T244" s="84"/>
      <c r="U244" s="84"/>
      <c r="V244" s="84"/>
      <c r="W244" s="84"/>
      <c r="X244" s="84"/>
      <c r="Y244" s="84"/>
      <c r="Z244" s="84"/>
    </row>
    <row r="245" spans="1:26" x14ac:dyDescent="0.25">
      <c r="A245" s="84">
        <v>23</v>
      </c>
      <c r="B245" s="84" t="s">
        <v>386</v>
      </c>
      <c r="C245" s="84" t="s">
        <v>15</v>
      </c>
      <c r="D245" s="84" t="s">
        <v>324</v>
      </c>
      <c r="E245" s="84" t="s">
        <v>384</v>
      </c>
      <c r="F245" s="85" t="s">
        <v>325</v>
      </c>
      <c r="G245" s="85" t="s">
        <v>385</v>
      </c>
      <c r="H245" s="84" t="s">
        <v>210</v>
      </c>
      <c r="I245" s="84" t="s">
        <v>233</v>
      </c>
      <c r="J245" s="84" t="s">
        <v>232</v>
      </c>
      <c r="K245" s="84">
        <v>1</v>
      </c>
      <c r="L245" s="84">
        <v>1</v>
      </c>
      <c r="M245" s="84">
        <v>1</v>
      </c>
      <c r="N245" s="84" t="s">
        <v>209</v>
      </c>
      <c r="O245" s="84">
        <v>0</v>
      </c>
      <c r="P245" s="84" t="s">
        <v>40</v>
      </c>
      <c r="Q245" s="86">
        <v>44944</v>
      </c>
      <c r="R245" s="84"/>
      <c r="S245" s="84"/>
      <c r="T245" s="84"/>
      <c r="U245" s="84"/>
      <c r="V245" s="84"/>
      <c r="W245" s="84"/>
      <c r="X245" s="84"/>
      <c r="Y245" s="84"/>
      <c r="Z245" s="84"/>
    </row>
    <row r="246" spans="1:26" x14ac:dyDescent="0.25">
      <c r="A246" s="94">
        <v>23</v>
      </c>
      <c r="B246" s="94" t="s">
        <v>386</v>
      </c>
      <c r="C246" s="94" t="s">
        <v>15</v>
      </c>
      <c r="D246" s="94" t="s">
        <v>324</v>
      </c>
      <c r="E246" s="94" t="s">
        <v>384</v>
      </c>
      <c r="F246" s="95" t="s">
        <v>325</v>
      </c>
      <c r="G246" s="95" t="s">
        <v>385</v>
      </c>
      <c r="H246" s="94" t="s">
        <v>83</v>
      </c>
      <c r="I246" s="94" t="s">
        <v>238</v>
      </c>
      <c r="J246" s="94" t="s">
        <v>237</v>
      </c>
      <c r="K246" s="94">
        <v>1</v>
      </c>
      <c r="L246" s="94">
        <v>1</v>
      </c>
      <c r="M246" s="94">
        <v>2</v>
      </c>
      <c r="N246" s="94" t="s">
        <v>236</v>
      </c>
      <c r="O246" s="94">
        <v>5</v>
      </c>
      <c r="P246" s="94" t="s">
        <v>23</v>
      </c>
      <c r="Q246" s="96">
        <v>44944</v>
      </c>
      <c r="R246" s="94"/>
      <c r="S246" s="94"/>
      <c r="T246" s="94"/>
      <c r="U246" s="94"/>
      <c r="V246" s="94"/>
      <c r="W246" s="94"/>
      <c r="X246" s="94"/>
      <c r="Y246" s="94"/>
      <c r="Z246" s="94"/>
    </row>
    <row r="247" spans="1:26" x14ac:dyDescent="0.25">
      <c r="A247" s="94">
        <v>23</v>
      </c>
      <c r="B247" s="94" t="s">
        <v>386</v>
      </c>
      <c r="C247" s="94" t="s">
        <v>15</v>
      </c>
      <c r="D247" s="94" t="s">
        <v>324</v>
      </c>
      <c r="E247" s="94" t="s">
        <v>384</v>
      </c>
      <c r="F247" s="95" t="s">
        <v>325</v>
      </c>
      <c r="G247" s="95" t="s">
        <v>385</v>
      </c>
      <c r="H247" s="94" t="s">
        <v>83</v>
      </c>
      <c r="I247" s="94" t="s">
        <v>235</v>
      </c>
      <c r="J247" s="94" t="s">
        <v>234</v>
      </c>
      <c r="K247" s="94">
        <v>1</v>
      </c>
      <c r="L247" s="94">
        <v>1</v>
      </c>
      <c r="M247" s="94">
        <v>2</v>
      </c>
      <c r="N247" s="94" t="s">
        <v>236</v>
      </c>
      <c r="O247" s="94">
        <v>7</v>
      </c>
      <c r="P247" s="94" t="s">
        <v>23</v>
      </c>
      <c r="Q247" s="96">
        <v>44944</v>
      </c>
      <c r="R247" s="94"/>
      <c r="S247" s="94"/>
      <c r="T247" s="94"/>
      <c r="U247" s="94"/>
      <c r="V247" s="94"/>
      <c r="W247" s="94"/>
      <c r="X247" s="94"/>
      <c r="Y247" s="94"/>
      <c r="Z247" s="94"/>
    </row>
    <row r="248" spans="1:26" x14ac:dyDescent="0.25">
      <c r="A248" s="94">
        <v>23</v>
      </c>
      <c r="B248" s="94" t="s">
        <v>386</v>
      </c>
      <c r="C248" s="94" t="s">
        <v>15</v>
      </c>
      <c r="D248" s="94" t="s">
        <v>324</v>
      </c>
      <c r="E248" s="94" t="s">
        <v>384</v>
      </c>
      <c r="F248" s="95" t="s">
        <v>325</v>
      </c>
      <c r="G248" s="95" t="s">
        <v>385</v>
      </c>
      <c r="H248" s="94" t="s">
        <v>83</v>
      </c>
      <c r="I248" s="94" t="s">
        <v>242</v>
      </c>
      <c r="J248" s="94" t="s">
        <v>241</v>
      </c>
      <c r="K248" s="94">
        <v>1</v>
      </c>
      <c r="L248" s="94">
        <v>1</v>
      </c>
      <c r="M248" s="94">
        <v>2</v>
      </c>
      <c r="N248" s="94" t="s">
        <v>236</v>
      </c>
      <c r="O248" s="94">
        <v>2</v>
      </c>
      <c r="P248" s="94" t="s">
        <v>23</v>
      </c>
      <c r="Q248" s="96">
        <v>44944</v>
      </c>
      <c r="R248" s="94"/>
      <c r="S248" s="94"/>
      <c r="T248" s="94"/>
      <c r="U248" s="94"/>
      <c r="V248" s="94"/>
      <c r="W248" s="94"/>
      <c r="X248" s="94"/>
      <c r="Y248" s="94"/>
      <c r="Z248" s="94"/>
    </row>
    <row r="249" spans="1:26" x14ac:dyDescent="0.25">
      <c r="A249" s="94">
        <v>23</v>
      </c>
      <c r="B249" s="94" t="s">
        <v>386</v>
      </c>
      <c r="C249" s="94" t="s">
        <v>15</v>
      </c>
      <c r="D249" s="94" t="s">
        <v>324</v>
      </c>
      <c r="E249" s="94" t="s">
        <v>384</v>
      </c>
      <c r="F249" s="95" t="s">
        <v>325</v>
      </c>
      <c r="G249" s="95" t="s">
        <v>385</v>
      </c>
      <c r="H249" s="94" t="s">
        <v>83</v>
      </c>
      <c r="I249" s="94" t="s">
        <v>246</v>
      </c>
      <c r="J249" s="94" t="s">
        <v>245</v>
      </c>
      <c r="K249" s="94">
        <v>1</v>
      </c>
      <c r="L249" s="94">
        <v>1</v>
      </c>
      <c r="M249" s="94">
        <v>3</v>
      </c>
      <c r="N249" s="94" t="s">
        <v>236</v>
      </c>
      <c r="O249" s="94">
        <v>6</v>
      </c>
      <c r="P249" s="94" t="s">
        <v>20</v>
      </c>
      <c r="Q249" s="96">
        <v>44944</v>
      </c>
      <c r="R249" s="94"/>
      <c r="S249" s="94"/>
      <c r="T249" s="94"/>
      <c r="U249" s="94"/>
      <c r="V249" s="94"/>
      <c r="W249" s="94"/>
      <c r="X249" s="94"/>
      <c r="Y249" s="94"/>
      <c r="Z249" s="94"/>
    </row>
    <row r="250" spans="1:26" x14ac:dyDescent="0.25">
      <c r="A250" s="94">
        <v>23</v>
      </c>
      <c r="B250" s="94" t="s">
        <v>386</v>
      </c>
      <c r="C250" s="94" t="s">
        <v>15</v>
      </c>
      <c r="D250" s="94" t="s">
        <v>324</v>
      </c>
      <c r="E250" s="94" t="s">
        <v>384</v>
      </c>
      <c r="F250" s="95" t="s">
        <v>325</v>
      </c>
      <c r="G250" s="95" t="s">
        <v>385</v>
      </c>
      <c r="H250" s="94" t="s">
        <v>83</v>
      </c>
      <c r="I250" s="94" t="s">
        <v>244</v>
      </c>
      <c r="J250" s="94" t="s">
        <v>243</v>
      </c>
      <c r="K250" s="94">
        <v>1</v>
      </c>
      <c r="L250" s="94">
        <v>1</v>
      </c>
      <c r="M250" s="94">
        <v>2</v>
      </c>
      <c r="N250" s="94" t="s">
        <v>236</v>
      </c>
      <c r="O250" s="94">
        <v>2</v>
      </c>
      <c r="P250" s="94" t="s">
        <v>43</v>
      </c>
      <c r="Q250" s="96">
        <v>44944</v>
      </c>
      <c r="R250" s="94"/>
      <c r="S250" s="94"/>
      <c r="T250" s="94"/>
      <c r="U250" s="94"/>
      <c r="V250" s="94"/>
      <c r="W250" s="94"/>
      <c r="X250" s="94"/>
      <c r="Y250" s="94"/>
      <c r="Z250" s="94"/>
    </row>
    <row r="251" spans="1:26" x14ac:dyDescent="0.25">
      <c r="A251" s="94">
        <v>23</v>
      </c>
      <c r="B251" s="94" t="s">
        <v>386</v>
      </c>
      <c r="C251" s="94" t="s">
        <v>15</v>
      </c>
      <c r="D251" s="94" t="s">
        <v>324</v>
      </c>
      <c r="E251" s="94" t="s">
        <v>384</v>
      </c>
      <c r="F251" s="95" t="s">
        <v>325</v>
      </c>
      <c r="G251" s="95" t="s">
        <v>385</v>
      </c>
      <c r="H251" s="94" t="s">
        <v>83</v>
      </c>
      <c r="I251" s="94" t="s">
        <v>240</v>
      </c>
      <c r="J251" s="94" t="s">
        <v>239</v>
      </c>
      <c r="K251" s="94">
        <v>1</v>
      </c>
      <c r="L251" s="94">
        <v>1</v>
      </c>
      <c r="M251" s="94">
        <v>1</v>
      </c>
      <c r="N251" s="94" t="s">
        <v>236</v>
      </c>
      <c r="O251" s="94">
        <v>15</v>
      </c>
      <c r="P251" s="94" t="s">
        <v>20</v>
      </c>
      <c r="Q251" s="96">
        <v>44944</v>
      </c>
      <c r="R251" s="94"/>
      <c r="S251" s="94"/>
      <c r="T251" s="94"/>
      <c r="U251" s="94"/>
      <c r="V251" s="94"/>
      <c r="W251" s="94"/>
      <c r="X251" s="94"/>
      <c r="Y251" s="94"/>
      <c r="Z251" s="94"/>
    </row>
    <row r="252" spans="1:26" x14ac:dyDescent="0.25">
      <c r="A252" s="87">
        <v>23</v>
      </c>
      <c r="B252" s="87" t="s">
        <v>386</v>
      </c>
      <c r="C252" s="87" t="s">
        <v>15</v>
      </c>
      <c r="D252" s="87" t="s">
        <v>324</v>
      </c>
      <c r="E252" s="87" t="s">
        <v>384</v>
      </c>
      <c r="F252" s="88" t="s">
        <v>325</v>
      </c>
      <c r="G252" s="88" t="s">
        <v>385</v>
      </c>
      <c r="H252" s="87" t="s">
        <v>173</v>
      </c>
      <c r="I252" s="87" t="s">
        <v>248</v>
      </c>
      <c r="J252" s="87" t="s">
        <v>247</v>
      </c>
      <c r="K252" s="87">
        <v>1</v>
      </c>
      <c r="L252" s="87">
        <v>1</v>
      </c>
      <c r="M252" s="87">
        <v>2</v>
      </c>
      <c r="N252" s="87" t="s">
        <v>249</v>
      </c>
      <c r="O252" s="87">
        <v>7</v>
      </c>
      <c r="P252" s="87" t="s">
        <v>23</v>
      </c>
      <c r="Q252" s="89">
        <v>44944</v>
      </c>
      <c r="R252" s="87"/>
      <c r="S252" s="87"/>
      <c r="T252" s="87"/>
      <c r="U252" s="87"/>
      <c r="V252" s="87"/>
      <c r="W252" s="87"/>
      <c r="X252" s="87"/>
      <c r="Y252" s="87"/>
      <c r="Z252" s="87"/>
    </row>
    <row r="253" spans="1:26" x14ac:dyDescent="0.25">
      <c r="A253" s="87">
        <v>23</v>
      </c>
      <c r="B253" s="87" t="s">
        <v>386</v>
      </c>
      <c r="C253" s="87" t="s">
        <v>15</v>
      </c>
      <c r="D253" s="87" t="s">
        <v>324</v>
      </c>
      <c r="E253" s="87" t="s">
        <v>384</v>
      </c>
      <c r="F253" s="88" t="s">
        <v>325</v>
      </c>
      <c r="G253" s="88" t="s">
        <v>385</v>
      </c>
      <c r="H253" s="87" t="s">
        <v>173</v>
      </c>
      <c r="I253" s="87" t="s">
        <v>251</v>
      </c>
      <c r="J253" s="87" t="s">
        <v>250</v>
      </c>
      <c r="K253" s="87">
        <v>1</v>
      </c>
      <c r="L253" s="87">
        <v>1</v>
      </c>
      <c r="M253" s="87">
        <v>2</v>
      </c>
      <c r="N253" s="87" t="s">
        <v>249</v>
      </c>
      <c r="O253" s="87">
        <v>5</v>
      </c>
      <c r="P253" s="87" t="s">
        <v>23</v>
      </c>
      <c r="Q253" s="89">
        <v>44944</v>
      </c>
      <c r="R253" s="87"/>
      <c r="S253" s="87"/>
      <c r="T253" s="87"/>
      <c r="U253" s="87"/>
      <c r="V253" s="87"/>
      <c r="W253" s="87"/>
      <c r="X253" s="87"/>
      <c r="Y253" s="87"/>
      <c r="Z253" s="87"/>
    </row>
    <row r="254" spans="1:26" x14ac:dyDescent="0.25">
      <c r="A254" s="87">
        <v>23</v>
      </c>
      <c r="B254" s="87" t="s">
        <v>386</v>
      </c>
      <c r="C254" s="87" t="s">
        <v>15</v>
      </c>
      <c r="D254" s="87" t="s">
        <v>324</v>
      </c>
      <c r="E254" s="87" t="s">
        <v>384</v>
      </c>
      <c r="F254" s="88" t="s">
        <v>325</v>
      </c>
      <c r="G254" s="88" t="s">
        <v>385</v>
      </c>
      <c r="H254" s="87" t="s">
        <v>173</v>
      </c>
      <c r="I254" s="87" t="s">
        <v>257</v>
      </c>
      <c r="J254" s="87" t="s">
        <v>256</v>
      </c>
      <c r="K254" s="87">
        <v>1</v>
      </c>
      <c r="L254" s="87">
        <v>1</v>
      </c>
      <c r="M254" s="87">
        <v>2</v>
      </c>
      <c r="N254" s="87" t="s">
        <v>249</v>
      </c>
      <c r="O254" s="87">
        <v>2</v>
      </c>
      <c r="P254" s="87" t="s">
        <v>23</v>
      </c>
      <c r="Q254" s="89">
        <v>44944</v>
      </c>
      <c r="R254" s="87"/>
      <c r="S254" s="87"/>
      <c r="T254" s="87"/>
      <c r="U254" s="87"/>
      <c r="V254" s="87"/>
      <c r="W254" s="87"/>
      <c r="X254" s="87"/>
      <c r="Y254" s="87"/>
      <c r="Z254" s="87"/>
    </row>
    <row r="255" spans="1:26" x14ac:dyDescent="0.25">
      <c r="A255" s="87">
        <v>23</v>
      </c>
      <c r="B255" s="87" t="s">
        <v>386</v>
      </c>
      <c r="C255" s="87" t="s">
        <v>15</v>
      </c>
      <c r="D255" s="87" t="s">
        <v>324</v>
      </c>
      <c r="E255" s="87" t="s">
        <v>384</v>
      </c>
      <c r="F255" s="88" t="s">
        <v>325</v>
      </c>
      <c r="G255" s="88" t="s">
        <v>385</v>
      </c>
      <c r="H255" s="87" t="s">
        <v>173</v>
      </c>
      <c r="I255" s="87" t="s">
        <v>253</v>
      </c>
      <c r="J255" s="87" t="s">
        <v>252</v>
      </c>
      <c r="K255" s="87">
        <v>1</v>
      </c>
      <c r="L255" s="87">
        <v>1</v>
      </c>
      <c r="M255" s="87">
        <v>4</v>
      </c>
      <c r="N255" s="87" t="s">
        <v>249</v>
      </c>
      <c r="O255" s="87">
        <v>0.5</v>
      </c>
      <c r="P255" s="87" t="s">
        <v>40</v>
      </c>
      <c r="Q255" s="89">
        <v>44944</v>
      </c>
      <c r="R255" s="87"/>
      <c r="S255" s="87"/>
      <c r="T255" s="87"/>
      <c r="U255" s="87"/>
      <c r="V255" s="87"/>
      <c r="W255" s="87"/>
      <c r="X255" s="87"/>
      <c r="Y255" s="87"/>
      <c r="Z255" s="87"/>
    </row>
    <row r="256" spans="1:26" x14ac:dyDescent="0.25">
      <c r="A256" s="87">
        <v>23</v>
      </c>
      <c r="B256" s="87" t="s">
        <v>386</v>
      </c>
      <c r="C256" s="87" t="s">
        <v>15</v>
      </c>
      <c r="D256" s="87" t="s">
        <v>324</v>
      </c>
      <c r="E256" s="87" t="s">
        <v>384</v>
      </c>
      <c r="F256" s="88" t="s">
        <v>325</v>
      </c>
      <c r="G256" s="88" t="s">
        <v>385</v>
      </c>
      <c r="H256" s="87" t="s">
        <v>173</v>
      </c>
      <c r="I256" s="87" t="s">
        <v>255</v>
      </c>
      <c r="J256" s="87" t="s">
        <v>254</v>
      </c>
      <c r="K256" s="87">
        <v>1</v>
      </c>
      <c r="L256" s="87">
        <v>1</v>
      </c>
      <c r="M256" s="87">
        <v>1</v>
      </c>
      <c r="N256" s="87" t="s">
        <v>249</v>
      </c>
      <c r="O256" s="87">
        <v>1</v>
      </c>
      <c r="P256" s="87" t="s">
        <v>40</v>
      </c>
      <c r="Q256" s="89">
        <v>44944</v>
      </c>
      <c r="R256" s="87"/>
      <c r="S256" s="87"/>
      <c r="T256" s="87"/>
      <c r="U256" s="87"/>
      <c r="V256" s="87"/>
      <c r="W256" s="87"/>
      <c r="X256" s="87"/>
      <c r="Y256" s="87"/>
      <c r="Z256" s="87"/>
    </row>
    <row r="257" spans="1:26" x14ac:dyDescent="0.25">
      <c r="A257" s="87">
        <v>23</v>
      </c>
      <c r="B257" s="87" t="s">
        <v>386</v>
      </c>
      <c r="C257" s="87" t="s">
        <v>15</v>
      </c>
      <c r="D257" s="87" t="s">
        <v>324</v>
      </c>
      <c r="E257" s="87" t="s">
        <v>384</v>
      </c>
      <c r="F257" s="88" t="s">
        <v>325</v>
      </c>
      <c r="G257" s="88" t="s">
        <v>385</v>
      </c>
      <c r="H257" s="87" t="s">
        <v>173</v>
      </c>
      <c r="I257" s="87" t="s">
        <v>127</v>
      </c>
      <c r="J257" s="87" t="s">
        <v>126</v>
      </c>
      <c r="K257" s="87">
        <v>1</v>
      </c>
      <c r="L257" s="87">
        <v>1</v>
      </c>
      <c r="M257" s="87">
        <v>3</v>
      </c>
      <c r="N257" s="87" t="s">
        <v>249</v>
      </c>
      <c r="O257" s="87">
        <v>6</v>
      </c>
      <c r="P257" s="87" t="s">
        <v>20</v>
      </c>
      <c r="Q257" s="89">
        <v>44944</v>
      </c>
      <c r="R257" s="87"/>
      <c r="S257" s="87"/>
      <c r="T257" s="87"/>
      <c r="U257" s="87"/>
      <c r="V257" s="87"/>
      <c r="W257" s="87"/>
      <c r="X257" s="87"/>
      <c r="Y257" s="87"/>
      <c r="Z257" s="87"/>
    </row>
    <row r="258" spans="1:26" x14ac:dyDescent="0.25">
      <c r="A258" s="87">
        <v>23</v>
      </c>
      <c r="B258" s="87" t="s">
        <v>386</v>
      </c>
      <c r="C258" s="87" t="s">
        <v>15</v>
      </c>
      <c r="D258" s="87" t="s">
        <v>324</v>
      </c>
      <c r="E258" s="87" t="s">
        <v>384</v>
      </c>
      <c r="F258" s="88" t="s">
        <v>325</v>
      </c>
      <c r="G258" s="88" t="s">
        <v>385</v>
      </c>
      <c r="H258" s="87" t="s">
        <v>173</v>
      </c>
      <c r="I258" s="87" t="s">
        <v>129</v>
      </c>
      <c r="J258" s="87" t="s">
        <v>128</v>
      </c>
      <c r="K258" s="87">
        <v>1</v>
      </c>
      <c r="L258" s="87">
        <v>1</v>
      </c>
      <c r="M258" s="87">
        <v>2</v>
      </c>
      <c r="N258" s="87" t="s">
        <v>249</v>
      </c>
      <c r="O258" s="87">
        <v>2</v>
      </c>
      <c r="P258" s="87" t="s">
        <v>43</v>
      </c>
      <c r="Q258" s="89">
        <v>44944</v>
      </c>
      <c r="R258" s="87"/>
      <c r="S258" s="87"/>
      <c r="T258" s="87"/>
      <c r="U258" s="87"/>
      <c r="V258" s="87"/>
      <c r="W258" s="87"/>
      <c r="X258" s="87"/>
      <c r="Y258" s="87"/>
      <c r="Z258" s="87"/>
    </row>
    <row r="259" spans="1:26" x14ac:dyDescent="0.25">
      <c r="A259" s="87">
        <v>23</v>
      </c>
      <c r="B259" s="87" t="s">
        <v>386</v>
      </c>
      <c r="C259" s="87" t="s">
        <v>15</v>
      </c>
      <c r="D259" s="87" t="s">
        <v>324</v>
      </c>
      <c r="E259" s="87" t="s">
        <v>384</v>
      </c>
      <c r="F259" s="88" t="s">
        <v>325</v>
      </c>
      <c r="G259" s="88" t="s">
        <v>385</v>
      </c>
      <c r="H259" s="87" t="s">
        <v>173</v>
      </c>
      <c r="I259" s="87" t="s">
        <v>259</v>
      </c>
      <c r="J259" s="87" t="s">
        <v>258</v>
      </c>
      <c r="K259" s="87">
        <v>1</v>
      </c>
      <c r="L259" s="87">
        <v>1</v>
      </c>
      <c r="M259" s="87">
        <v>1</v>
      </c>
      <c r="N259" s="87" t="s">
        <v>249</v>
      </c>
      <c r="O259" s="87">
        <v>15</v>
      </c>
      <c r="P259" s="87" t="s">
        <v>20</v>
      </c>
      <c r="Q259" s="89">
        <v>44944</v>
      </c>
      <c r="R259" s="87"/>
      <c r="S259" s="87"/>
      <c r="T259" s="87"/>
      <c r="U259" s="87"/>
      <c r="V259" s="87"/>
      <c r="W259" s="87"/>
      <c r="X259" s="87"/>
      <c r="Y259" s="87"/>
      <c r="Z259" s="87"/>
    </row>
  </sheetData>
  <sortState xmlns:xlrd2="http://schemas.microsoft.com/office/spreadsheetml/2017/richdata2" ref="A5:Z259">
    <sortCondition ref="Q5"/>
    <sortCondition ref="N5"/>
    <sortCondition ref="A5"/>
  </sortState>
  <mergeCells count="2">
    <mergeCell ref="C1:E2"/>
    <mergeCell ref="F1:J2"/>
  </mergeCells>
  <phoneticPr fontId="8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78261-FAA0-4A95-A940-0833ABC33982}">
  <sheetPr codeName="Feuil4"/>
  <dimension ref="A1:T59"/>
  <sheetViews>
    <sheetView zoomScale="55" zoomScaleNormal="55" workbookViewId="0">
      <selection activeCell="O31" sqref="O31"/>
    </sheetView>
  </sheetViews>
  <sheetFormatPr baseColWidth="10" defaultRowHeight="15" x14ac:dyDescent="0.25"/>
  <cols>
    <col min="1" max="1" width="14.7109375" customWidth="1"/>
    <col min="3" max="3" width="13.28515625" customWidth="1"/>
    <col min="4" max="4" width="25.5703125" bestFit="1" customWidth="1"/>
    <col min="5" max="5" width="25.85546875" bestFit="1" customWidth="1"/>
    <col min="7" max="7" width="27.7109375" bestFit="1" customWidth="1"/>
    <col min="8" max="8" width="17.140625" customWidth="1"/>
    <col min="9" max="9" width="14.42578125" customWidth="1"/>
    <col min="10" max="10" width="21.7109375" customWidth="1"/>
    <col min="11" max="11" width="19.42578125" customWidth="1"/>
    <col min="12" max="12" width="16.140625" customWidth="1"/>
    <col min="13" max="13" width="22.7109375" customWidth="1"/>
    <col min="14" max="14" width="20" customWidth="1"/>
    <col min="15" max="15" width="19.42578125" customWidth="1"/>
    <col min="16" max="16" width="15.7109375" customWidth="1"/>
    <col min="17" max="19" width="19.140625" customWidth="1"/>
    <col min="25" max="25" width="26.42578125" bestFit="1" customWidth="1"/>
    <col min="26" max="26" width="15.85546875" bestFit="1" customWidth="1"/>
  </cols>
  <sheetData>
    <row r="1" spans="1:20" ht="53.25" customHeight="1" x14ac:dyDescent="0.25">
      <c r="A1" s="99" t="s">
        <v>357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</row>
    <row r="2" spans="1:20" x14ac:dyDescent="0.25">
      <c r="A2" s="99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</row>
    <row r="3" spans="1:20" ht="40.5" customHeight="1" x14ac:dyDescent="0.25">
      <c r="A3" s="9" t="s">
        <v>282</v>
      </c>
      <c r="B3" s="9" t="s">
        <v>283</v>
      </c>
      <c r="C3" s="9" t="s">
        <v>284</v>
      </c>
      <c r="D3" s="9" t="s">
        <v>285</v>
      </c>
      <c r="E3" s="9" t="s">
        <v>286</v>
      </c>
      <c r="F3" s="9" t="s">
        <v>287</v>
      </c>
      <c r="G3" s="9" t="s">
        <v>288</v>
      </c>
      <c r="H3" s="9" t="s">
        <v>289</v>
      </c>
      <c r="I3" s="9" t="s">
        <v>290</v>
      </c>
      <c r="J3" s="9" t="s">
        <v>291</v>
      </c>
      <c r="K3" s="9" t="s">
        <v>292</v>
      </c>
      <c r="L3" s="9" t="s">
        <v>293</v>
      </c>
      <c r="M3" s="9" t="s">
        <v>294</v>
      </c>
      <c r="N3" s="9" t="s">
        <v>295</v>
      </c>
      <c r="O3" s="9" t="s">
        <v>296</v>
      </c>
      <c r="P3" s="9" t="s">
        <v>297</v>
      </c>
      <c r="Q3" s="9" t="s">
        <v>381</v>
      </c>
      <c r="R3" s="9" t="s">
        <v>382</v>
      </c>
      <c r="S3" s="9" t="s">
        <v>383</v>
      </c>
      <c r="T3" s="9" t="s">
        <v>298</v>
      </c>
    </row>
    <row r="4" spans="1:20" ht="18.75" customHeight="1" x14ac:dyDescent="0.25">
      <c r="A4" t="s">
        <v>328</v>
      </c>
      <c r="B4">
        <v>147</v>
      </c>
      <c r="C4" t="s">
        <v>301</v>
      </c>
      <c r="D4" t="s">
        <v>329</v>
      </c>
      <c r="H4" s="10">
        <f>WORKDAY(K4,-14,jours_fériés[Dates])</f>
        <v>44258</v>
      </c>
      <c r="I4" s="10">
        <f>WORKDAY(H4,5,jours_fériés[Dates])</f>
        <v>44265</v>
      </c>
      <c r="J4" s="10">
        <f>WORKDAY(K4,-4,jours_fériés[Dates])</f>
        <v>44272</v>
      </c>
      <c r="K4" s="10">
        <f>L4</f>
        <v>44278</v>
      </c>
      <c r="L4" s="10">
        <f>WORKDAY(M4,-1,jours_fériés[Dates])</f>
        <v>44278</v>
      </c>
      <c r="M4" s="10">
        <f>WORKDAY(N4,-5,jours_fériés[Dates])</f>
        <v>44279</v>
      </c>
      <c r="N4" s="10">
        <f>WORKDAY(P4,-8,jours_fériés[Dates])</f>
        <v>44286</v>
      </c>
      <c r="O4">
        <v>500</v>
      </c>
      <c r="P4" s="10">
        <f>WORKDAY(Q4,-5,jours_fériés[Dates])</f>
        <v>44298</v>
      </c>
      <c r="Q4" s="10">
        <v>44305</v>
      </c>
      <c r="R4" s="10"/>
      <c r="S4" s="10"/>
      <c r="T4" t="s">
        <v>300</v>
      </c>
    </row>
    <row r="5" spans="1:20" ht="18.75" customHeight="1" x14ac:dyDescent="0.25">
      <c r="A5" t="s">
        <v>328</v>
      </c>
      <c r="B5">
        <v>149</v>
      </c>
      <c r="C5" t="s">
        <v>301</v>
      </c>
      <c r="D5" t="s">
        <v>330</v>
      </c>
      <c r="H5" s="10">
        <f>WORKDAY(K5,-14,jours_fériés[Dates])</f>
        <v>44287</v>
      </c>
      <c r="I5" s="10">
        <f>WORKDAY(H5,5,jours_fériés[Dates])</f>
        <v>44294</v>
      </c>
      <c r="J5" s="10">
        <f>WORKDAY(K5,-4,jours_fériés[Dates])</f>
        <v>44301</v>
      </c>
      <c r="K5" s="10">
        <f t="shared" ref="K5:K59" si="0">L5</f>
        <v>44307</v>
      </c>
      <c r="L5" s="10">
        <f>WORKDAY(M5,-1,jours_fériés[Dates])</f>
        <v>44307</v>
      </c>
      <c r="M5" s="10">
        <f>WORKDAY(N5,-5,jours_fériés[Dates])</f>
        <v>44308</v>
      </c>
      <c r="N5" s="10">
        <f>WORKDAY(P5,-8,jours_fériés[Dates])</f>
        <v>44315</v>
      </c>
      <c r="O5">
        <v>500</v>
      </c>
      <c r="P5" s="10">
        <f>WORKDAY(Q5,-5,jours_fériés[Dates])</f>
        <v>44327</v>
      </c>
      <c r="Q5" s="10">
        <v>44334</v>
      </c>
      <c r="R5" s="10"/>
      <c r="S5" s="10"/>
      <c r="T5" t="s">
        <v>300</v>
      </c>
    </row>
    <row r="6" spans="1:20" ht="18.75" customHeight="1" x14ac:dyDescent="0.25">
      <c r="A6" t="s">
        <v>328</v>
      </c>
      <c r="B6">
        <v>150</v>
      </c>
      <c r="C6" t="s">
        <v>301</v>
      </c>
      <c r="D6" t="s">
        <v>330</v>
      </c>
      <c r="H6" s="10">
        <f>WORKDAY(K6,-14,jours_fériés[Dates])</f>
        <v>44302</v>
      </c>
      <c r="I6" s="10">
        <f>WORKDAY(H6,5,jours_fériés[Dates])</f>
        <v>44309</v>
      </c>
      <c r="J6" s="10">
        <f>WORKDAY(K6,-4,jours_fériés[Dates])</f>
        <v>44316</v>
      </c>
      <c r="K6" s="10">
        <f t="shared" si="0"/>
        <v>44322</v>
      </c>
      <c r="L6" s="10">
        <f>WORKDAY(M6,-1,jours_fériés[Dates])</f>
        <v>44322</v>
      </c>
      <c r="M6" s="10">
        <f>WORKDAY(N6,-5,jours_fériés[Dates])</f>
        <v>44323</v>
      </c>
      <c r="N6" s="10">
        <f>WORKDAY(P6,-8,jours_fériés[Dates])</f>
        <v>44330</v>
      </c>
      <c r="O6">
        <v>500</v>
      </c>
      <c r="P6" s="10">
        <f>WORKDAY(Q6,-5,jours_fériés[Dates])</f>
        <v>44342</v>
      </c>
      <c r="Q6" s="10">
        <v>44349</v>
      </c>
      <c r="R6" s="10"/>
      <c r="S6" s="10"/>
      <c r="T6" t="s">
        <v>300</v>
      </c>
    </row>
    <row r="7" spans="1:20" ht="18.75" customHeight="1" x14ac:dyDescent="0.25">
      <c r="A7" t="s">
        <v>328</v>
      </c>
      <c r="B7">
        <v>152</v>
      </c>
      <c r="C7" t="s">
        <v>299</v>
      </c>
      <c r="D7" t="s">
        <v>329</v>
      </c>
      <c r="H7" s="10">
        <f>WORKDAY(K7,-14,jours_fériés[Dates])</f>
        <v>44322</v>
      </c>
      <c r="I7" s="10">
        <f>WORKDAY(H7,5,jours_fériés[Dates])</f>
        <v>44329</v>
      </c>
      <c r="J7" s="10">
        <f>WORKDAY(K7,-4,jours_fériés[Dates])</f>
        <v>44336</v>
      </c>
      <c r="K7" s="10">
        <f t="shared" si="0"/>
        <v>44342</v>
      </c>
      <c r="L7" s="10">
        <f>WORKDAY(M7,-1,jours_fériés[Dates])</f>
        <v>44342</v>
      </c>
      <c r="M7" s="10">
        <f>WORKDAY(N7,-5,jours_fériés[Dates])</f>
        <v>44343</v>
      </c>
      <c r="N7" s="10">
        <f>WORKDAY(P7,-8,jours_fériés[Dates])</f>
        <v>44350</v>
      </c>
      <c r="O7">
        <v>500</v>
      </c>
      <c r="P7" s="10">
        <f>WORKDAY(Q7,-5,jours_fériés[Dates])</f>
        <v>44362</v>
      </c>
      <c r="Q7" s="10">
        <v>44369</v>
      </c>
      <c r="R7" s="10"/>
      <c r="S7" s="10"/>
      <c r="T7" t="s">
        <v>300</v>
      </c>
    </row>
    <row r="8" spans="1:20" ht="18.75" customHeight="1" x14ac:dyDescent="0.25">
      <c r="A8" t="s">
        <v>328</v>
      </c>
      <c r="B8">
        <v>154</v>
      </c>
      <c r="C8" t="s">
        <v>299</v>
      </c>
      <c r="D8" t="s">
        <v>329</v>
      </c>
      <c r="H8" s="10">
        <f>WORKDAY(K8,-14,jours_fériés[Dates])</f>
        <v>44354</v>
      </c>
      <c r="I8" s="10">
        <f>WORKDAY(H8,5,jours_fériés[Dates])</f>
        <v>44361</v>
      </c>
      <c r="J8" s="10">
        <f>WORKDAY(K8,-4,jours_fériés[Dates])</f>
        <v>44368</v>
      </c>
      <c r="K8" s="10">
        <f t="shared" si="0"/>
        <v>44372</v>
      </c>
      <c r="L8" s="10">
        <f>WORKDAY(M8,-1,jours_fériés[Dates])</f>
        <v>44372</v>
      </c>
      <c r="M8" s="10">
        <f>WORKDAY(N8,-5,jours_fériés[Dates])</f>
        <v>44375</v>
      </c>
      <c r="N8" s="10">
        <f>WORKDAY(P8,-8,jours_fériés[Dates])</f>
        <v>44382</v>
      </c>
      <c r="O8">
        <v>500</v>
      </c>
      <c r="P8" s="10">
        <f>WORKDAY(Q8,-5,jours_fériés[Dates])</f>
        <v>44392</v>
      </c>
      <c r="Q8" s="10">
        <v>44399</v>
      </c>
      <c r="R8" s="10"/>
      <c r="S8" s="10"/>
      <c r="T8" t="s">
        <v>300</v>
      </c>
    </row>
    <row r="9" spans="1:20" ht="18.75" customHeight="1" x14ac:dyDescent="0.25">
      <c r="A9" t="s">
        <v>328</v>
      </c>
      <c r="B9">
        <v>156</v>
      </c>
      <c r="C9" t="s">
        <v>299</v>
      </c>
      <c r="D9" t="s">
        <v>330</v>
      </c>
      <c r="H9" s="10">
        <f>WORKDAY(K9,-14,jours_fériés[Dates])</f>
        <v>44368</v>
      </c>
      <c r="I9" s="10">
        <f>WORKDAY(H9,5,jours_fériés[Dates])</f>
        <v>44375</v>
      </c>
      <c r="J9" s="10">
        <f>WORKDAY(K9,-4,jours_fériés[Dates])</f>
        <v>44382</v>
      </c>
      <c r="K9" s="10">
        <f t="shared" si="0"/>
        <v>44386</v>
      </c>
      <c r="L9" s="10">
        <f>WORKDAY(M9,-1,jours_fériés[Dates])</f>
        <v>44386</v>
      </c>
      <c r="M9" s="10">
        <f>WORKDAY(N9,-5,jours_fériés[Dates])</f>
        <v>44389</v>
      </c>
      <c r="N9" s="10">
        <f>WORKDAY(P9,-8,jours_fériés[Dates])</f>
        <v>44396</v>
      </c>
      <c r="O9">
        <v>500</v>
      </c>
      <c r="P9" s="10">
        <f>WORKDAY(Q9,-5,jours_fériés[Dates])</f>
        <v>44406</v>
      </c>
      <c r="Q9" s="10">
        <v>44413</v>
      </c>
      <c r="R9" s="10"/>
      <c r="S9" s="10"/>
      <c r="T9" t="s">
        <v>300</v>
      </c>
    </row>
    <row r="10" spans="1:20" ht="18.75" customHeight="1" x14ac:dyDescent="0.25">
      <c r="A10" t="s">
        <v>328</v>
      </c>
      <c r="B10">
        <v>157</v>
      </c>
      <c r="C10" t="s">
        <v>301</v>
      </c>
      <c r="D10" t="s">
        <v>330</v>
      </c>
      <c r="G10" t="s">
        <v>331</v>
      </c>
      <c r="H10" s="10">
        <f>WORKDAY(K10,-14,jours_fériés[Dates])</f>
        <v>44414</v>
      </c>
      <c r="I10" s="10">
        <f>WORKDAY(H10,5,jours_fériés[Dates])</f>
        <v>44421</v>
      </c>
      <c r="J10" s="10">
        <f>WORKDAY(K10,-4,jours_fériés[Dates])</f>
        <v>44428</v>
      </c>
      <c r="K10" s="10">
        <f t="shared" si="0"/>
        <v>44434</v>
      </c>
      <c r="L10" s="10">
        <f>WORKDAY(M10,-1,jours_fériés[Dates])</f>
        <v>44434</v>
      </c>
      <c r="M10" s="10">
        <f>WORKDAY(N10,-5,jours_fériés[Dates])</f>
        <v>44435</v>
      </c>
      <c r="N10" s="10">
        <f>WORKDAY(P10,-8,jours_fériés[Dates])</f>
        <v>44442</v>
      </c>
      <c r="O10">
        <v>500</v>
      </c>
      <c r="P10" s="10">
        <f>WORKDAY(Q10,-5,jours_fériés[Dates])</f>
        <v>44454</v>
      </c>
      <c r="Q10" s="10">
        <v>44461</v>
      </c>
      <c r="R10" s="10"/>
      <c r="S10" s="10"/>
      <c r="T10" t="s">
        <v>300</v>
      </c>
    </row>
    <row r="11" spans="1:20" ht="18.75" customHeight="1" x14ac:dyDescent="0.25">
      <c r="A11" t="s">
        <v>15</v>
      </c>
      <c r="B11">
        <v>1</v>
      </c>
      <c r="C11" t="s">
        <v>299</v>
      </c>
      <c r="D11" t="s">
        <v>11</v>
      </c>
      <c r="H11" s="10">
        <f>WORKDAY(K11,-14,jours_fériés[Dates])</f>
        <v>44400</v>
      </c>
      <c r="I11" s="10">
        <f>WORKDAY(H11,5,jours_fériés[Dates])</f>
        <v>44407</v>
      </c>
      <c r="J11" s="10">
        <f>WORKDAY(K11,-4,jours_fériés[Dates])</f>
        <v>44414</v>
      </c>
      <c r="K11" s="10">
        <f t="shared" si="0"/>
        <v>44420</v>
      </c>
      <c r="L11" s="10">
        <f>WORKDAY(M11,-1,jours_fériés[Dates])</f>
        <v>44420</v>
      </c>
      <c r="M11" s="10">
        <f>WORKDAY(N11,-5,jours_fériés[Dates])</f>
        <v>44421</v>
      </c>
      <c r="N11" s="10">
        <f>WORKDAY(P11,-8,jours_fériés[Dates])</f>
        <v>44428</v>
      </c>
      <c r="O11">
        <v>600</v>
      </c>
      <c r="P11" s="10">
        <f>WORKDAY(Q11,-5,jours_fériés[Dates])</f>
        <v>44440</v>
      </c>
      <c r="Q11" s="10">
        <v>44447</v>
      </c>
      <c r="R11" s="10"/>
      <c r="S11" s="10"/>
      <c r="T11" t="s">
        <v>300</v>
      </c>
    </row>
    <row r="12" spans="1:20" ht="18.75" customHeight="1" x14ac:dyDescent="0.25">
      <c r="A12" t="s">
        <v>328</v>
      </c>
      <c r="B12">
        <v>158</v>
      </c>
      <c r="C12" t="s">
        <v>301</v>
      </c>
      <c r="D12" t="s">
        <v>330</v>
      </c>
      <c r="H12" s="10">
        <f>WORKDAY(K12,-14,jours_fériés[Dates])</f>
        <v>44428</v>
      </c>
      <c r="I12" s="10">
        <f>WORKDAY(H12,5,jours_fériés[Dates])</f>
        <v>44435</v>
      </c>
      <c r="J12" s="10">
        <f>WORKDAY(K12,-4,jours_fériés[Dates])</f>
        <v>44442</v>
      </c>
      <c r="K12" s="10">
        <f t="shared" si="0"/>
        <v>44448</v>
      </c>
      <c r="L12" s="10">
        <f>WORKDAY(M12,-1,jours_fériés[Dates])</f>
        <v>44448</v>
      </c>
      <c r="M12" s="10">
        <f>WORKDAY(N12,-5,jours_fériés[Dates])</f>
        <v>44449</v>
      </c>
      <c r="N12" s="10">
        <f>WORKDAY(P12,-8,jours_fériés[Dates])</f>
        <v>44456</v>
      </c>
      <c r="O12">
        <v>500</v>
      </c>
      <c r="P12" s="10">
        <f>WORKDAY(Q12,-5,jours_fériés[Dates])</f>
        <v>44468</v>
      </c>
      <c r="Q12" s="10">
        <v>44475</v>
      </c>
      <c r="R12" s="10"/>
      <c r="S12" s="10"/>
      <c r="T12" t="s">
        <v>300</v>
      </c>
    </row>
    <row r="13" spans="1:20" ht="18.75" customHeight="1" x14ac:dyDescent="0.25">
      <c r="A13" t="s">
        <v>328</v>
      </c>
      <c r="B13">
        <v>160</v>
      </c>
      <c r="C13" t="s">
        <v>299</v>
      </c>
      <c r="D13" t="s">
        <v>332</v>
      </c>
      <c r="H13" s="10">
        <f>WORKDAY(K13,-14,jours_fériés[Dates])</f>
        <v>44449</v>
      </c>
      <c r="I13" s="10">
        <f>WORKDAY(H13,5,jours_fériés[Dates])</f>
        <v>44456</v>
      </c>
      <c r="J13" s="10">
        <f>WORKDAY(K13,-4,jours_fériés[Dates])</f>
        <v>44463</v>
      </c>
      <c r="K13" s="10">
        <f t="shared" si="0"/>
        <v>44469</v>
      </c>
      <c r="L13" s="10">
        <f>WORKDAY(M13,-1,jours_fériés[Dates])</f>
        <v>44469</v>
      </c>
      <c r="M13" s="10">
        <f>WORKDAY(N13,-5,jours_fériés[Dates])</f>
        <v>44470</v>
      </c>
      <c r="N13" s="10">
        <f>WORKDAY(P13,-8,jours_fériés[Dates])</f>
        <v>44477</v>
      </c>
      <c r="O13">
        <v>500</v>
      </c>
      <c r="P13" s="10">
        <f>WORKDAY(Q13,-5,jours_fériés[Dates])</f>
        <v>44489</v>
      </c>
      <c r="Q13" s="10">
        <v>44496</v>
      </c>
      <c r="R13" s="10"/>
      <c r="S13" s="10"/>
      <c r="T13" t="s">
        <v>300</v>
      </c>
    </row>
    <row r="14" spans="1:20" ht="18.75" customHeight="1" x14ac:dyDescent="0.25">
      <c r="A14" t="s">
        <v>15</v>
      </c>
      <c r="B14">
        <v>2</v>
      </c>
      <c r="C14" t="s">
        <v>301</v>
      </c>
      <c r="D14" t="s">
        <v>11</v>
      </c>
      <c r="H14" s="10">
        <f>WORKDAY(K14,-14,jours_fériés[Dates])</f>
        <v>44427</v>
      </c>
      <c r="I14" s="10">
        <f>WORKDAY(H14,5,jours_fériés[Dates])</f>
        <v>44434</v>
      </c>
      <c r="J14" s="10">
        <f>WORKDAY(K14,-4,jours_fériés[Dates])</f>
        <v>44441</v>
      </c>
      <c r="K14" s="10">
        <f t="shared" si="0"/>
        <v>44447</v>
      </c>
      <c r="L14" s="10">
        <f>WORKDAY(M14,-1,jours_fériés[Dates])</f>
        <v>44447</v>
      </c>
      <c r="M14" s="10">
        <f>WORKDAY(N14,-5,jours_fériés[Dates])</f>
        <v>44448</v>
      </c>
      <c r="N14" s="10">
        <f>WORKDAY(P14,-8,jours_fériés[Dates])</f>
        <v>44455</v>
      </c>
      <c r="O14">
        <v>550</v>
      </c>
      <c r="P14" s="10">
        <f>WORKDAY(Q14,-5,jours_fériés[Dates])</f>
        <v>44467</v>
      </c>
      <c r="Q14" s="10">
        <v>44474</v>
      </c>
      <c r="R14" s="10"/>
      <c r="S14" s="10"/>
      <c r="T14" t="s">
        <v>300</v>
      </c>
    </row>
    <row r="15" spans="1:20" ht="18.75" customHeight="1" x14ac:dyDescent="0.25">
      <c r="A15" t="s">
        <v>328</v>
      </c>
      <c r="B15">
        <v>161</v>
      </c>
      <c r="C15" t="s">
        <v>301</v>
      </c>
      <c r="D15" t="s">
        <v>330</v>
      </c>
      <c r="G15" t="s">
        <v>311</v>
      </c>
      <c r="H15" s="10">
        <f>WORKDAY(K15,-14,jours_fériés[Dates])</f>
        <v>44462</v>
      </c>
      <c r="I15" s="10">
        <f>WORKDAY(H15,5,jours_fériés[Dates])</f>
        <v>44469</v>
      </c>
      <c r="J15" s="10">
        <f>WORKDAY(K15,-4,jours_fériés[Dates])</f>
        <v>44476</v>
      </c>
      <c r="K15" s="10">
        <f t="shared" si="0"/>
        <v>44482</v>
      </c>
      <c r="L15" s="10">
        <f>WORKDAY(M15,-1,jours_fériés[Dates])</f>
        <v>44482</v>
      </c>
      <c r="M15" s="10">
        <f>WORKDAY(N15,-5,jours_fériés[Dates])</f>
        <v>44483</v>
      </c>
      <c r="N15" s="10">
        <f>WORKDAY(P15,-8,jours_fériés[Dates])</f>
        <v>44490</v>
      </c>
      <c r="O15">
        <v>500</v>
      </c>
      <c r="P15" s="10">
        <f>WORKDAY(Q15,-5,jours_fériés[Dates])</f>
        <v>44502</v>
      </c>
      <c r="Q15" s="10">
        <v>44509</v>
      </c>
      <c r="R15" s="10"/>
      <c r="S15" s="10"/>
      <c r="T15" t="s">
        <v>300</v>
      </c>
    </row>
    <row r="16" spans="1:20" ht="18.75" customHeight="1" x14ac:dyDescent="0.25">
      <c r="A16" t="s">
        <v>328</v>
      </c>
      <c r="B16">
        <v>163</v>
      </c>
      <c r="C16" t="s">
        <v>299</v>
      </c>
      <c r="D16" t="s">
        <v>330</v>
      </c>
      <c r="H16" s="10">
        <f>WORKDAY(K16,-14,jours_fériés[Dates])</f>
        <v>44480</v>
      </c>
      <c r="I16" s="10">
        <f>WORKDAY(H16,5,jours_fériés[Dates])</f>
        <v>44487</v>
      </c>
      <c r="J16" s="10">
        <f>WORKDAY(K16,-4,jours_fériés[Dates])</f>
        <v>44494</v>
      </c>
      <c r="K16" s="10">
        <f t="shared" si="0"/>
        <v>44498</v>
      </c>
      <c r="L16" s="10">
        <f>WORKDAY(M16,-1,jours_fériés[Dates])</f>
        <v>44498</v>
      </c>
      <c r="M16" s="10">
        <f>WORKDAY(N16,-5,jours_fériés[Dates])</f>
        <v>44501</v>
      </c>
      <c r="N16" s="10">
        <f>WORKDAY(P16,-8,jours_fériés[Dates])</f>
        <v>44508</v>
      </c>
      <c r="O16">
        <v>500</v>
      </c>
      <c r="P16" s="10">
        <f>WORKDAY(Q16,-5,jours_fériés[Dates])</f>
        <v>44518</v>
      </c>
      <c r="Q16" s="10">
        <v>44525</v>
      </c>
      <c r="R16" s="10"/>
      <c r="S16" s="10"/>
      <c r="T16" t="s">
        <v>300</v>
      </c>
    </row>
    <row r="17" spans="1:20" ht="18.75" customHeight="1" x14ac:dyDescent="0.25">
      <c r="A17" t="s">
        <v>328</v>
      </c>
      <c r="B17">
        <v>165</v>
      </c>
      <c r="C17" t="s">
        <v>299</v>
      </c>
      <c r="D17" t="s">
        <v>330</v>
      </c>
      <c r="H17" s="10">
        <f>WORKDAY(K17,-14,jours_fériés[Dates])</f>
        <v>44869</v>
      </c>
      <c r="I17" s="10">
        <f>WORKDAY(H17,5,jours_fériés[Dates])</f>
        <v>44876</v>
      </c>
      <c r="J17" s="10">
        <f>WORKDAY(K17,-4,jours_fériés[Dates])</f>
        <v>44883</v>
      </c>
      <c r="K17" s="10">
        <f t="shared" si="0"/>
        <v>44889</v>
      </c>
      <c r="L17" s="10">
        <f>WORKDAY(M17,-1,jours_fériés[Dates])</f>
        <v>44889</v>
      </c>
      <c r="M17" s="10">
        <f>WORKDAY(N17,-5,jours_fériés[Dates])</f>
        <v>44890</v>
      </c>
      <c r="N17" s="10">
        <f>WORKDAY(P17,-8,jours_fériés[Dates])</f>
        <v>44897</v>
      </c>
      <c r="O17">
        <v>500</v>
      </c>
      <c r="P17" s="10">
        <f>WORKDAY(Q17,-5,jours_fériés[Dates])</f>
        <v>44909</v>
      </c>
      <c r="Q17" s="10">
        <v>44916</v>
      </c>
      <c r="R17" s="10"/>
      <c r="S17" s="10"/>
      <c r="T17" t="s">
        <v>300</v>
      </c>
    </row>
    <row r="18" spans="1:20" ht="18.75" customHeight="1" x14ac:dyDescent="0.25">
      <c r="A18" t="s">
        <v>15</v>
      </c>
      <c r="B18">
        <v>3</v>
      </c>
      <c r="C18" t="s">
        <v>299</v>
      </c>
      <c r="D18" t="s">
        <v>11</v>
      </c>
      <c r="H18" s="10">
        <f>WORKDAY(K18,-14,jours_fériés[Dates])</f>
        <v>44539</v>
      </c>
      <c r="I18" s="10">
        <f>WORKDAY(H18,5,jours_fériés[Dates])</f>
        <v>44546</v>
      </c>
      <c r="J18" s="10">
        <f>WORKDAY(K18,-4,jours_fériés[Dates])</f>
        <v>44553</v>
      </c>
      <c r="K18" s="10">
        <f t="shared" si="0"/>
        <v>44559</v>
      </c>
      <c r="L18" s="10">
        <f>WORKDAY(M18,-1,jours_fériés[Dates])</f>
        <v>44559</v>
      </c>
      <c r="M18" s="10">
        <f>WORKDAY(N18,-5,jours_fériés[Dates])</f>
        <v>44560</v>
      </c>
      <c r="N18" s="10">
        <f>WORKDAY(P18,-8,jours_fériés[Dates])</f>
        <v>44567</v>
      </c>
      <c r="O18">
        <v>500</v>
      </c>
      <c r="P18" s="10">
        <f>WORKDAY(Q18,-5,jours_fériés[Dates])</f>
        <v>44579</v>
      </c>
      <c r="Q18" s="10">
        <v>44586</v>
      </c>
      <c r="R18" s="10"/>
      <c r="S18" s="10"/>
      <c r="T18" t="s">
        <v>300</v>
      </c>
    </row>
    <row r="19" spans="1:20" ht="18.75" customHeight="1" x14ac:dyDescent="0.25">
      <c r="A19" t="s">
        <v>328</v>
      </c>
      <c r="B19">
        <v>167</v>
      </c>
      <c r="C19" t="s">
        <v>299</v>
      </c>
      <c r="D19" t="s">
        <v>330</v>
      </c>
      <c r="H19" s="10">
        <f>WORKDAY(K19,-14,jours_fériés[Dates])</f>
        <v>44553</v>
      </c>
      <c r="I19" s="10">
        <f>WORKDAY(H19,5,jours_fériés[Dates])</f>
        <v>44560</v>
      </c>
      <c r="J19" s="10">
        <f>WORKDAY(K19,-4,jours_fériés[Dates])</f>
        <v>44567</v>
      </c>
      <c r="K19" s="10">
        <f t="shared" si="0"/>
        <v>44573</v>
      </c>
      <c r="L19" s="10">
        <f>WORKDAY(M19,-1,jours_fériés[Dates])</f>
        <v>44573</v>
      </c>
      <c r="M19" s="10">
        <f>WORKDAY(N19,-5,jours_fériés[Dates])</f>
        <v>44574</v>
      </c>
      <c r="N19" s="10">
        <f>WORKDAY(P19,-8,jours_fériés[Dates])</f>
        <v>44581</v>
      </c>
      <c r="O19">
        <v>500</v>
      </c>
      <c r="P19" s="10">
        <f>WORKDAY(Q19,-5,jours_fériés[Dates])</f>
        <v>44593</v>
      </c>
      <c r="Q19" s="10">
        <v>44600</v>
      </c>
      <c r="R19" s="10"/>
      <c r="S19" s="10"/>
      <c r="T19" t="s">
        <v>300</v>
      </c>
    </row>
    <row r="20" spans="1:20" ht="18.75" customHeight="1" x14ac:dyDescent="0.25">
      <c r="A20" t="s">
        <v>15</v>
      </c>
      <c r="B20">
        <v>4</v>
      </c>
      <c r="C20" t="s">
        <v>301</v>
      </c>
      <c r="D20" t="s">
        <v>11</v>
      </c>
      <c r="H20" s="10">
        <f>WORKDAY(K20,-14,jours_fériés[Dates])</f>
        <v>44566</v>
      </c>
      <c r="I20" s="10">
        <f>WORKDAY(H20,5,jours_fériés[Dates])</f>
        <v>44573</v>
      </c>
      <c r="J20" s="10">
        <f>WORKDAY(K20,-4,jours_fériés[Dates])</f>
        <v>44580</v>
      </c>
      <c r="K20" s="10">
        <f t="shared" si="0"/>
        <v>44586</v>
      </c>
      <c r="L20" s="10">
        <f>WORKDAY(M20,-1,jours_fériés[Dates])</f>
        <v>44586</v>
      </c>
      <c r="M20" s="10">
        <f>WORKDAY(N20,-5,jours_fériés[Dates])</f>
        <v>44587</v>
      </c>
      <c r="N20" s="10">
        <f>WORKDAY(P20,-8,jours_fériés[Dates])</f>
        <v>44594</v>
      </c>
      <c r="O20">
        <v>500</v>
      </c>
      <c r="P20" s="10">
        <f>WORKDAY(Q20,-5,jours_fériés[Dates])</f>
        <v>44606</v>
      </c>
      <c r="Q20" s="10">
        <v>44612</v>
      </c>
      <c r="R20" s="10"/>
      <c r="S20" s="10"/>
      <c r="T20" t="s">
        <v>300</v>
      </c>
    </row>
    <row r="21" spans="1:20" ht="18.75" customHeight="1" x14ac:dyDescent="0.25">
      <c r="A21" t="s">
        <v>328</v>
      </c>
      <c r="B21">
        <v>169</v>
      </c>
      <c r="C21" t="s">
        <v>301</v>
      </c>
      <c r="D21" t="s">
        <v>330</v>
      </c>
      <c r="H21" s="10">
        <f>WORKDAY(K21,-14,jours_fériés[Dates])</f>
        <v>44580</v>
      </c>
      <c r="I21" s="10">
        <f>WORKDAY(H21,5,jours_fériés[Dates])</f>
        <v>44587</v>
      </c>
      <c r="J21" s="10">
        <f>WORKDAY(K21,-4,jours_fériés[Dates])</f>
        <v>44594</v>
      </c>
      <c r="K21" s="10">
        <f t="shared" si="0"/>
        <v>44600</v>
      </c>
      <c r="L21" s="10">
        <f>WORKDAY(M21,-1,jours_fériés[Dates])</f>
        <v>44600</v>
      </c>
      <c r="M21" s="10">
        <f>WORKDAY(N21,-5,jours_fériés[Dates])</f>
        <v>44601</v>
      </c>
      <c r="N21" s="10">
        <f>WORKDAY(P21,-8,jours_fériés[Dates])</f>
        <v>44608</v>
      </c>
      <c r="O21">
        <v>500</v>
      </c>
      <c r="P21" s="10">
        <f>WORKDAY(Q21,-5,jours_fériés[Dates])</f>
        <v>44620</v>
      </c>
      <c r="Q21" s="10">
        <v>44627</v>
      </c>
      <c r="R21" s="10"/>
      <c r="S21" s="10"/>
      <c r="T21" t="s">
        <v>300</v>
      </c>
    </row>
    <row r="22" spans="1:20" ht="18.75" customHeight="1" x14ac:dyDescent="0.25">
      <c r="A22" t="s">
        <v>15</v>
      </c>
      <c r="B22">
        <v>5</v>
      </c>
      <c r="C22" t="s">
        <v>301</v>
      </c>
      <c r="D22" t="s">
        <v>11</v>
      </c>
      <c r="H22" s="10">
        <f>WORKDAY(K22,-14,jours_fériés[Dates])</f>
        <v>44586</v>
      </c>
      <c r="I22" s="10">
        <f>WORKDAY(H22,5,jours_fériés[Dates])</f>
        <v>44593</v>
      </c>
      <c r="J22" s="10">
        <f>WORKDAY(K22,-4,jours_fériés[Dates])</f>
        <v>44600</v>
      </c>
      <c r="K22" s="10">
        <f t="shared" si="0"/>
        <v>44606</v>
      </c>
      <c r="L22" s="10">
        <f>WORKDAY(M22,-1,jours_fériés[Dates])</f>
        <v>44606</v>
      </c>
      <c r="M22" s="10">
        <f>WORKDAY(N22,-5,jours_fériés[Dates])</f>
        <v>44607</v>
      </c>
      <c r="N22" s="10">
        <f>WORKDAY(P22,-8,jours_fériés[Dates])</f>
        <v>44614</v>
      </c>
      <c r="O22">
        <v>500</v>
      </c>
      <c r="P22" s="10">
        <f>WORKDAY(Q22,-5,jours_fériés[Dates])</f>
        <v>44624</v>
      </c>
      <c r="Q22" s="10">
        <v>44631</v>
      </c>
      <c r="R22" s="10"/>
      <c r="S22" s="10"/>
      <c r="T22" t="s">
        <v>300</v>
      </c>
    </row>
    <row r="23" spans="1:20" ht="18.75" customHeight="1" x14ac:dyDescent="0.25">
      <c r="A23" t="s">
        <v>328</v>
      </c>
      <c r="B23">
        <v>170</v>
      </c>
      <c r="C23" t="s">
        <v>299</v>
      </c>
      <c r="D23" t="s">
        <v>329</v>
      </c>
      <c r="E23" t="s">
        <v>333</v>
      </c>
      <c r="H23" s="10">
        <f>WORKDAY(K23,-14,jours_fériés[Dates])</f>
        <v>44594</v>
      </c>
      <c r="I23" s="10">
        <f>WORKDAY(H23,5,jours_fériés[Dates])</f>
        <v>44601</v>
      </c>
      <c r="J23" s="10">
        <f>WORKDAY(K23,-4,jours_fériés[Dates])</f>
        <v>44608</v>
      </c>
      <c r="K23" s="10">
        <f t="shared" si="0"/>
        <v>44614</v>
      </c>
      <c r="L23" s="10">
        <f>WORKDAY(M23,-1,jours_fériés[Dates])</f>
        <v>44614</v>
      </c>
      <c r="M23" s="10">
        <f>WORKDAY(N23,-5,jours_fériés[Dates])</f>
        <v>44615</v>
      </c>
      <c r="N23" s="10">
        <f>WORKDAY(P23,-8,jours_fériés[Dates])</f>
        <v>44622</v>
      </c>
      <c r="O23">
        <v>500</v>
      </c>
      <c r="P23" s="10">
        <f>WORKDAY(Q23,-5,jours_fériés[Dates])</f>
        <v>44634</v>
      </c>
      <c r="Q23" s="10">
        <v>44641</v>
      </c>
      <c r="R23" s="10"/>
      <c r="S23" s="10"/>
      <c r="T23" t="s">
        <v>300</v>
      </c>
    </row>
    <row r="24" spans="1:20" ht="18.75" customHeight="1" x14ac:dyDescent="0.25">
      <c r="A24" t="s">
        <v>15</v>
      </c>
      <c r="B24">
        <v>6</v>
      </c>
      <c r="C24" t="s">
        <v>301</v>
      </c>
      <c r="D24" t="s">
        <v>11</v>
      </c>
      <c r="E24" t="s">
        <v>302</v>
      </c>
      <c r="H24" s="10">
        <f>WORKDAY(K24,-14,jours_fériés[Dates])</f>
        <v>44607</v>
      </c>
      <c r="I24" s="10">
        <f>WORKDAY(H24,5,jours_fériés[Dates])</f>
        <v>44614</v>
      </c>
      <c r="J24" s="10">
        <f>WORKDAY(K24,-4,jours_fériés[Dates])</f>
        <v>44621</v>
      </c>
      <c r="K24" s="10">
        <f t="shared" si="0"/>
        <v>44627</v>
      </c>
      <c r="L24" s="10">
        <f>WORKDAY(M24,-1,jours_fériés[Dates])</f>
        <v>44627</v>
      </c>
      <c r="M24" s="10">
        <f>WORKDAY(N24,-5,jours_fériés[Dates])</f>
        <v>44628</v>
      </c>
      <c r="N24" s="10">
        <f>WORKDAY(P24,-8,jours_fériés[Dates])</f>
        <v>44635</v>
      </c>
      <c r="O24">
        <v>500</v>
      </c>
      <c r="P24" s="10">
        <f>WORKDAY(Q24,-5,jours_fériés[Dates])</f>
        <v>44645</v>
      </c>
      <c r="Q24" s="10">
        <v>44652</v>
      </c>
      <c r="R24" s="10"/>
      <c r="S24" s="10"/>
      <c r="T24" t="s">
        <v>300</v>
      </c>
    </row>
    <row r="25" spans="1:20" ht="18.75" customHeight="1" x14ac:dyDescent="0.25">
      <c r="A25" t="s">
        <v>328</v>
      </c>
      <c r="B25">
        <v>172</v>
      </c>
      <c r="C25" t="s">
        <v>301</v>
      </c>
      <c r="D25" t="s">
        <v>330</v>
      </c>
      <c r="E25" t="s">
        <v>334</v>
      </c>
      <c r="H25" s="10">
        <f>WORKDAY(K25,-14,jours_fériés[Dates])</f>
        <v>44616</v>
      </c>
      <c r="I25" s="10">
        <f>WORKDAY(H25,5,jours_fériés[Dates])</f>
        <v>44623</v>
      </c>
      <c r="J25" s="10">
        <f>WORKDAY(K25,-4,jours_fériés[Dates])</f>
        <v>44630</v>
      </c>
      <c r="K25" s="10">
        <f t="shared" si="0"/>
        <v>44636</v>
      </c>
      <c r="L25" s="10">
        <f>WORKDAY(M25,-1,jours_fériés[Dates])</f>
        <v>44636</v>
      </c>
      <c r="M25" s="10">
        <f>WORKDAY(N25,-5,jours_fériés[Dates])</f>
        <v>44637</v>
      </c>
      <c r="N25" s="10">
        <f>WORKDAY(P25,-8,jours_fériés[Dates])</f>
        <v>44644</v>
      </c>
      <c r="O25">
        <v>500</v>
      </c>
      <c r="P25" s="10">
        <f>WORKDAY(Q25,-5,jours_fériés[Dates])</f>
        <v>44656</v>
      </c>
      <c r="Q25" s="10">
        <v>44663</v>
      </c>
      <c r="R25" s="10"/>
      <c r="S25" s="10"/>
      <c r="T25" t="s">
        <v>300</v>
      </c>
    </row>
    <row r="26" spans="1:20" ht="18.75" customHeight="1" x14ac:dyDescent="0.25">
      <c r="A26" t="s">
        <v>15</v>
      </c>
      <c r="B26">
        <v>7</v>
      </c>
      <c r="C26" t="s">
        <v>299</v>
      </c>
      <c r="D26" t="s">
        <v>303</v>
      </c>
      <c r="E26" t="s">
        <v>304</v>
      </c>
      <c r="H26" s="10">
        <f>WORKDAY(K26,-14,jours_fériés[Dates])</f>
        <v>44634</v>
      </c>
      <c r="I26" s="10">
        <f>WORKDAY(H26,5,jours_fériés[Dates])</f>
        <v>44641</v>
      </c>
      <c r="J26" s="10">
        <f>WORKDAY(K26,-4,jours_fériés[Dates])</f>
        <v>44648</v>
      </c>
      <c r="K26" s="10">
        <f t="shared" si="0"/>
        <v>44652</v>
      </c>
      <c r="L26" s="10">
        <f>WORKDAY(M26,-1,jours_fériés[Dates])</f>
        <v>44652</v>
      </c>
      <c r="M26" s="10">
        <f>WORKDAY(N26,-5,jours_fériés[Dates])</f>
        <v>44655</v>
      </c>
      <c r="N26" s="10">
        <f>WORKDAY(P26,-8,jours_fériés[Dates])</f>
        <v>44662</v>
      </c>
      <c r="O26">
        <v>500</v>
      </c>
      <c r="P26" s="10">
        <f>WORKDAY(Q26,-5,jours_fériés[Dates])</f>
        <v>44672</v>
      </c>
      <c r="Q26" s="10">
        <v>44679</v>
      </c>
      <c r="R26" s="10"/>
      <c r="S26" s="10"/>
      <c r="T26" t="s">
        <v>300</v>
      </c>
    </row>
    <row r="27" spans="1:20" ht="18.75" customHeight="1" x14ac:dyDescent="0.25">
      <c r="A27" t="s">
        <v>328</v>
      </c>
      <c r="B27">
        <v>175</v>
      </c>
      <c r="C27" t="s">
        <v>301</v>
      </c>
      <c r="D27" t="s">
        <v>330</v>
      </c>
      <c r="E27" t="s">
        <v>335</v>
      </c>
      <c r="H27" s="10">
        <f>WORKDAY(K27,-14,jours_fériés[Dates])</f>
        <v>44648</v>
      </c>
      <c r="I27" s="10">
        <f>WORKDAY(H27,5,jours_fériés[Dates])</f>
        <v>44655</v>
      </c>
      <c r="J27" s="10">
        <f>WORKDAY(K27,-4,jours_fériés[Dates])</f>
        <v>44662</v>
      </c>
      <c r="K27" s="10">
        <f t="shared" si="0"/>
        <v>44666</v>
      </c>
      <c r="L27" s="10">
        <f>WORKDAY(M27,-1,jours_fériés[Dates])</f>
        <v>44666</v>
      </c>
      <c r="M27" s="10">
        <f>WORKDAY(N27,-5,jours_fériés[Dates])</f>
        <v>44669</v>
      </c>
      <c r="N27" s="10">
        <f>WORKDAY(P27,-8,jours_fériés[Dates])</f>
        <v>44676</v>
      </c>
      <c r="O27">
        <v>500</v>
      </c>
      <c r="P27" s="10">
        <f>WORKDAY(Q27,-5,jours_fériés[Dates])</f>
        <v>44686</v>
      </c>
      <c r="Q27" s="10">
        <v>44693</v>
      </c>
      <c r="R27" s="10"/>
      <c r="S27" s="10"/>
      <c r="T27" t="s">
        <v>300</v>
      </c>
    </row>
    <row r="28" spans="1:20" ht="18.75" customHeight="1" x14ac:dyDescent="0.25">
      <c r="A28" t="s">
        <v>15</v>
      </c>
      <c r="B28">
        <v>8</v>
      </c>
      <c r="C28" t="s">
        <v>301</v>
      </c>
      <c r="D28" t="s">
        <v>11</v>
      </c>
      <c r="E28" t="s">
        <v>305</v>
      </c>
      <c r="H28" s="10">
        <f>WORKDAY(K28,-14,jours_fériés[Dates])</f>
        <v>44686</v>
      </c>
      <c r="I28" s="10">
        <f>WORKDAY(H28,5,jours_fériés[Dates])</f>
        <v>44693</v>
      </c>
      <c r="J28" s="10">
        <f>WORKDAY(K28,-4,jours_fériés[Dates])</f>
        <v>44700</v>
      </c>
      <c r="K28" s="10">
        <f t="shared" si="0"/>
        <v>44706</v>
      </c>
      <c r="L28" s="10">
        <f>WORKDAY(M28,-1,jours_fériés[Dates])</f>
        <v>44706</v>
      </c>
      <c r="M28" s="10">
        <f>WORKDAY(N28,-5,jours_fériés[Dates])</f>
        <v>44707</v>
      </c>
      <c r="N28" s="10">
        <f>WORKDAY(P28,-8,jours_fériés[Dates])</f>
        <v>44714</v>
      </c>
      <c r="O28">
        <v>500</v>
      </c>
      <c r="P28" s="10">
        <f>WORKDAY(Q28,-5,jours_fériés[Dates])</f>
        <v>44726</v>
      </c>
      <c r="Q28" s="10">
        <v>44733</v>
      </c>
      <c r="R28" s="10"/>
      <c r="S28" s="10"/>
      <c r="T28" t="s">
        <v>300</v>
      </c>
    </row>
    <row r="29" spans="1:20" ht="18.75" customHeight="1" x14ac:dyDescent="0.25">
      <c r="A29" t="s">
        <v>328</v>
      </c>
      <c r="B29">
        <v>179</v>
      </c>
      <c r="C29" t="s">
        <v>299</v>
      </c>
      <c r="D29" t="s">
        <v>329</v>
      </c>
      <c r="E29" t="s">
        <v>336</v>
      </c>
      <c r="G29" t="s">
        <v>337</v>
      </c>
      <c r="H29" s="10">
        <f>WORKDAY(K29,-14,jours_fériés[Dates])</f>
        <v>44760</v>
      </c>
      <c r="I29" s="10">
        <f>WORKDAY(H29,5,jours_fériés[Dates])</f>
        <v>44767</v>
      </c>
      <c r="J29" s="10">
        <f>WORKDAY(K29,-4,jours_fériés[Dates])</f>
        <v>44774</v>
      </c>
      <c r="K29" s="10">
        <f t="shared" si="0"/>
        <v>44778</v>
      </c>
      <c r="L29" s="10">
        <f>WORKDAY(M29,-1,jours_fériés[Dates])</f>
        <v>44778</v>
      </c>
      <c r="M29" s="10">
        <f>WORKDAY(N29,-5,jours_fériés[Dates])</f>
        <v>44788</v>
      </c>
      <c r="N29" s="10">
        <f>WORKDAY(P29,-8,jours_fériés[Dates])</f>
        <v>44795</v>
      </c>
      <c r="O29">
        <v>500</v>
      </c>
      <c r="P29" s="10">
        <f>WORKDAY(Q29,-5,jours_fériés[Dates])</f>
        <v>44805</v>
      </c>
      <c r="Q29" s="10">
        <v>44812</v>
      </c>
      <c r="R29" s="10"/>
      <c r="S29" s="10"/>
      <c r="T29" t="s">
        <v>314</v>
      </c>
    </row>
    <row r="30" spans="1:20" ht="18.75" customHeight="1" x14ac:dyDescent="0.25">
      <c r="A30" t="s">
        <v>15</v>
      </c>
      <c r="B30">
        <v>9</v>
      </c>
      <c r="C30" t="s">
        <v>299</v>
      </c>
      <c r="D30" t="s">
        <v>306</v>
      </c>
      <c r="E30" t="s">
        <v>307</v>
      </c>
      <c r="H30" s="10">
        <f>WORKDAY(K30,-14,jours_fériés[Dates])</f>
        <v>44697</v>
      </c>
      <c r="I30" s="10">
        <f>WORKDAY(H30,5,jours_fériés[Dates])</f>
        <v>44704</v>
      </c>
      <c r="J30" s="10">
        <f>WORKDAY(K30,-4,jours_fériés[Dates])</f>
        <v>44711</v>
      </c>
      <c r="K30" s="10">
        <f t="shared" si="0"/>
        <v>44715</v>
      </c>
      <c r="L30" s="10">
        <f>WORKDAY(M30,-1,jours_fériés[Dates])</f>
        <v>44715</v>
      </c>
      <c r="M30" s="10">
        <f>WORKDAY(N30,-5,jours_fériés[Dates])</f>
        <v>44718</v>
      </c>
      <c r="N30" s="10">
        <f>WORKDAY(P30,-8,jours_fériés[Dates])</f>
        <v>44725</v>
      </c>
      <c r="O30">
        <v>500</v>
      </c>
      <c r="P30" s="10">
        <f>WORKDAY(Q30,-5,jours_fériés[Dates])</f>
        <v>44735</v>
      </c>
      <c r="Q30" s="10">
        <v>44742</v>
      </c>
      <c r="R30" s="10"/>
      <c r="S30" s="10"/>
      <c r="T30" t="s">
        <v>300</v>
      </c>
    </row>
    <row r="31" spans="1:20" ht="18.75" customHeight="1" x14ac:dyDescent="0.25">
      <c r="A31" t="s">
        <v>15</v>
      </c>
      <c r="B31">
        <v>10</v>
      </c>
      <c r="C31" t="s">
        <v>299</v>
      </c>
      <c r="D31" t="s">
        <v>303</v>
      </c>
      <c r="E31" t="s">
        <v>308</v>
      </c>
      <c r="H31" s="10">
        <f>WORKDAY(K31,-14,jours_fériés[Dates])</f>
        <v>44713</v>
      </c>
      <c r="I31" s="10">
        <f>WORKDAY(H31,5,jours_fériés[Dates])</f>
        <v>44720</v>
      </c>
      <c r="J31" s="10">
        <f>WORKDAY(K31,-4,jours_fériés[Dates])</f>
        <v>44727</v>
      </c>
      <c r="K31" s="10">
        <f t="shared" si="0"/>
        <v>44733</v>
      </c>
      <c r="L31" s="10">
        <f>WORKDAY(M31,-1,jours_fériés[Dates])</f>
        <v>44733</v>
      </c>
      <c r="M31" s="10">
        <f>WORKDAY(N31,-5,jours_fériés[Dates])</f>
        <v>44734</v>
      </c>
      <c r="N31" s="10">
        <f>WORKDAY(P31,-8,jours_fériés[Dates])</f>
        <v>44741</v>
      </c>
      <c r="O31">
        <v>500</v>
      </c>
      <c r="P31" s="10">
        <f>WORKDAY(Q31,-5,jours_fériés[Dates])</f>
        <v>44753</v>
      </c>
      <c r="Q31" s="10">
        <v>44760</v>
      </c>
      <c r="R31" s="10"/>
      <c r="S31" s="10"/>
      <c r="T31" t="s">
        <v>300</v>
      </c>
    </row>
    <row r="32" spans="1:20" ht="18.75" customHeight="1" x14ac:dyDescent="0.25">
      <c r="A32" t="s">
        <v>15</v>
      </c>
      <c r="B32">
        <v>11</v>
      </c>
      <c r="C32" t="s">
        <v>301</v>
      </c>
      <c r="D32" t="s">
        <v>11</v>
      </c>
      <c r="E32" t="s">
        <v>309</v>
      </c>
      <c r="H32" s="10">
        <f>WORKDAY(K32,-14,jours_fériés[Dates])</f>
        <v>44725</v>
      </c>
      <c r="I32" s="10">
        <f>WORKDAY(H32,5,jours_fériés[Dates])</f>
        <v>44732</v>
      </c>
      <c r="J32" s="10">
        <f>WORKDAY(K32,-4,jours_fériés[Dates])</f>
        <v>44739</v>
      </c>
      <c r="K32" s="10">
        <f t="shared" si="0"/>
        <v>44743</v>
      </c>
      <c r="L32" s="10">
        <f>WORKDAY(M32,-1,jours_fériés[Dates])</f>
        <v>44743</v>
      </c>
      <c r="M32" s="10">
        <f>WORKDAY(N32,-5,jours_fériés[Dates])</f>
        <v>44746</v>
      </c>
      <c r="N32" s="10">
        <f>WORKDAY(P32,-8,jours_fériés[Dates])</f>
        <v>44753</v>
      </c>
      <c r="O32">
        <v>500</v>
      </c>
      <c r="P32" s="10">
        <f>WORKDAY(Q32,-5,jours_fériés[Dates])</f>
        <v>44763</v>
      </c>
      <c r="Q32" s="10">
        <v>44770</v>
      </c>
      <c r="R32" s="10"/>
      <c r="S32" s="10"/>
      <c r="T32" t="s">
        <v>300</v>
      </c>
    </row>
    <row r="33" spans="1:20" ht="18.75" customHeight="1" x14ac:dyDescent="0.25">
      <c r="A33" t="s">
        <v>15</v>
      </c>
      <c r="B33">
        <v>12</v>
      </c>
      <c r="C33" t="s">
        <v>299</v>
      </c>
      <c r="D33" t="s">
        <v>11</v>
      </c>
      <c r="E33" t="s">
        <v>310</v>
      </c>
      <c r="G33" t="s">
        <v>311</v>
      </c>
      <c r="H33" s="10">
        <f>WORKDAY(K33,-14,jours_fériés[Dates])</f>
        <v>44753</v>
      </c>
      <c r="I33" s="10">
        <f>WORKDAY(H33,5,jours_fériés[Dates])</f>
        <v>44760</v>
      </c>
      <c r="J33" s="10">
        <f>WORKDAY(K33,-4,jours_fériés[Dates])</f>
        <v>44767</v>
      </c>
      <c r="K33" s="10">
        <f t="shared" si="0"/>
        <v>44771</v>
      </c>
      <c r="L33" s="10">
        <f>WORKDAY(M33,-1,jours_fériés[Dates])</f>
        <v>44771</v>
      </c>
      <c r="M33" s="10">
        <f>WORKDAY(N33,-5,jours_fériés[Dates])</f>
        <v>44774</v>
      </c>
      <c r="N33" s="10">
        <f>WORKDAY(P33,-8,jours_fériés[Dates])</f>
        <v>44788</v>
      </c>
      <c r="O33">
        <v>500</v>
      </c>
      <c r="P33" s="10">
        <f>WORKDAY(Q33,-5,jours_fériés[Dates])</f>
        <v>44798</v>
      </c>
      <c r="Q33" s="10">
        <v>44805</v>
      </c>
      <c r="R33" s="10"/>
      <c r="S33" s="10"/>
      <c r="T33" t="s">
        <v>300</v>
      </c>
    </row>
    <row r="34" spans="1:20" ht="18.75" customHeight="1" x14ac:dyDescent="0.25">
      <c r="A34" t="s">
        <v>15</v>
      </c>
      <c r="B34">
        <v>13</v>
      </c>
      <c r="C34" t="s">
        <v>299</v>
      </c>
      <c r="D34" t="s">
        <v>13</v>
      </c>
      <c r="E34" t="s">
        <v>312</v>
      </c>
      <c r="G34" t="s">
        <v>311</v>
      </c>
      <c r="H34" s="10">
        <f>WORKDAY(K34,-14,jours_fériés[Dates])</f>
        <v>44767</v>
      </c>
      <c r="I34" s="10">
        <f>WORKDAY(H34,5,jours_fériés[Dates])</f>
        <v>44774</v>
      </c>
      <c r="J34" s="10">
        <f>WORKDAY(K34,-4,jours_fériés[Dates])</f>
        <v>44788</v>
      </c>
      <c r="K34" s="10">
        <f t="shared" si="0"/>
        <v>44792</v>
      </c>
      <c r="L34" s="10">
        <f>WORKDAY(M34,-1,jours_fériés[Dates])</f>
        <v>44792</v>
      </c>
      <c r="M34" s="10">
        <f>WORKDAY(N34,-5,jours_fériés[Dates])</f>
        <v>44795</v>
      </c>
      <c r="N34" s="10">
        <f>WORKDAY(P34,-8,jours_fériés[Dates])</f>
        <v>44802</v>
      </c>
      <c r="O34">
        <v>500</v>
      </c>
      <c r="P34" s="10">
        <f>WORKDAY(Q34,-5,jours_fériés[Dates])</f>
        <v>44812</v>
      </c>
      <c r="Q34" s="10">
        <v>44819</v>
      </c>
      <c r="R34" s="10"/>
      <c r="S34" s="10"/>
      <c r="T34" t="s">
        <v>300</v>
      </c>
    </row>
    <row r="35" spans="1:20" ht="18.75" customHeight="1" x14ac:dyDescent="0.25">
      <c r="A35" t="s">
        <v>15</v>
      </c>
      <c r="B35">
        <v>14</v>
      </c>
      <c r="C35" t="s">
        <v>299</v>
      </c>
      <c r="D35" t="s">
        <v>11</v>
      </c>
      <c r="E35" t="s">
        <v>313</v>
      </c>
      <c r="G35" t="s">
        <v>311</v>
      </c>
      <c r="H35" s="10">
        <f>WORKDAY(K35,-14,jours_fériés[Dates])</f>
        <v>44777</v>
      </c>
      <c r="I35" s="10">
        <f>WORKDAY(H35,5,jours_fériés[Dates])</f>
        <v>44791</v>
      </c>
      <c r="J35" s="10">
        <f>WORKDAY(K35,-4,jours_fériés[Dates])</f>
        <v>44798</v>
      </c>
      <c r="K35" s="10">
        <f t="shared" si="0"/>
        <v>44804</v>
      </c>
      <c r="L35" s="10">
        <f>WORKDAY(M35,-1,jours_fériés[Dates])</f>
        <v>44804</v>
      </c>
      <c r="M35" s="10">
        <f>WORKDAY(N35,-5,jours_fériés[Dates])</f>
        <v>44805</v>
      </c>
      <c r="N35" s="10">
        <f>WORKDAY(P35,-8,jours_fériés[Dates])</f>
        <v>44812</v>
      </c>
      <c r="O35">
        <v>500</v>
      </c>
      <c r="P35" s="10">
        <f>WORKDAY(Q35,-5,jours_fériés[Dates])</f>
        <v>44824</v>
      </c>
      <c r="Q35" s="10">
        <v>44831</v>
      </c>
      <c r="R35" s="10"/>
      <c r="S35" s="10"/>
      <c r="T35" t="s">
        <v>314</v>
      </c>
    </row>
    <row r="36" spans="1:20" ht="18.75" customHeight="1" x14ac:dyDescent="0.25">
      <c r="A36" t="s">
        <v>15</v>
      </c>
      <c r="B36">
        <v>15</v>
      </c>
      <c r="C36" t="s">
        <v>299</v>
      </c>
      <c r="D36" t="s">
        <v>11</v>
      </c>
      <c r="E36" t="s">
        <v>315</v>
      </c>
      <c r="F36">
        <v>9371</v>
      </c>
      <c r="H36" s="10">
        <f>WORKDAY(K36,-14,jours_fériés[Dates])</f>
        <v>44795</v>
      </c>
      <c r="I36" s="10">
        <f>WORKDAY(H36,5,jours_fériés[Dates])</f>
        <v>44802</v>
      </c>
      <c r="J36" s="10">
        <f>WORKDAY(K36,-4,jours_fériés[Dates])</f>
        <v>44809</v>
      </c>
      <c r="K36" s="10">
        <f t="shared" si="0"/>
        <v>44813</v>
      </c>
      <c r="L36" s="10">
        <f>WORKDAY(M36,-1,jours_fériés[Dates])</f>
        <v>44813</v>
      </c>
      <c r="M36" s="10">
        <f>WORKDAY(N36,-5,jours_fériés[Dates])</f>
        <v>44816</v>
      </c>
      <c r="N36" s="10">
        <f>WORKDAY(P36,-8,jours_fériés[Dates])</f>
        <v>44823</v>
      </c>
      <c r="O36">
        <v>500</v>
      </c>
      <c r="P36" s="10">
        <f>WORKDAY(Q36,-5,jours_fériés[Dates])</f>
        <v>44833</v>
      </c>
      <c r="Q36" s="10">
        <v>44840</v>
      </c>
      <c r="R36" s="10"/>
      <c r="S36" s="10"/>
      <c r="T36" t="s">
        <v>314</v>
      </c>
    </row>
    <row r="37" spans="1:20" ht="18.75" customHeight="1" x14ac:dyDescent="0.25">
      <c r="A37" t="s">
        <v>15</v>
      </c>
      <c r="B37">
        <v>16</v>
      </c>
      <c r="C37" t="s">
        <v>301</v>
      </c>
      <c r="D37" t="s">
        <v>11</v>
      </c>
      <c r="E37" t="s">
        <v>316</v>
      </c>
      <c r="F37">
        <v>9393</v>
      </c>
      <c r="H37" s="10">
        <f>WORKDAY(K37,-14,jours_fériés[Dates])</f>
        <v>44806</v>
      </c>
      <c r="I37" s="10">
        <f>WORKDAY(H37,5,jours_fériés[Dates])</f>
        <v>44813</v>
      </c>
      <c r="J37" s="10">
        <f>WORKDAY(K37,-4,jours_fériés[Dates])</f>
        <v>44820</v>
      </c>
      <c r="K37" s="10">
        <f t="shared" si="0"/>
        <v>44826</v>
      </c>
      <c r="L37" s="10">
        <f>WORKDAY(M37,-1,jours_fériés[Dates])</f>
        <v>44826</v>
      </c>
      <c r="M37" s="10">
        <f>WORKDAY(N37,-5,jours_fériés[Dates])</f>
        <v>44827</v>
      </c>
      <c r="N37" s="10">
        <f>WORKDAY(P37,-8,jours_fériés[Dates])</f>
        <v>44834</v>
      </c>
      <c r="O37">
        <v>500</v>
      </c>
      <c r="P37" s="10">
        <f>WORKDAY(Q37,-5,jours_fériés[Dates])</f>
        <v>44846</v>
      </c>
      <c r="Q37" s="10">
        <v>44853</v>
      </c>
      <c r="R37" s="10"/>
      <c r="S37" s="10"/>
      <c r="T37" t="s">
        <v>314</v>
      </c>
    </row>
    <row r="38" spans="1:20" ht="18.75" customHeight="1" x14ac:dyDescent="0.25">
      <c r="A38" t="s">
        <v>15</v>
      </c>
      <c r="B38">
        <v>17</v>
      </c>
      <c r="C38" t="s">
        <v>299</v>
      </c>
      <c r="D38" t="s">
        <v>317</v>
      </c>
      <c r="E38" t="s">
        <v>318</v>
      </c>
      <c r="F38">
        <v>9410</v>
      </c>
      <c r="H38" s="10">
        <f>WORKDAY(K38,-14,jours_fériés[Dates])</f>
        <v>44816</v>
      </c>
      <c r="I38" s="10">
        <f>WORKDAY(H38,5,jours_fériés[Dates])</f>
        <v>44823</v>
      </c>
      <c r="J38" s="10">
        <f>WORKDAY(K38,-4,jours_fériés[Dates])</f>
        <v>44830</v>
      </c>
      <c r="K38" s="10">
        <f t="shared" si="0"/>
        <v>44834</v>
      </c>
      <c r="L38" s="10">
        <f>WORKDAY(M38,-1,jours_fériés[Dates])</f>
        <v>44834</v>
      </c>
      <c r="M38" s="10">
        <f>WORKDAY(N38,-5,jours_fériés[Dates])</f>
        <v>44837</v>
      </c>
      <c r="N38" s="10">
        <f>WORKDAY(P38,-8,jours_fériés[Dates])</f>
        <v>44844</v>
      </c>
      <c r="O38">
        <v>500</v>
      </c>
      <c r="P38" s="10">
        <f>WORKDAY(Q38,-5,jours_fériés[Dates])</f>
        <v>44854</v>
      </c>
      <c r="Q38" s="10">
        <v>44861</v>
      </c>
      <c r="R38" s="10"/>
      <c r="S38" s="10"/>
      <c r="T38" t="s">
        <v>314</v>
      </c>
    </row>
    <row r="39" spans="1:20" ht="18.75" customHeight="1" x14ac:dyDescent="0.25">
      <c r="A39" t="s">
        <v>15</v>
      </c>
      <c r="B39">
        <v>18</v>
      </c>
      <c r="C39" t="s">
        <v>299</v>
      </c>
      <c r="D39" t="s">
        <v>11</v>
      </c>
      <c r="E39" t="s">
        <v>319</v>
      </c>
      <c r="F39">
        <v>9421</v>
      </c>
      <c r="G39" t="s">
        <v>311</v>
      </c>
      <c r="H39" s="10">
        <f>WORKDAY(K39,-14,jours_fériés[Dates])</f>
        <v>44832</v>
      </c>
      <c r="I39" s="10">
        <f>WORKDAY(H39,5,jours_fériés[Dates])</f>
        <v>44839</v>
      </c>
      <c r="J39" s="10">
        <f>WORKDAY(K39,-4,jours_fériés[Dates])</f>
        <v>44846</v>
      </c>
      <c r="K39" s="10">
        <f t="shared" si="0"/>
        <v>44852</v>
      </c>
      <c r="L39" s="10">
        <f>WORKDAY(M39,-1,jours_fériés[Dates])</f>
        <v>44852</v>
      </c>
      <c r="M39" s="10">
        <f>WORKDAY(N39,-5,jours_fériés[Dates])</f>
        <v>44853</v>
      </c>
      <c r="N39" s="10">
        <f>WORKDAY(P39,-8,jours_fériés[Dates])</f>
        <v>44860</v>
      </c>
      <c r="O39">
        <v>500</v>
      </c>
      <c r="P39" s="10">
        <f>WORKDAY(Q39,-5,jours_fériés[Dates])</f>
        <v>44872</v>
      </c>
      <c r="Q39" s="10">
        <v>44879</v>
      </c>
      <c r="R39" s="10"/>
      <c r="S39" s="10"/>
      <c r="T39" t="s">
        <v>314</v>
      </c>
    </row>
    <row r="40" spans="1:20" ht="18.75" customHeight="1" x14ac:dyDescent="0.25">
      <c r="A40" t="s">
        <v>15</v>
      </c>
      <c r="B40">
        <v>19</v>
      </c>
      <c r="C40" t="s">
        <v>301</v>
      </c>
      <c r="D40" t="s">
        <v>317</v>
      </c>
      <c r="E40" t="s">
        <v>320</v>
      </c>
      <c r="F40">
        <v>9462</v>
      </c>
      <c r="G40" t="s">
        <v>311</v>
      </c>
      <c r="H40" s="10">
        <f>WORKDAY(K40,-14,jours_fériés[Dates])</f>
        <v>44844</v>
      </c>
      <c r="I40" s="10">
        <f>WORKDAY(H40,5,jours_fériés[Dates])</f>
        <v>44851</v>
      </c>
      <c r="J40" s="10">
        <f>WORKDAY(K40,-4,jours_fériés[Dates])</f>
        <v>44858</v>
      </c>
      <c r="K40" s="10">
        <f t="shared" si="0"/>
        <v>44862</v>
      </c>
      <c r="L40" s="10">
        <f>WORKDAY(M40,-1,jours_fériés[Dates])</f>
        <v>44862</v>
      </c>
      <c r="M40" s="10">
        <f>WORKDAY(N40,-5,jours_fériés[Dates])</f>
        <v>44865</v>
      </c>
      <c r="N40" s="10">
        <f>WORKDAY(P40,-8,jours_fériés[Dates])</f>
        <v>44872</v>
      </c>
      <c r="O40">
        <v>500</v>
      </c>
      <c r="P40" s="10">
        <f>WORKDAY(Q40,-5,jours_fériés[Dates])</f>
        <v>44882</v>
      </c>
      <c r="Q40" s="10">
        <v>44889</v>
      </c>
      <c r="R40" s="10"/>
      <c r="S40" s="10"/>
      <c r="T40" t="s">
        <v>314</v>
      </c>
    </row>
    <row r="41" spans="1:20" ht="18.75" customHeight="1" x14ac:dyDescent="0.25">
      <c r="A41" t="s">
        <v>15</v>
      </c>
      <c r="B41">
        <v>20</v>
      </c>
      <c r="C41" t="s">
        <v>301</v>
      </c>
      <c r="D41" t="s">
        <v>11</v>
      </c>
      <c r="E41" t="s">
        <v>321</v>
      </c>
      <c r="F41">
        <v>9463</v>
      </c>
      <c r="G41" t="s">
        <v>311</v>
      </c>
      <c r="H41" s="10">
        <f>WORKDAY(K41,-14,jours_fériés[Dates])</f>
        <v>44854</v>
      </c>
      <c r="I41" s="10">
        <f>WORKDAY(H41,5,jours_fériés[Dates])</f>
        <v>44861</v>
      </c>
      <c r="J41" s="10">
        <f>WORKDAY(K41,-4,jours_fériés[Dates])</f>
        <v>44868</v>
      </c>
      <c r="K41" s="10">
        <f t="shared" si="0"/>
        <v>44874</v>
      </c>
      <c r="L41" s="10">
        <f>WORKDAY(M41,-1,jours_fériés[Dates])</f>
        <v>44874</v>
      </c>
      <c r="M41" s="10">
        <f>WORKDAY(N41,-5,jours_fériés[Dates])</f>
        <v>44875</v>
      </c>
      <c r="N41" s="10">
        <f>WORKDAY(P41,-8,jours_fériés[Dates])</f>
        <v>44882</v>
      </c>
      <c r="O41">
        <v>500</v>
      </c>
      <c r="P41" s="10">
        <f>WORKDAY(Q41,-5,jours_fériés[Dates])</f>
        <v>44894</v>
      </c>
      <c r="Q41" s="10">
        <v>44901</v>
      </c>
      <c r="R41" s="10">
        <v>44918</v>
      </c>
      <c r="S41" s="10"/>
      <c r="T41" t="s">
        <v>314</v>
      </c>
    </row>
    <row r="42" spans="1:20" ht="18.75" customHeight="1" x14ac:dyDescent="0.25">
      <c r="A42" t="s">
        <v>15</v>
      </c>
      <c r="B42">
        <v>21</v>
      </c>
      <c r="C42" t="s">
        <v>299</v>
      </c>
      <c r="D42" t="s">
        <v>11</v>
      </c>
      <c r="E42" t="s">
        <v>322</v>
      </c>
      <c r="F42">
        <v>9464</v>
      </c>
      <c r="G42" t="s">
        <v>311</v>
      </c>
      <c r="H42" s="10">
        <f>WORKDAY(K42,-14,jours_fériés[Dates])</f>
        <v>44865</v>
      </c>
      <c r="I42" s="10">
        <f>WORKDAY(H42,5,jours_fériés[Dates])</f>
        <v>44872</v>
      </c>
      <c r="J42" s="10">
        <f>WORKDAY(K42,-4,jours_fériés[Dates])</f>
        <v>44879</v>
      </c>
      <c r="K42" s="10">
        <f t="shared" si="0"/>
        <v>44883</v>
      </c>
      <c r="L42" s="10">
        <f>WORKDAY(M42,-1,jours_fériés[Dates])</f>
        <v>44883</v>
      </c>
      <c r="M42" s="10">
        <f>WORKDAY(N42,-5,jours_fériés[Dates])</f>
        <v>44886</v>
      </c>
      <c r="N42" s="10">
        <f>WORKDAY(P42,-8,jours_fériés[Dates])</f>
        <v>44893</v>
      </c>
      <c r="O42">
        <v>500</v>
      </c>
      <c r="P42" s="10">
        <f>WORKDAY(Q42,-5,jours_fériés[Dates])</f>
        <v>44903</v>
      </c>
      <c r="Q42" s="10">
        <v>44910</v>
      </c>
      <c r="R42" s="10"/>
      <c r="S42" s="10"/>
      <c r="T42" t="s">
        <v>314</v>
      </c>
    </row>
    <row r="43" spans="1:20" ht="18.75" customHeight="1" x14ac:dyDescent="0.25">
      <c r="A43" t="s">
        <v>15</v>
      </c>
      <c r="B43">
        <v>22</v>
      </c>
      <c r="C43" t="s">
        <v>301</v>
      </c>
      <c r="D43" t="s">
        <v>317</v>
      </c>
      <c r="E43" t="s">
        <v>323</v>
      </c>
      <c r="F43">
        <v>9491</v>
      </c>
      <c r="G43" t="s">
        <v>311</v>
      </c>
      <c r="H43" s="10">
        <f>WORKDAY(K43,-14,jours_fériés[Dates])</f>
        <v>44886</v>
      </c>
      <c r="I43" s="10">
        <f>WORKDAY(H43,5,jours_fériés[Dates])</f>
        <v>44893</v>
      </c>
      <c r="J43" s="10">
        <f>WORKDAY(K43,-4,jours_fériés[Dates])</f>
        <v>44900</v>
      </c>
      <c r="K43" s="10">
        <f t="shared" si="0"/>
        <v>44904</v>
      </c>
      <c r="L43" s="10">
        <f>WORKDAY(M43,-1,jours_fériés[Dates])</f>
        <v>44904</v>
      </c>
      <c r="M43" s="10">
        <f>WORKDAY(N43,-5,jours_fériés[Dates])</f>
        <v>44907</v>
      </c>
      <c r="N43" s="10">
        <f>WORKDAY(P43,-8,jours_fériés[Dates])</f>
        <v>44914</v>
      </c>
      <c r="O43">
        <v>500</v>
      </c>
      <c r="P43" s="10">
        <f>WORKDAY(Q43,-5,jours_fériés[Dates])</f>
        <v>44924</v>
      </c>
      <c r="Q43" s="10">
        <v>44931</v>
      </c>
      <c r="R43" s="10"/>
      <c r="S43" s="10"/>
      <c r="T43" t="s">
        <v>314</v>
      </c>
    </row>
    <row r="44" spans="1:20" ht="18.75" customHeight="1" x14ac:dyDescent="0.25">
      <c r="A44" t="s">
        <v>15</v>
      </c>
      <c r="B44">
        <v>23</v>
      </c>
      <c r="C44" t="s">
        <v>301</v>
      </c>
      <c r="D44" t="s">
        <v>324</v>
      </c>
      <c r="E44" t="s">
        <v>325</v>
      </c>
      <c r="F44">
        <v>9562</v>
      </c>
      <c r="H44" s="10">
        <f>WORKDAY(K44,-14,jours_fériés[Dates])</f>
        <v>44897</v>
      </c>
      <c r="I44" s="10">
        <f>WORKDAY(H44,5,jours_fériés[Dates])</f>
        <v>44904</v>
      </c>
      <c r="J44" s="10">
        <f>WORKDAY(K44,-4,jours_fériés[Dates])</f>
        <v>44911</v>
      </c>
      <c r="K44" s="10">
        <f t="shared" si="0"/>
        <v>44917</v>
      </c>
      <c r="L44" s="10">
        <f>WORKDAY(M44,-1,jours_fériés[Dates])</f>
        <v>44917</v>
      </c>
      <c r="M44" s="10">
        <f>WORKDAY(N44,-5,jours_fériés[Dates])</f>
        <v>44918</v>
      </c>
      <c r="N44" s="10">
        <f>WORKDAY(P44,-8,jours_fériés[Dates])</f>
        <v>44925</v>
      </c>
      <c r="O44">
        <v>500</v>
      </c>
      <c r="P44" s="10">
        <f>WORKDAY(Q44,-5,jours_fériés[Dates])</f>
        <v>44937</v>
      </c>
      <c r="Q44" s="10">
        <v>44944</v>
      </c>
      <c r="R44" s="10"/>
      <c r="S44" s="10"/>
      <c r="T44" t="s">
        <v>314</v>
      </c>
    </row>
    <row r="45" spans="1:20" ht="18.75" customHeight="1" x14ac:dyDescent="0.25">
      <c r="A45" t="s">
        <v>15</v>
      </c>
      <c r="B45">
        <v>24</v>
      </c>
      <c r="C45" t="s">
        <v>299</v>
      </c>
      <c r="D45" t="s">
        <v>11</v>
      </c>
      <c r="F45">
        <v>9582</v>
      </c>
      <c r="H45" s="10">
        <f>WORKDAY(K45,-14,jours_fériés[Dates])</f>
        <v>44909</v>
      </c>
      <c r="I45" s="10">
        <f>WORKDAY(H45,5,jours_fériés[Dates])</f>
        <v>44916</v>
      </c>
      <c r="J45" s="10">
        <f>WORKDAY(K45,-4,jours_fériés[Dates])</f>
        <v>44923</v>
      </c>
      <c r="K45" s="10">
        <f t="shared" si="0"/>
        <v>44929</v>
      </c>
      <c r="L45" s="10">
        <f>WORKDAY(M45,-1,jours_fériés[Dates])</f>
        <v>44929</v>
      </c>
      <c r="M45" s="10">
        <f>WORKDAY(N45,-5,jours_fériés[Dates])</f>
        <v>44930</v>
      </c>
      <c r="N45" s="10">
        <f>WORKDAY(P45,-8,jours_fériés[Dates])</f>
        <v>44937</v>
      </c>
      <c r="O45">
        <v>500</v>
      </c>
      <c r="P45" s="10">
        <f>WORKDAY(Q45,-5,jours_fériés[Dates])</f>
        <v>44949</v>
      </c>
      <c r="Q45" s="10">
        <v>44956</v>
      </c>
      <c r="R45" s="10"/>
      <c r="S45" s="10"/>
      <c r="T45" t="s">
        <v>314</v>
      </c>
    </row>
    <row r="46" spans="1:20" ht="18.75" customHeight="1" x14ac:dyDescent="0.25">
      <c r="A46" t="s">
        <v>15</v>
      </c>
      <c r="B46">
        <v>25</v>
      </c>
      <c r="H46" s="10">
        <f>WORKDAY(K46,-14,jours_fériés[Dates])</f>
        <v>44921</v>
      </c>
      <c r="I46" s="10">
        <f>WORKDAY(H46,5,jours_fériés[Dates])</f>
        <v>44928</v>
      </c>
      <c r="J46" s="10">
        <f>WORKDAY(K46,-4,jours_fériés[Dates])</f>
        <v>44935</v>
      </c>
      <c r="K46" s="10">
        <f t="shared" si="0"/>
        <v>44939</v>
      </c>
      <c r="L46" s="10">
        <f>WORKDAY(M46,-1,jours_fériés[Dates])</f>
        <v>44939</v>
      </c>
      <c r="M46" s="10">
        <f>WORKDAY(N46,-5,jours_fériés[Dates])</f>
        <v>44942</v>
      </c>
      <c r="N46" s="10">
        <f>WORKDAY(P46,-8,jours_fériés[Dates])</f>
        <v>44949</v>
      </c>
      <c r="O46">
        <v>500</v>
      </c>
      <c r="P46" s="10">
        <f>WORKDAY(Q46,-5,jours_fériés[Dates])</f>
        <v>44959</v>
      </c>
      <c r="Q46" s="10">
        <v>44966</v>
      </c>
      <c r="R46" s="10"/>
      <c r="S46" s="10"/>
      <c r="T46" t="s">
        <v>314</v>
      </c>
    </row>
    <row r="47" spans="1:20" ht="18.75" customHeight="1" x14ac:dyDescent="0.25">
      <c r="A47" t="s">
        <v>15</v>
      </c>
      <c r="B47">
        <v>26</v>
      </c>
      <c r="C47" t="s">
        <v>301</v>
      </c>
      <c r="D47" t="s">
        <v>326</v>
      </c>
      <c r="H47" s="10">
        <f>WORKDAY(K47,-14,jours_fériés[Dates])</f>
        <v>44935</v>
      </c>
      <c r="I47" s="10">
        <f>WORKDAY(H47,5,jours_fériés[Dates])</f>
        <v>44942</v>
      </c>
      <c r="J47" s="10">
        <f>WORKDAY(K47,-4,jours_fériés[Dates])</f>
        <v>44949</v>
      </c>
      <c r="K47" s="10">
        <f t="shared" si="0"/>
        <v>44953</v>
      </c>
      <c r="L47" s="10">
        <f>WORKDAY(M47,-1,jours_fériés[Dates])</f>
        <v>44953</v>
      </c>
      <c r="M47" s="10">
        <f>WORKDAY(N47,-5,jours_fériés[Dates])</f>
        <v>44956</v>
      </c>
      <c r="N47" s="10">
        <f>WORKDAY(P47,-8,jours_fériés[Dates])</f>
        <v>44963</v>
      </c>
      <c r="O47">
        <v>500</v>
      </c>
      <c r="P47" s="10">
        <f>WORKDAY(Q47,-5,jours_fériés[Dates])</f>
        <v>44973</v>
      </c>
      <c r="Q47" s="10">
        <v>44980</v>
      </c>
      <c r="R47" s="10"/>
      <c r="S47" s="10"/>
      <c r="T47" t="s">
        <v>314</v>
      </c>
    </row>
    <row r="48" spans="1:20" ht="18.75" customHeight="1" x14ac:dyDescent="0.25">
      <c r="A48" t="s">
        <v>269</v>
      </c>
      <c r="B48">
        <v>1</v>
      </c>
      <c r="C48" t="s">
        <v>327</v>
      </c>
      <c r="H48" s="10">
        <f>WORKDAY(K48,-14,jours_fériés[Dates])</f>
        <v>44935</v>
      </c>
      <c r="I48" s="10">
        <f>WORKDAY(H48,5,jours_fériés[Dates])</f>
        <v>44942</v>
      </c>
      <c r="J48" s="10">
        <f>WORKDAY(K48,-4,jours_fériés[Dates])</f>
        <v>44949</v>
      </c>
      <c r="K48" s="10">
        <f>L48</f>
        <v>44953</v>
      </c>
      <c r="L48" s="10">
        <f>WORKDAY(M48,-1,jours_fériés[Dates])</f>
        <v>44953</v>
      </c>
      <c r="M48" s="10">
        <f>WORKDAY(N48,-5,jours_fériés[Dates])</f>
        <v>44956</v>
      </c>
      <c r="N48" s="10">
        <f>WORKDAY(P48,-8,jours_fériés[Dates])</f>
        <v>44963</v>
      </c>
      <c r="O48">
        <v>500</v>
      </c>
      <c r="P48" s="10">
        <f>WORKDAY(Q48,-5,jours_fériés[Dates])</f>
        <v>44973</v>
      </c>
      <c r="Q48" s="10">
        <v>44980</v>
      </c>
      <c r="R48" s="10"/>
      <c r="S48" s="10"/>
      <c r="T48" t="s">
        <v>314</v>
      </c>
    </row>
    <row r="49" spans="1:20" ht="18.75" customHeight="1" x14ac:dyDescent="0.25">
      <c r="A49" t="s">
        <v>15</v>
      </c>
      <c r="B49">
        <v>27</v>
      </c>
      <c r="C49" t="s">
        <v>301</v>
      </c>
      <c r="D49" t="s">
        <v>11</v>
      </c>
      <c r="H49" s="10">
        <f>WORKDAY(K49,-14,jours_fériés[Dates])</f>
        <v>44942</v>
      </c>
      <c r="I49" s="10">
        <f>WORKDAY(H49,5,jours_fériés[Dates])</f>
        <v>44949</v>
      </c>
      <c r="J49" s="10">
        <f>WORKDAY(K49,-4,jours_fériés[Dates])</f>
        <v>44956</v>
      </c>
      <c r="K49" s="10">
        <f t="shared" si="0"/>
        <v>44960</v>
      </c>
      <c r="L49" s="10">
        <f>WORKDAY(M49,-1,jours_fériés[Dates])</f>
        <v>44960</v>
      </c>
      <c r="M49" s="10">
        <f>WORKDAY(N49,-5,jours_fériés[Dates])</f>
        <v>44963</v>
      </c>
      <c r="N49" s="10">
        <f>WORKDAY(P49,-8,jours_fériés[Dates])</f>
        <v>44970</v>
      </c>
      <c r="O49">
        <v>500</v>
      </c>
      <c r="P49" s="10">
        <f>WORKDAY(Q49,-5,jours_fériés[Dates])</f>
        <v>44980</v>
      </c>
      <c r="Q49" s="10">
        <v>44987</v>
      </c>
      <c r="R49" s="10"/>
      <c r="S49" s="10"/>
      <c r="T49" t="s">
        <v>314</v>
      </c>
    </row>
    <row r="50" spans="1:20" ht="18.75" customHeight="1" x14ac:dyDescent="0.25">
      <c r="A50" t="s">
        <v>15</v>
      </c>
      <c r="B50">
        <v>28</v>
      </c>
      <c r="C50" t="s">
        <v>301</v>
      </c>
      <c r="D50" t="s">
        <v>13</v>
      </c>
      <c r="H50" s="10">
        <f>WORKDAY(K50,-14,jours_fériés[Dates])</f>
        <v>44956</v>
      </c>
      <c r="I50" s="10">
        <f>WORKDAY(H50,5,jours_fériés[Dates])</f>
        <v>44963</v>
      </c>
      <c r="J50" s="10">
        <f>WORKDAY(K50,-4,jours_fériés[Dates])</f>
        <v>44970</v>
      </c>
      <c r="K50" s="10">
        <f t="shared" si="0"/>
        <v>44974</v>
      </c>
      <c r="L50" s="10">
        <f>WORKDAY(M50,-1,jours_fériés[Dates])</f>
        <v>44974</v>
      </c>
      <c r="M50" s="10">
        <f>WORKDAY(N50,-5,jours_fériés[Dates])</f>
        <v>44977</v>
      </c>
      <c r="N50" s="10">
        <f>WORKDAY(P50,-8,jours_fériés[Dates])</f>
        <v>44984</v>
      </c>
      <c r="O50">
        <v>500</v>
      </c>
      <c r="P50" s="10">
        <f>WORKDAY(Q50,-5,jours_fériés[Dates])</f>
        <v>44994</v>
      </c>
      <c r="Q50" s="10">
        <v>45001</v>
      </c>
      <c r="R50" s="10"/>
      <c r="S50" s="10"/>
      <c r="T50" t="s">
        <v>314</v>
      </c>
    </row>
    <row r="51" spans="1:20" ht="18.75" customHeight="1" x14ac:dyDescent="0.25">
      <c r="A51" t="s">
        <v>15</v>
      </c>
      <c r="B51">
        <v>29</v>
      </c>
      <c r="C51" t="s">
        <v>301</v>
      </c>
      <c r="D51" t="s">
        <v>324</v>
      </c>
      <c r="H51" s="10">
        <f>WORKDAY(K51,-14,jours_fériés[Dates])</f>
        <v>44963</v>
      </c>
      <c r="I51" s="10">
        <f>WORKDAY(H51,5,jours_fériés[Dates])</f>
        <v>44970</v>
      </c>
      <c r="J51" s="10">
        <f>WORKDAY(K51,-4,jours_fériés[Dates])</f>
        <v>44977</v>
      </c>
      <c r="K51" s="10">
        <f t="shared" si="0"/>
        <v>44981</v>
      </c>
      <c r="L51" s="10">
        <f>WORKDAY(M51,-1,jours_fériés[Dates])</f>
        <v>44981</v>
      </c>
      <c r="M51" s="10">
        <f>WORKDAY(N51,-5,jours_fériés[Dates])</f>
        <v>44984</v>
      </c>
      <c r="N51" s="10">
        <f>WORKDAY(P51,-8,jours_fériés[Dates])</f>
        <v>44991</v>
      </c>
      <c r="O51">
        <v>500</v>
      </c>
      <c r="P51" s="10">
        <f>WORKDAY(Q51,-5,jours_fériés[Dates])</f>
        <v>45001</v>
      </c>
      <c r="Q51" s="10">
        <v>45008</v>
      </c>
      <c r="R51" s="10"/>
      <c r="S51" s="10"/>
      <c r="T51" t="s">
        <v>314</v>
      </c>
    </row>
    <row r="52" spans="1:20" ht="18.75" customHeight="1" x14ac:dyDescent="0.25">
      <c r="A52" t="s">
        <v>269</v>
      </c>
      <c r="B52">
        <v>2</v>
      </c>
      <c r="C52" t="s">
        <v>327</v>
      </c>
      <c r="H52" s="10">
        <f>WORKDAY(K52,-14,jours_fériés[Dates])</f>
        <v>44956</v>
      </c>
      <c r="I52" s="10">
        <f>WORKDAY(H52,5,jours_fériés[Dates])</f>
        <v>44963</v>
      </c>
      <c r="J52" s="10">
        <f>WORKDAY(K52,-4,jours_fériés[Dates])</f>
        <v>44970</v>
      </c>
      <c r="K52" s="10">
        <f t="shared" si="0"/>
        <v>44974</v>
      </c>
      <c r="L52" s="10">
        <f>WORKDAY(M52,-1,jours_fériés[Dates])</f>
        <v>44974</v>
      </c>
      <c r="M52" s="10">
        <f>WORKDAY(N52,-5,jours_fériés[Dates])</f>
        <v>44977</v>
      </c>
      <c r="N52" s="10">
        <f>WORKDAY(P52,-8,jours_fériés[Dates])</f>
        <v>44984</v>
      </c>
      <c r="O52">
        <v>500</v>
      </c>
      <c r="P52" s="10">
        <f>WORKDAY(Q52,-5,jours_fériés[Dates])</f>
        <v>44994</v>
      </c>
      <c r="Q52" s="10">
        <v>45001</v>
      </c>
      <c r="R52" s="10"/>
      <c r="S52" s="10"/>
      <c r="T52" t="s">
        <v>314</v>
      </c>
    </row>
    <row r="53" spans="1:20" ht="18.75" customHeight="1" x14ac:dyDescent="0.25">
      <c r="A53" t="s">
        <v>15</v>
      </c>
      <c r="B53">
        <v>30</v>
      </c>
      <c r="C53" t="s">
        <v>301</v>
      </c>
      <c r="D53" t="s">
        <v>11</v>
      </c>
      <c r="H53" s="10">
        <f>WORKDAY(K53,-14,jours_fériés[Dates])</f>
        <v>44981</v>
      </c>
      <c r="I53" s="10">
        <f>WORKDAY(H53,5,jours_fériés[Dates])</f>
        <v>44988</v>
      </c>
      <c r="J53" s="10">
        <f>WORKDAY(K53,-4,jours_fériés[Dates])</f>
        <v>44995</v>
      </c>
      <c r="K53" s="10">
        <f t="shared" si="0"/>
        <v>45001</v>
      </c>
      <c r="L53" s="10">
        <f>WORKDAY(M53,-1,jours_fériés[Dates])</f>
        <v>45001</v>
      </c>
      <c r="M53" s="10">
        <f>WORKDAY(N53,-5,jours_fériés[Dates])</f>
        <v>45002</v>
      </c>
      <c r="N53" s="10">
        <f>WORKDAY(P53,-8,jours_fériés[Dates])</f>
        <v>45009</v>
      </c>
      <c r="O53">
        <v>500</v>
      </c>
      <c r="P53" s="10">
        <f>WORKDAY(Q53,-5,jours_fériés[Dates])</f>
        <v>45021</v>
      </c>
      <c r="Q53" s="10">
        <v>45029</v>
      </c>
      <c r="R53" s="10"/>
      <c r="S53" s="10"/>
      <c r="T53" t="s">
        <v>314</v>
      </c>
    </row>
    <row r="54" spans="1:20" ht="18.75" customHeight="1" x14ac:dyDescent="0.25">
      <c r="A54" t="s">
        <v>15</v>
      </c>
      <c r="B54">
        <v>31</v>
      </c>
      <c r="C54" t="s">
        <v>299</v>
      </c>
      <c r="D54" t="s">
        <v>11</v>
      </c>
      <c r="H54" s="10">
        <f>WORKDAY(K54,-14,jours_fériés[Dates])</f>
        <v>44988</v>
      </c>
      <c r="I54" s="10">
        <f>WORKDAY(H54,5,jours_fériés[Dates])</f>
        <v>44995</v>
      </c>
      <c r="J54" s="10">
        <f>WORKDAY(K54,-4,jours_fériés[Dates])</f>
        <v>45002</v>
      </c>
      <c r="K54" s="10">
        <f t="shared" si="0"/>
        <v>45008</v>
      </c>
      <c r="L54" s="10">
        <f>WORKDAY(M54,-1,jours_fériés[Dates])</f>
        <v>45008</v>
      </c>
      <c r="M54" s="10">
        <f>WORKDAY(N54,-5,jours_fériés[Dates])</f>
        <v>45009</v>
      </c>
      <c r="N54" s="10">
        <f>WORKDAY(P54,-8,jours_fériés[Dates])</f>
        <v>45016</v>
      </c>
      <c r="O54">
        <v>500</v>
      </c>
      <c r="P54" s="10">
        <f>WORKDAY(Q54,-5,jours_fériés[Dates])</f>
        <v>45029</v>
      </c>
      <c r="Q54" s="10">
        <v>45036</v>
      </c>
      <c r="R54" s="10"/>
      <c r="S54" s="10"/>
      <c r="T54" t="s">
        <v>314</v>
      </c>
    </row>
    <row r="55" spans="1:20" ht="18.75" customHeight="1" x14ac:dyDescent="0.25">
      <c r="A55" t="s">
        <v>15</v>
      </c>
      <c r="B55">
        <v>32</v>
      </c>
      <c r="C55" t="s">
        <v>301</v>
      </c>
      <c r="D55" t="s">
        <v>11</v>
      </c>
      <c r="H55" s="10">
        <f>WORKDAY(K55,-14,jours_fériés[Dates])</f>
        <v>45001</v>
      </c>
      <c r="I55" s="10">
        <f>WORKDAY(H55,5,jours_fériés[Dates])</f>
        <v>45008</v>
      </c>
      <c r="J55" s="10">
        <f>WORKDAY(K55,-4,jours_fériés[Dates])</f>
        <v>45015</v>
      </c>
      <c r="K55" s="10">
        <f t="shared" si="0"/>
        <v>45021</v>
      </c>
      <c r="L55" s="10">
        <f>WORKDAY(M55,-1,jours_fériés[Dates])</f>
        <v>45021</v>
      </c>
      <c r="M55" s="10">
        <f>WORKDAY(N55,-5,jours_fériés[Dates])</f>
        <v>45022</v>
      </c>
      <c r="N55" s="10">
        <f>WORKDAY(P55,-8,jours_fériés[Dates])</f>
        <v>45030</v>
      </c>
      <c r="O55">
        <v>500</v>
      </c>
      <c r="P55" s="10">
        <f>WORKDAY(Q55,-5,jours_fériés[Dates])</f>
        <v>45042</v>
      </c>
      <c r="Q55" s="10">
        <v>45050</v>
      </c>
      <c r="R55" s="10"/>
      <c r="S55" s="10"/>
      <c r="T55" t="s">
        <v>314</v>
      </c>
    </row>
    <row r="56" spans="1:20" ht="18.75" customHeight="1" x14ac:dyDescent="0.25">
      <c r="A56" t="s">
        <v>269</v>
      </c>
      <c r="B56">
        <v>3</v>
      </c>
      <c r="C56" t="s">
        <v>327</v>
      </c>
      <c r="H56" s="10">
        <f>WORKDAY(K56,-14,jours_fériés[Dates])</f>
        <v>45007</v>
      </c>
      <c r="I56" s="10">
        <f>WORKDAY(H56,5,jours_fériés[Dates])</f>
        <v>45014</v>
      </c>
      <c r="J56" s="10">
        <f>WORKDAY(K56,-4,jours_fériés[Dates])</f>
        <v>45021</v>
      </c>
      <c r="K56" s="10">
        <f t="shared" si="0"/>
        <v>45028</v>
      </c>
      <c r="L56" s="10">
        <f>WORKDAY(M56,-1,jours_fériés[Dates])</f>
        <v>45028</v>
      </c>
      <c r="M56" s="10">
        <f>WORKDAY(N56,-5,jours_fériés[Dates])</f>
        <v>45029</v>
      </c>
      <c r="N56" s="10">
        <f>WORKDAY(P56,-8,jours_fériés[Dates])</f>
        <v>45036</v>
      </c>
      <c r="O56">
        <v>500</v>
      </c>
      <c r="P56" s="10">
        <f>WORKDAY(Q56,-5,jours_fériés[Dates])</f>
        <v>45049</v>
      </c>
      <c r="Q56" s="10">
        <v>45057</v>
      </c>
      <c r="R56" s="10"/>
      <c r="S56" s="10"/>
      <c r="T56" t="s">
        <v>314</v>
      </c>
    </row>
    <row r="57" spans="1:20" ht="18.75" customHeight="1" x14ac:dyDescent="0.25">
      <c r="A57" t="s">
        <v>15</v>
      </c>
      <c r="B57">
        <v>33</v>
      </c>
      <c r="C57" t="s">
        <v>299</v>
      </c>
      <c r="D57" t="s">
        <v>11</v>
      </c>
      <c r="H57" s="10">
        <f>WORKDAY(K57,-14,jours_fériés[Dates])</f>
        <v>45007</v>
      </c>
      <c r="I57" s="10">
        <f>WORKDAY(H57,5,jours_fériés[Dates])</f>
        <v>45014</v>
      </c>
      <c r="J57" s="10">
        <f>WORKDAY(K57,-4,jours_fériés[Dates])</f>
        <v>45021</v>
      </c>
      <c r="K57" s="10">
        <f t="shared" si="0"/>
        <v>45028</v>
      </c>
      <c r="L57" s="10">
        <f>WORKDAY(M57,-1,jours_fériés[Dates])</f>
        <v>45028</v>
      </c>
      <c r="M57" s="10">
        <f>WORKDAY(N57,-5,jours_fériés[Dates])</f>
        <v>45029</v>
      </c>
      <c r="N57" s="10">
        <f>WORKDAY(P57,-8,jours_fériés[Dates])</f>
        <v>45036</v>
      </c>
      <c r="O57">
        <v>500</v>
      </c>
      <c r="P57" s="10">
        <f>WORKDAY(Q57,-5,jours_fériés[Dates])</f>
        <v>45049</v>
      </c>
      <c r="Q57" s="10">
        <v>45057</v>
      </c>
      <c r="R57" s="10"/>
      <c r="S57" s="10"/>
      <c r="T57" t="s">
        <v>314</v>
      </c>
    </row>
    <row r="58" spans="1:20" ht="18.75" customHeight="1" x14ac:dyDescent="0.25">
      <c r="A58" t="s">
        <v>15</v>
      </c>
      <c r="B58">
        <v>34</v>
      </c>
      <c r="C58" t="s">
        <v>299</v>
      </c>
      <c r="D58" t="s">
        <v>13</v>
      </c>
      <c r="H58" s="10">
        <f>WORKDAY(K58,-14,jours_fériés[Dates])</f>
        <v>45020</v>
      </c>
      <c r="I58" s="10">
        <f>WORKDAY(H58,5,jours_fériés[Dates])</f>
        <v>45028</v>
      </c>
      <c r="J58" s="10">
        <f>WORKDAY(K58,-4,jours_fériés[Dates])</f>
        <v>45035</v>
      </c>
      <c r="K58" s="10">
        <f t="shared" si="0"/>
        <v>45041</v>
      </c>
      <c r="L58" s="10">
        <f>WORKDAY(M58,-1,jours_fériés[Dates])</f>
        <v>45041</v>
      </c>
      <c r="M58" s="10">
        <f>WORKDAY(N58,-5,jours_fériés[Dates])</f>
        <v>45042</v>
      </c>
      <c r="N58" s="10">
        <f>WORKDAY(P58,-8,jours_fériés[Dates])</f>
        <v>45050</v>
      </c>
      <c r="O58">
        <v>500</v>
      </c>
      <c r="P58" s="10">
        <f>WORKDAY(Q58,-5,jours_fériés[Dates])</f>
        <v>45063</v>
      </c>
      <c r="Q58" s="10">
        <v>45071</v>
      </c>
      <c r="R58" s="10"/>
      <c r="S58" s="10"/>
      <c r="T58" t="s">
        <v>314</v>
      </c>
    </row>
    <row r="59" spans="1:20" ht="18.75" customHeight="1" x14ac:dyDescent="0.25">
      <c r="A59" t="s">
        <v>15</v>
      </c>
      <c r="B59">
        <v>35</v>
      </c>
      <c r="C59" t="s">
        <v>301</v>
      </c>
      <c r="D59" t="s">
        <v>324</v>
      </c>
      <c r="H59" s="10">
        <f>WORKDAY(K59,-14,jours_fériés[Dates])</f>
        <v>45023</v>
      </c>
      <c r="I59" s="10">
        <f>WORKDAY(H59,5,jours_fériés[Dates])</f>
        <v>45033</v>
      </c>
      <c r="J59" s="10">
        <f>WORKDAY(K59,-4,jours_fériés[Dates])</f>
        <v>45040</v>
      </c>
      <c r="K59" s="10">
        <f t="shared" si="0"/>
        <v>45044</v>
      </c>
      <c r="L59" s="10">
        <f>WORKDAY(M59,-1,jours_fériés[Dates])</f>
        <v>45044</v>
      </c>
      <c r="M59" s="10">
        <f>WORKDAY(N59,-5,jours_fériés[Dates])</f>
        <v>45048</v>
      </c>
      <c r="N59" s="10">
        <f>WORKDAY(P59,-8,jours_fériés[Dates])</f>
        <v>45056</v>
      </c>
      <c r="O59">
        <v>500</v>
      </c>
      <c r="P59" s="10">
        <f>WORKDAY(Q59,-5,jours_fériés[Dates])</f>
        <v>45069</v>
      </c>
      <c r="Q59" s="10">
        <v>45077</v>
      </c>
      <c r="R59" s="10"/>
      <c r="S59" s="10"/>
      <c r="T59" t="s">
        <v>314</v>
      </c>
    </row>
  </sheetData>
  <mergeCells count="1">
    <mergeCell ref="A1:T2"/>
  </mergeCells>
  <phoneticPr fontId="8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20D2A-3F38-4E8E-8A72-E389A1758C0F}">
  <sheetPr codeName="Feuil2"/>
  <dimension ref="A1:Q112"/>
  <sheetViews>
    <sheetView tabSelected="1" zoomScale="70" zoomScaleNormal="70" workbookViewId="0">
      <selection activeCell="E39" sqref="E39"/>
    </sheetView>
  </sheetViews>
  <sheetFormatPr baseColWidth="10" defaultRowHeight="15" x14ac:dyDescent="0.25"/>
  <cols>
    <col min="1" max="1" width="12.5703125" bestFit="1" customWidth="1"/>
    <col min="2" max="2" width="12.140625" bestFit="1" customWidth="1"/>
    <col min="3" max="3" width="36.140625" bestFit="1" customWidth="1"/>
    <col min="4" max="4" width="14.140625" bestFit="1" customWidth="1"/>
    <col min="5" max="5" width="7.85546875" customWidth="1"/>
    <col min="6" max="6" width="15.28515625" customWidth="1"/>
    <col min="7" max="7" width="14.7109375" bestFit="1" customWidth="1"/>
    <col min="8" max="8" width="14.28515625" bestFit="1" customWidth="1"/>
    <col min="9" max="9" width="18.7109375" bestFit="1" customWidth="1"/>
    <col min="10" max="10" width="13.140625" bestFit="1" customWidth="1"/>
    <col min="11" max="11" width="13.85546875" bestFit="1" customWidth="1"/>
    <col min="12" max="12" width="18" customWidth="1"/>
    <col min="13" max="13" width="18.42578125" customWidth="1"/>
    <col min="14" max="14" width="17.28515625" customWidth="1"/>
    <col min="15" max="15" width="13.28515625" bestFit="1" customWidth="1"/>
    <col min="16" max="16" width="14" bestFit="1" customWidth="1"/>
  </cols>
  <sheetData>
    <row r="1" spans="1:17" ht="25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5" t="s">
        <v>11</v>
      </c>
      <c r="M1" s="16" t="s">
        <v>324</v>
      </c>
      <c r="N1" s="16" t="s">
        <v>12</v>
      </c>
      <c r="O1" s="16" t="s">
        <v>13</v>
      </c>
      <c r="P1" s="16" t="s">
        <v>317</v>
      </c>
      <c r="Q1" s="16" t="s">
        <v>14</v>
      </c>
    </row>
    <row r="2" spans="1:17" x14ac:dyDescent="0.25">
      <c r="A2" t="s">
        <v>386</v>
      </c>
      <c r="B2" t="s">
        <v>15</v>
      </c>
      <c r="C2" t="s">
        <v>21</v>
      </c>
      <c r="D2" s="2" t="s">
        <v>22</v>
      </c>
      <c r="E2" s="2">
        <v>2</v>
      </c>
      <c r="F2" s="2">
        <v>1</v>
      </c>
      <c r="G2">
        <v>1</v>
      </c>
      <c r="H2" s="3" t="s">
        <v>18</v>
      </c>
      <c r="I2" s="3" t="s">
        <v>19</v>
      </c>
      <c r="J2" s="3" t="s">
        <v>23</v>
      </c>
      <c r="K2" s="3">
        <v>6</v>
      </c>
      <c r="L2" s="14">
        <v>48</v>
      </c>
      <c r="M2" s="3">
        <v>55</v>
      </c>
      <c r="N2" s="3">
        <v>55</v>
      </c>
      <c r="O2" s="3">
        <v>46</v>
      </c>
      <c r="P2" s="3">
        <v>47</v>
      </c>
      <c r="Q2" s="3">
        <v>47</v>
      </c>
    </row>
    <row r="3" spans="1:17" x14ac:dyDescent="0.25">
      <c r="A3" t="s">
        <v>386</v>
      </c>
      <c r="B3" t="s">
        <v>15</v>
      </c>
      <c r="C3" t="s">
        <v>16</v>
      </c>
      <c r="D3" s="2" t="s">
        <v>17</v>
      </c>
      <c r="E3" s="2">
        <v>2</v>
      </c>
      <c r="F3" s="2">
        <v>1</v>
      </c>
      <c r="G3">
        <v>3</v>
      </c>
      <c r="H3" s="3" t="s">
        <v>18</v>
      </c>
      <c r="I3" s="3" t="s">
        <v>19</v>
      </c>
      <c r="J3" s="3" t="s">
        <v>20</v>
      </c>
      <c r="K3" s="3">
        <v>22</v>
      </c>
      <c r="L3" s="14">
        <v>47</v>
      </c>
      <c r="M3" s="3">
        <v>47</v>
      </c>
      <c r="N3" s="3">
        <v>47</v>
      </c>
      <c r="O3" s="3">
        <v>41</v>
      </c>
      <c r="P3" s="3">
        <v>43</v>
      </c>
      <c r="Q3" s="3">
        <v>43</v>
      </c>
    </row>
    <row r="4" spans="1:17" x14ac:dyDescent="0.25">
      <c r="A4" t="s">
        <v>386</v>
      </c>
      <c r="B4" t="s">
        <v>15</v>
      </c>
      <c r="C4" t="s">
        <v>38</v>
      </c>
      <c r="D4" s="2" t="s">
        <v>39</v>
      </c>
      <c r="E4" s="2">
        <v>2</v>
      </c>
      <c r="F4" s="2">
        <v>1</v>
      </c>
      <c r="G4">
        <v>1</v>
      </c>
      <c r="H4" s="3" t="s">
        <v>26</v>
      </c>
      <c r="I4" s="3" t="s">
        <v>19</v>
      </c>
      <c r="J4" s="3" t="s">
        <v>40</v>
      </c>
      <c r="K4" s="3">
        <v>1</v>
      </c>
      <c r="L4" s="14">
        <v>54</v>
      </c>
      <c r="M4" s="3">
        <v>58</v>
      </c>
      <c r="N4" s="3">
        <v>58</v>
      </c>
      <c r="O4" s="3">
        <v>56</v>
      </c>
      <c r="P4" s="3">
        <v>54</v>
      </c>
      <c r="Q4" s="3">
        <v>54</v>
      </c>
    </row>
    <row r="5" spans="1:17" x14ac:dyDescent="0.25">
      <c r="A5" t="s">
        <v>386</v>
      </c>
      <c r="B5" t="s">
        <v>15</v>
      </c>
      <c r="C5" t="s">
        <v>27</v>
      </c>
      <c r="D5" s="2" t="s">
        <v>28</v>
      </c>
      <c r="E5" s="2">
        <v>2</v>
      </c>
      <c r="F5" s="2">
        <v>1</v>
      </c>
      <c r="G5">
        <v>1</v>
      </c>
      <c r="H5" s="3" t="s">
        <v>26</v>
      </c>
      <c r="I5" s="3" t="s">
        <v>29</v>
      </c>
      <c r="J5" s="3" t="s">
        <v>20</v>
      </c>
      <c r="K5" s="3">
        <v>8</v>
      </c>
      <c r="L5" s="14">
        <v>49</v>
      </c>
      <c r="M5" s="3">
        <v>56</v>
      </c>
      <c r="N5" s="3">
        <v>56</v>
      </c>
      <c r="O5" s="3">
        <v>54</v>
      </c>
      <c r="P5" s="3">
        <v>50</v>
      </c>
      <c r="Q5" s="3">
        <v>50</v>
      </c>
    </row>
    <row r="6" spans="1:17" x14ac:dyDescent="0.25">
      <c r="A6" t="s">
        <v>386</v>
      </c>
      <c r="B6" t="s">
        <v>15</v>
      </c>
      <c r="C6" t="s">
        <v>30</v>
      </c>
      <c r="D6" s="2" t="s">
        <v>31</v>
      </c>
      <c r="E6" s="2">
        <v>2</v>
      </c>
      <c r="F6" s="2">
        <v>1</v>
      </c>
      <c r="G6">
        <v>1</v>
      </c>
      <c r="H6" s="3" t="s">
        <v>26</v>
      </c>
      <c r="I6" s="3" t="s">
        <v>29</v>
      </c>
      <c r="J6" s="3" t="s">
        <v>20</v>
      </c>
      <c r="K6" s="3">
        <v>8</v>
      </c>
      <c r="L6" s="14">
        <v>49</v>
      </c>
      <c r="M6" s="3">
        <v>56</v>
      </c>
      <c r="N6" s="3">
        <v>56</v>
      </c>
      <c r="O6" s="3">
        <v>54</v>
      </c>
      <c r="P6" s="3">
        <v>50</v>
      </c>
      <c r="Q6" s="3">
        <v>50</v>
      </c>
    </row>
    <row r="7" spans="1:17" x14ac:dyDescent="0.25">
      <c r="A7" t="s">
        <v>386</v>
      </c>
      <c r="B7" t="s">
        <v>15</v>
      </c>
      <c r="C7" t="s">
        <v>32</v>
      </c>
      <c r="D7" s="2" t="s">
        <v>33</v>
      </c>
      <c r="E7" s="2">
        <v>2</v>
      </c>
      <c r="F7" s="2">
        <v>1</v>
      </c>
      <c r="G7">
        <v>1</v>
      </c>
      <c r="H7" s="3" t="s">
        <v>26</v>
      </c>
      <c r="I7" s="3" t="s">
        <v>29</v>
      </c>
      <c r="J7" s="3" t="s">
        <v>20</v>
      </c>
      <c r="K7" s="3">
        <v>8</v>
      </c>
      <c r="L7" s="14">
        <v>49</v>
      </c>
      <c r="M7" s="3">
        <v>56</v>
      </c>
      <c r="N7" s="3">
        <v>56</v>
      </c>
      <c r="O7" s="3">
        <v>54</v>
      </c>
      <c r="P7" s="3">
        <v>50</v>
      </c>
      <c r="Q7" s="3">
        <v>50</v>
      </c>
    </row>
    <row r="8" spans="1:17" x14ac:dyDescent="0.25">
      <c r="A8" t="s">
        <v>386</v>
      </c>
      <c r="B8" t="s">
        <v>15</v>
      </c>
      <c r="C8" t="s">
        <v>34</v>
      </c>
      <c r="D8" s="2" t="s">
        <v>35</v>
      </c>
      <c r="E8" s="2">
        <v>2</v>
      </c>
      <c r="F8" s="2">
        <v>1</v>
      </c>
      <c r="G8">
        <v>1</v>
      </c>
      <c r="H8" s="3" t="s">
        <v>26</v>
      </c>
      <c r="I8" s="3" t="s">
        <v>29</v>
      </c>
      <c r="J8" s="3" t="s">
        <v>20</v>
      </c>
      <c r="K8" s="3">
        <v>8</v>
      </c>
      <c r="L8" s="14">
        <v>49</v>
      </c>
      <c r="M8" s="3">
        <v>56</v>
      </c>
      <c r="N8" s="3">
        <v>56</v>
      </c>
      <c r="O8" s="3">
        <v>54</v>
      </c>
      <c r="P8" s="3">
        <v>50</v>
      </c>
      <c r="Q8" s="3">
        <v>50</v>
      </c>
    </row>
    <row r="9" spans="1:17" x14ac:dyDescent="0.25">
      <c r="A9" t="s">
        <v>386</v>
      </c>
      <c r="B9" t="s">
        <v>15</v>
      </c>
      <c r="C9" t="s">
        <v>36</v>
      </c>
      <c r="D9" s="2" t="s">
        <v>37</v>
      </c>
      <c r="E9" s="2">
        <v>2</v>
      </c>
      <c r="F9" s="2">
        <v>1</v>
      </c>
      <c r="G9">
        <v>1</v>
      </c>
      <c r="H9" s="3" t="s">
        <v>26</v>
      </c>
      <c r="I9" s="3" t="s">
        <v>19</v>
      </c>
      <c r="J9" s="3" t="s">
        <v>23</v>
      </c>
      <c r="K9" s="3">
        <v>4</v>
      </c>
      <c r="L9" s="14">
        <v>51</v>
      </c>
      <c r="M9" s="3">
        <v>57</v>
      </c>
      <c r="N9" s="3">
        <v>57</v>
      </c>
      <c r="O9" s="3">
        <v>55</v>
      </c>
      <c r="P9" s="3">
        <v>52</v>
      </c>
      <c r="Q9" s="3">
        <v>52</v>
      </c>
    </row>
    <row r="10" spans="1:17" x14ac:dyDescent="0.25">
      <c r="A10" t="s">
        <v>386</v>
      </c>
      <c r="B10" t="s">
        <v>15</v>
      </c>
      <c r="C10" t="s">
        <v>24</v>
      </c>
      <c r="D10" s="2" t="s">
        <v>25</v>
      </c>
      <c r="E10" s="2">
        <v>2</v>
      </c>
      <c r="F10" s="2">
        <v>1</v>
      </c>
      <c r="G10">
        <v>1</v>
      </c>
      <c r="H10" s="3" t="s">
        <v>26</v>
      </c>
      <c r="I10" s="3" t="s">
        <v>19</v>
      </c>
      <c r="J10" s="3" t="s">
        <v>20</v>
      </c>
      <c r="K10" s="3">
        <v>8</v>
      </c>
      <c r="L10" s="14">
        <v>50</v>
      </c>
      <c r="M10" s="3">
        <v>48</v>
      </c>
      <c r="N10" s="3">
        <v>48</v>
      </c>
      <c r="O10" s="3">
        <v>51</v>
      </c>
      <c r="P10" s="3">
        <v>48</v>
      </c>
      <c r="Q10" s="3">
        <v>48</v>
      </c>
    </row>
    <row r="11" spans="1:17" x14ac:dyDescent="0.25">
      <c r="A11" t="s">
        <v>386</v>
      </c>
      <c r="B11" t="s">
        <v>15</v>
      </c>
      <c r="C11" t="s">
        <v>45</v>
      </c>
      <c r="D11" s="2" t="s">
        <v>46</v>
      </c>
      <c r="E11" s="2">
        <v>2</v>
      </c>
      <c r="F11" s="2">
        <v>1</v>
      </c>
      <c r="G11">
        <v>1</v>
      </c>
      <c r="H11" s="3" t="s">
        <v>26</v>
      </c>
      <c r="I11" s="3" t="s">
        <v>19</v>
      </c>
      <c r="J11" s="3" t="s">
        <v>40</v>
      </c>
      <c r="K11" s="3">
        <v>0</v>
      </c>
      <c r="L11" s="14" t="s">
        <v>47</v>
      </c>
      <c r="M11" s="3" t="s">
        <v>47</v>
      </c>
      <c r="N11" s="3" t="s">
        <v>47</v>
      </c>
      <c r="O11" s="3" t="s">
        <v>47</v>
      </c>
      <c r="P11" s="3" t="s">
        <v>47</v>
      </c>
      <c r="Q11" s="3" t="s">
        <v>47</v>
      </c>
    </row>
    <row r="12" spans="1:17" x14ac:dyDescent="0.25">
      <c r="A12" t="s">
        <v>386</v>
      </c>
      <c r="B12" t="s">
        <v>15</v>
      </c>
      <c r="C12" t="s">
        <v>41</v>
      </c>
      <c r="D12" s="2" t="s">
        <v>42</v>
      </c>
      <c r="E12" s="2">
        <v>2</v>
      </c>
      <c r="F12" s="2">
        <v>1</v>
      </c>
      <c r="G12">
        <v>1</v>
      </c>
      <c r="H12" s="3" t="s">
        <v>26</v>
      </c>
      <c r="I12" s="3" t="s">
        <v>29</v>
      </c>
      <c r="J12" s="3" t="s">
        <v>43</v>
      </c>
      <c r="K12" s="3">
        <v>4</v>
      </c>
      <c r="L12" s="14" t="s">
        <v>44</v>
      </c>
      <c r="M12" s="3" t="s">
        <v>44</v>
      </c>
      <c r="N12" s="3" t="s">
        <v>44</v>
      </c>
      <c r="O12" s="3" t="s">
        <v>44</v>
      </c>
      <c r="P12" s="3" t="s">
        <v>44</v>
      </c>
      <c r="Q12" s="3" t="s">
        <v>44</v>
      </c>
    </row>
    <row r="13" spans="1:17" x14ac:dyDescent="0.25">
      <c r="A13" t="s">
        <v>386</v>
      </c>
      <c r="B13" t="s">
        <v>15</v>
      </c>
      <c r="C13" t="s">
        <v>48</v>
      </c>
      <c r="D13" s="2" t="s">
        <v>49</v>
      </c>
      <c r="E13" s="2">
        <v>2</v>
      </c>
      <c r="F13" s="2">
        <v>1</v>
      </c>
      <c r="G13">
        <v>2</v>
      </c>
      <c r="H13" s="3" t="s">
        <v>50</v>
      </c>
      <c r="I13" s="3" t="s">
        <v>19</v>
      </c>
      <c r="J13" s="3" t="s">
        <v>20</v>
      </c>
      <c r="K13" s="3">
        <v>12</v>
      </c>
      <c r="L13" s="14">
        <v>52</v>
      </c>
      <c r="M13" s="3">
        <v>10</v>
      </c>
      <c r="N13" s="3">
        <v>10</v>
      </c>
      <c r="O13" s="3">
        <v>10</v>
      </c>
      <c r="P13" s="3">
        <v>49</v>
      </c>
      <c r="Q13" s="3">
        <v>49</v>
      </c>
    </row>
    <row r="14" spans="1:17" x14ac:dyDescent="0.25">
      <c r="A14" t="s">
        <v>386</v>
      </c>
      <c r="B14" t="s">
        <v>15</v>
      </c>
      <c r="C14" t="s">
        <v>51</v>
      </c>
      <c r="D14" s="2" t="s">
        <v>52</v>
      </c>
      <c r="E14" s="2">
        <v>2</v>
      </c>
      <c r="F14" s="2">
        <v>1</v>
      </c>
      <c r="G14">
        <v>1</v>
      </c>
      <c r="H14" s="3" t="s">
        <v>50</v>
      </c>
      <c r="I14" s="3" t="s">
        <v>19</v>
      </c>
      <c r="J14" s="3" t="s">
        <v>23</v>
      </c>
      <c r="K14" s="3">
        <v>4</v>
      </c>
      <c r="L14" s="14">
        <v>53</v>
      </c>
      <c r="M14" s="3">
        <v>20</v>
      </c>
      <c r="N14" s="3">
        <v>20</v>
      </c>
      <c r="O14" s="3">
        <v>20</v>
      </c>
      <c r="P14" s="3">
        <v>53</v>
      </c>
      <c r="Q14" s="3">
        <v>53</v>
      </c>
    </row>
    <row r="15" spans="1:17" x14ac:dyDescent="0.25">
      <c r="A15" t="s">
        <v>386</v>
      </c>
      <c r="B15" t="s">
        <v>15</v>
      </c>
      <c r="C15" t="s">
        <v>63</v>
      </c>
      <c r="D15" s="2" t="s">
        <v>64</v>
      </c>
      <c r="E15" s="2">
        <v>1</v>
      </c>
      <c r="F15" s="2">
        <v>1</v>
      </c>
      <c r="G15">
        <v>1</v>
      </c>
      <c r="H15" s="3" t="s">
        <v>55</v>
      </c>
      <c r="I15" s="3" t="s">
        <v>56</v>
      </c>
      <c r="J15" s="3" t="s">
        <v>43</v>
      </c>
      <c r="K15" s="3">
        <v>3</v>
      </c>
      <c r="L15" s="14">
        <v>29</v>
      </c>
      <c r="M15" s="3"/>
      <c r="N15" s="3"/>
      <c r="O15" s="3"/>
      <c r="P15" s="3">
        <v>29</v>
      </c>
      <c r="Q15" s="3">
        <v>29</v>
      </c>
    </row>
    <row r="16" spans="1:17" x14ac:dyDescent="0.25">
      <c r="A16" t="s">
        <v>386</v>
      </c>
      <c r="B16" t="s">
        <v>15</v>
      </c>
      <c r="C16" t="s">
        <v>61</v>
      </c>
      <c r="D16" s="2" t="s">
        <v>62</v>
      </c>
      <c r="E16" s="2">
        <v>1</v>
      </c>
      <c r="F16" s="2">
        <v>1</v>
      </c>
      <c r="G16">
        <v>1</v>
      </c>
      <c r="H16" s="3" t="s">
        <v>55</v>
      </c>
      <c r="I16" s="3" t="s">
        <v>56</v>
      </c>
      <c r="J16" s="3" t="s">
        <v>40</v>
      </c>
      <c r="K16" s="3">
        <v>2</v>
      </c>
      <c r="L16" s="14">
        <v>13</v>
      </c>
      <c r="M16" s="3"/>
      <c r="N16" s="3"/>
      <c r="O16" s="3"/>
      <c r="P16" s="3">
        <v>10</v>
      </c>
      <c r="Q16" s="3">
        <v>10</v>
      </c>
    </row>
    <row r="17" spans="1:17" x14ac:dyDescent="0.25">
      <c r="A17" t="s">
        <v>386</v>
      </c>
      <c r="B17" t="s">
        <v>15</v>
      </c>
      <c r="C17" t="s">
        <v>65</v>
      </c>
      <c r="D17" s="2" t="s">
        <v>66</v>
      </c>
      <c r="E17" s="2">
        <v>1</v>
      </c>
      <c r="F17" s="2">
        <v>1</v>
      </c>
      <c r="G17">
        <v>1</v>
      </c>
      <c r="H17" s="3" t="s">
        <v>55</v>
      </c>
      <c r="I17" s="3" t="s">
        <v>56</v>
      </c>
      <c r="J17" s="3" t="s">
        <v>43</v>
      </c>
      <c r="K17" s="3">
        <v>3</v>
      </c>
      <c r="L17" s="14">
        <v>30</v>
      </c>
      <c r="M17" s="3"/>
      <c r="N17" s="3"/>
      <c r="O17" s="3"/>
      <c r="P17" s="3">
        <v>30</v>
      </c>
      <c r="Q17" s="3">
        <v>30</v>
      </c>
    </row>
    <row r="18" spans="1:17" x14ac:dyDescent="0.25">
      <c r="A18" t="s">
        <v>386</v>
      </c>
      <c r="B18" t="s">
        <v>15</v>
      </c>
      <c r="C18" t="s">
        <v>53</v>
      </c>
      <c r="D18" s="2" t="s">
        <v>54</v>
      </c>
      <c r="E18" s="2">
        <v>1</v>
      </c>
      <c r="F18" s="2">
        <v>1</v>
      </c>
      <c r="G18">
        <v>2</v>
      </c>
      <c r="H18" s="3" t="s">
        <v>55</v>
      </c>
      <c r="I18" s="3" t="s">
        <v>56</v>
      </c>
      <c r="J18" s="3" t="s">
        <v>40</v>
      </c>
      <c r="K18" s="3">
        <v>0.25</v>
      </c>
      <c r="L18" s="14">
        <v>10</v>
      </c>
      <c r="M18" s="3"/>
      <c r="N18" s="3"/>
      <c r="O18" s="3"/>
      <c r="P18" s="3">
        <v>5</v>
      </c>
      <c r="Q18" s="3">
        <v>5</v>
      </c>
    </row>
    <row r="19" spans="1:17" x14ac:dyDescent="0.25">
      <c r="A19" t="s">
        <v>386</v>
      </c>
      <c r="B19" t="s">
        <v>15</v>
      </c>
      <c r="C19" t="s">
        <v>67</v>
      </c>
      <c r="D19" s="2" t="s">
        <v>68</v>
      </c>
      <c r="E19" s="2">
        <v>1</v>
      </c>
      <c r="F19" s="2">
        <v>1</v>
      </c>
      <c r="G19">
        <v>1</v>
      </c>
      <c r="H19" s="3" t="s">
        <v>55</v>
      </c>
      <c r="I19" s="3" t="s">
        <v>56</v>
      </c>
      <c r="J19" s="3" t="s">
        <v>20</v>
      </c>
      <c r="K19" s="3">
        <v>6</v>
      </c>
      <c r="L19" s="14">
        <v>33</v>
      </c>
      <c r="M19" s="3"/>
      <c r="N19" s="3"/>
      <c r="O19" s="3"/>
      <c r="P19" s="3">
        <v>38</v>
      </c>
      <c r="Q19" s="3">
        <v>38</v>
      </c>
    </row>
    <row r="20" spans="1:17" x14ac:dyDescent="0.25">
      <c r="A20" t="s">
        <v>386</v>
      </c>
      <c r="B20" t="s">
        <v>15</v>
      </c>
      <c r="C20" t="s">
        <v>57</v>
      </c>
      <c r="D20" s="2" t="s">
        <v>58</v>
      </c>
      <c r="E20" s="2">
        <v>1</v>
      </c>
      <c r="F20" s="2">
        <v>1</v>
      </c>
      <c r="G20">
        <v>3</v>
      </c>
      <c r="H20" s="3" t="s">
        <v>55</v>
      </c>
      <c r="I20" s="3" t="s">
        <v>56</v>
      </c>
      <c r="J20" s="3" t="s">
        <v>40</v>
      </c>
      <c r="K20" s="3">
        <v>0.25</v>
      </c>
      <c r="L20" s="14">
        <v>11</v>
      </c>
      <c r="M20" s="3"/>
      <c r="N20" s="3"/>
      <c r="O20" s="3"/>
      <c r="P20" s="3">
        <v>6</v>
      </c>
      <c r="Q20" s="3">
        <v>6</v>
      </c>
    </row>
    <row r="21" spans="1:17" x14ac:dyDescent="0.25">
      <c r="A21" t="s">
        <v>386</v>
      </c>
      <c r="B21" t="s">
        <v>15</v>
      </c>
      <c r="C21" t="s">
        <v>59</v>
      </c>
      <c r="D21" s="2" t="s">
        <v>60</v>
      </c>
      <c r="E21" s="2">
        <v>1</v>
      </c>
      <c r="F21" s="2">
        <v>1</v>
      </c>
      <c r="G21">
        <v>1</v>
      </c>
      <c r="H21" s="3" t="s">
        <v>55</v>
      </c>
      <c r="I21" s="3" t="s">
        <v>56</v>
      </c>
      <c r="J21" s="3" t="s">
        <v>43</v>
      </c>
      <c r="K21" s="3">
        <v>0.25</v>
      </c>
      <c r="L21" s="14">
        <v>12</v>
      </c>
      <c r="M21" s="3"/>
      <c r="N21" s="3"/>
      <c r="O21" s="3"/>
      <c r="P21" s="3">
        <v>7</v>
      </c>
      <c r="Q21" s="3">
        <v>7</v>
      </c>
    </row>
    <row r="22" spans="1:17" x14ac:dyDescent="0.25">
      <c r="A22" t="s">
        <v>386</v>
      </c>
      <c r="B22" t="s">
        <v>15</v>
      </c>
      <c r="C22" t="s">
        <v>74</v>
      </c>
      <c r="D22" s="2" t="s">
        <v>75</v>
      </c>
      <c r="E22" s="2">
        <v>1</v>
      </c>
      <c r="F22" s="2">
        <v>1</v>
      </c>
      <c r="G22">
        <v>4</v>
      </c>
      <c r="H22" s="3" t="s">
        <v>71</v>
      </c>
      <c r="I22" s="3" t="s">
        <v>56</v>
      </c>
      <c r="J22" s="3" t="s">
        <v>40</v>
      </c>
      <c r="K22" s="3">
        <v>0.5</v>
      </c>
      <c r="L22" s="14">
        <v>44</v>
      </c>
      <c r="M22" s="3"/>
      <c r="N22" s="3"/>
      <c r="O22" s="3"/>
      <c r="P22" s="3">
        <v>44</v>
      </c>
      <c r="Q22" s="3">
        <v>44</v>
      </c>
    </row>
    <row r="23" spans="1:17" x14ac:dyDescent="0.25">
      <c r="A23" t="s">
        <v>386</v>
      </c>
      <c r="B23" t="s">
        <v>15</v>
      </c>
      <c r="C23" t="s">
        <v>76</v>
      </c>
      <c r="D23" s="2" t="s">
        <v>77</v>
      </c>
      <c r="E23" s="2">
        <v>1</v>
      </c>
      <c r="F23" s="2">
        <v>1</v>
      </c>
      <c r="G23">
        <v>1</v>
      </c>
      <c r="H23" s="3" t="s">
        <v>71</v>
      </c>
      <c r="I23" s="3" t="s">
        <v>56</v>
      </c>
      <c r="J23" s="3" t="s">
        <v>23</v>
      </c>
      <c r="K23" s="3">
        <v>2</v>
      </c>
      <c r="L23" s="14">
        <v>45</v>
      </c>
      <c r="M23" s="3"/>
      <c r="N23" s="3"/>
      <c r="O23" s="3"/>
      <c r="P23" s="3">
        <v>45</v>
      </c>
      <c r="Q23" s="3">
        <v>45</v>
      </c>
    </row>
    <row r="24" spans="1:17" x14ac:dyDescent="0.25">
      <c r="A24" t="s">
        <v>386</v>
      </c>
      <c r="B24" t="s">
        <v>15</v>
      </c>
      <c r="C24" t="s">
        <v>69</v>
      </c>
      <c r="D24" s="2" t="s">
        <v>70</v>
      </c>
      <c r="E24" s="2">
        <v>1</v>
      </c>
      <c r="F24" s="2">
        <v>1</v>
      </c>
      <c r="G24">
        <v>2</v>
      </c>
      <c r="H24" s="3" t="s">
        <v>71</v>
      </c>
      <c r="I24" s="3" t="s">
        <v>56</v>
      </c>
      <c r="J24" s="3" t="s">
        <v>23</v>
      </c>
      <c r="K24" s="3">
        <v>4</v>
      </c>
      <c r="L24" s="14">
        <v>39</v>
      </c>
      <c r="M24" s="3"/>
      <c r="N24" s="3"/>
      <c r="O24" s="3"/>
      <c r="P24" s="3">
        <v>41</v>
      </c>
      <c r="Q24" s="3">
        <v>41</v>
      </c>
    </row>
    <row r="25" spans="1:17" x14ac:dyDescent="0.25">
      <c r="A25" t="s">
        <v>386</v>
      </c>
      <c r="B25" t="s">
        <v>15</v>
      </c>
      <c r="C25" t="s">
        <v>72</v>
      </c>
      <c r="D25" s="2" t="s">
        <v>73</v>
      </c>
      <c r="E25" s="2">
        <v>1</v>
      </c>
      <c r="F25" s="2">
        <v>1</v>
      </c>
      <c r="G25">
        <v>2</v>
      </c>
      <c r="H25" s="3" t="s">
        <v>71</v>
      </c>
      <c r="I25" s="3" t="s">
        <v>56</v>
      </c>
      <c r="J25" s="3" t="s">
        <v>23</v>
      </c>
      <c r="K25" s="3">
        <v>7</v>
      </c>
      <c r="L25" s="14">
        <v>40</v>
      </c>
      <c r="M25" s="3"/>
      <c r="N25" s="3"/>
      <c r="O25" s="3"/>
      <c r="P25" s="3">
        <v>42</v>
      </c>
      <c r="Q25" s="3">
        <v>42</v>
      </c>
    </row>
    <row r="26" spans="1:17" x14ac:dyDescent="0.25">
      <c r="A26" t="s">
        <v>386</v>
      </c>
      <c r="B26" t="s">
        <v>15</v>
      </c>
      <c r="C26" t="s">
        <v>78</v>
      </c>
      <c r="D26" s="2" t="s">
        <v>79</v>
      </c>
      <c r="E26" s="2">
        <v>1</v>
      </c>
      <c r="F26" s="2">
        <v>1</v>
      </c>
      <c r="G26">
        <v>1</v>
      </c>
      <c r="H26" s="3" t="s">
        <v>71</v>
      </c>
      <c r="I26" s="3" t="s">
        <v>56</v>
      </c>
      <c r="J26" s="3" t="s">
        <v>20</v>
      </c>
      <c r="K26" s="3">
        <v>12</v>
      </c>
      <c r="L26" s="14">
        <v>46</v>
      </c>
      <c r="M26" s="3"/>
      <c r="N26" s="3"/>
      <c r="O26" s="3"/>
      <c r="P26" s="3">
        <v>51</v>
      </c>
      <c r="Q26" s="3">
        <v>51</v>
      </c>
    </row>
    <row r="27" spans="1:17" x14ac:dyDescent="0.25">
      <c r="A27" t="s">
        <v>386</v>
      </c>
      <c r="B27" t="s">
        <v>15</v>
      </c>
      <c r="C27" t="s">
        <v>80</v>
      </c>
      <c r="D27" s="2" t="s">
        <v>81</v>
      </c>
      <c r="E27" s="2">
        <v>1</v>
      </c>
      <c r="F27" s="2">
        <v>1</v>
      </c>
      <c r="G27">
        <v>2</v>
      </c>
      <c r="H27" s="3" t="s">
        <v>82</v>
      </c>
      <c r="I27" s="3" t="s">
        <v>83</v>
      </c>
      <c r="J27" s="3" t="s">
        <v>20</v>
      </c>
      <c r="K27" s="3">
        <v>9</v>
      </c>
      <c r="L27" s="14">
        <v>2</v>
      </c>
      <c r="M27" s="3">
        <v>2</v>
      </c>
      <c r="N27" s="3">
        <v>2</v>
      </c>
      <c r="O27" s="3">
        <v>2</v>
      </c>
      <c r="P27" s="3"/>
      <c r="Q27" s="3"/>
    </row>
    <row r="28" spans="1:17" x14ac:dyDescent="0.25">
      <c r="A28" t="s">
        <v>386</v>
      </c>
      <c r="B28" t="s">
        <v>15</v>
      </c>
      <c r="C28" t="s">
        <v>90</v>
      </c>
      <c r="D28" s="2" t="s">
        <v>91</v>
      </c>
      <c r="E28" s="2">
        <v>1</v>
      </c>
      <c r="F28" s="2">
        <v>1</v>
      </c>
      <c r="G28">
        <v>1</v>
      </c>
      <c r="H28" s="3" t="s">
        <v>82</v>
      </c>
      <c r="I28" s="3" t="s">
        <v>19</v>
      </c>
      <c r="J28" s="3" t="s">
        <v>40</v>
      </c>
      <c r="K28" s="3">
        <v>2</v>
      </c>
      <c r="L28" s="14">
        <v>16</v>
      </c>
      <c r="M28" s="3">
        <v>12</v>
      </c>
      <c r="N28" s="3">
        <v>12</v>
      </c>
      <c r="O28" s="3">
        <v>12</v>
      </c>
      <c r="P28" s="3">
        <v>13</v>
      </c>
      <c r="Q28" s="3">
        <v>13</v>
      </c>
    </row>
    <row r="29" spans="1:17" x14ac:dyDescent="0.25">
      <c r="A29" t="s">
        <v>386</v>
      </c>
      <c r="B29" t="s">
        <v>15</v>
      </c>
      <c r="C29" t="s">
        <v>94</v>
      </c>
      <c r="D29" s="2" t="s">
        <v>95</v>
      </c>
      <c r="E29" s="2">
        <v>1</v>
      </c>
      <c r="F29" s="2">
        <v>1</v>
      </c>
      <c r="G29">
        <v>1</v>
      </c>
      <c r="H29" s="3" t="s">
        <v>82</v>
      </c>
      <c r="I29" s="3" t="s">
        <v>19</v>
      </c>
      <c r="J29" s="3" t="s">
        <v>23</v>
      </c>
      <c r="K29" s="3">
        <v>3</v>
      </c>
      <c r="L29" s="14">
        <v>27</v>
      </c>
      <c r="M29" s="3">
        <v>25</v>
      </c>
      <c r="N29" s="3">
        <v>25</v>
      </c>
      <c r="O29" s="3">
        <v>24</v>
      </c>
      <c r="P29" s="3">
        <v>32</v>
      </c>
      <c r="Q29" s="3">
        <v>32</v>
      </c>
    </row>
    <row r="30" spans="1:17" x14ac:dyDescent="0.25">
      <c r="A30" t="s">
        <v>386</v>
      </c>
      <c r="B30" t="s">
        <v>15</v>
      </c>
      <c r="C30" t="s">
        <v>88</v>
      </c>
      <c r="D30" s="2" t="s">
        <v>89</v>
      </c>
      <c r="E30" s="2">
        <v>1</v>
      </c>
      <c r="F30" s="2">
        <v>1</v>
      </c>
      <c r="G30">
        <v>2</v>
      </c>
      <c r="H30" s="3" t="s">
        <v>82</v>
      </c>
      <c r="I30" s="3" t="s">
        <v>83</v>
      </c>
      <c r="J30" s="3" t="s">
        <v>40</v>
      </c>
      <c r="K30" s="3">
        <v>0.25</v>
      </c>
      <c r="L30" s="14">
        <v>19</v>
      </c>
      <c r="M30" s="3">
        <v>15</v>
      </c>
      <c r="N30" s="3">
        <v>15</v>
      </c>
      <c r="O30" s="3">
        <v>15</v>
      </c>
      <c r="P30" s="3"/>
      <c r="Q30" s="3"/>
    </row>
    <row r="31" spans="1:17" x14ac:dyDescent="0.25">
      <c r="A31" t="s">
        <v>386</v>
      </c>
      <c r="B31" t="s">
        <v>15</v>
      </c>
      <c r="C31" t="s">
        <v>86</v>
      </c>
      <c r="D31" s="2" t="s">
        <v>87</v>
      </c>
      <c r="E31" s="2">
        <v>1</v>
      </c>
      <c r="F31" s="2">
        <v>1</v>
      </c>
      <c r="G31">
        <v>2</v>
      </c>
      <c r="H31" s="3" t="s">
        <v>82</v>
      </c>
      <c r="I31" s="3" t="s">
        <v>19</v>
      </c>
      <c r="J31" s="3" t="s">
        <v>43</v>
      </c>
      <c r="K31" s="3">
        <v>2</v>
      </c>
      <c r="L31" s="14">
        <v>9</v>
      </c>
      <c r="M31" s="3">
        <v>7</v>
      </c>
      <c r="N31" s="3">
        <v>7</v>
      </c>
      <c r="O31" s="3">
        <v>7</v>
      </c>
      <c r="P31" s="3">
        <v>11</v>
      </c>
      <c r="Q31" s="3">
        <v>11</v>
      </c>
    </row>
    <row r="32" spans="1:17" x14ac:dyDescent="0.25">
      <c r="A32" t="s">
        <v>386</v>
      </c>
      <c r="B32" t="s">
        <v>15</v>
      </c>
      <c r="C32" t="s">
        <v>84</v>
      </c>
      <c r="D32" s="2" t="s">
        <v>85</v>
      </c>
      <c r="E32" s="2">
        <v>1</v>
      </c>
      <c r="F32" s="2">
        <v>1</v>
      </c>
      <c r="G32">
        <v>2</v>
      </c>
      <c r="H32" s="3" t="s">
        <v>82</v>
      </c>
      <c r="I32" s="3" t="s">
        <v>56</v>
      </c>
      <c r="J32" s="3" t="s">
        <v>20</v>
      </c>
      <c r="K32" s="3">
        <v>9</v>
      </c>
      <c r="L32" s="14"/>
      <c r="M32" s="3"/>
      <c r="N32" s="3"/>
      <c r="O32" s="3"/>
      <c r="P32" s="3">
        <v>2</v>
      </c>
      <c r="Q32" s="3">
        <v>2</v>
      </c>
    </row>
    <row r="33" spans="1:17" x14ac:dyDescent="0.25">
      <c r="A33" t="s">
        <v>386</v>
      </c>
      <c r="B33" t="s">
        <v>15</v>
      </c>
      <c r="C33" t="s">
        <v>92</v>
      </c>
      <c r="D33" s="2" t="s">
        <v>93</v>
      </c>
      <c r="E33" s="2">
        <v>1</v>
      </c>
      <c r="F33" s="2">
        <v>1</v>
      </c>
      <c r="G33">
        <v>2</v>
      </c>
      <c r="H33" s="3" t="s">
        <v>82</v>
      </c>
      <c r="I33" s="3" t="s">
        <v>56</v>
      </c>
      <c r="J33" s="3" t="s">
        <v>40</v>
      </c>
      <c r="K33" s="3">
        <v>0.25</v>
      </c>
      <c r="L33" s="14"/>
      <c r="M33" s="3"/>
      <c r="N33" s="3"/>
      <c r="O33" s="3"/>
      <c r="P33" s="3">
        <v>26</v>
      </c>
      <c r="Q33" s="3">
        <v>26</v>
      </c>
    </row>
    <row r="34" spans="1:17" x14ac:dyDescent="0.25">
      <c r="A34" t="s">
        <v>386</v>
      </c>
      <c r="B34" t="s">
        <v>15</v>
      </c>
      <c r="C34" t="s">
        <v>96</v>
      </c>
      <c r="D34" s="2" t="s">
        <v>97</v>
      </c>
      <c r="E34" s="2">
        <v>1</v>
      </c>
      <c r="F34" s="2">
        <v>1</v>
      </c>
      <c r="G34">
        <v>2</v>
      </c>
      <c r="H34" s="3" t="s">
        <v>98</v>
      </c>
      <c r="I34" s="3" t="s">
        <v>99</v>
      </c>
      <c r="J34" s="3" t="s">
        <v>23</v>
      </c>
      <c r="K34" s="3">
        <v>7</v>
      </c>
      <c r="L34" s="14">
        <v>1</v>
      </c>
      <c r="M34" s="3"/>
      <c r="N34" s="3"/>
      <c r="O34" s="3">
        <v>4</v>
      </c>
      <c r="P34" s="3"/>
      <c r="Q34" s="3"/>
    </row>
    <row r="35" spans="1:17" x14ac:dyDescent="0.25">
      <c r="A35" t="s">
        <v>386</v>
      </c>
      <c r="B35" t="s">
        <v>15</v>
      </c>
      <c r="C35" t="s">
        <v>100</v>
      </c>
      <c r="D35" s="2" t="s">
        <v>101</v>
      </c>
      <c r="E35" s="2">
        <v>1</v>
      </c>
      <c r="F35" s="2">
        <v>1</v>
      </c>
      <c r="G35">
        <v>1</v>
      </c>
      <c r="H35" s="3" t="s">
        <v>98</v>
      </c>
      <c r="I35" s="3" t="s">
        <v>99</v>
      </c>
      <c r="J35" s="3" t="s">
        <v>40</v>
      </c>
      <c r="K35" s="3">
        <v>2</v>
      </c>
      <c r="L35" s="14">
        <v>14</v>
      </c>
      <c r="M35" s="3"/>
      <c r="N35" s="3"/>
      <c r="O35" s="3">
        <v>9</v>
      </c>
      <c r="P35" s="3"/>
      <c r="Q35" s="3"/>
    </row>
    <row r="36" spans="1:17" x14ac:dyDescent="0.25">
      <c r="A36" t="s">
        <v>386</v>
      </c>
      <c r="B36" t="s">
        <v>15</v>
      </c>
      <c r="C36" t="s">
        <v>102</v>
      </c>
      <c r="D36" s="2" t="s">
        <v>103</v>
      </c>
      <c r="E36" s="2">
        <v>1</v>
      </c>
      <c r="F36" s="2">
        <v>1</v>
      </c>
      <c r="G36">
        <v>1</v>
      </c>
      <c r="H36" s="3" t="s">
        <v>98</v>
      </c>
      <c r="I36" s="3" t="s">
        <v>99</v>
      </c>
      <c r="J36" s="3" t="s">
        <v>43</v>
      </c>
      <c r="K36" s="3">
        <v>2</v>
      </c>
      <c r="L36" s="14">
        <v>31</v>
      </c>
      <c r="M36" s="3"/>
      <c r="N36" s="3"/>
      <c r="O36" s="3">
        <v>21</v>
      </c>
      <c r="P36" s="3"/>
      <c r="Q36" s="3"/>
    </row>
    <row r="37" spans="1:17" x14ac:dyDescent="0.25">
      <c r="A37" t="s">
        <v>386</v>
      </c>
      <c r="B37" t="s">
        <v>15</v>
      </c>
      <c r="C37" t="s">
        <v>104</v>
      </c>
      <c r="D37" s="2" t="s">
        <v>105</v>
      </c>
      <c r="E37" s="2">
        <v>1</v>
      </c>
      <c r="F37" s="2">
        <v>1</v>
      </c>
      <c r="G37">
        <v>1</v>
      </c>
      <c r="H37" s="3" t="s">
        <v>98</v>
      </c>
      <c r="I37" s="3" t="s">
        <v>99</v>
      </c>
      <c r="J37" s="3" t="s">
        <v>23</v>
      </c>
      <c r="K37" s="3">
        <v>3</v>
      </c>
      <c r="L37" s="14">
        <v>32</v>
      </c>
      <c r="M37" s="3"/>
      <c r="N37" s="3"/>
      <c r="O37" s="3">
        <v>23</v>
      </c>
      <c r="P37" s="3"/>
      <c r="Q37" s="3"/>
    </row>
    <row r="38" spans="1:17" x14ac:dyDescent="0.25">
      <c r="A38" t="s">
        <v>386</v>
      </c>
      <c r="B38" t="s">
        <v>15</v>
      </c>
      <c r="C38" t="s">
        <v>106</v>
      </c>
      <c r="D38" s="2" t="s">
        <v>107</v>
      </c>
      <c r="E38" s="2">
        <v>1</v>
      </c>
      <c r="F38" s="2">
        <v>1</v>
      </c>
      <c r="G38">
        <v>1</v>
      </c>
      <c r="H38" s="3" t="s">
        <v>98</v>
      </c>
      <c r="I38" s="3" t="s">
        <v>99</v>
      </c>
      <c r="J38" s="3" t="s">
        <v>40</v>
      </c>
      <c r="K38" s="3">
        <v>1</v>
      </c>
      <c r="L38" s="14">
        <v>28</v>
      </c>
      <c r="M38" s="3"/>
      <c r="N38" s="3"/>
      <c r="O38" s="3">
        <v>19</v>
      </c>
      <c r="P38" s="3"/>
      <c r="Q38" s="3"/>
    </row>
    <row r="39" spans="1:17" x14ac:dyDescent="0.25">
      <c r="A39" t="s">
        <v>386</v>
      </c>
      <c r="B39" t="s">
        <v>15</v>
      </c>
      <c r="C39" t="s">
        <v>108</v>
      </c>
      <c r="D39" s="2" t="s">
        <v>109</v>
      </c>
      <c r="E39" s="2">
        <v>1</v>
      </c>
      <c r="F39" s="2">
        <v>1</v>
      </c>
      <c r="G39">
        <v>2</v>
      </c>
      <c r="H39" s="3" t="s">
        <v>98</v>
      </c>
      <c r="I39" s="3" t="s">
        <v>99</v>
      </c>
      <c r="J39" s="3" t="s">
        <v>40</v>
      </c>
      <c r="K39" s="3">
        <v>0.25</v>
      </c>
      <c r="L39" s="14">
        <v>17</v>
      </c>
      <c r="M39" s="3"/>
      <c r="N39" s="3"/>
      <c r="O39" s="3">
        <v>17</v>
      </c>
      <c r="P39" s="3"/>
      <c r="Q39" s="3"/>
    </row>
    <row r="40" spans="1:17" x14ac:dyDescent="0.25">
      <c r="A40" t="s">
        <v>386</v>
      </c>
      <c r="B40" t="s">
        <v>15</v>
      </c>
      <c r="C40" t="s">
        <v>110</v>
      </c>
      <c r="D40" s="2" t="s">
        <v>111</v>
      </c>
      <c r="E40" s="2">
        <v>1</v>
      </c>
      <c r="F40" s="2">
        <v>1</v>
      </c>
      <c r="G40">
        <v>1</v>
      </c>
      <c r="H40" s="3" t="s">
        <v>98</v>
      </c>
      <c r="I40" s="3" t="s">
        <v>99</v>
      </c>
      <c r="J40" s="3" t="s">
        <v>40</v>
      </c>
      <c r="K40" s="3">
        <v>1</v>
      </c>
      <c r="L40" s="14">
        <v>7</v>
      </c>
      <c r="M40" s="3"/>
      <c r="N40" s="3"/>
      <c r="O40" s="3">
        <v>5</v>
      </c>
      <c r="P40" s="3"/>
      <c r="Q40" s="3"/>
    </row>
    <row r="41" spans="1:17" x14ac:dyDescent="0.25">
      <c r="A41" t="s">
        <v>386</v>
      </c>
      <c r="B41" t="s">
        <v>15</v>
      </c>
      <c r="C41" t="s">
        <v>112</v>
      </c>
      <c r="D41" s="2" t="s">
        <v>113</v>
      </c>
      <c r="E41" s="2">
        <v>1</v>
      </c>
      <c r="F41" s="2">
        <v>1</v>
      </c>
      <c r="G41">
        <v>4</v>
      </c>
      <c r="H41" s="3" t="s">
        <v>114</v>
      </c>
      <c r="I41" s="3" t="s">
        <v>115</v>
      </c>
      <c r="J41" s="3" t="s">
        <v>40</v>
      </c>
      <c r="K41" s="3">
        <v>0.5</v>
      </c>
      <c r="L41" s="14">
        <v>34</v>
      </c>
      <c r="M41" s="3"/>
      <c r="N41" s="3">
        <v>44</v>
      </c>
      <c r="O41" s="3">
        <v>42</v>
      </c>
      <c r="P41" s="3"/>
      <c r="Q41" s="3">
        <v>31</v>
      </c>
    </row>
    <row r="42" spans="1:17" x14ac:dyDescent="0.25">
      <c r="A42" t="s">
        <v>386</v>
      </c>
      <c r="B42" t="s">
        <v>15</v>
      </c>
      <c r="C42" t="s">
        <v>116</v>
      </c>
      <c r="D42" s="2" t="s">
        <v>117</v>
      </c>
      <c r="E42" s="2">
        <v>1</v>
      </c>
      <c r="F42" s="2">
        <v>1</v>
      </c>
      <c r="G42">
        <v>1</v>
      </c>
      <c r="H42" s="3" t="s">
        <v>114</v>
      </c>
      <c r="I42" s="3" t="s">
        <v>115</v>
      </c>
      <c r="J42" s="3" t="s">
        <v>40</v>
      </c>
      <c r="K42" s="3">
        <v>1</v>
      </c>
      <c r="L42" s="14">
        <v>35</v>
      </c>
      <c r="M42" s="3"/>
      <c r="N42" s="3">
        <v>46</v>
      </c>
      <c r="O42" s="3">
        <v>44</v>
      </c>
      <c r="P42" s="3"/>
      <c r="Q42" s="3">
        <v>32</v>
      </c>
    </row>
    <row r="43" spans="1:17" x14ac:dyDescent="0.25">
      <c r="A43" t="s">
        <v>386</v>
      </c>
      <c r="B43" t="s">
        <v>15</v>
      </c>
      <c r="C43" t="s">
        <v>118</v>
      </c>
      <c r="D43" s="2" t="s">
        <v>119</v>
      </c>
      <c r="E43" s="2">
        <v>1</v>
      </c>
      <c r="F43" s="2">
        <v>1</v>
      </c>
      <c r="G43">
        <v>2</v>
      </c>
      <c r="H43" s="3" t="s">
        <v>114</v>
      </c>
      <c r="I43" s="3" t="s">
        <v>115</v>
      </c>
      <c r="J43" s="3" t="s">
        <v>23</v>
      </c>
      <c r="K43" s="3">
        <v>7</v>
      </c>
      <c r="L43" s="14">
        <v>4</v>
      </c>
      <c r="M43" s="3"/>
      <c r="N43" s="3">
        <v>30</v>
      </c>
      <c r="O43" s="3">
        <v>27</v>
      </c>
      <c r="P43" s="3"/>
      <c r="Q43" s="3">
        <v>8</v>
      </c>
    </row>
    <row r="44" spans="1:17" x14ac:dyDescent="0.25">
      <c r="A44" t="s">
        <v>386</v>
      </c>
      <c r="B44" t="s">
        <v>15</v>
      </c>
      <c r="C44" t="s">
        <v>120</v>
      </c>
      <c r="D44" s="2" t="s">
        <v>121</v>
      </c>
      <c r="E44" s="2">
        <v>1</v>
      </c>
      <c r="F44" s="2">
        <v>1</v>
      </c>
      <c r="G44">
        <v>2</v>
      </c>
      <c r="H44" s="3" t="s">
        <v>114</v>
      </c>
      <c r="I44" s="3" t="s">
        <v>115</v>
      </c>
      <c r="J44" s="3" t="s">
        <v>23</v>
      </c>
      <c r="K44" s="3">
        <v>5</v>
      </c>
      <c r="L44" s="14">
        <v>5</v>
      </c>
      <c r="M44" s="3"/>
      <c r="N44" s="3">
        <v>32</v>
      </c>
      <c r="O44" s="3">
        <v>29</v>
      </c>
      <c r="P44" s="3"/>
      <c r="Q44" s="3">
        <v>9</v>
      </c>
    </row>
    <row r="45" spans="1:17" x14ac:dyDescent="0.25">
      <c r="A45" t="s">
        <v>386</v>
      </c>
      <c r="B45" t="s">
        <v>15</v>
      </c>
      <c r="C45" t="s">
        <v>122</v>
      </c>
      <c r="D45" s="2" t="s">
        <v>123</v>
      </c>
      <c r="E45" s="3">
        <v>1</v>
      </c>
      <c r="F45" s="3">
        <v>1</v>
      </c>
      <c r="G45" s="4">
        <v>1</v>
      </c>
      <c r="H45" s="3" t="s">
        <v>114</v>
      </c>
      <c r="I45" s="3" t="s">
        <v>115</v>
      </c>
      <c r="J45" s="3" t="s">
        <v>20</v>
      </c>
      <c r="K45" s="3">
        <v>15</v>
      </c>
      <c r="L45" s="14">
        <v>38</v>
      </c>
      <c r="M45" s="3"/>
      <c r="N45" s="3">
        <v>53</v>
      </c>
      <c r="O45" s="3">
        <v>52</v>
      </c>
      <c r="P45" s="3"/>
      <c r="Q45" s="3">
        <v>37</v>
      </c>
    </row>
    <row r="46" spans="1:17" x14ac:dyDescent="0.25">
      <c r="A46" t="s">
        <v>386</v>
      </c>
      <c r="B46" t="s">
        <v>15</v>
      </c>
      <c r="C46" t="s">
        <v>124</v>
      </c>
      <c r="D46" s="2" t="s">
        <v>125</v>
      </c>
      <c r="E46" s="2">
        <v>1</v>
      </c>
      <c r="F46" s="2">
        <v>1</v>
      </c>
      <c r="G46">
        <v>2</v>
      </c>
      <c r="H46" s="3" t="s">
        <v>114</v>
      </c>
      <c r="I46" s="3" t="s">
        <v>115</v>
      </c>
      <c r="J46" s="3" t="s">
        <v>23</v>
      </c>
      <c r="K46" s="3">
        <v>2</v>
      </c>
      <c r="L46" s="14">
        <v>6</v>
      </c>
      <c r="M46" s="3"/>
      <c r="N46" s="3">
        <v>42</v>
      </c>
      <c r="O46" s="3">
        <v>39</v>
      </c>
      <c r="P46" s="3"/>
      <c r="Q46" s="3">
        <v>33</v>
      </c>
    </row>
    <row r="47" spans="1:17" x14ac:dyDescent="0.25">
      <c r="A47" t="s">
        <v>386</v>
      </c>
      <c r="B47" t="s">
        <v>15</v>
      </c>
      <c r="C47" t="s">
        <v>128</v>
      </c>
      <c r="D47" s="2" t="s">
        <v>129</v>
      </c>
      <c r="E47" s="2">
        <v>1</v>
      </c>
      <c r="F47" s="2">
        <v>1</v>
      </c>
      <c r="G47">
        <v>2</v>
      </c>
      <c r="H47" s="3" t="s">
        <v>114</v>
      </c>
      <c r="I47" s="3" t="s">
        <v>115</v>
      </c>
      <c r="J47" s="3" t="s">
        <v>43</v>
      </c>
      <c r="K47" s="3">
        <v>2</v>
      </c>
      <c r="L47" s="14">
        <v>37</v>
      </c>
      <c r="M47" s="3"/>
      <c r="N47" s="3">
        <v>51</v>
      </c>
      <c r="O47" s="3">
        <v>49</v>
      </c>
      <c r="P47" s="3"/>
      <c r="Q47" s="3">
        <v>35</v>
      </c>
    </row>
    <row r="48" spans="1:17" x14ac:dyDescent="0.25">
      <c r="A48" t="s">
        <v>386</v>
      </c>
      <c r="B48" t="s">
        <v>15</v>
      </c>
      <c r="C48" t="s">
        <v>126</v>
      </c>
      <c r="D48" s="2" t="s">
        <v>127</v>
      </c>
      <c r="E48" s="2">
        <v>1</v>
      </c>
      <c r="F48" s="2">
        <v>1</v>
      </c>
      <c r="G48">
        <v>3</v>
      </c>
      <c r="H48" s="3" t="s">
        <v>114</v>
      </c>
      <c r="I48" s="3" t="s">
        <v>115</v>
      </c>
      <c r="J48" s="3" t="s">
        <v>20</v>
      </c>
      <c r="K48" s="3">
        <v>6</v>
      </c>
      <c r="L48" s="14">
        <v>36</v>
      </c>
      <c r="M48" s="3"/>
      <c r="N48" s="3">
        <v>49</v>
      </c>
      <c r="O48" s="3">
        <v>47</v>
      </c>
      <c r="P48" s="3"/>
      <c r="Q48" s="3">
        <v>34</v>
      </c>
    </row>
    <row r="49" spans="1:17" x14ac:dyDescent="0.25">
      <c r="A49" t="s">
        <v>386</v>
      </c>
      <c r="B49" t="s">
        <v>15</v>
      </c>
      <c r="C49" t="s">
        <v>130</v>
      </c>
      <c r="D49" s="2" t="s">
        <v>131</v>
      </c>
      <c r="E49" s="2">
        <v>1</v>
      </c>
      <c r="F49" s="2">
        <v>1</v>
      </c>
      <c r="G49">
        <v>2</v>
      </c>
      <c r="H49" s="3" t="s">
        <v>132</v>
      </c>
      <c r="I49" s="3" t="s">
        <v>19</v>
      </c>
      <c r="J49" s="3" t="s">
        <v>20</v>
      </c>
      <c r="K49" s="3">
        <v>9</v>
      </c>
      <c r="L49" s="14">
        <v>3</v>
      </c>
      <c r="M49" s="3">
        <v>3</v>
      </c>
      <c r="N49" s="3">
        <v>3</v>
      </c>
      <c r="O49" s="3">
        <v>3</v>
      </c>
      <c r="P49" s="3">
        <v>1</v>
      </c>
      <c r="Q49" s="3">
        <v>1</v>
      </c>
    </row>
    <row r="50" spans="1:17" x14ac:dyDescent="0.25">
      <c r="A50" t="s">
        <v>386</v>
      </c>
      <c r="B50" t="s">
        <v>15</v>
      </c>
      <c r="C50" t="s">
        <v>135</v>
      </c>
      <c r="D50" s="2" t="s">
        <v>136</v>
      </c>
      <c r="E50" s="2">
        <v>1</v>
      </c>
      <c r="F50" s="2">
        <v>1</v>
      </c>
      <c r="G50">
        <v>1</v>
      </c>
      <c r="H50" s="3" t="s">
        <v>132</v>
      </c>
      <c r="I50" s="3" t="s">
        <v>19</v>
      </c>
      <c r="J50" s="3" t="s">
        <v>40</v>
      </c>
      <c r="K50" s="3">
        <v>2</v>
      </c>
      <c r="L50" s="14">
        <v>15</v>
      </c>
      <c r="M50" s="3">
        <v>13</v>
      </c>
      <c r="N50" s="3">
        <v>13</v>
      </c>
      <c r="O50" s="3">
        <v>13</v>
      </c>
      <c r="P50" s="3">
        <v>14</v>
      </c>
      <c r="Q50" s="3">
        <v>14</v>
      </c>
    </row>
    <row r="51" spans="1:17" x14ac:dyDescent="0.25">
      <c r="A51" t="s">
        <v>386</v>
      </c>
      <c r="B51" t="s">
        <v>15</v>
      </c>
      <c r="C51" t="s">
        <v>139</v>
      </c>
      <c r="D51" s="2" t="s">
        <v>140</v>
      </c>
      <c r="E51" s="2">
        <v>1</v>
      </c>
      <c r="F51" s="2">
        <v>1</v>
      </c>
      <c r="G51">
        <v>1</v>
      </c>
      <c r="H51" s="3" t="s">
        <v>132</v>
      </c>
      <c r="I51" s="3" t="s">
        <v>19</v>
      </c>
      <c r="J51" s="3" t="s">
        <v>23</v>
      </c>
      <c r="K51" s="3">
        <v>3</v>
      </c>
      <c r="L51" s="14">
        <v>26</v>
      </c>
      <c r="M51" s="3">
        <v>26</v>
      </c>
      <c r="N51" s="3">
        <v>26</v>
      </c>
      <c r="O51" s="3">
        <v>25</v>
      </c>
      <c r="P51" s="3">
        <v>31</v>
      </c>
      <c r="Q51" s="3">
        <v>31</v>
      </c>
    </row>
    <row r="52" spans="1:17" x14ac:dyDescent="0.25">
      <c r="A52" t="s">
        <v>386</v>
      </c>
      <c r="B52" t="s">
        <v>15</v>
      </c>
      <c r="C52" t="s">
        <v>137</v>
      </c>
      <c r="D52" s="2" t="s">
        <v>138</v>
      </c>
      <c r="E52" s="2">
        <v>1</v>
      </c>
      <c r="F52" s="2">
        <v>1</v>
      </c>
      <c r="G52">
        <v>2</v>
      </c>
      <c r="H52" s="3" t="s">
        <v>132</v>
      </c>
      <c r="I52" s="3" t="s">
        <v>19</v>
      </c>
      <c r="J52" s="3" t="s">
        <v>40</v>
      </c>
      <c r="K52" s="3">
        <v>0.25</v>
      </c>
      <c r="L52" s="14">
        <v>18</v>
      </c>
      <c r="M52" s="3">
        <v>16</v>
      </c>
      <c r="N52" s="3">
        <v>16</v>
      </c>
      <c r="O52" s="3">
        <v>16</v>
      </c>
      <c r="P52" s="3">
        <v>25</v>
      </c>
      <c r="Q52" s="3">
        <v>25</v>
      </c>
    </row>
    <row r="53" spans="1:17" x14ac:dyDescent="0.25">
      <c r="A53" t="s">
        <v>386</v>
      </c>
      <c r="B53" t="s">
        <v>15</v>
      </c>
      <c r="C53" t="s">
        <v>133</v>
      </c>
      <c r="D53" s="2" t="s">
        <v>134</v>
      </c>
      <c r="E53" s="2">
        <v>1</v>
      </c>
      <c r="F53" s="2">
        <v>1</v>
      </c>
      <c r="G53">
        <v>2</v>
      </c>
      <c r="H53" s="3" t="s">
        <v>132</v>
      </c>
      <c r="I53" s="3" t="s">
        <v>19</v>
      </c>
      <c r="J53" s="3" t="s">
        <v>43</v>
      </c>
      <c r="K53" s="3">
        <v>2</v>
      </c>
      <c r="L53" s="14">
        <v>8</v>
      </c>
      <c r="M53" s="3">
        <v>8</v>
      </c>
      <c r="N53" s="3">
        <v>8</v>
      </c>
      <c r="O53" s="3">
        <v>8</v>
      </c>
      <c r="P53" s="3">
        <v>12</v>
      </c>
      <c r="Q53" s="3">
        <v>12</v>
      </c>
    </row>
    <row r="54" spans="1:17" x14ac:dyDescent="0.25">
      <c r="A54" t="s">
        <v>386</v>
      </c>
      <c r="B54" t="s">
        <v>15</v>
      </c>
      <c r="C54" t="s">
        <v>141</v>
      </c>
      <c r="D54" s="2" t="s">
        <v>142</v>
      </c>
      <c r="E54" s="2">
        <v>1</v>
      </c>
      <c r="F54" s="2">
        <v>1</v>
      </c>
      <c r="G54">
        <v>2</v>
      </c>
      <c r="H54" s="3" t="s">
        <v>143</v>
      </c>
      <c r="I54" s="3" t="s">
        <v>144</v>
      </c>
      <c r="J54" s="3" t="s">
        <v>23</v>
      </c>
      <c r="K54" s="3">
        <v>7</v>
      </c>
      <c r="L54" s="14"/>
      <c r="M54" s="3">
        <v>1</v>
      </c>
      <c r="N54" s="3">
        <v>1</v>
      </c>
      <c r="O54" s="3">
        <v>1</v>
      </c>
      <c r="P54" s="3"/>
      <c r="Q54" s="3"/>
    </row>
    <row r="55" spans="1:17" x14ac:dyDescent="0.25">
      <c r="A55" t="s">
        <v>386</v>
      </c>
      <c r="B55" t="s">
        <v>15</v>
      </c>
      <c r="C55" t="s">
        <v>145</v>
      </c>
      <c r="D55" s="2" t="s">
        <v>146</v>
      </c>
      <c r="E55" s="2">
        <v>1</v>
      </c>
      <c r="F55" s="2">
        <v>1</v>
      </c>
      <c r="G55">
        <v>1</v>
      </c>
      <c r="H55" s="3" t="s">
        <v>143</v>
      </c>
      <c r="I55" s="3" t="s">
        <v>144</v>
      </c>
      <c r="J55" s="3" t="s">
        <v>40</v>
      </c>
      <c r="K55" s="3">
        <v>2</v>
      </c>
      <c r="L55" s="14"/>
      <c r="M55" s="3">
        <v>11</v>
      </c>
      <c r="N55" s="3">
        <v>11</v>
      </c>
      <c r="O55" s="3">
        <v>11</v>
      </c>
      <c r="P55" s="3"/>
      <c r="Q55" s="3"/>
    </row>
    <row r="56" spans="1:17" x14ac:dyDescent="0.25">
      <c r="A56" t="s">
        <v>386</v>
      </c>
      <c r="B56" t="s">
        <v>15</v>
      </c>
      <c r="C56" t="s">
        <v>147</v>
      </c>
      <c r="D56" s="2" t="s">
        <v>148</v>
      </c>
      <c r="E56" s="2">
        <v>1</v>
      </c>
      <c r="F56" s="2">
        <v>1</v>
      </c>
      <c r="G56">
        <v>1</v>
      </c>
      <c r="H56" s="3" t="s">
        <v>143</v>
      </c>
      <c r="I56" s="3" t="s">
        <v>144</v>
      </c>
      <c r="J56" s="3" t="s">
        <v>43</v>
      </c>
      <c r="K56" s="3">
        <v>2</v>
      </c>
      <c r="L56" s="14"/>
      <c r="M56" s="3">
        <v>21</v>
      </c>
      <c r="N56" s="3">
        <v>21</v>
      </c>
      <c r="O56" s="3">
        <v>22</v>
      </c>
      <c r="P56" s="3"/>
      <c r="Q56" s="3"/>
    </row>
    <row r="57" spans="1:17" x14ac:dyDescent="0.25">
      <c r="A57" t="s">
        <v>386</v>
      </c>
      <c r="B57" t="s">
        <v>15</v>
      </c>
      <c r="C57" t="s">
        <v>149</v>
      </c>
      <c r="D57" s="2" t="s">
        <v>150</v>
      </c>
      <c r="E57" s="2">
        <v>1</v>
      </c>
      <c r="F57" s="2">
        <v>1</v>
      </c>
      <c r="G57">
        <v>1</v>
      </c>
      <c r="H57" s="3" t="s">
        <v>143</v>
      </c>
      <c r="I57" s="3" t="s">
        <v>144</v>
      </c>
      <c r="J57" s="3" t="s">
        <v>23</v>
      </c>
      <c r="K57" s="3">
        <v>3</v>
      </c>
      <c r="L57" s="14"/>
      <c r="M57" s="3">
        <v>27</v>
      </c>
      <c r="N57" s="3">
        <v>27</v>
      </c>
      <c r="O57" s="3">
        <v>26</v>
      </c>
      <c r="P57" s="3"/>
      <c r="Q57" s="3"/>
    </row>
    <row r="58" spans="1:17" x14ac:dyDescent="0.25">
      <c r="A58" t="s">
        <v>386</v>
      </c>
      <c r="B58" t="s">
        <v>15</v>
      </c>
      <c r="C58" t="s">
        <v>151</v>
      </c>
      <c r="D58" s="2" t="s">
        <v>152</v>
      </c>
      <c r="E58" s="2">
        <v>1</v>
      </c>
      <c r="F58" s="2">
        <v>1</v>
      </c>
      <c r="G58">
        <v>1</v>
      </c>
      <c r="H58" s="3" t="s">
        <v>143</v>
      </c>
      <c r="I58" s="3" t="s">
        <v>144</v>
      </c>
      <c r="J58" s="3" t="s">
        <v>40</v>
      </c>
      <c r="K58" s="3">
        <v>1</v>
      </c>
      <c r="L58" s="14"/>
      <c r="M58" s="3">
        <v>17</v>
      </c>
      <c r="N58" s="3">
        <v>17</v>
      </c>
      <c r="O58" s="3">
        <v>18</v>
      </c>
      <c r="P58" s="3"/>
      <c r="Q58" s="3"/>
    </row>
    <row r="59" spans="1:17" x14ac:dyDescent="0.25">
      <c r="A59" t="s">
        <v>386</v>
      </c>
      <c r="B59" t="s">
        <v>15</v>
      </c>
      <c r="C59" t="s">
        <v>153</v>
      </c>
      <c r="D59" s="2" t="s">
        <v>154</v>
      </c>
      <c r="E59" s="2">
        <v>1</v>
      </c>
      <c r="F59" s="2">
        <v>1</v>
      </c>
      <c r="G59">
        <v>2</v>
      </c>
      <c r="H59" s="3" t="s">
        <v>143</v>
      </c>
      <c r="I59" s="3" t="s">
        <v>144</v>
      </c>
      <c r="J59" s="3" t="s">
        <v>40</v>
      </c>
      <c r="K59" s="3">
        <v>0.25</v>
      </c>
      <c r="L59" s="14"/>
      <c r="M59" s="3">
        <v>14</v>
      </c>
      <c r="N59" s="3">
        <v>14</v>
      </c>
      <c r="O59" s="3">
        <v>14</v>
      </c>
      <c r="P59" s="3"/>
      <c r="Q59" s="3"/>
    </row>
    <row r="60" spans="1:17" x14ac:dyDescent="0.25">
      <c r="A60" t="s">
        <v>386</v>
      </c>
      <c r="B60" t="s">
        <v>15</v>
      </c>
      <c r="C60" t="s">
        <v>155</v>
      </c>
      <c r="D60" s="2" t="s">
        <v>156</v>
      </c>
      <c r="E60" s="2">
        <v>1</v>
      </c>
      <c r="F60" s="2">
        <v>1</v>
      </c>
      <c r="G60">
        <v>1</v>
      </c>
      <c r="H60" s="3" t="s">
        <v>143</v>
      </c>
      <c r="I60" s="3" t="s">
        <v>144</v>
      </c>
      <c r="J60" s="3" t="s">
        <v>40</v>
      </c>
      <c r="K60" s="3">
        <v>1</v>
      </c>
      <c r="L60" s="14"/>
      <c r="M60" s="3">
        <v>6</v>
      </c>
      <c r="N60" s="3">
        <v>6</v>
      </c>
      <c r="O60" s="3">
        <v>6</v>
      </c>
      <c r="P60" s="3"/>
      <c r="Q60" s="3"/>
    </row>
    <row r="61" spans="1:17" x14ac:dyDescent="0.25">
      <c r="A61" t="s">
        <v>386</v>
      </c>
      <c r="B61" t="s">
        <v>15</v>
      </c>
      <c r="C61" t="s">
        <v>157</v>
      </c>
      <c r="D61" s="2" t="s">
        <v>158</v>
      </c>
      <c r="E61" s="2">
        <v>1</v>
      </c>
      <c r="F61" s="2">
        <v>1</v>
      </c>
      <c r="G61">
        <v>1</v>
      </c>
      <c r="H61" s="3" t="s">
        <v>159</v>
      </c>
      <c r="I61" s="3" t="s">
        <v>19</v>
      </c>
      <c r="J61" s="3" t="s">
        <v>43</v>
      </c>
      <c r="K61" s="3">
        <v>2</v>
      </c>
      <c r="L61" s="14">
        <v>23</v>
      </c>
      <c r="M61" s="3">
        <v>35</v>
      </c>
      <c r="N61" s="3">
        <v>35</v>
      </c>
      <c r="O61" s="3">
        <v>31</v>
      </c>
      <c r="P61" s="3">
        <v>19</v>
      </c>
      <c r="Q61" s="3">
        <v>19</v>
      </c>
    </row>
    <row r="62" spans="1:17" x14ac:dyDescent="0.25">
      <c r="A62" t="s">
        <v>386</v>
      </c>
      <c r="B62" t="s">
        <v>15</v>
      </c>
      <c r="C62" t="s">
        <v>160</v>
      </c>
      <c r="D62" s="2" t="s">
        <v>161</v>
      </c>
      <c r="E62" s="2">
        <v>1</v>
      </c>
      <c r="F62" s="2">
        <v>1</v>
      </c>
      <c r="G62">
        <v>1</v>
      </c>
      <c r="H62" s="3" t="s">
        <v>159</v>
      </c>
      <c r="I62" s="3" t="s">
        <v>19</v>
      </c>
      <c r="J62" s="3" t="s">
        <v>23</v>
      </c>
      <c r="K62" s="3">
        <v>4</v>
      </c>
      <c r="L62" s="14">
        <v>24</v>
      </c>
      <c r="M62" s="3">
        <v>36</v>
      </c>
      <c r="N62" s="3">
        <v>36</v>
      </c>
      <c r="O62" s="3">
        <v>32</v>
      </c>
      <c r="P62" s="3">
        <v>20</v>
      </c>
      <c r="Q62" s="3">
        <v>20</v>
      </c>
    </row>
    <row r="63" spans="1:17" x14ac:dyDescent="0.25">
      <c r="A63" t="s">
        <v>386</v>
      </c>
      <c r="B63" t="s">
        <v>15</v>
      </c>
      <c r="C63" t="s">
        <v>162</v>
      </c>
      <c r="D63" s="2" t="s">
        <v>163</v>
      </c>
      <c r="E63" s="2">
        <v>1</v>
      </c>
      <c r="F63" s="2">
        <v>1</v>
      </c>
      <c r="G63">
        <v>1</v>
      </c>
      <c r="H63" s="3" t="s">
        <v>159</v>
      </c>
      <c r="I63" s="3" t="s">
        <v>19</v>
      </c>
      <c r="J63" s="3" t="s">
        <v>23</v>
      </c>
      <c r="K63" s="3">
        <v>3</v>
      </c>
      <c r="L63" s="14">
        <v>25</v>
      </c>
      <c r="M63" s="3">
        <v>37</v>
      </c>
      <c r="N63" s="3">
        <v>37</v>
      </c>
      <c r="O63" s="3">
        <v>33</v>
      </c>
      <c r="P63" s="3">
        <v>21</v>
      </c>
      <c r="Q63" s="3">
        <v>21</v>
      </c>
    </row>
    <row r="64" spans="1:17" x14ac:dyDescent="0.25">
      <c r="A64" t="s">
        <v>386</v>
      </c>
      <c r="B64" t="s">
        <v>15</v>
      </c>
      <c r="C64" t="s">
        <v>164</v>
      </c>
      <c r="D64" s="2" t="s">
        <v>165</v>
      </c>
      <c r="E64" s="2">
        <v>1</v>
      </c>
      <c r="F64" s="2">
        <v>1</v>
      </c>
      <c r="G64">
        <v>1</v>
      </c>
      <c r="H64" s="3" t="s">
        <v>159</v>
      </c>
      <c r="I64" s="3" t="s">
        <v>19</v>
      </c>
      <c r="J64" s="3" t="s">
        <v>43</v>
      </c>
      <c r="K64" s="3">
        <v>2</v>
      </c>
      <c r="L64" s="14">
        <v>20</v>
      </c>
      <c r="M64" s="3">
        <v>38</v>
      </c>
      <c r="N64" s="3">
        <v>38</v>
      </c>
      <c r="O64" s="3">
        <v>34</v>
      </c>
      <c r="P64" s="3">
        <v>22</v>
      </c>
      <c r="Q64" s="3">
        <v>22</v>
      </c>
    </row>
    <row r="65" spans="1:17" x14ac:dyDescent="0.25">
      <c r="A65" t="s">
        <v>386</v>
      </c>
      <c r="B65" t="s">
        <v>15</v>
      </c>
      <c r="C65" t="s">
        <v>166</v>
      </c>
      <c r="D65" s="2" t="s">
        <v>167</v>
      </c>
      <c r="E65" s="2">
        <v>1</v>
      </c>
      <c r="F65" s="2">
        <v>1</v>
      </c>
      <c r="G65">
        <v>1</v>
      </c>
      <c r="H65" s="3" t="s">
        <v>159</v>
      </c>
      <c r="I65" s="3" t="s">
        <v>19</v>
      </c>
      <c r="J65" s="3" t="s">
        <v>23</v>
      </c>
      <c r="K65" s="3">
        <v>4</v>
      </c>
      <c r="L65" s="14">
        <v>21</v>
      </c>
      <c r="M65" s="3">
        <v>39</v>
      </c>
      <c r="N65" s="3">
        <v>39</v>
      </c>
      <c r="O65" s="3">
        <v>35</v>
      </c>
      <c r="P65" s="3">
        <v>23</v>
      </c>
      <c r="Q65" s="3">
        <v>23</v>
      </c>
    </row>
    <row r="66" spans="1:17" x14ac:dyDescent="0.25">
      <c r="A66" t="s">
        <v>386</v>
      </c>
      <c r="B66" t="s">
        <v>15</v>
      </c>
      <c r="C66" t="s">
        <v>168</v>
      </c>
      <c r="D66" s="2" t="s">
        <v>169</v>
      </c>
      <c r="E66" s="2">
        <v>1</v>
      </c>
      <c r="F66" s="2">
        <v>1</v>
      </c>
      <c r="G66">
        <v>1</v>
      </c>
      <c r="H66" s="3" t="s">
        <v>159</v>
      </c>
      <c r="I66" s="3" t="s">
        <v>19</v>
      </c>
      <c r="J66" s="3" t="s">
        <v>23</v>
      </c>
      <c r="K66" s="3">
        <v>3</v>
      </c>
      <c r="L66" s="14">
        <v>22</v>
      </c>
      <c r="M66" s="3">
        <v>40</v>
      </c>
      <c r="N66" s="3">
        <v>40</v>
      </c>
      <c r="O66" s="3">
        <v>36</v>
      </c>
      <c r="P66" s="3">
        <v>24</v>
      </c>
      <c r="Q66" s="3">
        <v>24</v>
      </c>
    </row>
    <row r="67" spans="1:17" x14ac:dyDescent="0.25">
      <c r="A67" t="s">
        <v>386</v>
      </c>
      <c r="B67" t="s">
        <v>15</v>
      </c>
      <c r="C67" t="s">
        <v>178</v>
      </c>
      <c r="D67" s="2" t="s">
        <v>179</v>
      </c>
      <c r="E67" s="2">
        <v>1</v>
      </c>
      <c r="F67" s="2">
        <v>1</v>
      </c>
      <c r="G67">
        <v>1</v>
      </c>
      <c r="H67" s="3" t="s">
        <v>172</v>
      </c>
      <c r="I67" s="3" t="s">
        <v>56</v>
      </c>
      <c r="J67" s="3" t="s">
        <v>20</v>
      </c>
      <c r="K67" s="3">
        <v>8</v>
      </c>
      <c r="L67" s="14">
        <v>41</v>
      </c>
      <c r="M67" s="3"/>
      <c r="N67" s="3"/>
      <c r="O67" s="3"/>
      <c r="P67" s="3">
        <v>46</v>
      </c>
      <c r="Q67" s="3">
        <v>46</v>
      </c>
    </row>
    <row r="68" spans="1:17" x14ac:dyDescent="0.25">
      <c r="A68" t="s">
        <v>386</v>
      </c>
      <c r="B68" t="s">
        <v>15</v>
      </c>
      <c r="C68" t="s">
        <v>174</v>
      </c>
      <c r="D68" s="2" t="s">
        <v>175</v>
      </c>
      <c r="E68" s="2">
        <v>1</v>
      </c>
      <c r="F68" s="2">
        <v>1</v>
      </c>
      <c r="G68">
        <v>3</v>
      </c>
      <c r="H68" s="3" t="s">
        <v>172</v>
      </c>
      <c r="I68" s="3" t="s">
        <v>56</v>
      </c>
      <c r="J68" s="3" t="s">
        <v>23</v>
      </c>
      <c r="K68" s="3">
        <v>6</v>
      </c>
      <c r="L68" s="14">
        <v>42</v>
      </c>
      <c r="M68" s="3"/>
      <c r="N68" s="3"/>
      <c r="O68" s="3"/>
      <c r="P68" s="3">
        <v>40</v>
      </c>
      <c r="Q68" s="3">
        <v>40</v>
      </c>
    </row>
    <row r="69" spans="1:17" x14ac:dyDescent="0.25">
      <c r="A69" t="s">
        <v>386</v>
      </c>
      <c r="B69" t="s">
        <v>15</v>
      </c>
      <c r="C69" t="s">
        <v>180</v>
      </c>
      <c r="D69" s="2" t="s">
        <v>181</v>
      </c>
      <c r="E69" s="2">
        <v>1</v>
      </c>
      <c r="F69" s="2">
        <v>1</v>
      </c>
      <c r="G69">
        <v>3</v>
      </c>
      <c r="H69" s="3" t="s">
        <v>172</v>
      </c>
      <c r="I69" s="3" t="s">
        <v>115</v>
      </c>
      <c r="J69" s="3" t="s">
        <v>23</v>
      </c>
      <c r="K69" s="3">
        <v>6</v>
      </c>
      <c r="L69" s="14">
        <v>43</v>
      </c>
      <c r="M69" s="3"/>
      <c r="N69" s="3">
        <v>34</v>
      </c>
      <c r="O69" s="3">
        <v>37</v>
      </c>
      <c r="P69" s="3"/>
      <c r="Q69" s="3">
        <v>39</v>
      </c>
    </row>
    <row r="70" spans="1:17" x14ac:dyDescent="0.25">
      <c r="A70" t="s">
        <v>386</v>
      </c>
      <c r="B70" t="s">
        <v>15</v>
      </c>
      <c r="C70" t="s">
        <v>176</v>
      </c>
      <c r="D70" s="2" t="s">
        <v>177</v>
      </c>
      <c r="E70" s="2">
        <v>1</v>
      </c>
      <c r="F70" s="2">
        <v>1</v>
      </c>
      <c r="G70">
        <v>3</v>
      </c>
      <c r="H70" s="3" t="s">
        <v>172</v>
      </c>
      <c r="I70" s="3" t="s">
        <v>83</v>
      </c>
      <c r="J70" s="3" t="s">
        <v>23</v>
      </c>
      <c r="K70" s="3">
        <v>6</v>
      </c>
      <c r="L70" s="14"/>
      <c r="M70" s="3">
        <v>33</v>
      </c>
      <c r="N70" s="3">
        <v>33</v>
      </c>
      <c r="O70" s="3">
        <v>38</v>
      </c>
      <c r="P70" s="3"/>
      <c r="Q70" s="3"/>
    </row>
    <row r="71" spans="1:17" x14ac:dyDescent="0.25">
      <c r="A71" t="s">
        <v>386</v>
      </c>
      <c r="B71" t="s">
        <v>15</v>
      </c>
      <c r="C71" t="s">
        <v>170</v>
      </c>
      <c r="D71" s="2" t="s">
        <v>171</v>
      </c>
      <c r="E71" s="2">
        <v>1</v>
      </c>
      <c r="F71" s="2">
        <v>1</v>
      </c>
      <c r="G71">
        <v>3</v>
      </c>
      <c r="H71" s="3" t="s">
        <v>172</v>
      </c>
      <c r="I71" s="3" t="s">
        <v>173</v>
      </c>
      <c r="J71" s="3" t="s">
        <v>23</v>
      </c>
      <c r="K71" s="3">
        <v>6</v>
      </c>
      <c r="L71" s="14"/>
      <c r="M71" s="3">
        <v>34</v>
      </c>
      <c r="N71" s="3"/>
      <c r="O71" s="3"/>
      <c r="P71" s="3">
        <v>39</v>
      </c>
      <c r="Q71" s="3"/>
    </row>
    <row r="72" spans="1:17" x14ac:dyDescent="0.25">
      <c r="A72" t="s">
        <v>386</v>
      </c>
      <c r="B72" t="s">
        <v>15</v>
      </c>
      <c r="C72" t="s">
        <v>182</v>
      </c>
      <c r="D72" s="2" t="s">
        <v>183</v>
      </c>
      <c r="E72" s="2">
        <v>1</v>
      </c>
      <c r="F72" s="2">
        <v>1</v>
      </c>
      <c r="G72">
        <v>1</v>
      </c>
      <c r="H72" s="3" t="s">
        <v>184</v>
      </c>
      <c r="I72" s="3" t="s">
        <v>19</v>
      </c>
      <c r="J72" s="3" t="s">
        <v>40</v>
      </c>
      <c r="K72" s="3">
        <v>0</v>
      </c>
      <c r="L72" s="14" t="s">
        <v>47</v>
      </c>
      <c r="M72" s="3" t="s">
        <v>47</v>
      </c>
      <c r="N72" s="3" t="s">
        <v>47</v>
      </c>
      <c r="O72" s="3" t="s">
        <v>47</v>
      </c>
      <c r="P72" s="3" t="s">
        <v>47</v>
      </c>
      <c r="Q72" s="3" t="s">
        <v>47</v>
      </c>
    </row>
    <row r="73" spans="1:17" x14ac:dyDescent="0.25">
      <c r="A73" t="s">
        <v>386</v>
      </c>
      <c r="B73" t="s">
        <v>15</v>
      </c>
      <c r="C73" t="s">
        <v>189</v>
      </c>
      <c r="D73" s="2" t="s">
        <v>190</v>
      </c>
      <c r="E73" s="2">
        <v>1</v>
      </c>
      <c r="F73" s="2">
        <v>1</v>
      </c>
      <c r="G73">
        <v>1</v>
      </c>
      <c r="H73" s="3" t="s">
        <v>184</v>
      </c>
      <c r="I73" s="3" t="s">
        <v>83</v>
      </c>
      <c r="J73" s="3" t="s">
        <v>40</v>
      </c>
      <c r="K73" s="3">
        <v>0</v>
      </c>
      <c r="L73" s="14"/>
      <c r="M73" s="3" t="s">
        <v>47</v>
      </c>
      <c r="N73" s="3" t="s">
        <v>47</v>
      </c>
      <c r="O73" s="3" t="s">
        <v>47</v>
      </c>
      <c r="P73" s="3"/>
      <c r="Q73" s="3"/>
    </row>
    <row r="74" spans="1:17" x14ac:dyDescent="0.25">
      <c r="A74" t="s">
        <v>386</v>
      </c>
      <c r="B74" t="s">
        <v>15</v>
      </c>
      <c r="C74" t="s">
        <v>185</v>
      </c>
      <c r="D74" s="2" t="s">
        <v>186</v>
      </c>
      <c r="E74" s="2">
        <v>1</v>
      </c>
      <c r="F74" s="2">
        <v>1</v>
      </c>
      <c r="G74">
        <v>4</v>
      </c>
      <c r="H74" s="3" t="s">
        <v>184</v>
      </c>
      <c r="I74" s="3" t="s">
        <v>19</v>
      </c>
      <c r="J74" s="3" t="s">
        <v>40</v>
      </c>
      <c r="K74" s="3">
        <v>0</v>
      </c>
      <c r="L74" s="14" t="s">
        <v>47</v>
      </c>
      <c r="M74" s="3" t="s">
        <v>47</v>
      </c>
      <c r="N74" s="3" t="s">
        <v>47</v>
      </c>
      <c r="O74" s="3" t="s">
        <v>47</v>
      </c>
      <c r="P74" s="3" t="s">
        <v>47</v>
      </c>
      <c r="Q74" s="3" t="s">
        <v>47</v>
      </c>
    </row>
    <row r="75" spans="1:17" x14ac:dyDescent="0.25">
      <c r="A75" t="s">
        <v>386</v>
      </c>
      <c r="B75" t="s">
        <v>15</v>
      </c>
      <c r="C75" t="s">
        <v>197</v>
      </c>
      <c r="D75" s="2" t="s">
        <v>198</v>
      </c>
      <c r="E75" s="2">
        <v>1</v>
      </c>
      <c r="F75" s="2">
        <v>1</v>
      </c>
      <c r="G75">
        <v>4</v>
      </c>
      <c r="H75" s="3" t="s">
        <v>184</v>
      </c>
      <c r="I75" s="3" t="s">
        <v>115</v>
      </c>
      <c r="J75" s="3" t="s">
        <v>40</v>
      </c>
      <c r="K75" s="3">
        <v>0</v>
      </c>
      <c r="L75" s="14"/>
      <c r="M75" s="3"/>
      <c r="N75" s="3"/>
      <c r="O75" s="3"/>
      <c r="P75" s="3"/>
      <c r="Q75" s="3"/>
    </row>
    <row r="76" spans="1:17" x14ac:dyDescent="0.25">
      <c r="A76" t="s">
        <v>386</v>
      </c>
      <c r="B76" t="s">
        <v>15</v>
      </c>
      <c r="C76" t="s">
        <v>187</v>
      </c>
      <c r="D76" s="2" t="s">
        <v>188</v>
      </c>
      <c r="E76" s="2">
        <v>1</v>
      </c>
      <c r="F76" s="2">
        <v>1</v>
      </c>
      <c r="G76">
        <v>4</v>
      </c>
      <c r="H76" s="3" t="s">
        <v>184</v>
      </c>
      <c r="I76" s="3" t="s">
        <v>173</v>
      </c>
      <c r="J76" s="3" t="s">
        <v>40</v>
      </c>
      <c r="K76" s="3">
        <v>0</v>
      </c>
      <c r="L76" s="14" t="s">
        <v>47</v>
      </c>
      <c r="M76" s="3"/>
      <c r="N76" s="3" t="s">
        <v>47</v>
      </c>
      <c r="O76" s="3" t="s">
        <v>47</v>
      </c>
      <c r="P76" s="3"/>
      <c r="Q76" s="3" t="s">
        <v>47</v>
      </c>
    </row>
    <row r="77" spans="1:17" x14ac:dyDescent="0.25">
      <c r="A77" t="s">
        <v>386</v>
      </c>
      <c r="B77" t="s">
        <v>15</v>
      </c>
      <c r="C77" t="s">
        <v>191</v>
      </c>
      <c r="D77" s="2" t="s">
        <v>192</v>
      </c>
      <c r="E77" s="2">
        <v>1</v>
      </c>
      <c r="F77" s="2">
        <v>1</v>
      </c>
      <c r="G77">
        <v>8</v>
      </c>
      <c r="H77" s="3" t="s">
        <v>184</v>
      </c>
      <c r="I77" s="3" t="s">
        <v>19</v>
      </c>
      <c r="J77" s="3" t="s">
        <v>40</v>
      </c>
      <c r="K77" s="3">
        <v>0</v>
      </c>
      <c r="L77" s="14" t="s">
        <v>47</v>
      </c>
      <c r="M77" s="3" t="s">
        <v>47</v>
      </c>
      <c r="N77" s="3" t="s">
        <v>47</v>
      </c>
      <c r="O77" s="3" t="s">
        <v>47</v>
      </c>
      <c r="P77" s="3" t="s">
        <v>47</v>
      </c>
      <c r="Q77" s="3" t="s">
        <v>47</v>
      </c>
    </row>
    <row r="78" spans="1:17" x14ac:dyDescent="0.25">
      <c r="A78" t="s">
        <v>386</v>
      </c>
      <c r="B78" t="s">
        <v>15</v>
      </c>
      <c r="C78" t="s">
        <v>193</v>
      </c>
      <c r="D78" s="2" t="s">
        <v>194</v>
      </c>
      <c r="E78" s="2">
        <v>1</v>
      </c>
      <c r="F78" s="2">
        <v>1</v>
      </c>
      <c r="G78">
        <v>7</v>
      </c>
      <c r="H78" s="3" t="s">
        <v>184</v>
      </c>
      <c r="I78" s="3" t="s">
        <v>19</v>
      </c>
      <c r="J78" s="3" t="s">
        <v>40</v>
      </c>
      <c r="K78" s="3">
        <v>0</v>
      </c>
      <c r="L78" s="14" t="s">
        <v>47</v>
      </c>
      <c r="M78" s="3" t="s">
        <v>47</v>
      </c>
      <c r="N78" s="3" t="s">
        <v>47</v>
      </c>
      <c r="O78" s="3" t="s">
        <v>47</v>
      </c>
      <c r="P78" s="3" t="s">
        <v>47</v>
      </c>
      <c r="Q78" s="3" t="s">
        <v>47</v>
      </c>
    </row>
    <row r="79" spans="1:17" x14ac:dyDescent="0.25">
      <c r="A79" t="s">
        <v>386</v>
      </c>
      <c r="B79" t="s">
        <v>15</v>
      </c>
      <c r="C79" t="s">
        <v>195</v>
      </c>
      <c r="D79" s="2" t="s">
        <v>196</v>
      </c>
      <c r="E79" s="2">
        <v>1</v>
      </c>
      <c r="F79" s="2">
        <v>1</v>
      </c>
      <c r="G79">
        <v>4</v>
      </c>
      <c r="H79" s="3" t="s">
        <v>184</v>
      </c>
      <c r="I79" s="3" t="s">
        <v>19</v>
      </c>
      <c r="J79" s="3" t="s">
        <v>40</v>
      </c>
      <c r="K79" s="3">
        <v>0</v>
      </c>
      <c r="L79" s="14" t="s">
        <v>47</v>
      </c>
      <c r="M79" s="3" t="s">
        <v>47</v>
      </c>
      <c r="N79" s="3" t="s">
        <v>47</v>
      </c>
      <c r="O79" s="3" t="s">
        <v>47</v>
      </c>
      <c r="P79" s="3" t="s">
        <v>47</v>
      </c>
      <c r="Q79" s="3" t="s">
        <v>47</v>
      </c>
    </row>
    <row r="80" spans="1:17" x14ac:dyDescent="0.25">
      <c r="A80" t="s">
        <v>386</v>
      </c>
      <c r="B80" t="s">
        <v>15</v>
      </c>
      <c r="C80" t="s">
        <v>199</v>
      </c>
      <c r="D80" s="2" t="s">
        <v>200</v>
      </c>
      <c r="E80" s="2">
        <v>1</v>
      </c>
      <c r="F80" s="2">
        <v>1</v>
      </c>
      <c r="G80">
        <v>4</v>
      </c>
      <c r="H80" s="3" t="s">
        <v>184</v>
      </c>
      <c r="I80" s="3" t="s">
        <v>83</v>
      </c>
      <c r="J80" s="3" t="s">
        <v>40</v>
      </c>
      <c r="K80" s="3">
        <v>0.5</v>
      </c>
      <c r="L80" s="14"/>
      <c r="M80" s="3">
        <v>43</v>
      </c>
      <c r="N80" s="3">
        <v>43</v>
      </c>
      <c r="O80" s="3">
        <v>43</v>
      </c>
      <c r="P80" s="3"/>
      <c r="Q80" s="3"/>
    </row>
    <row r="81" spans="1:17" x14ac:dyDescent="0.25">
      <c r="A81" t="s">
        <v>386</v>
      </c>
      <c r="B81" t="s">
        <v>15</v>
      </c>
      <c r="C81" t="s">
        <v>201</v>
      </c>
      <c r="D81" s="2" t="s">
        <v>202</v>
      </c>
      <c r="E81" s="2">
        <v>1</v>
      </c>
      <c r="F81" s="2">
        <v>1</v>
      </c>
      <c r="G81">
        <v>4</v>
      </c>
      <c r="H81" s="3" t="s">
        <v>184</v>
      </c>
      <c r="I81" s="3" t="s">
        <v>83</v>
      </c>
      <c r="J81" s="3" t="s">
        <v>40</v>
      </c>
      <c r="K81" s="3">
        <v>1</v>
      </c>
      <c r="L81" s="14"/>
      <c r="M81" s="3">
        <v>45</v>
      </c>
      <c r="N81" s="3">
        <v>45</v>
      </c>
      <c r="O81" s="3">
        <v>45</v>
      </c>
      <c r="P81" s="3"/>
      <c r="Q81" s="3"/>
    </row>
    <row r="82" spans="1:17" x14ac:dyDescent="0.25">
      <c r="A82" t="s">
        <v>386</v>
      </c>
      <c r="B82" t="s">
        <v>15</v>
      </c>
      <c r="C82" t="s">
        <v>203</v>
      </c>
      <c r="D82" s="2" t="s">
        <v>204</v>
      </c>
      <c r="E82" s="2">
        <v>1</v>
      </c>
      <c r="F82" s="2">
        <v>1</v>
      </c>
      <c r="G82">
        <v>4</v>
      </c>
      <c r="H82" s="3" t="s">
        <v>184</v>
      </c>
      <c r="I82" s="3" t="s">
        <v>83</v>
      </c>
      <c r="J82" s="3" t="s">
        <v>40</v>
      </c>
      <c r="K82" s="3">
        <v>0</v>
      </c>
      <c r="L82" s="14"/>
      <c r="M82" s="3"/>
      <c r="N82" s="3"/>
      <c r="O82" s="3"/>
      <c r="P82" s="3"/>
      <c r="Q82" s="3"/>
    </row>
    <row r="83" spans="1:17" x14ac:dyDescent="0.25">
      <c r="A83" t="s">
        <v>386</v>
      </c>
      <c r="B83" t="s">
        <v>15</v>
      </c>
      <c r="C83" t="s">
        <v>205</v>
      </c>
      <c r="D83" s="2" t="s">
        <v>206</v>
      </c>
      <c r="E83" s="2">
        <v>1</v>
      </c>
      <c r="F83" s="2">
        <v>1</v>
      </c>
      <c r="G83">
        <v>4</v>
      </c>
      <c r="H83" s="3" t="s">
        <v>184</v>
      </c>
      <c r="I83" s="3" t="s">
        <v>115</v>
      </c>
      <c r="J83" s="3" t="s">
        <v>40</v>
      </c>
      <c r="K83" s="3">
        <v>0</v>
      </c>
      <c r="L83" s="14"/>
      <c r="M83" s="3"/>
      <c r="N83" s="3"/>
      <c r="O83" s="3"/>
      <c r="P83" s="3"/>
      <c r="Q83" s="3"/>
    </row>
    <row r="84" spans="1:17" x14ac:dyDescent="0.25">
      <c r="A84" t="s">
        <v>386</v>
      </c>
      <c r="B84" t="s">
        <v>15</v>
      </c>
      <c r="C84" t="s">
        <v>215</v>
      </c>
      <c r="D84" s="2" t="s">
        <v>216</v>
      </c>
      <c r="E84" s="2">
        <v>1</v>
      </c>
      <c r="F84" s="2">
        <v>1</v>
      </c>
      <c r="G84">
        <v>1</v>
      </c>
      <c r="H84" s="3" t="s">
        <v>209</v>
      </c>
      <c r="I84" s="3" t="s">
        <v>210</v>
      </c>
      <c r="J84" s="3" t="s">
        <v>23</v>
      </c>
      <c r="K84" s="3">
        <v>2</v>
      </c>
      <c r="L84" s="14"/>
      <c r="M84" s="3">
        <v>9</v>
      </c>
      <c r="N84" s="3">
        <v>9</v>
      </c>
      <c r="O84" s="3"/>
      <c r="P84" s="3">
        <v>15</v>
      </c>
      <c r="Q84" s="3">
        <v>15</v>
      </c>
    </row>
    <row r="85" spans="1:17" x14ac:dyDescent="0.25">
      <c r="A85" t="s">
        <v>386</v>
      </c>
      <c r="B85" t="s">
        <v>15</v>
      </c>
      <c r="C85" t="s">
        <v>207</v>
      </c>
      <c r="D85" s="2" t="s">
        <v>208</v>
      </c>
      <c r="E85" s="2">
        <v>1</v>
      </c>
      <c r="F85" s="2">
        <v>1</v>
      </c>
      <c r="G85">
        <v>3</v>
      </c>
      <c r="H85" s="3" t="s">
        <v>209</v>
      </c>
      <c r="I85" s="3" t="s">
        <v>210</v>
      </c>
      <c r="J85" s="3" t="s">
        <v>43</v>
      </c>
      <c r="K85" s="3">
        <v>1</v>
      </c>
      <c r="L85" s="14"/>
      <c r="M85" s="3">
        <v>4</v>
      </c>
      <c r="N85" s="3">
        <v>4</v>
      </c>
      <c r="O85" s="3"/>
      <c r="P85" s="3">
        <v>3</v>
      </c>
      <c r="Q85" s="3">
        <v>3</v>
      </c>
    </row>
    <row r="86" spans="1:17" x14ac:dyDescent="0.25">
      <c r="A86" t="s">
        <v>386</v>
      </c>
      <c r="B86" t="s">
        <v>15</v>
      </c>
      <c r="C86" t="s">
        <v>211</v>
      </c>
      <c r="D86" s="2" t="s">
        <v>208</v>
      </c>
      <c r="E86" s="2">
        <v>1</v>
      </c>
      <c r="F86" s="2">
        <v>1</v>
      </c>
      <c r="G86">
        <v>3</v>
      </c>
      <c r="H86" s="3" t="s">
        <v>209</v>
      </c>
      <c r="I86" s="3" t="s">
        <v>210</v>
      </c>
      <c r="J86" s="3" t="s">
        <v>43</v>
      </c>
      <c r="K86" s="3">
        <v>1</v>
      </c>
      <c r="L86" s="14"/>
      <c r="M86" s="3">
        <v>4</v>
      </c>
      <c r="N86" s="3">
        <v>4</v>
      </c>
      <c r="O86" s="3"/>
      <c r="P86" s="3">
        <v>3</v>
      </c>
      <c r="Q86" s="3">
        <v>3</v>
      </c>
    </row>
    <row r="87" spans="1:17" x14ac:dyDescent="0.25">
      <c r="A87" t="s">
        <v>386</v>
      </c>
      <c r="B87" t="s">
        <v>15</v>
      </c>
      <c r="C87" t="s">
        <v>212</v>
      </c>
      <c r="D87" s="2" t="s">
        <v>213</v>
      </c>
      <c r="E87" s="2">
        <v>1</v>
      </c>
      <c r="F87" s="2">
        <v>1</v>
      </c>
      <c r="G87">
        <v>2</v>
      </c>
      <c r="H87" s="3" t="s">
        <v>209</v>
      </c>
      <c r="I87" s="3" t="s">
        <v>210</v>
      </c>
      <c r="J87" s="3" t="s">
        <v>40</v>
      </c>
      <c r="K87" s="3">
        <v>0.5</v>
      </c>
      <c r="L87" s="14"/>
      <c r="M87" s="3">
        <v>5</v>
      </c>
      <c r="N87" s="3">
        <v>5</v>
      </c>
      <c r="O87" s="3"/>
      <c r="P87" s="3">
        <v>4</v>
      </c>
      <c r="Q87" s="3">
        <v>4</v>
      </c>
    </row>
    <row r="88" spans="1:17" x14ac:dyDescent="0.25">
      <c r="A88" t="s">
        <v>386</v>
      </c>
      <c r="B88" t="s">
        <v>15</v>
      </c>
      <c r="C88" t="s">
        <v>214</v>
      </c>
      <c r="D88" s="2" t="s">
        <v>213</v>
      </c>
      <c r="E88" s="2">
        <v>1</v>
      </c>
      <c r="F88" s="2">
        <v>1</v>
      </c>
      <c r="G88">
        <v>2</v>
      </c>
      <c r="H88" s="3" t="s">
        <v>209</v>
      </c>
      <c r="I88" s="3" t="s">
        <v>210</v>
      </c>
      <c r="J88" s="3" t="s">
        <v>40</v>
      </c>
      <c r="K88" s="3">
        <v>0.5</v>
      </c>
      <c r="L88" s="14"/>
      <c r="M88" s="3">
        <v>5</v>
      </c>
      <c r="N88" s="3">
        <v>5</v>
      </c>
      <c r="O88" s="3"/>
      <c r="P88" s="3">
        <v>4</v>
      </c>
      <c r="Q88" s="3">
        <v>4</v>
      </c>
    </row>
    <row r="89" spans="1:17" x14ac:dyDescent="0.25">
      <c r="A89" t="s">
        <v>386</v>
      </c>
      <c r="B89" t="s">
        <v>15</v>
      </c>
      <c r="C89" t="s">
        <v>232</v>
      </c>
      <c r="D89" s="2" t="s">
        <v>233</v>
      </c>
      <c r="E89" s="2">
        <v>1</v>
      </c>
      <c r="F89" s="2">
        <v>1</v>
      </c>
      <c r="G89">
        <v>1</v>
      </c>
      <c r="H89" s="3" t="s">
        <v>209</v>
      </c>
      <c r="I89" s="3" t="s">
        <v>210</v>
      </c>
      <c r="J89" s="3" t="s">
        <v>40</v>
      </c>
      <c r="K89" s="3">
        <v>0</v>
      </c>
      <c r="L89" s="14"/>
      <c r="M89" s="3" t="s">
        <v>47</v>
      </c>
      <c r="N89" s="3" t="s">
        <v>47</v>
      </c>
      <c r="O89" s="3"/>
      <c r="P89" s="3" t="s">
        <v>47</v>
      </c>
      <c r="Q89" s="3" t="s">
        <v>47</v>
      </c>
    </row>
    <row r="90" spans="1:17" x14ac:dyDescent="0.25">
      <c r="A90" t="s">
        <v>386</v>
      </c>
      <c r="B90" t="s">
        <v>15</v>
      </c>
      <c r="C90" t="s">
        <v>229</v>
      </c>
      <c r="D90" s="2" t="s">
        <v>230</v>
      </c>
      <c r="E90" s="2">
        <v>1</v>
      </c>
      <c r="F90" s="2">
        <v>1</v>
      </c>
      <c r="G90">
        <v>1</v>
      </c>
      <c r="H90" s="3" t="s">
        <v>209</v>
      </c>
      <c r="I90" s="3" t="s">
        <v>210</v>
      </c>
      <c r="J90" s="3" t="s">
        <v>43</v>
      </c>
      <c r="K90" s="3">
        <v>3</v>
      </c>
      <c r="L90" s="14"/>
      <c r="M90" s="3">
        <v>28</v>
      </c>
      <c r="N90" s="3">
        <v>28</v>
      </c>
      <c r="O90" s="3"/>
      <c r="P90" s="3">
        <v>36</v>
      </c>
      <c r="Q90" s="3">
        <v>36</v>
      </c>
    </row>
    <row r="91" spans="1:17" x14ac:dyDescent="0.25">
      <c r="A91" t="s">
        <v>386</v>
      </c>
      <c r="B91" t="s">
        <v>15</v>
      </c>
      <c r="C91" t="s">
        <v>231</v>
      </c>
      <c r="D91" s="2" t="s">
        <v>230</v>
      </c>
      <c r="E91" s="2">
        <v>1</v>
      </c>
      <c r="F91" s="2">
        <v>1</v>
      </c>
      <c r="G91">
        <v>1</v>
      </c>
      <c r="H91" s="3" t="s">
        <v>209</v>
      </c>
      <c r="I91" s="3" t="s">
        <v>210</v>
      </c>
      <c r="J91" s="3" t="s">
        <v>23</v>
      </c>
      <c r="K91" s="3">
        <v>4</v>
      </c>
      <c r="L91" s="14"/>
      <c r="M91" s="3">
        <v>28</v>
      </c>
      <c r="N91" s="3">
        <v>28</v>
      </c>
      <c r="O91" s="3"/>
      <c r="P91" s="3">
        <v>36</v>
      </c>
      <c r="Q91" s="3">
        <v>36</v>
      </c>
    </row>
    <row r="92" spans="1:17" x14ac:dyDescent="0.25">
      <c r="A92" t="s">
        <v>386</v>
      </c>
      <c r="B92" t="s">
        <v>15</v>
      </c>
      <c r="C92" t="s">
        <v>217</v>
      </c>
      <c r="D92" s="2" t="s">
        <v>218</v>
      </c>
      <c r="E92" s="2">
        <v>1</v>
      </c>
      <c r="F92" s="2">
        <v>1</v>
      </c>
      <c r="G92">
        <v>1</v>
      </c>
      <c r="H92" s="3" t="s">
        <v>209</v>
      </c>
      <c r="I92" s="3" t="s">
        <v>210</v>
      </c>
      <c r="J92" s="3" t="s">
        <v>40</v>
      </c>
      <c r="K92" s="3">
        <v>1</v>
      </c>
      <c r="L92" s="14"/>
      <c r="M92" s="3">
        <v>18</v>
      </c>
      <c r="N92" s="3">
        <v>18</v>
      </c>
      <c r="O92" s="3"/>
      <c r="P92" s="3">
        <v>16</v>
      </c>
      <c r="Q92" s="3">
        <v>16</v>
      </c>
    </row>
    <row r="93" spans="1:17" x14ac:dyDescent="0.25">
      <c r="A93" t="s">
        <v>386</v>
      </c>
      <c r="B93" t="s">
        <v>15</v>
      </c>
      <c r="C93" t="s">
        <v>219</v>
      </c>
      <c r="D93" s="2" t="s">
        <v>218</v>
      </c>
      <c r="E93" s="2">
        <v>1</v>
      </c>
      <c r="F93" s="2">
        <v>1</v>
      </c>
      <c r="G93">
        <v>1</v>
      </c>
      <c r="H93" s="3" t="s">
        <v>209</v>
      </c>
      <c r="I93" s="3" t="s">
        <v>210</v>
      </c>
      <c r="J93" s="3" t="s">
        <v>40</v>
      </c>
      <c r="K93" s="3">
        <v>1</v>
      </c>
      <c r="L93" s="14"/>
      <c r="M93" s="3">
        <v>18</v>
      </c>
      <c r="N93" s="3">
        <v>18</v>
      </c>
      <c r="O93" s="3"/>
      <c r="P93" s="3">
        <v>16</v>
      </c>
      <c r="Q93" s="3">
        <v>16</v>
      </c>
    </row>
    <row r="94" spans="1:17" x14ac:dyDescent="0.25">
      <c r="A94" t="s">
        <v>386</v>
      </c>
      <c r="B94" t="s">
        <v>15</v>
      </c>
      <c r="C94" t="s">
        <v>224</v>
      </c>
      <c r="D94" s="2" t="s">
        <v>225</v>
      </c>
      <c r="E94" s="2">
        <v>1</v>
      </c>
      <c r="F94" s="2">
        <v>1</v>
      </c>
      <c r="G94">
        <v>1</v>
      </c>
      <c r="H94" s="3" t="s">
        <v>209</v>
      </c>
      <c r="I94" s="3" t="s">
        <v>210</v>
      </c>
      <c r="J94" s="3" t="s">
        <v>23</v>
      </c>
      <c r="K94" s="3">
        <v>3</v>
      </c>
      <c r="L94" s="14"/>
      <c r="M94" s="3">
        <v>23</v>
      </c>
      <c r="N94" s="3">
        <v>23</v>
      </c>
      <c r="O94" s="3"/>
      <c r="P94" s="3">
        <v>27</v>
      </c>
      <c r="Q94" s="3">
        <v>27</v>
      </c>
    </row>
    <row r="95" spans="1:17" x14ac:dyDescent="0.25">
      <c r="A95" t="s">
        <v>386</v>
      </c>
      <c r="B95" t="s">
        <v>15</v>
      </c>
      <c r="C95" t="s">
        <v>226</v>
      </c>
      <c r="D95" s="2" t="s">
        <v>225</v>
      </c>
      <c r="E95" s="2">
        <v>1</v>
      </c>
      <c r="F95" s="2">
        <v>1</v>
      </c>
      <c r="G95">
        <v>1</v>
      </c>
      <c r="H95" s="3" t="s">
        <v>209</v>
      </c>
      <c r="I95" s="3" t="s">
        <v>210</v>
      </c>
      <c r="J95" s="3" t="s">
        <v>23</v>
      </c>
      <c r="K95" s="3">
        <v>3</v>
      </c>
      <c r="L95" s="14"/>
      <c r="M95" s="3">
        <v>23</v>
      </c>
      <c r="N95" s="3">
        <v>23</v>
      </c>
      <c r="O95" s="3"/>
      <c r="P95" s="3">
        <v>27</v>
      </c>
      <c r="Q95" s="3">
        <v>27</v>
      </c>
    </row>
    <row r="96" spans="1:17" x14ac:dyDescent="0.25">
      <c r="A96" t="s">
        <v>386</v>
      </c>
      <c r="B96" t="s">
        <v>15</v>
      </c>
      <c r="C96" t="s">
        <v>220</v>
      </c>
      <c r="D96" s="2" t="s">
        <v>221</v>
      </c>
      <c r="E96" s="2">
        <v>1</v>
      </c>
      <c r="F96" s="2">
        <v>1</v>
      </c>
      <c r="G96">
        <v>1</v>
      </c>
      <c r="H96" s="3" t="s">
        <v>209</v>
      </c>
      <c r="I96" s="3" t="s">
        <v>210</v>
      </c>
      <c r="J96" s="3" t="s">
        <v>20</v>
      </c>
      <c r="K96" s="3">
        <v>4</v>
      </c>
      <c r="L96" s="14"/>
      <c r="M96" s="3">
        <v>19</v>
      </c>
      <c r="N96" s="3">
        <v>19</v>
      </c>
      <c r="O96" s="3"/>
      <c r="P96" s="3">
        <v>17</v>
      </c>
      <c r="Q96" s="3">
        <v>17</v>
      </c>
    </row>
    <row r="97" spans="1:17" x14ac:dyDescent="0.25">
      <c r="A97" t="s">
        <v>386</v>
      </c>
      <c r="B97" t="s">
        <v>15</v>
      </c>
      <c r="C97" t="s">
        <v>227</v>
      </c>
      <c r="D97" s="2" t="s">
        <v>228</v>
      </c>
      <c r="E97" s="2">
        <v>1</v>
      </c>
      <c r="F97" s="2">
        <v>1</v>
      </c>
      <c r="G97">
        <v>1</v>
      </c>
      <c r="H97" s="3" t="s">
        <v>209</v>
      </c>
      <c r="I97" s="3" t="s">
        <v>210</v>
      </c>
      <c r="J97" s="3" t="s">
        <v>23</v>
      </c>
      <c r="K97" s="3">
        <v>3</v>
      </c>
      <c r="L97" s="14"/>
      <c r="M97" s="3">
        <v>24</v>
      </c>
      <c r="N97" s="3">
        <v>24</v>
      </c>
      <c r="O97" s="3"/>
      <c r="P97" s="3">
        <v>28</v>
      </c>
      <c r="Q97" s="3">
        <v>28</v>
      </c>
    </row>
    <row r="98" spans="1:17" x14ac:dyDescent="0.25">
      <c r="A98" t="s">
        <v>386</v>
      </c>
      <c r="B98" t="s">
        <v>15</v>
      </c>
      <c r="C98" t="s">
        <v>222</v>
      </c>
      <c r="D98" s="2" t="s">
        <v>223</v>
      </c>
      <c r="E98" s="2">
        <v>1</v>
      </c>
      <c r="F98" s="2">
        <v>1</v>
      </c>
      <c r="G98">
        <v>2</v>
      </c>
      <c r="H98" s="3" t="s">
        <v>209</v>
      </c>
      <c r="I98" s="3" t="s">
        <v>210</v>
      </c>
      <c r="J98" s="3" t="s">
        <v>43</v>
      </c>
      <c r="K98" s="3">
        <v>2</v>
      </c>
      <c r="L98" s="14"/>
      <c r="M98" s="3">
        <v>22</v>
      </c>
      <c r="N98" s="3">
        <v>22</v>
      </c>
      <c r="O98" s="3"/>
      <c r="P98" s="3">
        <v>18</v>
      </c>
      <c r="Q98" s="3">
        <v>18</v>
      </c>
    </row>
    <row r="99" spans="1:17" x14ac:dyDescent="0.25">
      <c r="A99" t="s">
        <v>386</v>
      </c>
      <c r="B99" t="s">
        <v>15</v>
      </c>
      <c r="C99" t="s">
        <v>234</v>
      </c>
      <c r="D99" s="2" t="s">
        <v>235</v>
      </c>
      <c r="E99" s="2">
        <v>1</v>
      </c>
      <c r="F99" s="2">
        <v>1</v>
      </c>
      <c r="G99">
        <v>2</v>
      </c>
      <c r="H99" s="5" t="s">
        <v>236</v>
      </c>
      <c r="I99" s="3" t="s">
        <v>83</v>
      </c>
      <c r="J99" s="3" t="s">
        <v>23</v>
      </c>
      <c r="K99" s="3">
        <v>7</v>
      </c>
      <c r="L99" s="14"/>
      <c r="M99" s="3">
        <v>31</v>
      </c>
      <c r="N99" s="3">
        <v>31</v>
      </c>
      <c r="O99" s="3">
        <v>30</v>
      </c>
      <c r="P99" s="3"/>
      <c r="Q99" s="3"/>
    </row>
    <row r="100" spans="1:17" x14ac:dyDescent="0.25">
      <c r="A100" t="s">
        <v>386</v>
      </c>
      <c r="B100" t="s">
        <v>15</v>
      </c>
      <c r="C100" t="s">
        <v>237</v>
      </c>
      <c r="D100" s="2" t="s">
        <v>238</v>
      </c>
      <c r="E100" s="2">
        <v>1</v>
      </c>
      <c r="F100" s="2">
        <v>1</v>
      </c>
      <c r="G100">
        <v>2</v>
      </c>
      <c r="H100" s="5" t="s">
        <v>236</v>
      </c>
      <c r="I100" s="3" t="s">
        <v>83</v>
      </c>
      <c r="J100" s="3" t="s">
        <v>23</v>
      </c>
      <c r="K100" s="3">
        <v>5</v>
      </c>
      <c r="L100" s="14"/>
      <c r="M100" s="3">
        <v>29</v>
      </c>
      <c r="N100" s="3">
        <v>29</v>
      </c>
      <c r="O100" s="3">
        <v>28</v>
      </c>
      <c r="P100" s="3"/>
      <c r="Q100" s="3"/>
    </row>
    <row r="101" spans="1:17" x14ac:dyDescent="0.25">
      <c r="A101" t="s">
        <v>386</v>
      </c>
      <c r="B101" t="s">
        <v>15</v>
      </c>
      <c r="C101" t="s">
        <v>239</v>
      </c>
      <c r="D101" s="2" t="s">
        <v>240</v>
      </c>
      <c r="E101" s="2">
        <v>1</v>
      </c>
      <c r="F101" s="2">
        <v>1</v>
      </c>
      <c r="G101">
        <v>1</v>
      </c>
      <c r="H101" s="5" t="s">
        <v>236</v>
      </c>
      <c r="I101" s="3" t="s">
        <v>83</v>
      </c>
      <c r="J101" s="3" t="s">
        <v>20</v>
      </c>
      <c r="K101" s="3">
        <v>15</v>
      </c>
      <c r="L101" s="14"/>
      <c r="M101" s="3">
        <v>54</v>
      </c>
      <c r="N101" s="3">
        <v>54</v>
      </c>
      <c r="O101" s="3">
        <v>53</v>
      </c>
      <c r="P101" s="3"/>
      <c r="Q101" s="3"/>
    </row>
    <row r="102" spans="1:17" x14ac:dyDescent="0.25">
      <c r="A102" t="s">
        <v>386</v>
      </c>
      <c r="B102" t="s">
        <v>15</v>
      </c>
      <c r="C102" t="s">
        <v>241</v>
      </c>
      <c r="D102" s="2" t="s">
        <v>242</v>
      </c>
      <c r="E102" s="2">
        <v>1</v>
      </c>
      <c r="F102" s="2">
        <v>1</v>
      </c>
      <c r="G102">
        <v>2</v>
      </c>
      <c r="H102" s="5" t="s">
        <v>236</v>
      </c>
      <c r="I102" s="3" t="s">
        <v>83</v>
      </c>
      <c r="J102" s="3" t="s">
        <v>23</v>
      </c>
      <c r="K102" s="3">
        <v>2</v>
      </c>
      <c r="L102" s="14"/>
      <c r="M102" s="3">
        <v>41</v>
      </c>
      <c r="N102" s="3">
        <v>41</v>
      </c>
      <c r="O102" s="3">
        <v>40</v>
      </c>
      <c r="P102" s="3"/>
      <c r="Q102" s="3"/>
    </row>
    <row r="103" spans="1:17" x14ac:dyDescent="0.25">
      <c r="A103" t="s">
        <v>386</v>
      </c>
      <c r="B103" t="s">
        <v>15</v>
      </c>
      <c r="C103" t="s">
        <v>243</v>
      </c>
      <c r="D103" s="2" t="s">
        <v>244</v>
      </c>
      <c r="E103" s="2">
        <v>1</v>
      </c>
      <c r="F103" s="2">
        <v>1</v>
      </c>
      <c r="G103">
        <v>2</v>
      </c>
      <c r="H103" s="5" t="s">
        <v>236</v>
      </c>
      <c r="I103" s="3" t="s">
        <v>83</v>
      </c>
      <c r="J103" s="3" t="s">
        <v>43</v>
      </c>
      <c r="K103" s="3">
        <v>2</v>
      </c>
      <c r="L103" s="14"/>
      <c r="M103" s="3">
        <v>52</v>
      </c>
      <c r="N103" s="3">
        <v>52</v>
      </c>
      <c r="O103" s="3">
        <v>50</v>
      </c>
      <c r="P103" s="3"/>
      <c r="Q103" s="3"/>
    </row>
    <row r="104" spans="1:17" x14ac:dyDescent="0.25">
      <c r="A104" t="s">
        <v>386</v>
      </c>
      <c r="B104" t="s">
        <v>15</v>
      </c>
      <c r="C104" t="s">
        <v>245</v>
      </c>
      <c r="D104" s="2" t="s">
        <v>246</v>
      </c>
      <c r="E104" s="2">
        <v>1</v>
      </c>
      <c r="F104" s="2">
        <v>1</v>
      </c>
      <c r="G104">
        <v>3</v>
      </c>
      <c r="H104" s="5" t="s">
        <v>236</v>
      </c>
      <c r="I104" s="3" t="s">
        <v>83</v>
      </c>
      <c r="J104" s="3" t="s">
        <v>20</v>
      </c>
      <c r="K104" s="3">
        <v>6</v>
      </c>
      <c r="L104" s="14"/>
      <c r="M104" s="3">
        <v>50</v>
      </c>
      <c r="N104" s="3">
        <v>50</v>
      </c>
      <c r="O104" s="3">
        <v>48</v>
      </c>
      <c r="P104" s="3"/>
      <c r="Q104" s="3"/>
    </row>
    <row r="105" spans="1:17" x14ac:dyDescent="0.25">
      <c r="A105" t="s">
        <v>386</v>
      </c>
      <c r="B105" t="s">
        <v>15</v>
      </c>
      <c r="C105" t="s">
        <v>128</v>
      </c>
      <c r="D105" s="2" t="s">
        <v>129</v>
      </c>
      <c r="E105" s="2">
        <v>1</v>
      </c>
      <c r="F105" s="2">
        <v>1</v>
      </c>
      <c r="G105">
        <v>2</v>
      </c>
      <c r="H105" s="3" t="s">
        <v>249</v>
      </c>
      <c r="I105" s="3" t="s">
        <v>173</v>
      </c>
      <c r="J105" s="3" t="s">
        <v>43</v>
      </c>
      <c r="K105" s="3">
        <v>2</v>
      </c>
      <c r="L105" s="14"/>
      <c r="M105" s="3">
        <v>51</v>
      </c>
      <c r="N105" s="3"/>
      <c r="O105" s="3"/>
      <c r="P105" s="3">
        <v>35</v>
      </c>
      <c r="Q105" s="3"/>
    </row>
    <row r="106" spans="1:17" x14ac:dyDescent="0.25">
      <c r="A106" t="s">
        <v>386</v>
      </c>
      <c r="B106" t="s">
        <v>15</v>
      </c>
      <c r="C106" t="s">
        <v>126</v>
      </c>
      <c r="D106" s="2" t="s">
        <v>127</v>
      </c>
      <c r="E106" s="2">
        <v>1</v>
      </c>
      <c r="F106" s="2">
        <v>1</v>
      </c>
      <c r="G106">
        <v>3</v>
      </c>
      <c r="H106" s="3" t="s">
        <v>249</v>
      </c>
      <c r="I106" s="3" t="s">
        <v>173</v>
      </c>
      <c r="J106" s="3" t="s">
        <v>20</v>
      </c>
      <c r="K106" s="3">
        <v>6</v>
      </c>
      <c r="L106" s="14"/>
      <c r="M106" s="3">
        <v>49</v>
      </c>
      <c r="N106" s="3"/>
      <c r="O106" s="3"/>
      <c r="P106" s="3">
        <v>34</v>
      </c>
      <c r="Q106" s="3"/>
    </row>
    <row r="107" spans="1:17" x14ac:dyDescent="0.25">
      <c r="A107" t="s">
        <v>386</v>
      </c>
      <c r="B107" t="s">
        <v>15</v>
      </c>
      <c r="C107" t="s">
        <v>252</v>
      </c>
      <c r="D107" s="2" t="s">
        <v>253</v>
      </c>
      <c r="E107" s="2">
        <v>1</v>
      </c>
      <c r="F107" s="2">
        <v>1</v>
      </c>
      <c r="G107">
        <v>4</v>
      </c>
      <c r="H107" s="3" t="s">
        <v>249</v>
      </c>
      <c r="I107" s="3" t="s">
        <v>173</v>
      </c>
      <c r="J107" s="3" t="s">
        <v>40</v>
      </c>
      <c r="K107" s="3">
        <v>0.5</v>
      </c>
      <c r="L107" s="14"/>
      <c r="M107" s="3">
        <v>44</v>
      </c>
      <c r="N107" s="3"/>
      <c r="O107" s="3"/>
      <c r="P107" s="3">
        <v>31</v>
      </c>
      <c r="Q107" s="3"/>
    </row>
    <row r="108" spans="1:17" x14ac:dyDescent="0.25">
      <c r="A108" t="s">
        <v>386</v>
      </c>
      <c r="B108" t="s">
        <v>15</v>
      </c>
      <c r="C108" t="s">
        <v>254</v>
      </c>
      <c r="D108" s="2" t="s">
        <v>255</v>
      </c>
      <c r="E108" s="2">
        <v>1</v>
      </c>
      <c r="F108" s="2">
        <v>1</v>
      </c>
      <c r="G108">
        <v>1</v>
      </c>
      <c r="H108" s="3" t="s">
        <v>249</v>
      </c>
      <c r="I108" s="3" t="s">
        <v>173</v>
      </c>
      <c r="J108" s="3" t="s">
        <v>40</v>
      </c>
      <c r="K108" s="3">
        <v>1</v>
      </c>
      <c r="L108" s="14"/>
      <c r="M108" s="3">
        <v>46</v>
      </c>
      <c r="N108" s="3"/>
      <c r="O108" s="3"/>
      <c r="P108" s="3">
        <v>32</v>
      </c>
      <c r="Q108" s="3"/>
    </row>
    <row r="109" spans="1:17" x14ac:dyDescent="0.25">
      <c r="A109" t="s">
        <v>386</v>
      </c>
      <c r="B109" t="s">
        <v>15</v>
      </c>
      <c r="C109" t="s">
        <v>247</v>
      </c>
      <c r="D109" s="2" t="s">
        <v>248</v>
      </c>
      <c r="E109" s="2">
        <v>1</v>
      </c>
      <c r="F109" s="2">
        <v>1</v>
      </c>
      <c r="G109">
        <v>2</v>
      </c>
      <c r="H109" s="3" t="s">
        <v>249</v>
      </c>
      <c r="I109" s="3" t="s">
        <v>173</v>
      </c>
      <c r="J109" s="3" t="s">
        <v>23</v>
      </c>
      <c r="K109" s="3">
        <v>7</v>
      </c>
      <c r="L109" s="14"/>
      <c r="M109" s="3">
        <v>30</v>
      </c>
      <c r="N109" s="3"/>
      <c r="O109" s="3"/>
      <c r="P109" s="3">
        <v>8</v>
      </c>
      <c r="Q109" s="3"/>
    </row>
    <row r="110" spans="1:17" x14ac:dyDescent="0.25">
      <c r="A110" t="s">
        <v>386</v>
      </c>
      <c r="B110" t="s">
        <v>15</v>
      </c>
      <c r="C110" t="s">
        <v>250</v>
      </c>
      <c r="D110" s="2" t="s">
        <v>251</v>
      </c>
      <c r="E110" s="2">
        <v>1</v>
      </c>
      <c r="F110" s="2">
        <v>1</v>
      </c>
      <c r="G110">
        <v>2</v>
      </c>
      <c r="H110" s="3" t="s">
        <v>249</v>
      </c>
      <c r="I110" s="3" t="s">
        <v>173</v>
      </c>
      <c r="J110" s="3" t="s">
        <v>23</v>
      </c>
      <c r="K110" s="3">
        <v>5</v>
      </c>
      <c r="L110" s="14"/>
      <c r="M110" s="3">
        <v>32</v>
      </c>
      <c r="N110" s="3"/>
      <c r="O110" s="3"/>
      <c r="P110" s="3">
        <v>9</v>
      </c>
      <c r="Q110" s="3"/>
    </row>
    <row r="111" spans="1:17" x14ac:dyDescent="0.25">
      <c r="A111" t="s">
        <v>386</v>
      </c>
      <c r="B111" t="s">
        <v>15</v>
      </c>
      <c r="C111" t="s">
        <v>258</v>
      </c>
      <c r="D111" s="2" t="s">
        <v>259</v>
      </c>
      <c r="E111" s="2">
        <v>1</v>
      </c>
      <c r="F111" s="2">
        <v>1</v>
      </c>
      <c r="G111" s="4">
        <v>1</v>
      </c>
      <c r="H111" s="3" t="s">
        <v>249</v>
      </c>
      <c r="I111" s="3" t="s">
        <v>173</v>
      </c>
      <c r="J111" s="3" t="s">
        <v>20</v>
      </c>
      <c r="K111" s="3">
        <v>15</v>
      </c>
      <c r="L111" s="14"/>
      <c r="M111" s="3">
        <v>53</v>
      </c>
      <c r="N111" s="3"/>
      <c r="O111" s="3"/>
      <c r="P111" s="3">
        <v>37</v>
      </c>
      <c r="Q111" s="3"/>
    </row>
    <row r="112" spans="1:17" x14ac:dyDescent="0.25">
      <c r="A112" t="s">
        <v>386</v>
      </c>
      <c r="B112" t="s">
        <v>15</v>
      </c>
      <c r="C112" t="s">
        <v>256</v>
      </c>
      <c r="D112" s="2" t="s">
        <v>257</v>
      </c>
      <c r="E112" s="2">
        <v>1</v>
      </c>
      <c r="F112" s="2">
        <v>1</v>
      </c>
      <c r="G112">
        <v>2</v>
      </c>
      <c r="H112" s="3" t="s">
        <v>249</v>
      </c>
      <c r="I112" s="3" t="s">
        <v>173</v>
      </c>
      <c r="J112" s="3" t="s">
        <v>23</v>
      </c>
      <c r="K112" s="3">
        <v>2</v>
      </c>
      <c r="L112" s="14"/>
      <c r="M112" s="3">
        <v>42</v>
      </c>
      <c r="N112" s="3"/>
      <c r="O112" s="3"/>
      <c r="P112" s="3">
        <v>33</v>
      </c>
      <c r="Q112" s="3"/>
    </row>
  </sheetData>
  <sortState xmlns:xlrd2="http://schemas.microsoft.com/office/spreadsheetml/2017/richdata2" ref="A2:Q112">
    <sortCondition ref="H2"/>
    <sortCondition ref="D2"/>
  </sortState>
  <phoneticPr fontId="8" type="noConversion"/>
  <conditionalFormatting sqref="H1:I112">
    <cfRule type="cellIs" dxfId="39" priority="1" operator="equal">
      <formula>"C03"</formula>
    </cfRule>
    <cfRule type="cellIs" dxfId="38" priority="2" operator="equal">
      <formula>"C02"</formula>
    </cfRule>
    <cfRule type="cellIs" dxfId="37" priority="20" operator="equal">
      <formula>"C01"</formula>
    </cfRule>
    <cfRule type="cellIs" dxfId="36" priority="21" operator="equal">
      <formula>"F01"</formula>
    </cfRule>
    <cfRule type="cellIs" dxfId="35" priority="22" operator="equal">
      <formula>"F02"</formula>
    </cfRule>
    <cfRule type="cellIs" dxfId="34" priority="23" operator="equal">
      <formula>"F03"</formula>
    </cfRule>
    <cfRule type="cellIs" dxfId="33" priority="24" operator="equal">
      <formula>"F04"</formula>
    </cfRule>
    <cfRule type="cellIs" dxfId="32" priority="25" operator="equal">
      <formula>"F05"</formula>
    </cfRule>
    <cfRule type="cellIs" dxfId="31" priority="26" operator="equal">
      <formula>"F06"</formula>
    </cfRule>
    <cfRule type="cellIs" dxfId="30" priority="27" operator="equal">
      <formula>"F07"</formula>
    </cfRule>
    <cfRule type="cellIs" dxfId="29" priority="28" operator="equal">
      <formula>"F08"</formula>
    </cfRule>
    <cfRule type="cellIs" dxfId="28" priority="29" operator="equal">
      <formula>"F09"</formula>
    </cfRule>
    <cfRule type="cellIs" dxfId="27" priority="30" operator="equal">
      <formula>"F10"</formula>
    </cfRule>
    <cfRule type="cellIs" dxfId="26" priority="31" operator="equal">
      <formula>"F11"</formula>
    </cfRule>
    <cfRule type="cellIs" dxfId="25" priority="32" operator="equal">
      <formula>"F13"</formula>
    </cfRule>
    <cfRule type="cellIs" dxfId="24" priority="33" operator="equal">
      <formula>"F15"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DA974-5726-4A6F-BB76-91D893D2FD33}">
  <sheetPr codeName="Feuil3"/>
  <dimension ref="A1:I29"/>
  <sheetViews>
    <sheetView workbookViewId="0">
      <selection activeCell="H81" sqref="H81"/>
    </sheetView>
  </sheetViews>
  <sheetFormatPr baseColWidth="10" defaultRowHeight="15" x14ac:dyDescent="0.25"/>
  <cols>
    <col min="1" max="1" width="24.7109375" customWidth="1"/>
    <col min="2" max="2" width="5.5703125" customWidth="1"/>
    <col min="3" max="3" width="15.28515625" customWidth="1"/>
    <col min="4" max="4" width="5.5703125" customWidth="1"/>
    <col min="5" max="5" width="37.140625" bestFit="1" customWidth="1"/>
    <col min="8" max="8" width="20.28515625" bestFit="1" customWidth="1"/>
    <col min="9" max="9" width="15.85546875" bestFit="1" customWidth="1"/>
  </cols>
  <sheetData>
    <row r="1" spans="1:9" ht="15.75" x14ac:dyDescent="0.25">
      <c r="A1" s="8" t="s">
        <v>268</v>
      </c>
      <c r="B1" s="8"/>
      <c r="C1" s="8" t="s">
        <v>271</v>
      </c>
      <c r="D1" s="8"/>
      <c r="E1" s="8" t="s">
        <v>270</v>
      </c>
      <c r="H1" s="11" t="s">
        <v>338</v>
      </c>
      <c r="I1" s="7">
        <v>2023</v>
      </c>
    </row>
    <row r="2" spans="1:9" x14ac:dyDescent="0.25">
      <c r="A2" s="6" t="s">
        <v>11</v>
      </c>
      <c r="C2" t="s">
        <v>15</v>
      </c>
      <c r="E2" t="s">
        <v>27</v>
      </c>
    </row>
    <row r="3" spans="1:9" x14ac:dyDescent="0.25">
      <c r="A3" s="6" t="s">
        <v>324</v>
      </c>
      <c r="C3" t="s">
        <v>269</v>
      </c>
      <c r="E3" t="s">
        <v>30</v>
      </c>
      <c r="H3" s="3" t="s">
        <v>339</v>
      </c>
      <c r="I3" s="3" t="s">
        <v>340</v>
      </c>
    </row>
    <row r="4" spans="1:9" x14ac:dyDescent="0.25">
      <c r="A4" s="6" t="s">
        <v>12</v>
      </c>
      <c r="C4" t="s">
        <v>328</v>
      </c>
      <c r="E4" t="s">
        <v>32</v>
      </c>
      <c r="H4" s="12" t="s">
        <v>341</v>
      </c>
      <c r="I4" s="13">
        <f xml:space="preserve"> DATE($I$1,1,1)</f>
        <v>44927</v>
      </c>
    </row>
    <row r="5" spans="1:9" x14ac:dyDescent="0.25">
      <c r="A5" s="6" t="s">
        <v>13</v>
      </c>
      <c r="E5" t="s">
        <v>34</v>
      </c>
      <c r="H5" s="12" t="s">
        <v>342</v>
      </c>
      <c r="I5" s="13">
        <f xml:space="preserve"> FLOOR(DAY(MINUTE($I$1/38)/2+56)&amp;"/5/"&amp;$I$1,7)-34</f>
        <v>45025</v>
      </c>
    </row>
    <row r="6" spans="1:9" x14ac:dyDescent="0.25">
      <c r="A6" s="6" t="s">
        <v>317</v>
      </c>
      <c r="E6" t="s">
        <v>41</v>
      </c>
      <c r="H6" s="12" t="s">
        <v>343</v>
      </c>
      <c r="I6" s="13">
        <f xml:space="preserve"> I5 + 1</f>
        <v>45026</v>
      </c>
    </row>
    <row r="7" spans="1:9" x14ac:dyDescent="0.25">
      <c r="A7" s="6" t="s">
        <v>14</v>
      </c>
      <c r="E7" t="s">
        <v>378</v>
      </c>
      <c r="H7" s="12" t="s">
        <v>344</v>
      </c>
      <c r="I7" s="13">
        <f xml:space="preserve"> DATE($I$1,5,1)</f>
        <v>45047</v>
      </c>
    </row>
    <row r="8" spans="1:9" x14ac:dyDescent="0.25">
      <c r="H8" s="12" t="s">
        <v>345</v>
      </c>
      <c r="I8" s="13">
        <f xml:space="preserve"> DATE($I$1,5,8)</f>
        <v>45054</v>
      </c>
    </row>
    <row r="9" spans="1:9" x14ac:dyDescent="0.25">
      <c r="H9" s="12" t="s">
        <v>346</v>
      </c>
      <c r="I9" s="13">
        <f xml:space="preserve"> I5 + 39</f>
        <v>45064</v>
      </c>
    </row>
    <row r="10" spans="1:9" x14ac:dyDescent="0.25">
      <c r="H10" s="12" t="s">
        <v>347</v>
      </c>
      <c r="I10" s="13">
        <f xml:space="preserve"> I5 + 49</f>
        <v>45074</v>
      </c>
    </row>
    <row r="11" spans="1:9" x14ac:dyDescent="0.25">
      <c r="H11" s="12" t="s">
        <v>348</v>
      </c>
      <c r="I11" s="13">
        <f xml:space="preserve"> I5 + 50</f>
        <v>45075</v>
      </c>
    </row>
    <row r="12" spans="1:9" x14ac:dyDescent="0.25">
      <c r="H12" s="12" t="s">
        <v>349</v>
      </c>
      <c r="I12" s="13">
        <f xml:space="preserve"> DATE($I$1,7,14)</f>
        <v>45121</v>
      </c>
    </row>
    <row r="13" spans="1:9" x14ac:dyDescent="0.25">
      <c r="H13" s="12" t="s">
        <v>350</v>
      </c>
      <c r="I13" s="13">
        <v>44781</v>
      </c>
    </row>
    <row r="14" spans="1:9" x14ac:dyDescent="0.25">
      <c r="H14" s="12" t="s">
        <v>350</v>
      </c>
      <c r="I14" s="13">
        <f>I13+1</f>
        <v>44782</v>
      </c>
    </row>
    <row r="15" spans="1:9" x14ac:dyDescent="0.25">
      <c r="H15" s="12" t="s">
        <v>350</v>
      </c>
      <c r="I15" s="13">
        <f>I14+1</f>
        <v>44783</v>
      </c>
    </row>
    <row r="16" spans="1:9" x14ac:dyDescent="0.25">
      <c r="H16" s="12" t="s">
        <v>350</v>
      </c>
      <c r="I16" s="13">
        <f>I15+1</f>
        <v>44784</v>
      </c>
    </row>
    <row r="17" spans="8:9" x14ac:dyDescent="0.25">
      <c r="H17" s="12" t="s">
        <v>350</v>
      </c>
      <c r="I17" s="13">
        <f>I16+1</f>
        <v>44785</v>
      </c>
    </row>
    <row r="18" spans="8:9" ht="16.5" x14ac:dyDescent="0.3">
      <c r="H18" s="12" t="s">
        <v>351</v>
      </c>
      <c r="I18" s="13">
        <f xml:space="preserve"> DATE($I$1,8,15)</f>
        <v>45153</v>
      </c>
    </row>
    <row r="19" spans="8:9" ht="16.5" x14ac:dyDescent="0.3">
      <c r="H19" s="12" t="s">
        <v>352</v>
      </c>
      <c r="I19" s="13">
        <f xml:space="preserve"> DATE($I$1,11,1)</f>
        <v>45231</v>
      </c>
    </row>
    <row r="20" spans="8:9" ht="16.5" x14ac:dyDescent="0.3">
      <c r="H20" s="12" t="s">
        <v>353</v>
      </c>
      <c r="I20" s="13">
        <f xml:space="preserve"> DATE($I$1,11,11)</f>
        <v>45241</v>
      </c>
    </row>
    <row r="21" spans="8:9" ht="16.5" x14ac:dyDescent="0.3">
      <c r="H21" s="12" t="s">
        <v>354</v>
      </c>
      <c r="I21" s="13">
        <f>I20+1</f>
        <v>45242</v>
      </c>
    </row>
    <row r="22" spans="8:9" x14ac:dyDescent="0.25">
      <c r="H22" s="12" t="s">
        <v>355</v>
      </c>
      <c r="I22" s="13">
        <f xml:space="preserve"> DATE($I$1,12,25)</f>
        <v>45285</v>
      </c>
    </row>
    <row r="23" spans="8:9" x14ac:dyDescent="0.25">
      <c r="H23" s="12" t="s">
        <v>356</v>
      </c>
      <c r="I23" s="13">
        <f t="shared" ref="I23:I28" si="0">I22+1</f>
        <v>45286</v>
      </c>
    </row>
    <row r="24" spans="8:9" x14ac:dyDescent="0.25">
      <c r="H24" s="12" t="s">
        <v>356</v>
      </c>
      <c r="I24" s="13">
        <f t="shared" si="0"/>
        <v>45287</v>
      </c>
    </row>
    <row r="25" spans="8:9" x14ac:dyDescent="0.25">
      <c r="H25" s="12" t="s">
        <v>356</v>
      </c>
      <c r="I25" s="13">
        <f t="shared" si="0"/>
        <v>45288</v>
      </c>
    </row>
    <row r="26" spans="8:9" x14ac:dyDescent="0.25">
      <c r="H26" s="12" t="s">
        <v>356</v>
      </c>
      <c r="I26" s="13">
        <f t="shared" si="0"/>
        <v>45289</v>
      </c>
    </row>
    <row r="27" spans="8:9" x14ac:dyDescent="0.25">
      <c r="H27" s="12" t="s">
        <v>356</v>
      </c>
      <c r="I27" s="13">
        <f t="shared" si="0"/>
        <v>45290</v>
      </c>
    </row>
    <row r="28" spans="8:9" x14ac:dyDescent="0.25">
      <c r="H28" s="12" t="s">
        <v>356</v>
      </c>
      <c r="I28" s="13">
        <f t="shared" si="0"/>
        <v>45291</v>
      </c>
    </row>
    <row r="29" spans="8:9" ht="16.5" x14ac:dyDescent="0.3">
      <c r="H29" s="12"/>
      <c r="I29" s="13"/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D8109-0C22-491D-829B-9AF3E36B8A1A}">
  <sheetPr codeName="modèle_étiquette">
    <tabColor rgb="FF00B0F0"/>
  </sheetPr>
  <dimension ref="A1:Y77"/>
  <sheetViews>
    <sheetView zoomScale="130" zoomScaleNormal="130" zoomScaleSheetLayoutView="70" workbookViewId="0">
      <selection activeCell="P7" sqref="P7"/>
    </sheetView>
  </sheetViews>
  <sheetFormatPr baseColWidth="10" defaultColWidth="11.42578125" defaultRowHeight="15" x14ac:dyDescent="0.25"/>
  <cols>
    <col min="1" max="1" width="4.7109375" style="51" customWidth="1"/>
    <col min="2" max="2" width="5.7109375" style="51" customWidth="1"/>
    <col min="3" max="3" width="0.28515625" style="51" hidden="1" customWidth="1"/>
    <col min="4" max="4" width="13.140625" style="51" customWidth="1"/>
    <col min="5" max="5" width="4.42578125" style="51" customWidth="1"/>
    <col min="6" max="6" width="4.28515625" style="51" customWidth="1"/>
    <col min="7" max="7" width="4.7109375" style="51" customWidth="1"/>
    <col min="8" max="9" width="4" style="51" customWidth="1"/>
    <col min="10" max="10" width="5" style="51" customWidth="1"/>
    <col min="11" max="11" width="3.7109375" style="51" customWidth="1"/>
    <col min="12" max="12" width="2.28515625" style="51" customWidth="1"/>
    <col min="13" max="13" width="4.7109375" customWidth="1"/>
    <col min="14" max="14" width="5.7109375" customWidth="1"/>
    <col min="15" max="15" width="0.28515625" hidden="1" customWidth="1"/>
    <col min="16" max="16" width="13.140625" customWidth="1"/>
    <col min="17" max="17" width="4.42578125" customWidth="1"/>
    <col min="18" max="18" width="4.28515625" customWidth="1"/>
    <col min="19" max="19" width="4.7109375" customWidth="1"/>
    <col min="20" max="21" width="4" customWidth="1"/>
    <col min="22" max="22" width="5" customWidth="1"/>
    <col min="23" max="23" width="3.7109375" customWidth="1"/>
    <col min="24" max="24" width="1.140625" customWidth="1"/>
    <col min="26" max="16384" width="11.42578125" style="51"/>
  </cols>
  <sheetData>
    <row r="1" spans="1:12" ht="19.149999999999999" customHeight="1" x14ac:dyDescent="0.25">
      <c r="A1" s="123" t="s">
        <v>371</v>
      </c>
      <c r="B1" s="124"/>
      <c r="C1" s="124"/>
      <c r="D1" s="127"/>
      <c r="E1" s="120" t="s">
        <v>372</v>
      </c>
      <c r="F1" s="117"/>
      <c r="G1" s="119" t="str">
        <f>"cde n°"</f>
        <v>cde n°</v>
      </c>
      <c r="H1" s="119"/>
      <c r="I1" s="120"/>
      <c r="J1" s="120"/>
      <c r="K1" s="121"/>
      <c r="L1" s="50"/>
    </row>
    <row r="2" spans="1:12" ht="19.149999999999999" customHeight="1" x14ac:dyDescent="0.25">
      <c r="A2" s="125"/>
      <c r="B2" s="126"/>
      <c r="C2" s="126"/>
      <c r="D2" s="128"/>
      <c r="E2" s="126"/>
      <c r="F2" s="118"/>
      <c r="G2" s="102"/>
      <c r="H2" s="102"/>
      <c r="I2" s="106"/>
      <c r="J2" s="106"/>
      <c r="K2" s="122"/>
      <c r="L2" s="50"/>
    </row>
    <row r="3" spans="1:12" ht="19.149999999999999" customHeight="1" x14ac:dyDescent="0.25">
      <c r="A3" s="110"/>
      <c r="B3" s="111"/>
      <c r="C3" s="111"/>
      <c r="D3" s="111"/>
      <c r="E3" s="111"/>
      <c r="F3" s="111"/>
      <c r="G3" s="111"/>
      <c r="H3" s="111"/>
      <c r="I3" s="111"/>
      <c r="J3" s="111"/>
      <c r="K3" s="112"/>
    </row>
    <row r="4" spans="1:12" ht="19.149999999999999" customHeight="1" x14ac:dyDescent="0.25">
      <c r="A4" s="113" t="s">
        <v>359</v>
      </c>
      <c r="B4" s="114"/>
      <c r="C4" s="114"/>
      <c r="D4" s="114"/>
      <c r="E4" s="114"/>
      <c r="F4" s="114"/>
      <c r="G4" s="114"/>
      <c r="H4" s="115"/>
      <c r="I4" s="115"/>
      <c r="J4" s="115"/>
      <c r="K4" s="116"/>
    </row>
    <row r="5" spans="1:12" ht="19.149999999999999" customHeight="1" x14ac:dyDescent="0.25">
      <c r="A5" s="100" t="s">
        <v>360</v>
      </c>
      <c r="B5" s="101"/>
      <c r="C5" s="101"/>
      <c r="D5" s="101"/>
      <c r="E5" s="102"/>
      <c r="F5" s="102"/>
      <c r="G5" s="102"/>
      <c r="H5" s="102"/>
      <c r="I5" s="102"/>
      <c r="J5" s="102"/>
      <c r="K5" s="103"/>
    </row>
    <row r="6" spans="1:12" ht="19.149999999999999" customHeight="1" x14ac:dyDescent="0.25">
      <c r="A6" s="100"/>
      <c r="B6" s="101"/>
      <c r="C6" s="101"/>
      <c r="D6" s="101"/>
      <c r="E6" s="102"/>
      <c r="F6" s="102"/>
      <c r="G6" s="102"/>
      <c r="H6" s="102"/>
      <c r="I6" s="102"/>
      <c r="J6" s="102"/>
      <c r="K6" s="103"/>
    </row>
    <row r="7" spans="1:12" ht="19.149999999999999" customHeight="1" x14ac:dyDescent="0.25">
      <c r="A7" s="100" t="s">
        <v>361</v>
      </c>
      <c r="B7" s="101"/>
      <c r="C7" s="101"/>
      <c r="D7" s="101"/>
      <c r="E7" s="106"/>
      <c r="F7" s="106"/>
      <c r="G7" s="106"/>
      <c r="H7" s="106"/>
      <c r="I7" s="102"/>
      <c r="J7" s="102"/>
      <c r="K7" s="103"/>
    </row>
    <row r="8" spans="1:12" ht="19.149999999999999" customHeight="1" thickBot="1" x14ac:dyDescent="0.3">
      <c r="A8" s="104"/>
      <c r="B8" s="105"/>
      <c r="C8" s="105"/>
      <c r="D8" s="105"/>
      <c r="E8" s="107"/>
      <c r="F8" s="107"/>
      <c r="G8" s="107"/>
      <c r="H8" s="107"/>
      <c r="I8" s="108"/>
      <c r="J8" s="108"/>
      <c r="K8" s="109"/>
    </row>
    <row r="9" spans="1:12" ht="19.149999999999999" customHeight="1" x14ac:dyDescent="0.25">
      <c r="B9" s="50"/>
      <c r="C9" s="50"/>
      <c r="D9" s="50"/>
      <c r="E9" s="50"/>
    </row>
    <row r="10" spans="1:12" ht="19.149999999999999" customHeight="1" x14ac:dyDescent="0.25"/>
    <row r="11" spans="1:12" ht="19.149999999999999" customHeight="1" x14ac:dyDescent="0.25"/>
    <row r="12" spans="1:12" ht="19.149999999999999" customHeight="1" x14ac:dyDescent="0.25"/>
    <row r="13" spans="1:12" ht="19.149999999999999" customHeight="1" x14ac:dyDescent="0.25"/>
    <row r="14" spans="1:12" ht="19.149999999999999" customHeight="1" x14ac:dyDescent="0.25"/>
    <row r="15" spans="1:12" ht="19.149999999999999" customHeight="1" x14ac:dyDescent="0.25"/>
    <row r="16" spans="1:12" ht="19.149999999999999" customHeight="1" x14ac:dyDescent="0.25"/>
    <row r="17" ht="19.149999999999999" customHeight="1" x14ac:dyDescent="0.25"/>
    <row r="18" ht="19.149999999999999" customHeight="1" x14ac:dyDescent="0.25"/>
    <row r="19" ht="19.149999999999999" customHeight="1" x14ac:dyDescent="0.25"/>
    <row r="20" ht="19.149999999999999" customHeight="1" x14ac:dyDescent="0.25"/>
    <row r="21" ht="19.149999999999999" customHeight="1" x14ac:dyDescent="0.25"/>
    <row r="22" ht="19.149999999999999" customHeight="1" x14ac:dyDescent="0.25"/>
    <row r="23" ht="19.149999999999999" customHeight="1" x14ac:dyDescent="0.25"/>
    <row r="24" ht="19.149999999999999" customHeight="1" x14ac:dyDescent="0.25"/>
    <row r="25" ht="19.149999999999999" customHeight="1" x14ac:dyDescent="0.25"/>
    <row r="26" ht="19.149999999999999" customHeight="1" x14ac:dyDescent="0.25"/>
    <row r="27" ht="19.149999999999999" customHeight="1" x14ac:dyDescent="0.25"/>
    <row r="28" ht="19.149999999999999" customHeight="1" x14ac:dyDescent="0.25"/>
    <row r="29" ht="19.149999999999999" customHeight="1" x14ac:dyDescent="0.25"/>
    <row r="30" ht="19.149999999999999" customHeight="1" x14ac:dyDescent="0.25"/>
    <row r="31" ht="19.149999999999999" customHeight="1" x14ac:dyDescent="0.25"/>
    <row r="32" ht="19.149999999999999" customHeight="1" x14ac:dyDescent="0.25"/>
    <row r="33" ht="19.149999999999999" customHeight="1" x14ac:dyDescent="0.25"/>
    <row r="34" ht="19.149999999999999" customHeight="1" x14ac:dyDescent="0.25"/>
    <row r="35" ht="19.149999999999999" customHeight="1" x14ac:dyDescent="0.25"/>
    <row r="36" ht="19.149999999999999" customHeight="1" x14ac:dyDescent="0.25"/>
    <row r="37" ht="19.149999999999999" customHeight="1" x14ac:dyDescent="0.25"/>
    <row r="38" ht="19.149999999999999" customHeight="1" x14ac:dyDescent="0.25"/>
    <row r="39" ht="19.149999999999999" customHeight="1" x14ac:dyDescent="0.25"/>
    <row r="40" ht="19.149999999999999" customHeight="1" x14ac:dyDescent="0.25"/>
    <row r="41" ht="19.149999999999999" customHeight="1" x14ac:dyDescent="0.25"/>
    <row r="42" ht="19.149999999999999" customHeight="1" x14ac:dyDescent="0.25"/>
    <row r="43" ht="19.149999999999999" customHeight="1" x14ac:dyDescent="0.25"/>
    <row r="44" ht="19.149999999999999" customHeight="1" x14ac:dyDescent="0.25"/>
    <row r="45" ht="19.149999999999999" customHeight="1" x14ac:dyDescent="0.25"/>
    <row r="46" ht="19.149999999999999" customHeight="1" x14ac:dyDescent="0.25"/>
    <row r="47" ht="19.149999999999999" customHeight="1" x14ac:dyDescent="0.25"/>
    <row r="48" ht="19.149999999999999" customHeight="1" x14ac:dyDescent="0.25"/>
    <row r="49" ht="19.149999999999999" customHeight="1" x14ac:dyDescent="0.25"/>
    <row r="50" ht="19.149999999999999" customHeight="1" x14ac:dyDescent="0.25"/>
    <row r="51" ht="19.149999999999999" customHeight="1" x14ac:dyDescent="0.25"/>
    <row r="52" ht="19.149999999999999" customHeight="1" x14ac:dyDescent="0.25"/>
    <row r="53" ht="19.149999999999999" customHeight="1" x14ac:dyDescent="0.25"/>
    <row r="54" ht="19.149999999999999" customHeight="1" x14ac:dyDescent="0.25"/>
    <row r="55" ht="19.149999999999999" customHeight="1" x14ac:dyDescent="0.25"/>
    <row r="56" ht="19.149999999999999" customHeight="1" x14ac:dyDescent="0.25"/>
    <row r="57" ht="19.149999999999999" customHeight="1" x14ac:dyDescent="0.25"/>
    <row r="58" ht="19.149999999999999" customHeight="1" x14ac:dyDescent="0.25"/>
    <row r="59" ht="19.149999999999999" customHeight="1" x14ac:dyDescent="0.25"/>
    <row r="60" ht="19.149999999999999" customHeight="1" x14ac:dyDescent="0.25"/>
    <row r="61" ht="19.149999999999999" customHeight="1" x14ac:dyDescent="0.25"/>
    <row r="62" ht="19.149999999999999" customHeight="1" x14ac:dyDescent="0.25"/>
    <row r="63" ht="19.149999999999999" customHeight="1" x14ac:dyDescent="0.25"/>
    <row r="64" ht="19.149999999999999" customHeight="1" x14ac:dyDescent="0.25"/>
    <row r="65" ht="19.149999999999999" customHeight="1" x14ac:dyDescent="0.25"/>
    <row r="66" ht="19.149999999999999" customHeight="1" x14ac:dyDescent="0.25"/>
    <row r="67" ht="19.149999999999999" customHeight="1" x14ac:dyDescent="0.25"/>
    <row r="68" ht="19.149999999999999" customHeight="1" x14ac:dyDescent="0.25"/>
    <row r="69" ht="19.149999999999999" customHeight="1" x14ac:dyDescent="0.25"/>
    <row r="70" ht="19.149999999999999" customHeight="1" x14ac:dyDescent="0.25"/>
    <row r="71" ht="19.149999999999999" customHeight="1" x14ac:dyDescent="0.25"/>
    <row r="72" ht="19.149999999999999" customHeight="1" x14ac:dyDescent="0.25"/>
    <row r="73" ht="19.149999999999999" customHeight="1" x14ac:dyDescent="0.25"/>
    <row r="74" ht="19.149999999999999" customHeight="1" x14ac:dyDescent="0.25"/>
    <row r="75" ht="19.149999999999999" customHeight="1" x14ac:dyDescent="0.25"/>
    <row r="76" ht="19.149999999999999" customHeight="1" x14ac:dyDescent="0.25"/>
    <row r="77" ht="19.149999999999999" customHeight="1" x14ac:dyDescent="0.25"/>
  </sheetData>
  <sheetProtection selectLockedCells="1"/>
  <mergeCells count="14">
    <mergeCell ref="A3:K3"/>
    <mergeCell ref="A4:G4"/>
    <mergeCell ref="H4:K4"/>
    <mergeCell ref="F1:F2"/>
    <mergeCell ref="G1:H2"/>
    <mergeCell ref="I1:K2"/>
    <mergeCell ref="A1:C2"/>
    <mergeCell ref="E1:E2"/>
    <mergeCell ref="D1:D2"/>
    <mergeCell ref="A5:D6"/>
    <mergeCell ref="E5:K6"/>
    <mergeCell ref="A7:D8"/>
    <mergeCell ref="E7:H8"/>
    <mergeCell ref="I7:K8"/>
  </mergeCells>
  <printOptions horizontalCentered="1"/>
  <pageMargins left="0.11811023622047245" right="0.11811023622047245" top="0.39370078740157483" bottom="0" header="0" footer="0"/>
  <pageSetup paperSize="9" scale="92" orientation="portrait" r:id="rId1"/>
  <headerFooter alignWithMargins="0">
    <oddHeader>&amp;C&amp;"Arial,Gras italique"&amp;12&amp;A&amp;R&amp;8   page&amp;P /&amp;N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477A8-278F-4E53-A6AF-C27F75DE9771}">
  <sheetPr codeName="modèle_palette">
    <tabColor rgb="FF92D050"/>
  </sheetPr>
  <dimension ref="A1:F21"/>
  <sheetViews>
    <sheetView zoomScale="84" zoomScaleNormal="84" zoomScaleSheetLayoutView="40" workbookViewId="0">
      <selection activeCell="Q12" sqref="Q12"/>
    </sheetView>
  </sheetViews>
  <sheetFormatPr baseColWidth="10" defaultRowHeight="15" x14ac:dyDescent="0.25"/>
  <cols>
    <col min="1" max="1" width="28.7109375" style="78" customWidth="1"/>
    <col min="2" max="2" width="25.28515625" style="79" customWidth="1"/>
    <col min="3" max="3" width="53" customWidth="1"/>
    <col min="4" max="4" width="8.7109375" customWidth="1"/>
    <col min="5" max="5" width="20.28515625" customWidth="1"/>
    <col min="6" max="6" width="39.85546875" customWidth="1"/>
  </cols>
  <sheetData>
    <row r="1" spans="1:6" ht="103.5" customHeight="1" thickBot="1" x14ac:dyDescent="0.3">
      <c r="A1" s="129"/>
      <c r="B1" s="130"/>
      <c r="C1" s="131" t="s">
        <v>374</v>
      </c>
      <c r="D1" s="132"/>
      <c r="E1" s="52" t="s">
        <v>362</v>
      </c>
      <c r="F1" s="53"/>
    </row>
    <row r="2" spans="1:6" ht="53.25" customHeight="1" thickBot="1" x14ac:dyDescent="0.3">
      <c r="A2" s="133"/>
      <c r="B2" s="134"/>
      <c r="C2" s="134"/>
      <c r="D2" s="135"/>
      <c r="E2" s="54" t="s">
        <v>363</v>
      </c>
      <c r="F2" s="83"/>
    </row>
    <row r="3" spans="1:6" ht="26.25" hidden="1" customHeight="1" thickBot="1" x14ac:dyDescent="0.3">
      <c r="A3" s="55"/>
      <c r="B3" s="56"/>
      <c r="C3" s="56"/>
      <c r="D3" s="56"/>
      <c r="E3" s="56"/>
      <c r="F3" s="57"/>
    </row>
    <row r="4" spans="1:6" ht="27.75" customHeight="1" thickBot="1" x14ac:dyDescent="0.3">
      <c r="A4" s="58" t="s">
        <v>364</v>
      </c>
      <c r="B4" s="59" t="s">
        <v>365</v>
      </c>
      <c r="C4" s="59" t="s">
        <v>366</v>
      </c>
      <c r="D4" s="59" t="s">
        <v>367</v>
      </c>
      <c r="E4" s="59" t="s">
        <v>368</v>
      </c>
      <c r="F4" s="60" t="s">
        <v>369</v>
      </c>
    </row>
    <row r="5" spans="1:6" ht="27.75" customHeight="1" x14ac:dyDescent="0.25">
      <c r="A5" s="61"/>
      <c r="B5" s="62"/>
      <c r="C5" s="63"/>
      <c r="D5" s="64"/>
      <c r="E5" s="64"/>
      <c r="F5" s="65"/>
    </row>
    <row r="6" spans="1:6" ht="27.75" customHeight="1" x14ac:dyDescent="0.25">
      <c r="A6" s="66"/>
      <c r="B6" s="62"/>
      <c r="C6" s="63"/>
      <c r="D6" s="64"/>
      <c r="E6" s="67"/>
      <c r="F6" s="68"/>
    </row>
    <row r="7" spans="1:6" ht="27.75" customHeight="1" x14ac:dyDescent="0.25">
      <c r="A7" s="66"/>
      <c r="B7" s="62"/>
      <c r="C7" s="63"/>
      <c r="D7" s="64"/>
      <c r="E7" s="67"/>
      <c r="F7" s="68"/>
    </row>
    <row r="8" spans="1:6" ht="27.75" customHeight="1" x14ac:dyDescent="0.25">
      <c r="A8" s="66"/>
      <c r="B8" s="62"/>
      <c r="C8" s="63"/>
      <c r="D8" s="64"/>
      <c r="E8" s="67"/>
      <c r="F8" s="68"/>
    </row>
    <row r="9" spans="1:6" ht="27.75" customHeight="1" x14ac:dyDescent="0.3">
      <c r="A9" s="66"/>
      <c r="B9" s="62"/>
      <c r="C9" s="63"/>
      <c r="D9" s="64"/>
      <c r="E9" s="67"/>
      <c r="F9" s="69"/>
    </row>
    <row r="10" spans="1:6" ht="27.75" customHeight="1" x14ac:dyDescent="0.3">
      <c r="A10" s="66"/>
      <c r="B10" s="62"/>
      <c r="C10" s="63"/>
      <c r="D10" s="64"/>
      <c r="E10" s="70"/>
      <c r="F10" s="69"/>
    </row>
    <row r="11" spans="1:6" ht="27.75" customHeight="1" x14ac:dyDescent="0.3">
      <c r="A11" s="71"/>
      <c r="B11" s="62"/>
      <c r="C11" s="63"/>
      <c r="D11" s="64"/>
      <c r="E11" s="70"/>
      <c r="F11" s="69"/>
    </row>
    <row r="12" spans="1:6" ht="27.75" customHeight="1" x14ac:dyDescent="0.3">
      <c r="A12" s="66"/>
      <c r="B12" s="62"/>
      <c r="C12" s="63"/>
      <c r="D12" s="64"/>
      <c r="E12" s="70"/>
      <c r="F12" s="69"/>
    </row>
    <row r="13" spans="1:6" ht="27.75" customHeight="1" x14ac:dyDescent="0.3">
      <c r="A13" s="66"/>
      <c r="B13" s="62"/>
      <c r="C13" s="63"/>
      <c r="D13" s="64"/>
      <c r="E13" s="70"/>
      <c r="F13" s="69"/>
    </row>
    <row r="14" spans="1:6" ht="27.75" customHeight="1" x14ac:dyDescent="0.3">
      <c r="A14" s="66"/>
      <c r="B14" s="62"/>
      <c r="C14" s="63"/>
      <c r="D14" s="64"/>
      <c r="E14" s="70"/>
      <c r="F14" s="69"/>
    </row>
    <row r="15" spans="1:6" ht="27.75" customHeight="1" x14ac:dyDescent="0.3">
      <c r="A15" s="66"/>
      <c r="B15" s="62"/>
      <c r="C15" s="63"/>
      <c r="D15" s="64"/>
      <c r="E15" s="70"/>
      <c r="F15" s="69"/>
    </row>
    <row r="16" spans="1:6" ht="27.75" customHeight="1" x14ac:dyDescent="0.3">
      <c r="A16" s="66"/>
      <c r="B16" s="62"/>
      <c r="C16" s="63"/>
      <c r="D16" s="64"/>
      <c r="E16" s="70"/>
      <c r="F16" s="69"/>
    </row>
    <row r="17" spans="1:6" ht="27.75" customHeight="1" x14ac:dyDescent="0.3">
      <c r="A17" s="66"/>
      <c r="B17" s="62"/>
      <c r="C17" s="63"/>
      <c r="D17" s="64"/>
      <c r="E17" s="70"/>
      <c r="F17" s="69"/>
    </row>
    <row r="18" spans="1:6" ht="27.75" customHeight="1" x14ac:dyDescent="0.25">
      <c r="A18" s="72"/>
      <c r="B18" s="62"/>
      <c r="C18" s="63"/>
      <c r="D18" s="64"/>
      <c r="E18" s="73"/>
      <c r="F18" s="74"/>
    </row>
    <row r="19" spans="1:6" ht="27.75" customHeight="1" x14ac:dyDescent="0.25">
      <c r="A19" s="72"/>
      <c r="B19" s="62"/>
      <c r="C19" s="63"/>
      <c r="D19" s="64"/>
      <c r="E19" s="73"/>
      <c r="F19" s="74"/>
    </row>
    <row r="20" spans="1:6" ht="27.75" customHeight="1" x14ac:dyDescent="0.25">
      <c r="A20" s="72"/>
      <c r="B20" s="62"/>
      <c r="C20" s="63"/>
      <c r="D20" s="64"/>
      <c r="E20" s="73"/>
      <c r="F20" s="74"/>
    </row>
    <row r="21" spans="1:6" ht="27.75" customHeight="1" thickBot="1" x14ac:dyDescent="0.3">
      <c r="A21" s="75"/>
      <c r="B21" s="62"/>
      <c r="C21" s="63"/>
      <c r="D21" s="64"/>
      <c r="E21" s="76"/>
      <c r="F21" s="77"/>
    </row>
  </sheetData>
  <sheetProtection selectLockedCells="1"/>
  <mergeCells count="3">
    <mergeCell ref="A1:B1"/>
    <mergeCell ref="C1:D1"/>
    <mergeCell ref="A2:D2"/>
  </mergeCells>
  <pageMargins left="0.23622047244094491" right="0.23622047244094491" top="0.31496062992125984" bottom="0.31496062992125984" header="0.31496062992125984" footer="0.31496062992125984"/>
  <pageSetup paperSize="9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19</vt:i4>
      </vt:variant>
    </vt:vector>
  </HeadingPairs>
  <TitlesOfParts>
    <vt:vector size="25" baseType="lpstr">
      <vt:lpstr>SUIVI LIVRAISONS</vt:lpstr>
      <vt:lpstr>PLANNING PROD</vt:lpstr>
      <vt:lpstr>BDD</vt:lpstr>
      <vt:lpstr>LISTES</vt:lpstr>
      <vt:lpstr>ETIQUETTES MEUBLES</vt:lpstr>
      <vt:lpstr>PALETTE</vt:lpstr>
      <vt:lpstr>'ETIQUETTES MEUBLES'!Article</vt:lpstr>
      <vt:lpstr>'ETIQUETTES MEUBLES'!Bateau</vt:lpstr>
      <vt:lpstr>PALETTE!Bateau</vt:lpstr>
      <vt:lpstr>'ETIQUETTES MEUBLES'!Client</vt:lpstr>
      <vt:lpstr>client</vt:lpstr>
      <vt:lpstr>'ETIQUETTES MEUBLES'!Commande</vt:lpstr>
      <vt:lpstr>PALETTE!Date_de_livraison</vt:lpstr>
      <vt:lpstr>'ETIQUETTES MEUBLES'!Désignation</vt:lpstr>
      <vt:lpstr>PALETTE!Désignation</vt:lpstr>
      <vt:lpstr>'ETIQUETTES MEUBLES'!Etiquette</vt:lpstr>
      <vt:lpstr>PALETTE!Lieu</vt:lpstr>
      <vt:lpstr>PALETTE!Numéro_de_palette</vt:lpstr>
      <vt:lpstr>'ETIQUETTES MEUBLES'!Palette</vt:lpstr>
      <vt:lpstr>PALETTE!Qté</vt:lpstr>
      <vt:lpstr>'ETIQUETTES MEUBLES'!Quantité_sur_total</vt:lpstr>
      <vt:lpstr>PALETTE!Référence</vt:lpstr>
      <vt:lpstr>'ETIQUETTES MEUBLES'!Version</vt:lpstr>
      <vt:lpstr>'ETIQUETTES MEUBLES'!Zone_d_impression</vt:lpstr>
      <vt:lpstr>PALETTE!Zone_d_impression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HOUSSIN</dc:creator>
  <cp:lastModifiedBy>Maxime HOUSSIN</cp:lastModifiedBy>
  <dcterms:created xsi:type="dcterms:W3CDTF">2022-10-25T08:33:11Z</dcterms:created>
  <dcterms:modified xsi:type="dcterms:W3CDTF">2022-11-10T07:13:02Z</dcterms:modified>
</cp:coreProperties>
</file>