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Maxime.HOUSSIN\Desktop\Fichier suivi prod\"/>
    </mc:Choice>
  </mc:AlternateContent>
  <xr:revisionPtr revIDLastSave="0" documentId="13_ncr:1_{700C31A7-AC8D-48A4-8BAA-0CA623C65671}" xr6:coauthVersionLast="47" xr6:coauthVersionMax="47" xr10:uidLastSave="{00000000-0000-0000-0000-000000000000}"/>
  <bookViews>
    <workbookView xWindow="-120" yWindow="-120" windowWidth="29040" windowHeight="15720" xr2:uid="{727F1804-BD27-426D-AF9B-21EA48A253A4}"/>
  </bookViews>
  <sheets>
    <sheet name="SUIVI LIVRAISONS" sheetId="1" r:id="rId1"/>
    <sheet name="PLANNING PROD" sheetId="4" r:id="rId2"/>
    <sheet name="BDD" sheetId="2" r:id="rId3"/>
    <sheet name="LISTES" sheetId="3" r:id="rId4"/>
    <sheet name="ETIQUETTES MEUBLES" sheetId="5" r:id="rId5"/>
    <sheet name="PALETTE" sheetId="6" r:id="rId6"/>
  </sheets>
  <externalReferences>
    <externalReference r:id="rId7"/>
    <externalReference r:id="rId8"/>
    <externalReference r:id="rId9"/>
  </externalReferences>
  <definedNames>
    <definedName name="C.A">[2]parametres!$B$10:$B$13</definedName>
    <definedName name="C.T">[2]Dossier!$J$6</definedName>
    <definedName name="cde">[2]Dossier!$B$2</definedName>
    <definedName name="chant">OFFSET('[2]donnee panelcam'!$F$2,,,COUNTA('[2]donnee panelcam'!$F:$F)-1,)</definedName>
    <definedName name="chantpanel">OFFSET('[2]donnee panelcam'!$D$2,,,COUNTA('[2]donnee panelcam'!$D:$D)-1)</definedName>
    <definedName name="client">'SUIVI LIVRAISONS'!$F$2:$H$2</definedName>
    <definedName name="code_postal">[2]Dossier!$F$3</definedName>
    <definedName name="codepostalclient">OFFSET([2]client!$D$2,,,COUNTA([2]client!$D:$D)-1,)</definedName>
    <definedName name="contremarque">[2]Dossier!$B$3</definedName>
    <definedName name="hh">OFFSET('[3]donnee panelcam'!$A$2,,,COUNTA('[3]donnee panelcam'!$A:$A)-1)</definedName>
    <definedName name="lieu">[2]Dossier!$B$7</definedName>
    <definedName name="listeclient">OFFSET([2]client!$B$2,,,COUNTA([2]client!$B:$B)-1,)</definedName>
    <definedName name="matiere">OFFSET('[2]donnee panelcam'!$B$2,,,COUNTA('[2]donnee panelcam'!$B:$B)-1,)</definedName>
    <definedName name="matierepanel">OFFSET('[2]donnee panelcam'!$A$2,,,COUNTA('[2]donnee panelcam'!$A:$A)-1)</definedName>
    <definedName name="Métreur">[2]parametres!$A$10:$A$13</definedName>
    <definedName name="modele">'[1]SUIVI LIVRAISONS'!$I$2</definedName>
    <definedName name="Préparateur">[2]parametres!$C$10:$G$10</definedName>
    <definedName name="rue">[2]Dossier!$F$2</definedName>
    <definedName name="rueclient">OFFSET([2]client!$C$2,,,COUNTA([2]client!$C:$C)-1,)</definedName>
    <definedName name="serie">[2]Dossier!$B$1</definedName>
    <definedName name="tabloclient">OFFSET([2]client!$B$2,,,COUNTA([2]client!$A:$M)-1,)</definedName>
    <definedName name="Tréférence">#REF!</definedName>
    <definedName name="ville">[2]Dossier!$F$4</definedName>
    <definedName name="villeclient">OFFSET([2]client!$E$2,,,COUNTA([2]client!$E:$E)-1,)</definedName>
    <definedName name="_xlnm.Print_Area" localSheetId="4">'ETIQUETTES MEUBLES'!$A$1:$W$971</definedName>
    <definedName name="_xlnm.Print_Area" localSheetId="5">PALETTE!$A$1:$F$378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Q970" i="5" l="1"/>
  <c r="E970" i="5"/>
  <c r="S964" i="5"/>
  <c r="M964" i="5"/>
  <c r="G964" i="5"/>
  <c r="A964" i="5"/>
  <c r="Q961" i="5"/>
  <c r="E961" i="5"/>
  <c r="S955" i="5"/>
  <c r="M955" i="5"/>
  <c r="G955" i="5"/>
  <c r="A955" i="5"/>
  <c r="Q952" i="5"/>
  <c r="E952" i="5"/>
  <c r="S946" i="5"/>
  <c r="M946" i="5"/>
  <c r="G946" i="5"/>
  <c r="A946" i="5"/>
  <c r="Q943" i="5"/>
  <c r="E943" i="5"/>
  <c r="S937" i="5"/>
  <c r="M937" i="5"/>
  <c r="G937" i="5"/>
  <c r="A937" i="5"/>
  <c r="Q934" i="5"/>
  <c r="E934" i="5"/>
  <c r="S928" i="5"/>
  <c r="M928" i="5"/>
  <c r="G928" i="5"/>
  <c r="A928" i="5"/>
  <c r="Q925" i="5"/>
  <c r="E925" i="5"/>
  <c r="S919" i="5"/>
  <c r="M919" i="5"/>
  <c r="G919" i="5"/>
  <c r="A919" i="5"/>
  <c r="Q916" i="5"/>
  <c r="E916" i="5"/>
  <c r="S910" i="5"/>
  <c r="M910" i="5"/>
  <c r="G910" i="5"/>
  <c r="A910" i="5"/>
  <c r="Q907" i="5"/>
  <c r="E907" i="5"/>
  <c r="S901" i="5"/>
  <c r="M901" i="5"/>
  <c r="G901" i="5"/>
  <c r="A901" i="5"/>
  <c r="Q898" i="5"/>
  <c r="E898" i="5"/>
  <c r="S892" i="5"/>
  <c r="M892" i="5"/>
  <c r="G892" i="5"/>
  <c r="A892" i="5"/>
  <c r="Q889" i="5"/>
  <c r="E889" i="5"/>
  <c r="S883" i="5"/>
  <c r="M883" i="5"/>
  <c r="G883" i="5"/>
  <c r="A883" i="5"/>
  <c r="Q880" i="5"/>
  <c r="E880" i="5"/>
  <c r="S874" i="5"/>
  <c r="M874" i="5"/>
  <c r="G874" i="5"/>
  <c r="A874" i="5"/>
  <c r="Q871" i="5"/>
  <c r="E871" i="5"/>
  <c r="S865" i="5"/>
  <c r="M865" i="5"/>
  <c r="G865" i="5"/>
  <c r="A865" i="5"/>
  <c r="Q862" i="5"/>
  <c r="E862" i="5"/>
  <c r="S856" i="5"/>
  <c r="M856" i="5"/>
  <c r="G856" i="5"/>
  <c r="A856" i="5"/>
  <c r="Q853" i="5"/>
  <c r="E853" i="5"/>
  <c r="S847" i="5"/>
  <c r="M847" i="5"/>
  <c r="G847" i="5"/>
  <c r="A847" i="5"/>
  <c r="Q844" i="5"/>
  <c r="E844" i="5"/>
  <c r="S838" i="5"/>
  <c r="M838" i="5"/>
  <c r="G838" i="5"/>
  <c r="A838" i="5"/>
  <c r="Q835" i="5"/>
  <c r="E835" i="5"/>
  <c r="S829" i="5"/>
  <c r="M829" i="5"/>
  <c r="G829" i="5"/>
  <c r="A829" i="5"/>
  <c r="Q826" i="5"/>
  <c r="E826" i="5"/>
  <c r="S820" i="5"/>
  <c r="M820" i="5"/>
  <c r="G820" i="5"/>
  <c r="A820" i="5"/>
  <c r="Q817" i="5"/>
  <c r="E817" i="5"/>
  <c r="S811" i="5"/>
  <c r="M811" i="5"/>
  <c r="G811" i="5"/>
  <c r="A811" i="5"/>
  <c r="Q808" i="5"/>
  <c r="E808" i="5"/>
  <c r="S802" i="5"/>
  <c r="M802" i="5"/>
  <c r="G802" i="5"/>
  <c r="A802" i="5"/>
  <c r="Q799" i="5"/>
  <c r="E799" i="5"/>
  <c r="S793" i="5"/>
  <c r="M793" i="5"/>
  <c r="G793" i="5"/>
  <c r="A793" i="5"/>
  <c r="Q790" i="5"/>
  <c r="E790" i="5"/>
  <c r="S784" i="5"/>
  <c r="M784" i="5"/>
  <c r="G784" i="5"/>
  <c r="A784" i="5"/>
  <c r="Q781" i="5"/>
  <c r="E781" i="5"/>
  <c r="S775" i="5"/>
  <c r="M775" i="5"/>
  <c r="G775" i="5"/>
  <c r="A775" i="5"/>
  <c r="Q772" i="5"/>
  <c r="E772" i="5"/>
  <c r="S766" i="5"/>
  <c r="M766" i="5"/>
  <c r="G766" i="5"/>
  <c r="A766" i="5"/>
  <c r="Q763" i="5"/>
  <c r="E763" i="5"/>
  <c r="S757" i="5"/>
  <c r="M757" i="5"/>
  <c r="G757" i="5"/>
  <c r="A757" i="5"/>
  <c r="Q754" i="5"/>
  <c r="E754" i="5"/>
  <c r="S748" i="5"/>
  <c r="M748" i="5"/>
  <c r="G748" i="5"/>
  <c r="A748" i="5"/>
  <c r="Q745" i="5"/>
  <c r="E745" i="5"/>
  <c r="S739" i="5"/>
  <c r="M739" i="5"/>
  <c r="G739" i="5"/>
  <c r="A739" i="5"/>
  <c r="Q736" i="5"/>
  <c r="E736" i="5"/>
  <c r="S730" i="5"/>
  <c r="M730" i="5"/>
  <c r="G730" i="5"/>
  <c r="A730" i="5"/>
  <c r="Q727" i="5"/>
  <c r="E727" i="5"/>
  <c r="S721" i="5"/>
  <c r="M721" i="5"/>
  <c r="G721" i="5"/>
  <c r="A721" i="5"/>
  <c r="Q718" i="5"/>
  <c r="E718" i="5"/>
  <c r="S712" i="5"/>
  <c r="M712" i="5"/>
  <c r="G712" i="5"/>
  <c r="A712" i="5"/>
  <c r="Q709" i="5"/>
  <c r="E709" i="5"/>
  <c r="S703" i="5"/>
  <c r="M703" i="5"/>
  <c r="G703" i="5"/>
  <c r="A703" i="5"/>
  <c r="Q700" i="5"/>
  <c r="E700" i="5"/>
  <c r="S694" i="5"/>
  <c r="M694" i="5"/>
  <c r="G694" i="5"/>
  <c r="A694" i="5"/>
  <c r="Q691" i="5"/>
  <c r="E691" i="5"/>
  <c r="S685" i="5"/>
  <c r="M685" i="5"/>
  <c r="G685" i="5"/>
  <c r="A685" i="5"/>
  <c r="Q682" i="5"/>
  <c r="E682" i="5"/>
  <c r="S676" i="5"/>
  <c r="M676" i="5"/>
  <c r="G676" i="5"/>
  <c r="A676" i="5"/>
  <c r="Q673" i="5"/>
  <c r="E673" i="5"/>
  <c r="S667" i="5"/>
  <c r="M667" i="5"/>
  <c r="G667" i="5"/>
  <c r="A667" i="5"/>
  <c r="Q664" i="5"/>
  <c r="E664" i="5"/>
  <c r="S658" i="5"/>
  <c r="M658" i="5"/>
  <c r="G658" i="5"/>
  <c r="A658" i="5"/>
  <c r="Q655" i="5"/>
  <c r="E655" i="5"/>
  <c r="S649" i="5"/>
  <c r="M649" i="5"/>
  <c r="G649" i="5"/>
  <c r="A649" i="5"/>
  <c r="Q646" i="5"/>
  <c r="E646" i="5"/>
  <c r="S640" i="5"/>
  <c r="M640" i="5"/>
  <c r="G640" i="5"/>
  <c r="A640" i="5"/>
  <c r="Q637" i="5"/>
  <c r="E637" i="5"/>
  <c r="S631" i="5"/>
  <c r="M631" i="5"/>
  <c r="G631" i="5"/>
  <c r="A631" i="5"/>
  <c r="Q628" i="5"/>
  <c r="E628" i="5"/>
  <c r="S622" i="5"/>
  <c r="M622" i="5"/>
  <c r="G622" i="5"/>
  <c r="A622" i="5"/>
  <c r="Q619" i="5"/>
  <c r="E619" i="5"/>
  <c r="S613" i="5"/>
  <c r="M613" i="5"/>
  <c r="G613" i="5"/>
  <c r="A613" i="5"/>
  <c r="Q610" i="5"/>
  <c r="E610" i="5"/>
  <c r="S604" i="5"/>
  <c r="M604" i="5"/>
  <c r="G604" i="5"/>
  <c r="A604" i="5"/>
  <c r="Q601" i="5"/>
  <c r="E601" i="5"/>
  <c r="S595" i="5"/>
  <c r="M595" i="5"/>
  <c r="G595" i="5"/>
  <c r="A595" i="5"/>
  <c r="Q592" i="5"/>
  <c r="E592" i="5"/>
  <c r="S586" i="5"/>
  <c r="M586" i="5"/>
  <c r="G586" i="5"/>
  <c r="A586" i="5"/>
  <c r="Q583" i="5"/>
  <c r="E583" i="5"/>
  <c r="S577" i="5"/>
  <c r="M577" i="5"/>
  <c r="G577" i="5"/>
  <c r="A577" i="5"/>
  <c r="Q574" i="5"/>
  <c r="E574" i="5"/>
  <c r="S568" i="5"/>
  <c r="M568" i="5"/>
  <c r="G568" i="5"/>
  <c r="A568" i="5"/>
  <c r="Q565" i="5"/>
  <c r="E565" i="5"/>
  <c r="S559" i="5"/>
  <c r="M559" i="5"/>
  <c r="G559" i="5"/>
  <c r="A559" i="5"/>
  <c r="Q556" i="5"/>
  <c r="E556" i="5"/>
  <c r="S550" i="5"/>
  <c r="M550" i="5"/>
  <c r="G550" i="5"/>
  <c r="A550" i="5"/>
  <c r="Q547" i="5"/>
  <c r="E547" i="5"/>
  <c r="S541" i="5"/>
  <c r="M541" i="5"/>
  <c r="G541" i="5"/>
  <c r="A541" i="5"/>
  <c r="Q538" i="5"/>
  <c r="E538" i="5"/>
  <c r="S532" i="5"/>
  <c r="M532" i="5"/>
  <c r="G532" i="5"/>
  <c r="A532" i="5"/>
  <c r="Q529" i="5"/>
  <c r="E529" i="5"/>
  <c r="S523" i="5"/>
  <c r="M523" i="5"/>
  <c r="G523" i="5"/>
  <c r="A523" i="5"/>
  <c r="Q520" i="5"/>
  <c r="E520" i="5"/>
  <c r="S514" i="5"/>
  <c r="M514" i="5"/>
  <c r="G514" i="5"/>
  <c r="A514" i="5"/>
  <c r="Q511" i="5"/>
  <c r="E511" i="5"/>
  <c r="S505" i="5"/>
  <c r="M505" i="5"/>
  <c r="G505" i="5"/>
  <c r="A505" i="5"/>
  <c r="Q502" i="5"/>
  <c r="E502" i="5"/>
  <c r="S496" i="5"/>
  <c r="M496" i="5"/>
  <c r="G496" i="5"/>
  <c r="A496" i="5"/>
  <c r="Q493" i="5"/>
  <c r="E493" i="5"/>
  <c r="S487" i="5"/>
  <c r="M487" i="5"/>
  <c r="G487" i="5"/>
  <c r="A487" i="5"/>
  <c r="Q484" i="5"/>
  <c r="E484" i="5"/>
  <c r="S478" i="5"/>
  <c r="M478" i="5"/>
  <c r="G478" i="5"/>
  <c r="A478" i="5"/>
  <c r="Q475" i="5"/>
  <c r="E475" i="5"/>
  <c r="S469" i="5"/>
  <c r="M469" i="5"/>
  <c r="G469" i="5"/>
  <c r="A469" i="5"/>
  <c r="Q466" i="5"/>
  <c r="E466" i="5"/>
  <c r="S460" i="5"/>
  <c r="M460" i="5"/>
  <c r="G460" i="5"/>
  <c r="A460" i="5"/>
  <c r="Q457" i="5"/>
  <c r="E457" i="5"/>
  <c r="S451" i="5"/>
  <c r="M451" i="5"/>
  <c r="G451" i="5"/>
  <c r="A451" i="5"/>
  <c r="Q448" i="5"/>
  <c r="E448" i="5"/>
  <c r="S442" i="5"/>
  <c r="M442" i="5"/>
  <c r="G442" i="5"/>
  <c r="A442" i="5"/>
  <c r="Q439" i="5"/>
  <c r="E439" i="5"/>
  <c r="S433" i="5"/>
  <c r="M433" i="5"/>
  <c r="G433" i="5"/>
  <c r="A433" i="5"/>
  <c r="Q430" i="5"/>
  <c r="E430" i="5"/>
  <c r="S424" i="5"/>
  <c r="M424" i="5"/>
  <c r="G424" i="5"/>
  <c r="A424" i="5"/>
  <c r="Q421" i="5"/>
  <c r="E421" i="5"/>
  <c r="S415" i="5"/>
  <c r="M415" i="5"/>
  <c r="G415" i="5"/>
  <c r="A415" i="5"/>
  <c r="Q412" i="5"/>
  <c r="E412" i="5"/>
  <c r="S406" i="5"/>
  <c r="M406" i="5"/>
  <c r="G406" i="5"/>
  <c r="A406" i="5"/>
  <c r="Q403" i="5"/>
  <c r="E403" i="5"/>
  <c r="S397" i="5"/>
  <c r="M397" i="5"/>
  <c r="G397" i="5"/>
  <c r="A397" i="5"/>
  <c r="Q394" i="5"/>
  <c r="E394" i="5"/>
  <c r="S388" i="5"/>
  <c r="M388" i="5"/>
  <c r="G388" i="5"/>
  <c r="A388" i="5"/>
  <c r="Q385" i="5"/>
  <c r="E385" i="5"/>
  <c r="S379" i="5"/>
  <c r="M379" i="5"/>
  <c r="G379" i="5"/>
  <c r="A379" i="5"/>
  <c r="Q376" i="5"/>
  <c r="E376" i="5"/>
  <c r="S370" i="5"/>
  <c r="M370" i="5"/>
  <c r="G370" i="5"/>
  <c r="A370" i="5"/>
  <c r="Q367" i="5"/>
  <c r="E367" i="5"/>
  <c r="S361" i="5"/>
  <c r="M361" i="5"/>
  <c r="G361" i="5"/>
  <c r="A361" i="5"/>
  <c r="Q358" i="5"/>
  <c r="E358" i="5"/>
  <c r="S352" i="5"/>
  <c r="M352" i="5"/>
  <c r="G352" i="5"/>
  <c r="A352" i="5"/>
  <c r="Q349" i="5"/>
  <c r="E349" i="5"/>
  <c r="S343" i="5"/>
  <c r="M343" i="5"/>
  <c r="G343" i="5"/>
  <c r="A343" i="5"/>
  <c r="Q340" i="5"/>
  <c r="E340" i="5"/>
  <c r="S334" i="5"/>
  <c r="M334" i="5"/>
  <c r="G334" i="5"/>
  <c r="A334" i="5"/>
  <c r="Q331" i="5"/>
  <c r="E331" i="5"/>
  <c r="S325" i="5"/>
  <c r="M325" i="5"/>
  <c r="G325" i="5"/>
  <c r="A325" i="5"/>
  <c r="Q322" i="5"/>
  <c r="E322" i="5"/>
  <c r="S316" i="5"/>
  <c r="M316" i="5"/>
  <c r="G316" i="5"/>
  <c r="A316" i="5"/>
  <c r="Q313" i="5"/>
  <c r="E313" i="5"/>
  <c r="S307" i="5"/>
  <c r="M307" i="5"/>
  <c r="G307" i="5"/>
  <c r="A307" i="5"/>
  <c r="Q304" i="5"/>
  <c r="E304" i="5"/>
  <c r="S298" i="5"/>
  <c r="M298" i="5"/>
  <c r="G298" i="5"/>
  <c r="A298" i="5"/>
  <c r="Q295" i="5"/>
  <c r="E295" i="5"/>
  <c r="S289" i="5"/>
  <c r="M289" i="5"/>
  <c r="G289" i="5"/>
  <c r="A289" i="5"/>
  <c r="Q286" i="5"/>
  <c r="E286" i="5"/>
  <c r="S280" i="5"/>
  <c r="M280" i="5"/>
  <c r="G280" i="5"/>
  <c r="A280" i="5"/>
  <c r="Q277" i="5"/>
  <c r="E277" i="5"/>
  <c r="S271" i="5"/>
  <c r="M271" i="5"/>
  <c r="G271" i="5"/>
  <c r="A271" i="5"/>
  <c r="Q268" i="5"/>
  <c r="E268" i="5"/>
  <c r="S262" i="5"/>
  <c r="M262" i="5"/>
  <c r="G262" i="5"/>
  <c r="A262" i="5"/>
  <c r="Q259" i="5"/>
  <c r="E259" i="5"/>
  <c r="S253" i="5"/>
  <c r="M253" i="5"/>
  <c r="G253" i="5"/>
  <c r="A253" i="5"/>
  <c r="Q250" i="5"/>
  <c r="E250" i="5"/>
  <c r="S244" i="5"/>
  <c r="M244" i="5"/>
  <c r="G244" i="5"/>
  <c r="A244" i="5"/>
  <c r="Q241" i="5"/>
  <c r="E241" i="5"/>
  <c r="S235" i="5"/>
  <c r="M235" i="5"/>
  <c r="G235" i="5"/>
  <c r="A235" i="5"/>
  <c r="Q232" i="5"/>
  <c r="E232" i="5"/>
  <c r="S226" i="5"/>
  <c r="M226" i="5"/>
  <c r="G226" i="5"/>
  <c r="A226" i="5"/>
  <c r="Q223" i="5"/>
  <c r="E223" i="5"/>
  <c r="S217" i="5"/>
  <c r="M217" i="5"/>
  <c r="G217" i="5"/>
  <c r="A217" i="5"/>
  <c r="Q214" i="5"/>
  <c r="E214" i="5"/>
  <c r="S208" i="5"/>
  <c r="M208" i="5"/>
  <c r="G208" i="5"/>
  <c r="A208" i="5"/>
  <c r="Q205" i="5"/>
  <c r="E205" i="5"/>
  <c r="S199" i="5"/>
  <c r="M199" i="5"/>
  <c r="G199" i="5"/>
  <c r="A199" i="5"/>
  <c r="Q196" i="5"/>
  <c r="E196" i="5"/>
  <c r="S190" i="5"/>
  <c r="M190" i="5"/>
  <c r="G190" i="5"/>
  <c r="A190" i="5"/>
  <c r="Q187" i="5"/>
  <c r="E187" i="5"/>
  <c r="S181" i="5"/>
  <c r="M181" i="5"/>
  <c r="G181" i="5"/>
  <c r="A181" i="5"/>
  <c r="Q178" i="5"/>
  <c r="E178" i="5"/>
  <c r="S172" i="5"/>
  <c r="M172" i="5"/>
  <c r="G172" i="5"/>
  <c r="A172" i="5"/>
  <c r="Q169" i="5"/>
  <c r="E169" i="5"/>
  <c r="S163" i="5"/>
  <c r="M163" i="5"/>
  <c r="G163" i="5"/>
  <c r="A163" i="5"/>
  <c r="Q160" i="5"/>
  <c r="E160" i="5"/>
  <c r="S154" i="5"/>
  <c r="M154" i="5"/>
  <c r="G154" i="5"/>
  <c r="A154" i="5"/>
  <c r="Q151" i="5"/>
  <c r="E151" i="5"/>
  <c r="S145" i="5"/>
  <c r="M145" i="5"/>
  <c r="G145" i="5"/>
  <c r="A145" i="5"/>
  <c r="Q142" i="5"/>
  <c r="E142" i="5"/>
  <c r="S136" i="5"/>
  <c r="M136" i="5"/>
  <c r="G136" i="5"/>
  <c r="A136" i="5"/>
  <c r="Q133" i="5"/>
  <c r="E133" i="5"/>
  <c r="S127" i="5"/>
  <c r="M127" i="5"/>
  <c r="G127" i="5"/>
  <c r="A127" i="5"/>
  <c r="Q124" i="5"/>
  <c r="E124" i="5"/>
  <c r="S118" i="5"/>
  <c r="M118" i="5"/>
  <c r="G118" i="5"/>
  <c r="A118" i="5"/>
  <c r="Q115" i="5"/>
  <c r="E115" i="5"/>
  <c r="S109" i="5"/>
  <c r="M109" i="5"/>
  <c r="G109" i="5"/>
  <c r="A109" i="5"/>
  <c r="Q106" i="5"/>
  <c r="E106" i="5"/>
  <c r="S100" i="5"/>
  <c r="M100" i="5"/>
  <c r="G100" i="5"/>
  <c r="A100" i="5"/>
  <c r="Q97" i="5"/>
  <c r="E97" i="5"/>
  <c r="S91" i="5"/>
  <c r="M91" i="5"/>
  <c r="G91" i="5"/>
  <c r="A91" i="5"/>
  <c r="Q88" i="5"/>
  <c r="E88" i="5"/>
  <c r="S82" i="5"/>
  <c r="M82" i="5"/>
  <c r="G82" i="5"/>
  <c r="A82" i="5"/>
  <c r="Q79" i="5"/>
  <c r="E79" i="5"/>
  <c r="S73" i="5"/>
  <c r="M73" i="5"/>
  <c r="G73" i="5"/>
  <c r="A73" i="5"/>
  <c r="Q70" i="5"/>
  <c r="E70" i="5"/>
  <c r="S64" i="5"/>
  <c r="M64" i="5"/>
  <c r="G64" i="5"/>
  <c r="A64" i="5"/>
  <c r="Q61" i="5"/>
  <c r="E61" i="5"/>
  <c r="S55" i="5"/>
  <c r="M55" i="5"/>
  <c r="G55" i="5"/>
  <c r="A55" i="5"/>
  <c r="Q52" i="5"/>
  <c r="E52" i="5"/>
  <c r="S46" i="5"/>
  <c r="M46" i="5"/>
  <c r="G46" i="5"/>
  <c r="A46" i="5"/>
  <c r="Q43" i="5"/>
  <c r="E43" i="5"/>
  <c r="S37" i="5"/>
  <c r="M37" i="5"/>
  <c r="G37" i="5"/>
  <c r="A37" i="5"/>
  <c r="Q34" i="5"/>
  <c r="E34" i="5"/>
  <c r="S28" i="5"/>
  <c r="M28" i="5"/>
  <c r="G28" i="5"/>
  <c r="A28" i="5"/>
  <c r="Q25" i="5"/>
  <c r="E25" i="5"/>
  <c r="S19" i="5"/>
  <c r="M19" i="5"/>
  <c r="G19" i="5"/>
  <c r="A19" i="5"/>
  <c r="Q16" i="5"/>
  <c r="E16" i="5"/>
  <c r="S10" i="5"/>
  <c r="M10" i="5"/>
  <c r="G10" i="5"/>
  <c r="A10" i="5"/>
  <c r="Q7" i="5"/>
  <c r="S1" i="5"/>
  <c r="M1" i="5"/>
  <c r="G1" i="5"/>
  <c r="A1" i="5"/>
  <c r="I22" i="3" l="1"/>
  <c r="I23" i="3" s="1"/>
  <c r="I24" i="3" s="1"/>
  <c r="I25" i="3" s="1"/>
  <c r="I26" i="3" s="1"/>
  <c r="I27" i="3" s="1"/>
  <c r="I28" i="3" s="1"/>
  <c r="I20" i="3"/>
  <c r="I21" i="3" s="1"/>
  <c r="I19" i="3"/>
  <c r="I18" i="3"/>
  <c r="I14" i="3"/>
  <c r="I15" i="3" s="1"/>
  <c r="I16" i="3" s="1"/>
  <c r="I17" i="3" s="1"/>
  <c r="I12" i="3"/>
  <c r="I8" i="3"/>
  <c r="I7" i="3"/>
  <c r="I5" i="3"/>
  <c r="I11" i="3" s="1"/>
  <c r="I4" i="3"/>
  <c r="I6" i="3" l="1"/>
  <c r="P47" i="4" s="1"/>
  <c r="N47" i="4" s="1"/>
  <c r="M47" i="4" s="1"/>
  <c r="L47" i="4" s="1"/>
  <c r="K47" i="4" s="1"/>
  <c r="I9" i="3"/>
  <c r="P5" i="4" s="1"/>
  <c r="N5" i="4" s="1"/>
  <c r="M5" i="4" s="1"/>
  <c r="L5" i="4" s="1"/>
  <c r="K5" i="4" s="1"/>
  <c r="I10" i="3"/>
  <c r="P50" i="4" l="1"/>
  <c r="N50" i="4" s="1"/>
  <c r="M50" i="4" s="1"/>
  <c r="L50" i="4" s="1"/>
  <c r="K50" i="4" s="1"/>
  <c r="P38" i="4"/>
  <c r="N38" i="4" s="1"/>
  <c r="M38" i="4" s="1"/>
  <c r="L38" i="4" s="1"/>
  <c r="K38" i="4" s="1"/>
  <c r="P58" i="4"/>
  <c r="N58" i="4" s="1"/>
  <c r="M58" i="4" s="1"/>
  <c r="L58" i="4" s="1"/>
  <c r="K58" i="4" s="1"/>
  <c r="P13" i="4"/>
  <c r="N13" i="4" s="1"/>
  <c r="M13" i="4" s="1"/>
  <c r="L13" i="4" s="1"/>
  <c r="K13" i="4" s="1"/>
  <c r="H13" i="4" s="1"/>
  <c r="I13" i="4" s="1"/>
  <c r="P16" i="4"/>
  <c r="N16" i="4" s="1"/>
  <c r="M16" i="4" s="1"/>
  <c r="L16" i="4" s="1"/>
  <c r="K16" i="4" s="1"/>
  <c r="P55" i="4"/>
  <c r="N55" i="4" s="1"/>
  <c r="M55" i="4" s="1"/>
  <c r="L55" i="4" s="1"/>
  <c r="K55" i="4" s="1"/>
  <c r="P36" i="4"/>
  <c r="N36" i="4" s="1"/>
  <c r="M36" i="4" s="1"/>
  <c r="L36" i="4" s="1"/>
  <c r="K36" i="4" s="1"/>
  <c r="P21" i="4"/>
  <c r="N21" i="4" s="1"/>
  <c r="M21" i="4" s="1"/>
  <c r="L21" i="4" s="1"/>
  <c r="K21" i="4" s="1"/>
  <c r="J21" i="4" s="1"/>
  <c r="P54" i="4"/>
  <c r="N54" i="4" s="1"/>
  <c r="M54" i="4" s="1"/>
  <c r="L54" i="4" s="1"/>
  <c r="K54" i="4" s="1"/>
  <c r="P24" i="4"/>
  <c r="N24" i="4" s="1"/>
  <c r="M24" i="4" s="1"/>
  <c r="L24" i="4" s="1"/>
  <c r="K24" i="4" s="1"/>
  <c r="P25" i="4"/>
  <c r="N25" i="4" s="1"/>
  <c r="M25" i="4" s="1"/>
  <c r="L25" i="4" s="1"/>
  <c r="K25" i="4" s="1"/>
  <c r="P10" i="4"/>
  <c r="N10" i="4" s="1"/>
  <c r="M10" i="4" s="1"/>
  <c r="L10" i="4" s="1"/>
  <c r="K10" i="4" s="1"/>
  <c r="P53" i="4"/>
  <c r="N53" i="4" s="1"/>
  <c r="M53" i="4" s="1"/>
  <c r="L53" i="4" s="1"/>
  <c r="K53" i="4" s="1"/>
  <c r="H53" i="4" s="1"/>
  <c r="I53" i="4" s="1"/>
  <c r="P12" i="4"/>
  <c r="N12" i="4" s="1"/>
  <c r="M12" i="4" s="1"/>
  <c r="L12" i="4" s="1"/>
  <c r="K12" i="4" s="1"/>
  <c r="H12" i="4" s="1"/>
  <c r="I12" i="4" s="1"/>
  <c r="P43" i="4"/>
  <c r="N43" i="4" s="1"/>
  <c r="M43" i="4" s="1"/>
  <c r="L43" i="4" s="1"/>
  <c r="K43" i="4" s="1"/>
  <c r="H43" i="4" s="1"/>
  <c r="I43" i="4" s="1"/>
  <c r="P51" i="4"/>
  <c r="N51" i="4" s="1"/>
  <c r="M51" i="4" s="1"/>
  <c r="L51" i="4" s="1"/>
  <c r="K51" i="4" s="1"/>
  <c r="H51" i="4" s="1"/>
  <c r="I51" i="4" s="1"/>
  <c r="P46" i="4"/>
  <c r="N46" i="4" s="1"/>
  <c r="M46" i="4" s="1"/>
  <c r="L46" i="4" s="1"/>
  <c r="K46" i="4" s="1"/>
  <c r="P17" i="4"/>
  <c r="N17" i="4" s="1"/>
  <c r="M17" i="4" s="1"/>
  <c r="L17" i="4" s="1"/>
  <c r="K17" i="4" s="1"/>
  <c r="P59" i="4"/>
  <c r="N59" i="4" s="1"/>
  <c r="M59" i="4" s="1"/>
  <c r="L59" i="4" s="1"/>
  <c r="K59" i="4" s="1"/>
  <c r="P29" i="4"/>
  <c r="N29" i="4" s="1"/>
  <c r="M29" i="4" s="1"/>
  <c r="L29" i="4" s="1"/>
  <c r="K29" i="4" s="1"/>
  <c r="H29" i="4" s="1"/>
  <c r="I29" i="4" s="1"/>
  <c r="P7" i="4"/>
  <c r="N7" i="4" s="1"/>
  <c r="M7" i="4" s="1"/>
  <c r="L7" i="4" s="1"/>
  <c r="K7" i="4" s="1"/>
  <c r="P32" i="4"/>
  <c r="N32" i="4" s="1"/>
  <c r="M32" i="4" s="1"/>
  <c r="L32" i="4" s="1"/>
  <c r="K32" i="4" s="1"/>
  <c r="P33" i="4"/>
  <c r="N33" i="4" s="1"/>
  <c r="M33" i="4" s="1"/>
  <c r="L33" i="4" s="1"/>
  <c r="K33" i="4" s="1"/>
  <c r="H33" i="4" s="1"/>
  <c r="I33" i="4" s="1"/>
  <c r="P18" i="4"/>
  <c r="N18" i="4" s="1"/>
  <c r="M18" i="4" s="1"/>
  <c r="L18" i="4" s="1"/>
  <c r="K18" i="4" s="1"/>
  <c r="H18" i="4" s="1"/>
  <c r="I18" i="4" s="1"/>
  <c r="P11" i="4"/>
  <c r="N11" i="4" s="1"/>
  <c r="M11" i="4" s="1"/>
  <c r="L11" i="4" s="1"/>
  <c r="K11" i="4" s="1"/>
  <c r="P20" i="4"/>
  <c r="N20" i="4" s="1"/>
  <c r="M20" i="4" s="1"/>
  <c r="L20" i="4" s="1"/>
  <c r="K20" i="4" s="1"/>
  <c r="J20" i="4" s="1"/>
  <c r="P39" i="4"/>
  <c r="N39" i="4" s="1"/>
  <c r="M39" i="4" s="1"/>
  <c r="L39" i="4" s="1"/>
  <c r="K39" i="4" s="1"/>
  <c r="P52" i="4"/>
  <c r="N52" i="4" s="1"/>
  <c r="M52" i="4" s="1"/>
  <c r="L52" i="4" s="1"/>
  <c r="K52" i="4" s="1"/>
  <c r="P9" i="4"/>
  <c r="N9" i="4" s="1"/>
  <c r="M9" i="4" s="1"/>
  <c r="L9" i="4" s="1"/>
  <c r="K9" i="4" s="1"/>
  <c r="H9" i="4" s="1"/>
  <c r="I9" i="4" s="1"/>
  <c r="P6" i="4"/>
  <c r="N6" i="4" s="1"/>
  <c r="M6" i="4" s="1"/>
  <c r="L6" i="4" s="1"/>
  <c r="K6" i="4" s="1"/>
  <c r="P40" i="4"/>
  <c r="N40" i="4" s="1"/>
  <c r="M40" i="4" s="1"/>
  <c r="L40" i="4" s="1"/>
  <c r="K40" i="4" s="1"/>
  <c r="H40" i="4" s="1"/>
  <c r="I40" i="4" s="1"/>
  <c r="P26" i="4"/>
  <c r="N26" i="4" s="1"/>
  <c r="M26" i="4" s="1"/>
  <c r="L26" i="4" s="1"/>
  <c r="K26" i="4" s="1"/>
  <c r="H26" i="4" s="1"/>
  <c r="I26" i="4" s="1"/>
  <c r="P28" i="4"/>
  <c r="N28" i="4" s="1"/>
  <c r="M28" i="4" s="1"/>
  <c r="L28" i="4" s="1"/>
  <c r="K28" i="4" s="1"/>
  <c r="H28" i="4" s="1"/>
  <c r="I28" i="4" s="1"/>
  <c r="P14" i="4"/>
  <c r="N14" i="4" s="1"/>
  <c r="M14" i="4" s="1"/>
  <c r="L14" i="4" s="1"/>
  <c r="K14" i="4" s="1"/>
  <c r="H14" i="4" s="1"/>
  <c r="I14" i="4" s="1"/>
  <c r="P23" i="4"/>
  <c r="N23" i="4" s="1"/>
  <c r="M23" i="4" s="1"/>
  <c r="L23" i="4" s="1"/>
  <c r="K23" i="4" s="1"/>
  <c r="P48" i="4"/>
  <c r="N48" i="4" s="1"/>
  <c r="M48" i="4" s="1"/>
  <c r="L48" i="4" s="1"/>
  <c r="K48" i="4" s="1"/>
  <c r="H48" i="4" s="1"/>
  <c r="I48" i="4" s="1"/>
  <c r="P49" i="4"/>
  <c r="N49" i="4" s="1"/>
  <c r="M49" i="4" s="1"/>
  <c r="L49" i="4" s="1"/>
  <c r="K49" i="4" s="1"/>
  <c r="H49" i="4" s="1"/>
  <c r="I49" i="4" s="1"/>
  <c r="P34" i="4"/>
  <c r="N34" i="4" s="1"/>
  <c r="M34" i="4" s="1"/>
  <c r="L34" i="4" s="1"/>
  <c r="K34" i="4" s="1"/>
  <c r="P27" i="4"/>
  <c r="N27" i="4" s="1"/>
  <c r="M27" i="4" s="1"/>
  <c r="L27" i="4" s="1"/>
  <c r="K27" i="4" s="1"/>
  <c r="H27" i="4" s="1"/>
  <c r="I27" i="4" s="1"/>
  <c r="P45" i="4"/>
  <c r="N45" i="4" s="1"/>
  <c r="M45" i="4" s="1"/>
  <c r="L45" i="4" s="1"/>
  <c r="K45" i="4" s="1"/>
  <c r="J45" i="4" s="1"/>
  <c r="P30" i="4"/>
  <c r="N30" i="4" s="1"/>
  <c r="M30" i="4" s="1"/>
  <c r="L30" i="4" s="1"/>
  <c r="K30" i="4" s="1"/>
  <c r="J30" i="4" s="1"/>
  <c r="P44" i="4"/>
  <c r="N44" i="4" s="1"/>
  <c r="M44" i="4" s="1"/>
  <c r="L44" i="4" s="1"/>
  <c r="K44" i="4" s="1"/>
  <c r="J44" i="4" s="1"/>
  <c r="P8" i="4"/>
  <c r="N8" i="4" s="1"/>
  <c r="M8" i="4" s="1"/>
  <c r="L8" i="4" s="1"/>
  <c r="K8" i="4" s="1"/>
  <c r="P37" i="4"/>
  <c r="N37" i="4" s="1"/>
  <c r="M37" i="4" s="1"/>
  <c r="L37" i="4" s="1"/>
  <c r="K37" i="4" s="1"/>
  <c r="J37" i="4" s="1"/>
  <c r="P15" i="4"/>
  <c r="N15" i="4" s="1"/>
  <c r="M15" i="4" s="1"/>
  <c r="L15" i="4" s="1"/>
  <c r="K15" i="4" s="1"/>
  <c r="H15" i="4" s="1"/>
  <c r="I15" i="4" s="1"/>
  <c r="P41" i="4"/>
  <c r="N41" i="4" s="1"/>
  <c r="M41" i="4" s="1"/>
  <c r="L41" i="4" s="1"/>
  <c r="K41" i="4" s="1"/>
  <c r="H41" i="4" s="1"/>
  <c r="I41" i="4" s="1"/>
  <c r="P19" i="4"/>
  <c r="N19" i="4" s="1"/>
  <c r="M19" i="4" s="1"/>
  <c r="L19" i="4" s="1"/>
  <c r="K19" i="4" s="1"/>
  <c r="J19" i="4" s="1"/>
  <c r="P4" i="4"/>
  <c r="N4" i="4" s="1"/>
  <c r="M4" i="4" s="1"/>
  <c r="L4" i="4" s="1"/>
  <c r="K4" i="4" s="1"/>
  <c r="H4" i="4" s="1"/>
  <c r="I4" i="4" s="1"/>
  <c r="P22" i="4"/>
  <c r="N22" i="4" s="1"/>
  <c r="M22" i="4" s="1"/>
  <c r="L22" i="4" s="1"/>
  <c r="K22" i="4" s="1"/>
  <c r="H22" i="4" s="1"/>
  <c r="I22" i="4" s="1"/>
  <c r="P31" i="4"/>
  <c r="N31" i="4" s="1"/>
  <c r="M31" i="4" s="1"/>
  <c r="L31" i="4" s="1"/>
  <c r="K31" i="4" s="1"/>
  <c r="H31" i="4" s="1"/>
  <c r="I31" i="4" s="1"/>
  <c r="P56" i="4"/>
  <c r="N56" i="4" s="1"/>
  <c r="M56" i="4" s="1"/>
  <c r="L56" i="4" s="1"/>
  <c r="K56" i="4" s="1"/>
  <c r="J56" i="4" s="1"/>
  <c r="P57" i="4"/>
  <c r="N57" i="4" s="1"/>
  <c r="M57" i="4" s="1"/>
  <c r="L57" i="4" s="1"/>
  <c r="K57" i="4" s="1"/>
  <c r="H57" i="4" s="1"/>
  <c r="I57" i="4" s="1"/>
  <c r="P42" i="4"/>
  <c r="N42" i="4" s="1"/>
  <c r="M42" i="4" s="1"/>
  <c r="L42" i="4" s="1"/>
  <c r="K42" i="4" s="1"/>
  <c r="J42" i="4" s="1"/>
  <c r="P35" i="4"/>
  <c r="N35" i="4" s="1"/>
  <c r="M35" i="4" s="1"/>
  <c r="L35" i="4" s="1"/>
  <c r="K35" i="4" s="1"/>
  <c r="H35" i="4" s="1"/>
  <c r="I35" i="4" s="1"/>
  <c r="J5" i="4"/>
  <c r="H5" i="4"/>
  <c r="I5" i="4" s="1"/>
  <c r="J12" i="4"/>
  <c r="H11" i="4"/>
  <c r="I11" i="4" s="1"/>
  <c r="J11" i="4"/>
  <c r="H58" i="4"/>
  <c r="I58" i="4" s="1"/>
  <c r="J58" i="4"/>
  <c r="H50" i="4"/>
  <c r="I50" i="4" s="1"/>
  <c r="J50" i="4"/>
  <c r="J28" i="4"/>
  <c r="H34" i="4"/>
  <c r="I34" i="4" s="1"/>
  <c r="J34" i="4"/>
  <c r="H10" i="4"/>
  <c r="I10" i="4" s="1"/>
  <c r="J10" i="4"/>
  <c r="J49" i="4"/>
  <c r="H20" i="4"/>
  <c r="I20" i="4" s="1"/>
  <c r="H25" i="4"/>
  <c r="I25" i="4" s="1"/>
  <c r="J25" i="4"/>
  <c r="H17" i="4"/>
  <c r="I17" i="4" s="1"/>
  <c r="J17" i="4"/>
  <c r="H56" i="4"/>
  <c r="I56" i="4" s="1"/>
  <c r="J52" i="4"/>
  <c r="H52" i="4"/>
  <c r="I52" i="4" s="1"/>
  <c r="H59" i="4"/>
  <c r="I59" i="4" s="1"/>
  <c r="J59" i="4"/>
  <c r="H32" i="4"/>
  <c r="I32" i="4" s="1"/>
  <c r="J32" i="4"/>
  <c r="H24" i="4"/>
  <c r="I24" i="4" s="1"/>
  <c r="J24" i="4"/>
  <c r="H16" i="4"/>
  <c r="I16" i="4" s="1"/>
  <c r="J16" i="4"/>
  <c r="H8" i="4"/>
  <c r="I8" i="4" s="1"/>
  <c r="J8" i="4"/>
  <c r="H55" i="4"/>
  <c r="I55" i="4" s="1"/>
  <c r="J55" i="4"/>
  <c r="H36" i="4"/>
  <c r="I36" i="4" s="1"/>
  <c r="J36" i="4"/>
  <c r="H47" i="4"/>
  <c r="I47" i="4" s="1"/>
  <c r="J47" i="4"/>
  <c r="H39" i="4"/>
  <c r="I39" i="4" s="1"/>
  <c r="J39" i="4"/>
  <c r="H23" i="4"/>
  <c r="I23" i="4" s="1"/>
  <c r="J23" i="4"/>
  <c r="J15" i="4"/>
  <c r="H7" i="4"/>
  <c r="I7" i="4" s="1"/>
  <c r="J7" i="4"/>
  <c r="H54" i="4"/>
  <c r="I54" i="4" s="1"/>
  <c r="J54" i="4"/>
  <c r="H46" i="4"/>
  <c r="I46" i="4" s="1"/>
  <c r="J46" i="4"/>
  <c r="H38" i="4"/>
  <c r="I38" i="4" s="1"/>
  <c r="J38" i="4"/>
  <c r="H30" i="4"/>
  <c r="I30" i="4" s="1"/>
  <c r="J14" i="4"/>
  <c r="H6" i="4"/>
  <c r="I6" i="4" s="1"/>
  <c r="J6" i="4"/>
  <c r="J53" i="4" l="1"/>
  <c r="J41" i="4"/>
  <c r="J13" i="4"/>
  <c r="J29" i="4"/>
  <c r="H44" i="4"/>
  <c r="I44" i="4" s="1"/>
  <c r="J9" i="4"/>
  <c r="H42" i="4"/>
  <c r="I42" i="4" s="1"/>
  <c r="H37" i="4"/>
  <c r="I37" i="4" s="1"/>
  <c r="J48" i="4"/>
  <c r="J31" i="4"/>
  <c r="J22" i="4"/>
  <c r="J57" i="4"/>
  <c r="H19" i="4"/>
  <c r="I19" i="4" s="1"/>
  <c r="J27" i="4"/>
  <c r="J35" i="4"/>
  <c r="J43" i="4"/>
  <c r="J51" i="4"/>
  <c r="J40" i="4"/>
  <c r="J33" i="4"/>
  <c r="H45" i="4"/>
  <c r="I45" i="4" s="1"/>
  <c r="J4" i="4"/>
  <c r="J18" i="4"/>
  <c r="J26" i="4"/>
  <c r="H21" i="4"/>
  <c r="I21" i="4" s="1"/>
</calcChain>
</file>

<file path=xl/sharedStrings.xml><?xml version="1.0" encoding="utf-8"?>
<sst xmlns="http://schemas.openxmlformats.org/spreadsheetml/2006/main" count="3568" uniqueCount="428">
  <si>
    <t>MARQUE</t>
  </si>
  <si>
    <t>MODELE</t>
  </si>
  <si>
    <t>DESIGNATION</t>
  </si>
  <si>
    <t>N° MEUBLE</t>
  </si>
  <si>
    <t>KIT</t>
  </si>
  <si>
    <t>QTE MEUBLE</t>
  </si>
  <si>
    <t>QTE COLIS / MEUBLE</t>
  </si>
  <si>
    <t>N° PALETTE</t>
  </si>
  <si>
    <t>EMPLACEMENT</t>
  </si>
  <si>
    <t>Difficulté Montage</t>
  </si>
  <si>
    <t>Temps de montage</t>
  </si>
  <si>
    <t>3 CAB PRO</t>
  </si>
  <si>
    <t>3 CAB COURSIVE ATELIER</t>
  </si>
  <si>
    <t>3 CAB ATELIER 05</t>
  </si>
  <si>
    <t>4 CAB</t>
  </si>
  <si>
    <t>2 CAB COURSIVE ATELIER</t>
  </si>
  <si>
    <t>2 CAB ATELIER 05</t>
  </si>
  <si>
    <t>CA40</t>
  </si>
  <si>
    <t>43_10_02_MEUBLE CUISINE</t>
  </si>
  <si>
    <t>43_10_02</t>
  </si>
  <si>
    <t>C01</t>
  </si>
  <si>
    <t>COMMUN</t>
  </si>
  <si>
    <t>D</t>
  </si>
  <si>
    <t>43_10_01_BANQUETTE EN ANGLE</t>
  </si>
  <si>
    <t>43_10_01</t>
  </si>
  <si>
    <t>C</t>
  </si>
  <si>
    <t>43_10_10_TABLE A CARTE</t>
  </si>
  <si>
    <t>43_10_10</t>
  </si>
  <si>
    <t>C02</t>
  </si>
  <si>
    <t>43_10_04_A_CUISINE AV_STD</t>
  </si>
  <si>
    <t>43_10_04_A</t>
  </si>
  <si>
    <t>OPTION</t>
  </si>
  <si>
    <t>43_10_04_B_CUISINE AV_CONS</t>
  </si>
  <si>
    <t>43_10_04_B</t>
  </si>
  <si>
    <t>43_10_04_C_CUISINE AV_CLIM</t>
  </si>
  <si>
    <t>43_10_04_C</t>
  </si>
  <si>
    <t>43_10_04_D_CUISINE AV_CLIM_CONS</t>
  </si>
  <si>
    <t>43_10_04_D</t>
  </si>
  <si>
    <t>43_10_08_MEUBLE HAUT BABORD</t>
  </si>
  <si>
    <t>43_10_08</t>
  </si>
  <si>
    <t>43_10_03_ BOITE DE RANGEMENT</t>
  </si>
  <si>
    <t>43_10_03</t>
  </si>
  <si>
    <t>A</t>
  </si>
  <si>
    <t>43_20_01_MEUBLE_COCKPIT</t>
  </si>
  <si>
    <t>43_20_01</t>
  </si>
  <si>
    <t>B</t>
  </si>
  <si>
    <t>Option</t>
  </si>
  <si>
    <t>43_10_11_TABLE BASSE</t>
  </si>
  <si>
    <t>43_10_11</t>
  </si>
  <si>
    <t>X</t>
  </si>
  <si>
    <t>43_10_07_MANGE DEBOUT</t>
  </si>
  <si>
    <t>43_10_07</t>
  </si>
  <si>
    <t>C03</t>
  </si>
  <si>
    <t>43_10_09_MEUBLE HAUT TRIBORD</t>
  </si>
  <si>
    <t>43_10_09</t>
  </si>
  <si>
    <t>43_01_04_SDBPRO_PLAN</t>
  </si>
  <si>
    <t>43_01_04</t>
  </si>
  <si>
    <t>F01</t>
  </si>
  <si>
    <t>COURS PRO</t>
  </si>
  <si>
    <t>43_01_06_SDBPRO_HABCLOI</t>
  </si>
  <si>
    <t>43_01_06</t>
  </si>
  <si>
    <t>43_01_08_SDBPRO_PLAF</t>
  </si>
  <si>
    <t>43_01_08</t>
  </si>
  <si>
    <t>43_01_02_SDBPRO_BEXT</t>
  </si>
  <si>
    <t>43_01_02</t>
  </si>
  <si>
    <t>43_01_01_SDBPRO_MBHAUT</t>
  </si>
  <si>
    <t>43_01_01</t>
  </si>
  <si>
    <t>43_01_03_SDBPRO_MBORDE</t>
  </si>
  <si>
    <t>43_01_03</t>
  </si>
  <si>
    <t>43_01_05_SDBPRO_MBVASQUE</t>
  </si>
  <si>
    <t>43_01_05</t>
  </si>
  <si>
    <t>43_02_04_COURPRO_PEND_AV</t>
  </si>
  <si>
    <t>43_02_04</t>
  </si>
  <si>
    <t>F02</t>
  </si>
  <si>
    <t>43_02_05_COURPRO_PEND_ARR</t>
  </si>
  <si>
    <t>43_02_05</t>
  </si>
  <si>
    <t>43_02_01_COURPRO_PLAN</t>
  </si>
  <si>
    <t>43_02_01</t>
  </si>
  <si>
    <t>43_02_02_COURPRO_PLAF</t>
  </si>
  <si>
    <t>43_02_02</t>
  </si>
  <si>
    <t>43_02_07_COURPRO_BANQ</t>
  </si>
  <si>
    <t>43_02_07</t>
  </si>
  <si>
    <t>43_03_01_CARBD_LIT</t>
  </si>
  <si>
    <t>43_03_01</t>
  </si>
  <si>
    <t>F03</t>
  </si>
  <si>
    <t>COURS BAB</t>
  </si>
  <si>
    <t>43_09_01_CARBD_PRO_LIT</t>
  </si>
  <si>
    <t>43_09_01</t>
  </si>
  <si>
    <t>43_03_08_CARBD_PLAF</t>
  </si>
  <si>
    <t>43_03_08</t>
  </si>
  <si>
    <t>43_03_06_CARBD_HABCLOI</t>
  </si>
  <si>
    <t>43_03_06</t>
  </si>
  <si>
    <t>43_03_02_CARBD_BEXT</t>
  </si>
  <si>
    <t>43_03_02</t>
  </si>
  <si>
    <t>43_09_06_CARBD_PRO_HABCLOI</t>
  </si>
  <si>
    <t>43_09_06</t>
  </si>
  <si>
    <t>43_03_05_CARBD_TLIT</t>
  </si>
  <si>
    <t>43_03_05</t>
  </si>
  <si>
    <t>43_04_01_CAVTD_LIT</t>
  </si>
  <si>
    <t>43_04_01</t>
  </si>
  <si>
    <t>F04</t>
  </si>
  <si>
    <t>CAB AV TRIB</t>
  </si>
  <si>
    <t>43_04_02_CAVTD_BEXT</t>
  </si>
  <si>
    <t>43_04_02</t>
  </si>
  <si>
    <t>43_04_03_CAVTD_BINT</t>
  </si>
  <si>
    <t>43_04_03</t>
  </si>
  <si>
    <t>43_04_04_CAVTD_PEND</t>
  </si>
  <si>
    <t>43_04_04</t>
  </si>
  <si>
    <t>43_04_05_CAVTD_TLIT</t>
  </si>
  <si>
    <t>43_04_05</t>
  </si>
  <si>
    <t>43_04_06_CAVTD_HABCLOI</t>
  </si>
  <si>
    <t>43_04_06</t>
  </si>
  <si>
    <t>43_04_08_CAVTD_PLAF</t>
  </si>
  <si>
    <t>43_04_08</t>
  </si>
  <si>
    <t>43_05_01_COURTD_PLAN</t>
  </si>
  <si>
    <t>43_05_01</t>
  </si>
  <si>
    <t>F05</t>
  </si>
  <si>
    <t>COURS TRIB</t>
  </si>
  <si>
    <t>43_05_02_COURTD_PLAF</t>
  </si>
  <si>
    <t>43_05_02</t>
  </si>
  <si>
    <t>43_05_03_COURTD_PEND_ARR</t>
  </si>
  <si>
    <t>43_05_03</t>
  </si>
  <si>
    <t>43_05_04_COURTD_PEND_AV</t>
  </si>
  <si>
    <t>43_05_04</t>
  </si>
  <si>
    <t>43_05_05_COURTD_CABWC</t>
  </si>
  <si>
    <t>43_05_05</t>
  </si>
  <si>
    <t>43_05_08_COURTD_HABCLOI_SDB</t>
  </si>
  <si>
    <t>43_05_08</t>
  </si>
  <si>
    <t>43_05_10_COURTD_MB_BAS_SDB</t>
  </si>
  <si>
    <t>43_05_10</t>
  </si>
  <si>
    <t>43_05_09_COURTD_MB_HT_SDB</t>
  </si>
  <si>
    <t>43_05_09</t>
  </si>
  <si>
    <t>43_06_01_CARTD_LIT</t>
  </si>
  <si>
    <t>43_06_01</t>
  </si>
  <si>
    <t>F06</t>
  </si>
  <si>
    <t>43_06_08_CARTD_PLAF</t>
  </si>
  <si>
    <t>43_06_08</t>
  </si>
  <si>
    <t>43_06_02_CARTD_BEXT</t>
  </si>
  <si>
    <t>43_06_02</t>
  </si>
  <si>
    <t>43_06_06_CARTD_HABCLOI</t>
  </si>
  <si>
    <t>43_06_06</t>
  </si>
  <si>
    <t>43_06_05_CARTD_TLIT</t>
  </si>
  <si>
    <t>43_06_05</t>
  </si>
  <si>
    <t>43_07_01_CAVBD_LIT</t>
  </si>
  <si>
    <t>43_07_01</t>
  </si>
  <si>
    <t>F07</t>
  </si>
  <si>
    <t>CAB AV BAB</t>
  </si>
  <si>
    <t>43_07_02_CAVBD_BEXT</t>
  </si>
  <si>
    <t>43_07_02</t>
  </si>
  <si>
    <t>43_07_03_CAVBD_BINT</t>
  </si>
  <si>
    <t>43_07_03</t>
  </si>
  <si>
    <t>43_07_04_CAVBD_PEND</t>
  </si>
  <si>
    <t>43_07_04</t>
  </si>
  <si>
    <t>43_07_05_CAVBD_TLIT</t>
  </si>
  <si>
    <t>43_07_05</t>
  </si>
  <si>
    <t>43_07_06_CAVBD_HABCLOI</t>
  </si>
  <si>
    <t>43_07_06</t>
  </si>
  <si>
    <t>43_07_08_CAVBD_PLAF</t>
  </si>
  <si>
    <t>43_07_08</t>
  </si>
  <si>
    <t>43_03_03_CARBD_BINT</t>
  </si>
  <si>
    <t>43_03_03</t>
  </si>
  <si>
    <t>F08</t>
  </si>
  <si>
    <t>43_03_04_CARBD_PEND</t>
  </si>
  <si>
    <t>43_03_04</t>
  </si>
  <si>
    <t>43_03_07_CARBD_BANDPLAF</t>
  </si>
  <si>
    <t>43_03_07</t>
  </si>
  <si>
    <t>43_06_03_CARTD_BINT</t>
  </si>
  <si>
    <t>43_06_03</t>
  </si>
  <si>
    <t>43_06_04_CARTD_PEND</t>
  </si>
  <si>
    <t>43_06_04</t>
  </si>
  <si>
    <t>43_06_07_CARTD_BANDPLAF</t>
  </si>
  <si>
    <t>43_06_07</t>
  </si>
  <si>
    <t>43_13_06_COURTD_ESCA</t>
  </si>
  <si>
    <t>43_13_06</t>
  </si>
  <si>
    <t>F09</t>
  </si>
  <si>
    <t>COURS TD ATELIER</t>
  </si>
  <si>
    <t>43_02_06_COURPRO_ESCA</t>
  </si>
  <si>
    <t>43_02_06</t>
  </si>
  <si>
    <t>43_12_06_COURBD_ESCA</t>
  </si>
  <si>
    <t>43_12_06</t>
  </si>
  <si>
    <t>43_02_03_COURPRO_CABWC</t>
  </si>
  <si>
    <t>43_02_03</t>
  </si>
  <si>
    <t>43_05_06_COURTD_ESCA</t>
  </si>
  <si>
    <t>43_05_06</t>
  </si>
  <si>
    <t>43_01_07_SDBPRO_BLOCPORT</t>
  </si>
  <si>
    <t>43_01_07</t>
  </si>
  <si>
    <t>F10</t>
  </si>
  <si>
    <t>43_04_07_CAVTD_BLOCPORT</t>
  </si>
  <si>
    <t>43_04_07</t>
  </si>
  <si>
    <t>43_06_10_CARTD_BLOCPORT</t>
  </si>
  <si>
    <t>43_06_10</t>
  </si>
  <si>
    <t>43_03_10_CARBD_BLOCPORT</t>
  </si>
  <si>
    <t>43_03_10</t>
  </si>
  <si>
    <t>43_10_05_HABILLAGE BASSINE DE PONT</t>
  </si>
  <si>
    <t>43_10_05</t>
  </si>
  <si>
    <t>43_10_06_ PLANCHER</t>
  </si>
  <si>
    <t>43_10_06</t>
  </si>
  <si>
    <t>43_10_12_HABILLAGE CLOISON</t>
  </si>
  <si>
    <t>43_10_12</t>
  </si>
  <si>
    <t>43_05_07_COURTD_BLOCPORT</t>
  </si>
  <si>
    <t>43_05_07</t>
  </si>
  <si>
    <t>43_12_01_COURBD_PLAN</t>
  </si>
  <si>
    <t>43_12_01</t>
  </si>
  <si>
    <t>43_12_02_COURBD_PLAF</t>
  </si>
  <si>
    <t>43_12_02</t>
  </si>
  <si>
    <t>43_12_07_COURBD_BLOCPORT</t>
  </si>
  <si>
    <t>43_12_07</t>
  </si>
  <si>
    <t>43_13_07_COURTD_BLOCPORT</t>
  </si>
  <si>
    <t>43_13_07</t>
  </si>
  <si>
    <t>43_11_02_ATL_PLANCHER_LL</t>
  </si>
  <si>
    <t>43_11_02</t>
  </si>
  <si>
    <t>F11</t>
  </si>
  <si>
    <t>ATELIER</t>
  </si>
  <si>
    <t>43_11_02_ATL_PLANCHER_STD</t>
  </si>
  <si>
    <t>43_11_03_ATL_CLOI_SEP_LL</t>
  </si>
  <si>
    <t>43_11_03</t>
  </si>
  <si>
    <t>43_11_03_ATL_CLOI_SEP_STD</t>
  </si>
  <si>
    <t>43_11_01_ATL_PLAFOND</t>
  </si>
  <si>
    <t>43_11_01</t>
  </si>
  <si>
    <t>43_11_06_ATL_BORDE_EXT_HT_LL</t>
  </si>
  <si>
    <t>43_11_06</t>
  </si>
  <si>
    <t>43_11_06_ATL_BORDE_EXT_HT_STD</t>
  </si>
  <si>
    <t>43_11_08_ATL_ETABLIS</t>
  </si>
  <si>
    <t>43_11_08</t>
  </si>
  <si>
    <t>43_11_10_ATL_MB_LV_LINGE</t>
  </si>
  <si>
    <t>43_11_10</t>
  </si>
  <si>
    <t>43_11_07_ATL_COLONNE_CONG</t>
  </si>
  <si>
    <t>43_11_07</t>
  </si>
  <si>
    <t>43_11_07_ATL_COLONNE_STD</t>
  </si>
  <si>
    <t>43_11_09_ATL_ETAGERES</t>
  </si>
  <si>
    <t>43_11_09</t>
  </si>
  <si>
    <t>43_11_05_ATL_BORDE_EXT_BAS_LL</t>
  </si>
  <si>
    <t>43_11_05</t>
  </si>
  <si>
    <t>43_11_05_ATL_BORDE_EXT_BAS_STD</t>
  </si>
  <si>
    <t>43_11_04_CLOISON_AV</t>
  </si>
  <si>
    <t>43_11_04</t>
  </si>
  <si>
    <t>43_12_03_COURBD_PEND_ARR</t>
  </si>
  <si>
    <t>43_12_03</t>
  </si>
  <si>
    <t>F12</t>
  </si>
  <si>
    <t>43_12_04_COURBD_PEND_AV</t>
  </si>
  <si>
    <t>43_12_04</t>
  </si>
  <si>
    <t>43_12_05_COURBD_CABWC</t>
  </si>
  <si>
    <t>43_12_05</t>
  </si>
  <si>
    <t>43_12_08_COURTD_HABCLOI_SDB</t>
  </si>
  <si>
    <t>43_12_08</t>
  </si>
  <si>
    <t>43_12_09_COURBD_MB_HT_SDB</t>
  </si>
  <si>
    <t>43_12_09</t>
  </si>
  <si>
    <t>43_12_10_COURBD_MB_BAS_SDB</t>
  </si>
  <si>
    <t>43_12_10</t>
  </si>
  <si>
    <t>43_13_03_COURTD_PEND_ARR</t>
  </si>
  <si>
    <t>43_13_03</t>
  </si>
  <si>
    <t>F13</t>
  </si>
  <si>
    <t>43_13_04_COURTD_PEND_AV</t>
  </si>
  <si>
    <t>43_13_04</t>
  </si>
  <si>
    <t>43_13_01_COURTD_PLAN</t>
  </si>
  <si>
    <t>43_13_01</t>
  </si>
  <si>
    <t>43_13_02_COURTD_PLAF</t>
  </si>
  <si>
    <t>43_13_02</t>
  </si>
  <si>
    <t>43_13_08_COURTD_HABCLOI_SDB</t>
  </si>
  <si>
    <t>43_13_08</t>
  </si>
  <si>
    <t>43_13_05_COURTD_CABWC</t>
  </si>
  <si>
    <t>43_13_05</t>
  </si>
  <si>
    <t>SUIVI LIVRAISONS :</t>
  </si>
  <si>
    <t>N° BATEAU</t>
  </si>
  <si>
    <t>CLIENT</t>
  </si>
  <si>
    <t>COMMANDE CLIENT</t>
  </si>
  <si>
    <t>NUMERO PALETTE</t>
  </si>
  <si>
    <t>TEMPS MONTAGE</t>
  </si>
  <si>
    <t>DIFFICULTE MONTAGE</t>
  </si>
  <si>
    <t>DATE DE LIVRAISON</t>
  </si>
  <si>
    <t>Versions</t>
  </si>
  <si>
    <t>CA50</t>
  </si>
  <si>
    <t>OPTIONS</t>
  </si>
  <si>
    <t>Modèles</t>
  </si>
  <si>
    <t>LIVRAISON N°1 : N° BL</t>
  </si>
  <si>
    <t>LIVRAISON N° 1: QTÉ COLIS LIVRÉS</t>
  </si>
  <si>
    <t>LIVRAISON N°1 : Date</t>
  </si>
  <si>
    <t>LIVRAISON N° 2: QTÉ COLIS LIVRÉS</t>
  </si>
  <si>
    <t>LIVRAISON N°2 : N° BL</t>
  </si>
  <si>
    <t>LIVRAISON N°2 : Date</t>
  </si>
  <si>
    <t>LIVRAISON N° 3: QTÉ COLIS LIVRÉS</t>
  </si>
  <si>
    <t>LIVRAISON N°3: N° BL</t>
  </si>
  <si>
    <t>LIVRAISON N°3: Date</t>
  </si>
  <si>
    <t>MODELE BATEAU</t>
  </si>
  <si>
    <t>TYPE BATEAU</t>
  </si>
  <si>
    <t>NUMÉRO</t>
  </si>
  <si>
    <t>COLORIS</t>
  </si>
  <si>
    <t>VERSION</t>
  </si>
  <si>
    <t>N° COMMANDE</t>
  </si>
  <si>
    <t>N°Affaire</t>
  </si>
  <si>
    <t>COMMENTAIRES</t>
  </si>
  <si>
    <t>DEBUT USINAGE</t>
  </si>
  <si>
    <t>FIN USINAGE</t>
  </si>
  <si>
    <t>FIN USINAGE BMG
PORTES + MARCHES</t>
  </si>
  <si>
    <t>FIN PRE MONTAGE</t>
  </si>
  <si>
    <t>FIN PRE MONTAGE 
PORTES + MARCHES</t>
  </si>
  <si>
    <t>PIECES MISES EN RACK</t>
  </si>
  <si>
    <t>MISE EN RACK 
PORTES + MARCHES</t>
  </si>
  <si>
    <t>HEURES MONTAGE</t>
  </si>
  <si>
    <t>FIN MONTAGE</t>
  </si>
  <si>
    <t>LIVRAISON CLIENT</t>
  </si>
  <si>
    <t>LIVRÉE</t>
  </si>
  <si>
    <t>FONCÉ</t>
  </si>
  <si>
    <t>OUI</t>
  </si>
  <si>
    <t>CLAIR</t>
  </si>
  <si>
    <t>C2200086</t>
  </si>
  <si>
    <t>3 CAB ATELIER</t>
  </si>
  <si>
    <t>C2200153</t>
  </si>
  <si>
    <t>C2200154</t>
  </si>
  <si>
    <t xml:space="preserve">4 CAB </t>
  </si>
  <si>
    <t>C2200192</t>
  </si>
  <si>
    <t>C2200290</t>
  </si>
  <si>
    <t>C2200265</t>
  </si>
  <si>
    <t>C2200321</t>
  </si>
  <si>
    <t>SANS TABLE STD</t>
  </si>
  <si>
    <t>C2200371</t>
  </si>
  <si>
    <t>C2200372</t>
  </si>
  <si>
    <t>NON</t>
  </si>
  <si>
    <t>C2200375</t>
  </si>
  <si>
    <t>C2200403</t>
  </si>
  <si>
    <t>2 CAB COURS ATELIER</t>
  </si>
  <si>
    <t>C2200419</t>
  </si>
  <si>
    <t>C2200431</t>
  </si>
  <si>
    <t>C2200466</t>
  </si>
  <si>
    <t>C2200467</t>
  </si>
  <si>
    <t>C2200468</t>
  </si>
  <si>
    <t>C2200502</t>
  </si>
  <si>
    <t>3 CAB COURS ATELIER</t>
  </si>
  <si>
    <t>C2200563</t>
  </si>
  <si>
    <t>3 CAB</t>
  </si>
  <si>
    <t>NOUVEAU</t>
  </si>
  <si>
    <t>CA21</t>
  </si>
  <si>
    <t>3 CAB / FLY</t>
  </si>
  <si>
    <t>3 CAB / OPEN</t>
  </si>
  <si>
    <t>Plans de SDB PRO en blanc</t>
  </si>
  <si>
    <t>4 CAB / FLY</t>
  </si>
  <si>
    <t>C2200010</t>
  </si>
  <si>
    <t>C2200011</t>
  </si>
  <si>
    <t>C2200128</t>
  </si>
  <si>
    <t>C2200174</t>
  </si>
  <si>
    <t>LIVRÉ EN SEPTEMBRE !!</t>
  </si>
  <si>
    <t>Année en cours :</t>
  </si>
  <si>
    <t>Jour fériés</t>
  </si>
  <si>
    <t>Dates</t>
  </si>
  <si>
    <t>Jour de l'an</t>
  </si>
  <si>
    <t>Pâques</t>
  </si>
  <si>
    <t>Lundi de Pâques</t>
  </si>
  <si>
    <t>Fête du travail</t>
  </si>
  <si>
    <t>Armistice 39/45</t>
  </si>
  <si>
    <t>Ascension</t>
  </si>
  <si>
    <t>Pentecôte</t>
  </si>
  <si>
    <t>Lundi de Pentecôte</t>
  </si>
  <si>
    <t>Fête nationale</t>
  </si>
  <si>
    <t>Vacances Été</t>
  </si>
  <si>
    <t>Assomption</t>
  </si>
  <si>
    <t>Toussaint</t>
  </si>
  <si>
    <t>Armistice 14/18</t>
  </si>
  <si>
    <t>pont ENTREPRISE</t>
  </si>
  <si>
    <t>Noël</t>
  </si>
  <si>
    <t>Vacances  Noël</t>
  </si>
  <si>
    <t>PLANNING PRODUCTION</t>
  </si>
  <si>
    <t>Marque1</t>
  </si>
  <si>
    <t>Nom_Marque1</t>
  </si>
  <si>
    <t>N° AFFAIRE</t>
  </si>
  <si>
    <t>Quantité / Total :</t>
  </si>
  <si>
    <t>1/2</t>
  </si>
  <si>
    <t>2/2</t>
  </si>
  <si>
    <t>N° Article :</t>
  </si>
  <si>
    <t>Client :</t>
  </si>
  <si>
    <t>1/5</t>
  </si>
  <si>
    <t>2/5</t>
  </si>
  <si>
    <t>3/5</t>
  </si>
  <si>
    <t>4/5</t>
  </si>
  <si>
    <t>5/5</t>
  </si>
  <si>
    <t>1/3</t>
  </si>
  <si>
    <t>2/3</t>
  </si>
  <si>
    <t>3/3</t>
  </si>
  <si>
    <t>1/1</t>
  </si>
  <si>
    <t>1/4</t>
  </si>
  <si>
    <t>2/4</t>
  </si>
  <si>
    <t>3/4</t>
  </si>
  <si>
    <t>4/4</t>
  </si>
  <si>
    <t>1/8</t>
  </si>
  <si>
    <t>2/8</t>
  </si>
  <si>
    <t>3/8</t>
  </si>
  <si>
    <t>4/8</t>
  </si>
  <si>
    <t>5/8</t>
  </si>
  <si>
    <t>6/8</t>
  </si>
  <si>
    <t>7/8</t>
  </si>
  <si>
    <t>8/8</t>
  </si>
  <si>
    <t>1/19</t>
  </si>
  <si>
    <t>2/19</t>
  </si>
  <si>
    <t>3/19</t>
  </si>
  <si>
    <t>4/19</t>
  </si>
  <si>
    <t>5/19</t>
  </si>
  <si>
    <t>6/19</t>
  </si>
  <si>
    <t>7/19</t>
  </si>
  <si>
    <t>8/19</t>
  </si>
  <si>
    <t>9/19</t>
  </si>
  <si>
    <t>10/19</t>
  </si>
  <si>
    <t>11/19</t>
  </si>
  <si>
    <t>12/19</t>
  </si>
  <si>
    <t>13/19</t>
  </si>
  <si>
    <t>14/19</t>
  </si>
  <si>
    <t>15/19</t>
  </si>
  <si>
    <t>16/19</t>
  </si>
  <si>
    <t>17/19</t>
  </si>
  <si>
    <t>18/19</t>
  </si>
  <si>
    <t>19/19</t>
  </si>
  <si>
    <t>1/7</t>
  </si>
  <si>
    <t>2/7</t>
  </si>
  <si>
    <t>3/7</t>
  </si>
  <si>
    <t>4/7</t>
  </si>
  <si>
    <t>5/7</t>
  </si>
  <si>
    <t>6/7</t>
  </si>
  <si>
    <t>7/7</t>
  </si>
  <si>
    <t>/</t>
  </si>
  <si>
    <t>Numéro de palette :</t>
  </si>
  <si>
    <t>Date de livraison :</t>
  </si>
  <si>
    <t>Référence</t>
  </si>
  <si>
    <t>Lieu</t>
  </si>
  <si>
    <t>Désignation</t>
  </si>
  <si>
    <t>Qté</t>
  </si>
  <si>
    <t>Pointage</t>
  </si>
  <si>
    <t>Nom/Signature</t>
  </si>
  <si>
    <t>FBC 15645</t>
  </si>
  <si>
    <t>9421</t>
  </si>
  <si>
    <t>COMMANDE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</si>
</sst>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26" x14ac:knownFonts="1">
    <font>
      <sz val="11"/>
      <color theme="1"/>
      <name val="Calibri"/>
      <family val="2"/>
      <scheme val="minor"/>
    </font>
    <font>
      <b/>
      <sz val="11"/>
      <color theme="1"/>
      <name val="Calibri"/>
      <family val="2"/>
      <scheme val="minor"/>
    </font>
    <font>
      <sz val="10"/>
      <color theme="1"/>
      <name val="Calibri"/>
      <family val="2"/>
      <scheme val="minor"/>
    </font>
    <font>
      <b/>
      <sz val="12"/>
      <color theme="1"/>
      <name val="Calibri"/>
      <family val="2"/>
      <scheme val="minor"/>
    </font>
    <font>
      <sz val="10"/>
      <name val="Calibri"/>
      <family val="2"/>
      <scheme val="minor"/>
    </font>
    <font>
      <b/>
      <sz val="26"/>
      <color rgb="FFFF0000"/>
      <name val="Calibri"/>
      <family val="2"/>
      <scheme val="minor"/>
    </font>
    <font>
      <sz val="48"/>
      <color theme="1"/>
      <name val="Calibri"/>
      <family val="2"/>
      <scheme val="minor"/>
    </font>
    <font>
      <b/>
      <i/>
      <sz val="22"/>
      <color theme="1"/>
      <name val="Calibri"/>
      <family val="2"/>
      <scheme val="minor"/>
    </font>
    <font>
      <sz val="11"/>
      <color rgb="FF171717"/>
      <name val="Open Sans"/>
      <family val="2"/>
    </font>
    <font>
      <sz val="8"/>
      <name val="Calibri"/>
      <family val="2"/>
      <scheme val="minor"/>
    </font>
    <font>
      <sz val="11"/>
      <name val="Calibri"/>
      <family val="2"/>
      <scheme val="minor"/>
    </font>
    <font>
      <sz val="11"/>
      <color theme="1"/>
      <name val="Calibri"/>
      <family val="2"/>
      <scheme val="minor"/>
    </font>
    <font>
      <sz val="10"/>
      <name val="Arial"/>
      <family val="2"/>
    </font>
    <font>
      <b/>
      <sz val="16"/>
      <name val="Arial"/>
      <family val="2"/>
    </font>
    <font>
      <b/>
      <sz val="16"/>
      <color indexed="10"/>
      <name val="Arial"/>
      <family val="2"/>
    </font>
    <font>
      <sz val="16"/>
      <name val="Arial"/>
      <family val="2"/>
    </font>
    <font>
      <sz val="10"/>
      <color indexed="10"/>
      <name val="Arial"/>
      <family val="2"/>
    </font>
    <font>
      <b/>
      <sz val="12"/>
      <color indexed="10"/>
      <name val="Arial"/>
      <family val="2"/>
    </font>
    <font>
      <b/>
      <sz val="12"/>
      <name val="Arial"/>
      <family val="2"/>
    </font>
    <font>
      <b/>
      <sz val="72"/>
      <color theme="1"/>
      <name val="Calibri"/>
      <family val="2"/>
      <scheme val="minor"/>
    </font>
    <font>
      <b/>
      <sz val="52"/>
      <color theme="1"/>
      <name val="Calibri"/>
      <family val="2"/>
      <scheme val="minor"/>
    </font>
    <font>
      <b/>
      <sz val="14"/>
      <color theme="1"/>
      <name val="Calibri"/>
      <family val="2"/>
      <scheme val="minor"/>
    </font>
    <font>
      <b/>
      <sz val="36"/>
      <color theme="1"/>
      <name val="Calibri"/>
      <family val="2"/>
      <scheme val="minor"/>
    </font>
    <font>
      <b/>
      <sz val="20"/>
      <color theme="1"/>
      <name val="Calibri"/>
      <family val="2"/>
      <scheme val="minor"/>
    </font>
    <font>
      <b/>
      <sz val="18"/>
      <color theme="1"/>
      <name val="Calibri"/>
      <family val="2"/>
      <scheme val="minor"/>
    </font>
    <font>
      <b/>
      <sz val="12"/>
      <color indexed="8"/>
      <name val="Tahoma"/>
      <family val="2"/>
    </font>
  </fonts>
  <fills count="29">
    <fill>
      <patternFill patternType="none"/>
    </fill>
    <fill>
      <patternFill patternType="gray125"/>
    </fill>
    <fill>
      <patternFill patternType="solid">
        <fgColor rgb="FFFF7C80"/>
        <bgColor indexed="64"/>
      </patternFill>
    </fill>
    <fill>
      <patternFill patternType="solid">
        <fgColor theme="5"/>
        <bgColor indexed="64"/>
      </patternFill>
    </fill>
    <fill>
      <patternFill patternType="solid">
        <fgColor rgb="FFED7D31"/>
        <bgColor indexed="64"/>
      </patternFill>
    </fill>
    <fill>
      <patternFill patternType="solid">
        <fgColor rgb="FFA5A5A5"/>
        <bgColor indexed="64"/>
      </patternFill>
    </fill>
    <fill>
      <patternFill patternType="solid">
        <fgColor rgb="FFA9D08E"/>
        <bgColor indexed="64"/>
      </patternFill>
    </fill>
    <fill>
      <patternFill patternType="solid">
        <fgColor rgb="FF4472C4"/>
        <bgColor indexed="64"/>
      </patternFill>
    </fill>
    <fill>
      <patternFill patternType="solid">
        <fgColor rgb="FF8497B0"/>
        <bgColor indexed="64"/>
      </patternFill>
    </fill>
    <fill>
      <patternFill patternType="solid">
        <fgColor rgb="FFCC00CC"/>
        <bgColor indexed="64"/>
      </patternFill>
    </fill>
    <fill>
      <patternFill patternType="solid">
        <fgColor rgb="FFFFC000"/>
        <bgColor indexed="64"/>
      </patternFill>
    </fill>
    <fill>
      <patternFill patternType="solid">
        <fgColor rgb="FF9BC2E6"/>
        <bgColor indexed="64"/>
      </patternFill>
    </fill>
    <fill>
      <patternFill patternType="solid">
        <fgColor rgb="FF548235"/>
        <bgColor indexed="64"/>
      </patternFill>
    </fill>
    <fill>
      <patternFill patternType="solid">
        <fgColor rgb="FFFFFF00"/>
        <bgColor indexed="64"/>
      </patternFill>
    </fill>
    <fill>
      <patternFill patternType="solid">
        <fgColor rgb="FF0041C4"/>
        <bgColor indexed="64"/>
      </patternFill>
    </fill>
    <fill>
      <patternFill patternType="solid">
        <fgColor rgb="FFF8CBAD"/>
        <bgColor indexed="64"/>
      </patternFill>
    </fill>
    <fill>
      <patternFill patternType="solid">
        <fgColor rgb="FFFF5757"/>
        <bgColor indexed="64"/>
      </patternFill>
    </fill>
    <fill>
      <patternFill patternType="solid">
        <fgColor rgb="FFFFE699"/>
        <bgColor indexed="64"/>
      </patternFill>
    </fill>
    <fill>
      <patternFill patternType="solid">
        <fgColor theme="0"/>
        <bgColor indexed="64"/>
      </patternFill>
    </fill>
    <fill>
      <patternFill patternType="solid">
        <fgColor rgb="FFFFCCFF"/>
        <bgColor indexed="64"/>
      </patternFill>
    </fill>
    <fill>
      <patternFill patternType="solid">
        <fgColor rgb="FFCC9900"/>
        <bgColor indexed="64"/>
      </patternFill>
    </fill>
    <fill>
      <patternFill patternType="solid">
        <fgColor rgb="FF99FF99"/>
        <bgColor indexed="64"/>
      </patternFill>
    </fill>
    <fill>
      <patternFill patternType="solid">
        <fgColor rgb="FFFF66FF"/>
        <bgColor indexed="64"/>
      </patternFill>
    </fill>
    <fill>
      <patternFill patternType="solid">
        <fgColor rgb="FF92D050"/>
        <bgColor indexed="64"/>
      </patternFill>
    </fill>
    <fill>
      <patternFill patternType="solid">
        <fgColor rgb="FF00B0F0"/>
        <bgColor indexed="64"/>
      </patternFill>
    </fill>
    <fill>
      <patternFill patternType="solid">
        <fgColor rgb="FFB4C6E7"/>
        <bgColor indexed="64"/>
      </patternFill>
    </fill>
    <fill>
      <patternFill patternType="solid">
        <fgColor rgb="FFFFFFFF"/>
        <bgColor indexed="64"/>
      </patternFill>
    </fill>
    <fill>
      <patternFill patternType="solid">
        <fgColor theme="4" tint="0.39997558519241921"/>
        <bgColor indexed="64"/>
      </patternFill>
    </fill>
    <fill>
      <patternFill patternType="solid">
        <fgColor rgb="FFC822FC"/>
        <bgColor indexed="64"/>
      </patternFill>
    </fill>
  </fills>
  <borders count="22">
    <border>
      <left/>
      <right/>
      <top/>
      <bottom/>
      <diagonal/>
    </border>
    <border>
      <left style="medium">
        <color auto="1"/>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3">
    <xf numFmtId="0" fontId="0" fillId="0" borderId="0"/>
    <xf numFmtId="0" fontId="12" fillId="0" borderId="0"/>
    <xf numFmtId="0" fontId="11" fillId="0" borderId="0"/>
  </cellStyleXfs>
  <cellXfs count="143">
    <xf numFmtId="0" fontId="0" fillId="0" borderId="0" xfId="0"/>
    <xf numFmtId="0" fontId="2" fillId="0" borderId="0" xfId="0" applyFont="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right" vertical="center"/>
    </xf>
    <xf numFmtId="0" fontId="0" fillId="2" borderId="0" xfId="0" applyFill="1" applyAlignment="1">
      <alignment horizontal="center" vertical="center"/>
    </xf>
    <xf numFmtId="0" fontId="4" fillId="0" borderId="0" xfId="0" applyFont="1" applyAlignment="1">
      <alignment horizontal="center" vertical="center" wrapText="1"/>
    </xf>
    <xf numFmtId="0" fontId="1" fillId="0" borderId="0" xfId="0" applyFont="1" applyAlignment="1">
      <alignment horizontal="center" vertical="center"/>
    </xf>
    <xf numFmtId="0" fontId="3" fillId="0" borderId="0" xfId="0" applyFont="1" applyAlignment="1">
      <alignment horizontal="center" vertical="center"/>
    </xf>
    <xf numFmtId="0" fontId="0" fillId="0" borderId="0" xfId="0" applyAlignment="1">
      <alignment horizontal="center" vertical="center" wrapText="1"/>
    </xf>
    <xf numFmtId="14" fontId="0" fillId="0" borderId="0" xfId="0" applyNumberFormat="1"/>
    <xf numFmtId="0" fontId="1" fillId="0" borderId="0" xfId="0" applyFont="1"/>
    <xf numFmtId="0" fontId="8" fillId="0" borderId="0" xfId="0" applyFont="1"/>
    <xf numFmtId="14" fontId="8" fillId="0" borderId="0" xfId="0" applyNumberFormat="1" applyFont="1" applyAlignment="1">
      <alignment horizontal="center" vertical="center"/>
    </xf>
    <xf numFmtId="0" fontId="0" fillId="0" borderId="1" xfId="0" applyBorder="1" applyAlignment="1">
      <alignment horizontal="center" vertical="center"/>
    </xf>
    <xf numFmtId="0" fontId="2" fillId="3" borderId="1" xfId="0" applyFont="1" applyFill="1" applyBorder="1" applyAlignment="1">
      <alignment horizontal="center" vertical="center" wrapText="1"/>
    </xf>
    <xf numFmtId="0" fontId="2" fillId="3" borderId="0" xfId="0" applyFont="1" applyFill="1" applyAlignment="1">
      <alignment horizontal="center" vertical="center" wrapText="1"/>
    </xf>
    <xf numFmtId="0" fontId="7" fillId="0" borderId="0" xfId="0" applyFont="1" applyAlignment="1">
      <alignment horizontal="left" vertical="center"/>
    </xf>
    <xf numFmtId="0" fontId="7" fillId="0" borderId="0" xfId="0" applyFont="1" applyAlignment="1">
      <alignment horizontal="left" vertical="center"/>
    </xf>
    <xf numFmtId="0" fontId="5" fillId="0" borderId="0" xfId="0" applyFont="1" applyAlignment="1">
      <alignment horizontal="right" vertical="center"/>
    </xf>
    <xf numFmtId="0" fontId="6" fillId="0" borderId="0" xfId="0" applyFont="1" applyAlignment="1">
      <alignment horizontal="center" vertical="center"/>
    </xf>
    <xf numFmtId="0" fontId="10" fillId="5" borderId="0" xfId="0" applyFont="1" applyFill="1" applyAlignment="1">
      <alignment horizontal="center" vertical="center" wrapText="1"/>
    </xf>
    <xf numFmtId="0" fontId="10" fillId="5" borderId="0" xfId="0" applyFont="1" applyFill="1" applyAlignment="1">
      <alignment horizontal="right"/>
    </xf>
    <xf numFmtId="14" fontId="10" fillId="5" borderId="0" xfId="0" applyNumberFormat="1" applyFont="1" applyFill="1" applyAlignment="1">
      <alignment horizontal="center" vertical="center" wrapText="1"/>
    </xf>
    <xf numFmtId="0" fontId="10" fillId="6" borderId="0" xfId="0" applyFont="1" applyFill="1" applyAlignment="1">
      <alignment horizontal="center" vertical="center" wrapText="1"/>
    </xf>
    <xf numFmtId="0" fontId="10" fillId="6" borderId="0" xfId="0" applyFont="1" applyFill="1" applyAlignment="1">
      <alignment horizontal="right"/>
    </xf>
    <xf numFmtId="14" fontId="10" fillId="6" borderId="0" xfId="0" applyNumberFormat="1" applyFont="1" applyFill="1" applyAlignment="1">
      <alignment horizontal="center" vertical="center" wrapText="1"/>
    </xf>
    <xf numFmtId="0" fontId="10" fillId="7" borderId="0" xfId="0" applyFont="1" applyFill="1" applyAlignment="1">
      <alignment horizontal="center" vertical="center" wrapText="1"/>
    </xf>
    <xf numFmtId="0" fontId="10" fillId="7" borderId="0" xfId="0" applyFont="1" applyFill="1" applyAlignment="1">
      <alignment horizontal="right"/>
    </xf>
    <xf numFmtId="14" fontId="10" fillId="7" borderId="0" xfId="0" applyNumberFormat="1" applyFont="1" applyFill="1" applyAlignment="1">
      <alignment horizontal="center" vertical="center" wrapText="1"/>
    </xf>
    <xf numFmtId="0" fontId="10" fillId="8" borderId="0" xfId="0" applyFont="1" applyFill="1" applyAlignment="1">
      <alignment horizontal="center" vertical="center" wrapText="1"/>
    </xf>
    <xf numFmtId="0" fontId="10" fillId="8" borderId="0" xfId="0" applyFont="1" applyFill="1" applyAlignment="1">
      <alignment horizontal="right"/>
    </xf>
    <xf numFmtId="14" fontId="10" fillId="8" borderId="0" xfId="0" applyNumberFormat="1" applyFont="1" applyFill="1" applyAlignment="1">
      <alignment horizontal="center" vertical="center" wrapText="1"/>
    </xf>
    <xf numFmtId="0" fontId="10" fillId="9" borderId="0" xfId="0" applyFont="1" applyFill="1" applyAlignment="1">
      <alignment horizontal="center" vertical="center" wrapText="1"/>
    </xf>
    <xf numFmtId="0" fontId="10" fillId="9" borderId="0" xfId="0" applyFont="1" applyFill="1" applyAlignment="1">
      <alignment horizontal="right"/>
    </xf>
    <xf numFmtId="14" fontId="10" fillId="9" borderId="0" xfId="0" applyNumberFormat="1" applyFont="1" applyFill="1" applyAlignment="1">
      <alignment horizontal="center" vertical="center" wrapText="1"/>
    </xf>
    <xf numFmtId="0" fontId="10" fillId="10" borderId="0" xfId="0" applyFont="1" applyFill="1" applyAlignment="1">
      <alignment horizontal="center" vertical="center" wrapText="1"/>
    </xf>
    <xf numFmtId="0" fontId="10" fillId="10" borderId="0" xfId="0" applyFont="1" applyFill="1" applyAlignment="1">
      <alignment horizontal="right"/>
    </xf>
    <xf numFmtId="14" fontId="10" fillId="10" borderId="0" xfId="0" applyNumberFormat="1" applyFont="1" applyFill="1" applyAlignment="1">
      <alignment horizontal="center" vertical="center" wrapText="1"/>
    </xf>
    <xf numFmtId="0" fontId="10" fillId="11" borderId="0" xfId="0" applyFont="1" applyFill="1" applyAlignment="1">
      <alignment horizontal="center" vertical="center" wrapText="1"/>
    </xf>
    <xf numFmtId="0" fontId="10" fillId="11" borderId="0" xfId="0" applyFont="1" applyFill="1" applyAlignment="1">
      <alignment horizontal="right"/>
    </xf>
    <xf numFmtId="14" fontId="10" fillId="11" borderId="0" xfId="0" applyNumberFormat="1" applyFont="1" applyFill="1" applyAlignment="1">
      <alignment horizontal="center" vertical="center" wrapText="1"/>
    </xf>
    <xf numFmtId="0" fontId="10" fillId="12" borderId="0" xfId="0" applyFont="1" applyFill="1" applyAlignment="1">
      <alignment horizontal="center" vertical="center" wrapText="1"/>
    </xf>
    <xf numFmtId="0" fontId="10" fillId="12" borderId="0" xfId="0" applyFont="1" applyFill="1" applyAlignment="1">
      <alignment horizontal="right"/>
    </xf>
    <xf numFmtId="14" fontId="10" fillId="12" borderId="0" xfId="0" applyNumberFormat="1" applyFont="1" applyFill="1" applyAlignment="1">
      <alignment horizontal="center" vertical="center" wrapText="1"/>
    </xf>
    <xf numFmtId="0" fontId="10" fillId="13" borderId="0" xfId="0" applyFont="1" applyFill="1" applyAlignment="1">
      <alignment horizontal="center" vertical="center" wrapText="1"/>
    </xf>
    <xf numFmtId="0" fontId="10" fillId="13" borderId="0" xfId="0" applyFont="1" applyFill="1" applyAlignment="1">
      <alignment horizontal="right"/>
    </xf>
    <xf numFmtId="14" fontId="10" fillId="13" borderId="0" xfId="0" applyNumberFormat="1" applyFont="1" applyFill="1" applyAlignment="1">
      <alignment horizontal="center" vertical="center" wrapText="1"/>
    </xf>
    <xf numFmtId="0" fontId="10" fillId="14" borderId="0" xfId="0" applyFont="1" applyFill="1" applyAlignment="1">
      <alignment horizontal="center" vertical="center" wrapText="1"/>
    </xf>
    <xf numFmtId="0" fontId="10" fillId="14" borderId="0" xfId="0" applyFont="1" applyFill="1" applyAlignment="1">
      <alignment horizontal="right"/>
    </xf>
    <xf numFmtId="14" fontId="10" fillId="14" borderId="0" xfId="0" applyNumberFormat="1" applyFont="1" applyFill="1" applyAlignment="1">
      <alignment horizontal="center" vertical="center" wrapText="1"/>
    </xf>
    <xf numFmtId="0" fontId="10" fillId="15" borderId="0" xfId="0" applyFont="1" applyFill="1" applyAlignment="1">
      <alignment horizontal="center" vertical="center" wrapText="1"/>
    </xf>
    <xf numFmtId="0" fontId="10" fillId="15" borderId="0" xfId="0" applyFont="1" applyFill="1" applyAlignment="1">
      <alignment horizontal="right"/>
    </xf>
    <xf numFmtId="14" fontId="10" fillId="15" borderId="0" xfId="0" applyNumberFormat="1" applyFont="1" applyFill="1" applyAlignment="1">
      <alignment horizontal="center" vertical="center" wrapText="1"/>
    </xf>
    <xf numFmtId="0" fontId="13" fillId="0" borderId="2" xfId="1" applyFont="1" applyBorder="1" applyAlignment="1">
      <alignment horizontal="center" vertical="center" shrinkToFit="1"/>
    </xf>
    <xf numFmtId="0" fontId="13" fillId="0" borderId="3" xfId="1" applyFont="1" applyBorder="1" applyAlignment="1">
      <alignment horizontal="center" vertical="center" shrinkToFit="1"/>
    </xf>
    <xf numFmtId="0" fontId="14" fillId="0" borderId="3" xfId="1" applyFont="1" applyBorder="1" applyAlignment="1">
      <alignment horizontal="left" vertical="center" shrinkToFit="1"/>
    </xf>
    <xf numFmtId="0" fontId="15" fillId="0" borderId="3" xfId="1" applyFont="1" applyBorder="1" applyAlignment="1">
      <alignment horizontal="center" vertical="center" shrinkToFit="1"/>
    </xf>
    <xf numFmtId="0" fontId="13" fillId="0" borderId="4" xfId="1" applyFont="1" applyBorder="1" applyAlignment="1">
      <alignment horizontal="center" vertical="center" shrinkToFit="1"/>
    </xf>
    <xf numFmtId="0" fontId="12" fillId="0" borderId="0" xfId="1" applyAlignment="1">
      <alignment horizontal="center" shrinkToFit="1"/>
    </xf>
    <xf numFmtId="0" fontId="12" fillId="0" borderId="0" xfId="1" applyAlignment="1">
      <alignment shrinkToFit="1"/>
    </xf>
    <xf numFmtId="14" fontId="12" fillId="0" borderId="0" xfId="1" applyNumberFormat="1" applyAlignment="1">
      <alignment shrinkToFit="1"/>
    </xf>
    <xf numFmtId="0" fontId="16" fillId="17" borderId="0" xfId="1" applyFont="1" applyFill="1" applyAlignment="1">
      <alignment shrinkToFit="1"/>
    </xf>
    <xf numFmtId="0" fontId="13" fillId="0" borderId="1" xfId="1" applyFont="1" applyBorder="1" applyAlignment="1">
      <alignment horizontal="center" vertical="center" shrinkToFit="1"/>
    </xf>
    <xf numFmtId="0" fontId="13" fillId="0" borderId="0" xfId="1" applyFont="1" applyAlignment="1">
      <alignment horizontal="center" vertical="center" shrinkToFit="1"/>
    </xf>
    <xf numFmtId="0" fontId="14" fillId="0" borderId="0" xfId="1" applyFont="1" applyAlignment="1">
      <alignment horizontal="left" vertical="center" shrinkToFit="1"/>
    </xf>
    <xf numFmtId="0" fontId="15" fillId="0" borderId="0" xfId="1" applyFont="1" applyAlignment="1">
      <alignment horizontal="center" vertical="center" shrinkToFit="1"/>
    </xf>
    <xf numFmtId="0" fontId="13" fillId="0" borderId="5" xfId="1" applyFont="1" applyBorder="1" applyAlignment="1">
      <alignment horizontal="center" vertical="center" shrinkToFit="1"/>
    </xf>
    <xf numFmtId="0" fontId="17" fillId="17" borderId="1" xfId="1" applyFont="1" applyFill="1" applyBorder="1" applyAlignment="1">
      <alignment horizontal="center" vertical="center" shrinkToFit="1"/>
    </xf>
    <xf numFmtId="0" fontId="18" fillId="18" borderId="0" xfId="1" applyFont="1" applyFill="1" applyAlignment="1">
      <alignment horizontal="center" vertical="center" shrinkToFit="1"/>
    </xf>
    <xf numFmtId="0" fontId="18" fillId="18" borderId="5" xfId="1" applyFont="1" applyFill="1" applyBorder="1" applyAlignment="1">
      <alignment horizontal="center" vertical="center" shrinkToFit="1"/>
    </xf>
    <xf numFmtId="0" fontId="18" fillId="18" borderId="1" xfId="1" applyFont="1" applyFill="1" applyBorder="1" applyAlignment="1">
      <alignment horizontal="right" vertical="center" shrinkToFit="1"/>
    </xf>
    <xf numFmtId="0" fontId="18" fillId="18" borderId="0" xfId="1" applyFont="1" applyFill="1" applyAlignment="1">
      <alignment horizontal="right" vertical="center" shrinkToFit="1"/>
    </xf>
    <xf numFmtId="0" fontId="15" fillId="0" borderId="1" xfId="1" applyFont="1" applyBorder="1" applyAlignment="1">
      <alignment horizontal="right" vertical="center" shrinkToFit="1"/>
    </xf>
    <xf numFmtId="0" fontId="15" fillId="0" borderId="0" xfId="1" applyFont="1" applyAlignment="1">
      <alignment horizontal="right" vertical="center" shrinkToFit="1"/>
    </xf>
    <xf numFmtId="0" fontId="15" fillId="0" borderId="5" xfId="1" applyFont="1" applyBorder="1" applyAlignment="1">
      <alignment horizontal="center" vertical="center" shrinkToFit="1"/>
    </xf>
    <xf numFmtId="0" fontId="15" fillId="0" borderId="6" xfId="1" applyFont="1" applyBorder="1" applyAlignment="1">
      <alignment horizontal="right" vertical="center" shrinkToFit="1"/>
    </xf>
    <xf numFmtId="0" fontId="15" fillId="0" borderId="7" xfId="1" applyFont="1" applyBorder="1" applyAlignment="1">
      <alignment horizontal="right" vertical="center" shrinkToFit="1"/>
    </xf>
    <xf numFmtId="0" fontId="13" fillId="0" borderId="7" xfId="1" applyFont="1" applyBorder="1" applyAlignment="1">
      <alignment horizontal="center" vertical="center" shrinkToFit="1"/>
    </xf>
    <xf numFmtId="0" fontId="15" fillId="0" borderId="7" xfId="1" applyFont="1" applyBorder="1" applyAlignment="1">
      <alignment horizontal="center" vertical="center" shrinkToFit="1"/>
    </xf>
    <xf numFmtId="0" fontId="15" fillId="0" borderId="8" xfId="1" applyFont="1" applyBorder="1" applyAlignment="1">
      <alignment horizontal="center" vertical="center" shrinkToFit="1"/>
    </xf>
    <xf numFmtId="0" fontId="16" fillId="19" borderId="0" xfId="1" applyFont="1" applyFill="1" applyAlignment="1">
      <alignment shrinkToFit="1"/>
    </xf>
    <xf numFmtId="0" fontId="16" fillId="20" borderId="0" xfId="1" applyFont="1" applyFill="1" applyAlignment="1">
      <alignment shrinkToFit="1"/>
    </xf>
    <xf numFmtId="0" fontId="16" fillId="21" borderId="0" xfId="1" applyFont="1" applyFill="1" applyAlignment="1">
      <alignment shrinkToFit="1"/>
    </xf>
    <xf numFmtId="0" fontId="16" fillId="22" borderId="0" xfId="1" applyFont="1" applyFill="1" applyAlignment="1">
      <alignment shrinkToFit="1"/>
    </xf>
    <xf numFmtId="0" fontId="16" fillId="23" borderId="0" xfId="1" applyFont="1" applyFill="1" applyAlignment="1">
      <alignment shrinkToFit="1"/>
    </xf>
    <xf numFmtId="0" fontId="16" fillId="4" borderId="0" xfId="1" applyFont="1" applyFill="1" applyAlignment="1">
      <alignment shrinkToFit="1"/>
    </xf>
    <xf numFmtId="0" fontId="16" fillId="24" borderId="0" xfId="1" applyFont="1" applyFill="1" applyAlignment="1">
      <alignment shrinkToFit="1"/>
    </xf>
    <xf numFmtId="0" fontId="17" fillId="19" borderId="1" xfId="1" applyFont="1" applyFill="1" applyBorder="1" applyAlignment="1">
      <alignment horizontal="center" vertical="center" shrinkToFit="1"/>
    </xf>
    <xf numFmtId="0" fontId="16" fillId="15" borderId="0" xfId="1" applyFont="1" applyFill="1" applyAlignment="1">
      <alignment shrinkToFit="1"/>
    </xf>
    <xf numFmtId="0" fontId="16" fillId="25" borderId="0" xfId="1" applyFont="1" applyFill="1" applyAlignment="1">
      <alignment shrinkToFit="1"/>
    </xf>
    <xf numFmtId="0" fontId="16" fillId="16" borderId="0" xfId="1" applyFont="1" applyFill="1" applyAlignment="1">
      <alignment shrinkToFit="1"/>
    </xf>
    <xf numFmtId="0" fontId="17" fillId="20" borderId="1" xfId="1" applyFont="1" applyFill="1" applyBorder="1" applyAlignment="1">
      <alignment horizontal="center" vertical="center" shrinkToFit="1"/>
    </xf>
    <xf numFmtId="0" fontId="16" fillId="6" borderId="0" xfId="1" applyFont="1" applyFill="1" applyAlignment="1">
      <alignment shrinkToFit="1"/>
    </xf>
    <xf numFmtId="0" fontId="17" fillId="21" borderId="1" xfId="1" applyFont="1" applyFill="1" applyBorder="1" applyAlignment="1">
      <alignment horizontal="center" vertical="center" shrinkToFit="1"/>
    </xf>
    <xf numFmtId="0" fontId="17" fillId="22" borderId="1" xfId="1" applyFont="1" applyFill="1" applyBorder="1" applyAlignment="1">
      <alignment horizontal="center" vertical="center" shrinkToFit="1"/>
    </xf>
    <xf numFmtId="0" fontId="17" fillId="23" borderId="1" xfId="1" applyFont="1" applyFill="1" applyBorder="1" applyAlignment="1">
      <alignment horizontal="center" vertical="center" shrinkToFit="1"/>
    </xf>
    <xf numFmtId="0" fontId="17" fillId="4" borderId="1" xfId="1" applyFont="1" applyFill="1" applyBorder="1" applyAlignment="1">
      <alignment horizontal="center" vertical="center" shrinkToFit="1"/>
    </xf>
    <xf numFmtId="0" fontId="17" fillId="24" borderId="1" xfId="1" applyFont="1" applyFill="1" applyBorder="1" applyAlignment="1">
      <alignment horizontal="center" vertical="center" shrinkToFit="1"/>
    </xf>
    <xf numFmtId="0" fontId="17" fillId="15" borderId="1" xfId="1" applyFont="1" applyFill="1" applyBorder="1" applyAlignment="1">
      <alignment horizontal="center" vertical="center" shrinkToFit="1"/>
    </xf>
    <xf numFmtId="0" fontId="17" fillId="25" borderId="1" xfId="1" applyFont="1" applyFill="1" applyBorder="1" applyAlignment="1">
      <alignment horizontal="center" vertical="center" shrinkToFit="1"/>
    </xf>
    <xf numFmtId="0" fontId="17" fillId="16" borderId="1" xfId="1" applyFont="1" applyFill="1" applyBorder="1" applyAlignment="1">
      <alignment horizontal="center" vertical="center" shrinkToFit="1"/>
    </xf>
    <xf numFmtId="0" fontId="17" fillId="6" borderId="1" xfId="1" applyFont="1" applyFill="1" applyBorder="1" applyAlignment="1">
      <alignment horizontal="center" vertical="center" shrinkToFit="1"/>
    </xf>
    <xf numFmtId="0" fontId="17" fillId="26" borderId="1" xfId="1" applyFont="1" applyFill="1" applyBorder="1" applyAlignment="1">
      <alignment horizontal="center" vertical="center" shrinkToFit="1"/>
    </xf>
    <xf numFmtId="0" fontId="19" fillId="0" borderId="9" xfId="0" applyFont="1" applyBorder="1" applyAlignment="1">
      <alignment horizontal="center" vertical="center"/>
    </xf>
    <xf numFmtId="0" fontId="19" fillId="0" borderId="10" xfId="0" applyFont="1" applyBorder="1" applyAlignment="1">
      <alignment horizontal="center" vertical="center"/>
    </xf>
    <xf numFmtId="0" fontId="20" fillId="0" borderId="10" xfId="0" applyFont="1" applyBorder="1" applyAlignment="1">
      <alignment horizontal="center" vertical="center"/>
    </xf>
    <xf numFmtId="0" fontId="20" fillId="0" borderId="11" xfId="0" applyFont="1" applyBorder="1" applyAlignment="1">
      <alignment horizontal="center" vertical="center"/>
    </xf>
    <xf numFmtId="0" fontId="21" fillId="0" borderId="12" xfId="0" applyFont="1" applyBorder="1" applyAlignment="1">
      <alignment horizontal="center" vertical="center" wrapText="1"/>
    </xf>
    <xf numFmtId="164" fontId="19" fillId="0" borderId="12" xfId="0" quotePrefix="1" applyNumberFormat="1" applyFont="1" applyBorder="1" applyAlignment="1">
      <alignment horizontal="center" vertical="center"/>
    </xf>
    <xf numFmtId="0" fontId="22" fillId="27" borderId="9" xfId="0" applyFont="1" applyFill="1" applyBorder="1" applyAlignment="1">
      <alignment horizontal="center" vertical="center" shrinkToFit="1"/>
    </xf>
    <xf numFmtId="0" fontId="22" fillId="27" borderId="10" xfId="0" applyFont="1" applyFill="1" applyBorder="1" applyAlignment="1">
      <alignment horizontal="center" vertical="center" shrinkToFit="1"/>
    </xf>
    <xf numFmtId="0" fontId="22" fillId="27" borderId="11" xfId="0" applyFont="1" applyFill="1" applyBorder="1" applyAlignment="1">
      <alignment horizontal="center" vertical="center" shrinkToFit="1"/>
    </xf>
    <xf numFmtId="14" fontId="23" fillId="0" borderId="12" xfId="0" applyNumberFormat="1" applyFont="1" applyBorder="1" applyAlignment="1">
      <alignment horizontal="right" vertical="center" wrapText="1" shrinkToFit="1"/>
    </xf>
    <xf numFmtId="0" fontId="23" fillId="0" borderId="8" xfId="0" applyFont="1" applyBorder="1" applyAlignment="1">
      <alignment horizontal="center" vertical="center"/>
    </xf>
    <xf numFmtId="0" fontId="22" fillId="0" borderId="2" xfId="0" applyFont="1" applyBorder="1" applyAlignment="1">
      <alignment horizontal="left" vertical="center"/>
    </xf>
    <xf numFmtId="0" fontId="22" fillId="0" borderId="3" xfId="0" applyFont="1" applyBorder="1" applyAlignment="1">
      <alignment vertical="center"/>
    </xf>
    <xf numFmtId="0" fontId="22" fillId="0" borderId="4" xfId="0" applyFont="1" applyBorder="1" applyAlignment="1">
      <alignment vertical="center"/>
    </xf>
    <xf numFmtId="0" fontId="24" fillId="0" borderId="9" xfId="0" applyFont="1" applyBorder="1" applyAlignment="1">
      <alignment horizontal="center" vertical="center"/>
    </xf>
    <xf numFmtId="0" fontId="24" fillId="0" borderId="10" xfId="0" applyFont="1" applyBorder="1" applyAlignment="1">
      <alignment horizontal="center" vertical="center"/>
    </xf>
    <xf numFmtId="0" fontId="24" fillId="0" borderId="11" xfId="0" applyFont="1" applyBorder="1" applyAlignment="1">
      <alignment horizontal="center" vertical="center"/>
    </xf>
    <xf numFmtId="0" fontId="21" fillId="0" borderId="13" xfId="0" applyFont="1" applyBorder="1" applyAlignment="1" applyProtection="1">
      <alignment horizontal="left" vertical="center" shrinkToFit="1"/>
      <protection locked="0"/>
    </xf>
    <xf numFmtId="0" fontId="21" fillId="0" borderId="14" xfId="0" applyFont="1" applyBorder="1" applyAlignment="1">
      <alignment horizontal="left" vertical="center" shrinkToFit="1"/>
    </xf>
    <xf numFmtId="0" fontId="25" fillId="0" borderId="15" xfId="2" applyFont="1" applyBorder="1" applyAlignment="1">
      <alignment horizontal="left" vertical="center" shrinkToFit="1"/>
    </xf>
    <xf numFmtId="0" fontId="21" fillId="0" borderId="14" xfId="0" applyFont="1" applyBorder="1" applyAlignment="1">
      <alignment horizontal="center" vertical="center" shrinkToFit="1"/>
    </xf>
    <xf numFmtId="0" fontId="21" fillId="0" borderId="16" xfId="0" applyFont="1" applyBorder="1" applyAlignment="1">
      <alignment horizontal="left" vertical="center" shrinkToFit="1"/>
    </xf>
    <xf numFmtId="0" fontId="21" fillId="0" borderId="17" xfId="0" applyFont="1" applyBorder="1" applyAlignment="1" applyProtection="1">
      <alignment horizontal="left" vertical="center" shrinkToFit="1"/>
      <protection locked="0"/>
    </xf>
    <xf numFmtId="14" fontId="21" fillId="0" borderId="15" xfId="0" applyNumberFormat="1" applyFont="1" applyBorder="1" applyAlignment="1">
      <alignment horizontal="center" vertical="center" shrinkToFit="1"/>
    </xf>
    <xf numFmtId="0" fontId="21" fillId="0" borderId="18" xfId="0" applyFont="1" applyBorder="1" applyAlignment="1">
      <alignment horizontal="left" vertical="center" shrinkToFit="1"/>
    </xf>
    <xf numFmtId="0" fontId="21" fillId="0" borderId="18" xfId="0" applyFont="1" applyBorder="1" applyAlignment="1">
      <alignment horizontal="left" shrinkToFit="1"/>
    </xf>
    <xf numFmtId="0" fontId="21" fillId="0" borderId="15" xfId="0" applyFont="1" applyBorder="1" applyAlignment="1">
      <alignment horizontal="center" vertical="center" shrinkToFit="1"/>
    </xf>
    <xf numFmtId="3" fontId="21" fillId="0" borderId="17" xfId="0" applyNumberFormat="1" applyFont="1" applyBorder="1" applyAlignment="1" applyProtection="1">
      <alignment horizontal="left" vertical="center" shrinkToFit="1"/>
      <protection locked="0"/>
    </xf>
    <xf numFmtId="0" fontId="1" fillId="0" borderId="17" xfId="0" applyFont="1" applyBorder="1" applyAlignment="1" applyProtection="1">
      <alignment horizontal="left" vertical="center" shrinkToFit="1"/>
      <protection locked="0"/>
    </xf>
    <xf numFmtId="0" fontId="1" fillId="0" borderId="15" xfId="0" applyFont="1" applyBorder="1" applyAlignment="1">
      <alignment shrinkToFit="1"/>
    </xf>
    <xf numFmtId="0" fontId="1" fillId="0" borderId="18" xfId="0" applyFont="1" applyBorder="1" applyAlignment="1">
      <alignment horizontal="left" shrinkToFit="1"/>
    </xf>
    <xf numFmtId="0" fontId="1" fillId="0" borderId="19" xfId="0" applyFont="1" applyBorder="1" applyAlignment="1" applyProtection="1">
      <alignment horizontal="left" vertical="center" shrinkToFit="1"/>
      <protection locked="0"/>
    </xf>
    <xf numFmtId="0" fontId="1" fillId="0" borderId="20" xfId="0" applyFont="1" applyBorder="1" applyAlignment="1">
      <alignment shrinkToFit="1"/>
    </xf>
    <xf numFmtId="0" fontId="1" fillId="0" borderId="21" xfId="0" applyFont="1" applyBorder="1" applyAlignment="1">
      <alignment horizontal="left" shrinkToFit="1"/>
    </xf>
    <xf numFmtId="0" fontId="0" fillId="0" borderId="0" xfId="0" applyAlignment="1">
      <alignment horizontal="left"/>
    </xf>
    <xf numFmtId="0" fontId="0" fillId="0" borderId="0" xfId="0" applyAlignment="1">
      <alignment vertical="center"/>
    </xf>
    <xf numFmtId="0" fontId="10" fillId="28" borderId="0" xfId="0" applyFont="1" applyFill="1" applyAlignment="1">
      <alignment horizontal="center" vertical="center" wrapText="1"/>
    </xf>
    <xf numFmtId="0" fontId="10" fillId="28" borderId="0" xfId="0" applyFont="1" applyFill="1" applyAlignment="1">
      <alignment horizontal="right"/>
    </xf>
    <xf numFmtId="14" fontId="10" fillId="28" borderId="0" xfId="0" applyNumberFormat="1" applyFont="1" applyFill="1" applyAlignment="1">
      <alignment horizontal="center" vertical="center" wrapText="1"/>
    </xf>
  </cellXfs>
  <cellStyles count="3">
    <cellStyle name="Normal" xfId="0" builtinId="0"/>
    <cellStyle name="Normal 2" xfId="1" xr:uid="{080A20A2-0223-4A56-9E24-DD32974C8378}"/>
    <cellStyle name="Normal 2 4" xfId="2" xr:uid="{856FF7C7-464D-4023-AB43-C537E529A7A1}"/>
  </cellStyles>
  <dxfs count="86">
    <dxf>
      <fill>
        <patternFill>
          <bgColor rgb="FFAC75D5"/>
        </patternFill>
      </fill>
    </dxf>
    <dxf>
      <fill>
        <patternFill>
          <bgColor rgb="FFFF5757"/>
        </patternFill>
      </fill>
    </dxf>
    <dxf>
      <fill>
        <patternFill>
          <bgColor theme="7" tint="0.59996337778862885"/>
        </patternFill>
      </fill>
    </dxf>
    <dxf>
      <fill>
        <patternFill>
          <bgColor theme="5" tint="0.59996337778862885"/>
        </patternFill>
      </fill>
    </dxf>
    <dxf>
      <fill>
        <patternFill>
          <bgColor theme="8" tint="0.39994506668294322"/>
        </patternFill>
      </fill>
    </dxf>
    <dxf>
      <fill>
        <patternFill>
          <bgColor rgb="FFCC00CC"/>
        </patternFill>
      </fill>
    </dxf>
    <dxf>
      <fill>
        <patternFill>
          <bgColor rgb="FF00FF99"/>
        </patternFill>
      </fill>
    </dxf>
    <dxf>
      <fill>
        <patternFill>
          <bgColor theme="9" tint="0.39994506668294322"/>
        </patternFill>
      </fill>
    </dxf>
    <dxf>
      <fill>
        <patternFill>
          <bgColor theme="4"/>
        </patternFill>
      </fill>
    </dxf>
    <dxf>
      <fill>
        <patternFill>
          <bgColor rgb="FFC822FC"/>
        </patternFill>
      </fill>
    </dxf>
    <dxf>
      <fill>
        <patternFill>
          <bgColor theme="6"/>
        </patternFill>
      </fill>
    </dxf>
    <dxf>
      <fill>
        <patternFill>
          <bgColor theme="7"/>
        </patternFill>
      </fill>
    </dxf>
    <dxf>
      <fill>
        <patternFill>
          <bgColor theme="3" tint="0.39994506668294322"/>
        </patternFill>
      </fill>
    </dxf>
    <dxf>
      <fill>
        <patternFill>
          <bgColor theme="9" tint="-0.24994659260841701"/>
        </patternFill>
      </fill>
    </dxf>
    <dxf>
      <fill>
        <patternFill>
          <bgColor rgb="FFFFFF00"/>
        </patternFill>
      </fill>
    </dxf>
    <dxf>
      <fill>
        <patternFill>
          <bgColor rgb="FF0041C4"/>
        </patternFill>
      </fill>
    </dxf>
    <dxf>
      <fill>
        <patternFill>
          <bgColor theme="6" tint="0.59996337778862885"/>
        </patternFill>
      </fill>
    </dxf>
    <dxf>
      <fill>
        <patternFill>
          <bgColor rgb="FFAC75D5"/>
        </patternFill>
      </fill>
    </dxf>
    <dxf>
      <fill>
        <patternFill>
          <bgColor rgb="FFFF5757"/>
        </patternFill>
      </fill>
    </dxf>
    <dxf>
      <fill>
        <patternFill>
          <bgColor theme="7" tint="0.59996337778862885"/>
        </patternFill>
      </fill>
    </dxf>
    <dxf>
      <fill>
        <patternFill>
          <bgColor theme="5" tint="0.59996337778862885"/>
        </patternFill>
      </fill>
    </dxf>
    <dxf>
      <fill>
        <patternFill>
          <bgColor theme="8" tint="0.39994506668294322"/>
        </patternFill>
      </fill>
    </dxf>
    <dxf>
      <fill>
        <patternFill>
          <bgColor rgb="FFCC00CC"/>
        </patternFill>
      </fill>
    </dxf>
    <dxf>
      <fill>
        <patternFill>
          <bgColor rgb="FF00FF99"/>
        </patternFill>
      </fill>
    </dxf>
    <dxf>
      <fill>
        <patternFill>
          <bgColor theme="9" tint="0.39994506668294322"/>
        </patternFill>
      </fill>
    </dxf>
    <dxf>
      <fill>
        <patternFill>
          <bgColor theme="4"/>
        </patternFill>
      </fill>
    </dxf>
    <dxf>
      <fill>
        <patternFill>
          <bgColor theme="6"/>
        </patternFill>
      </fill>
    </dxf>
    <dxf>
      <fill>
        <patternFill>
          <bgColor theme="7"/>
        </patternFill>
      </fill>
    </dxf>
    <dxf>
      <fill>
        <patternFill>
          <bgColor theme="3" tint="0.39994506668294322"/>
        </patternFill>
      </fill>
    </dxf>
    <dxf>
      <fill>
        <patternFill>
          <bgColor theme="9" tint="-0.24994659260841701"/>
        </patternFill>
      </fill>
    </dxf>
    <dxf>
      <fill>
        <patternFill>
          <bgColor rgb="FFFFFF00"/>
        </patternFill>
      </fill>
    </dxf>
    <dxf>
      <fill>
        <patternFill>
          <bgColor rgb="FF0041C4"/>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alignment horizontal="center" vertical="center" textRotation="0" wrapText="1" indent="0" justifyLastLine="0" shrinkToFit="0" readingOrder="0"/>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alignment horizontal="right" vertical="bottom" textRotation="0" wrapText="0" indent="0" justifyLastLine="0" shrinkToFit="0" readingOrder="0"/>
    </dxf>
    <dxf>
      <font>
        <b val="0"/>
        <i val="0"/>
        <strike val="0"/>
        <outline val="0"/>
        <shadow val="0"/>
        <u val="none"/>
        <vertAlign val="baseline"/>
        <sz val="11"/>
        <color auto="1"/>
        <name val="Calibri"/>
        <family val="2"/>
        <scheme val="minor"/>
      </font>
      <fill>
        <patternFill patternType="solid">
          <fgColor indexed="64"/>
          <bgColor rgb="FFC822FC"/>
        </patternFill>
      </fill>
      <alignment horizontal="right" vertical="bottom" textRotation="0" wrapText="0" indent="0" justifyLastLine="0" shrinkToFit="0" readingOrder="0"/>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outline val="0"/>
        <shadow val="0"/>
        <u val="none"/>
        <vertAlign val="baseline"/>
        <sz val="11"/>
        <color auto="1"/>
        <name val="Calibri"/>
        <family val="2"/>
        <scheme val="minor"/>
      </font>
      <fill>
        <patternFill patternType="solid">
          <fgColor indexed="64"/>
          <bgColor rgb="FFC822FC"/>
        </patternFill>
      </fill>
    </dxf>
    <dxf>
      <font>
        <b val="0"/>
        <i val="0"/>
        <strike val="0"/>
        <condense val="0"/>
        <extend val="0"/>
        <outline val="0"/>
        <shadow val="0"/>
        <u val="none"/>
        <vertAlign val="baseline"/>
        <sz val="11"/>
        <color rgb="FF171717"/>
        <name val="Open Sans"/>
        <family val="2"/>
        <scheme val="none"/>
      </font>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11"/>
        <color rgb="FF171717"/>
        <name val="Open Sans"/>
        <family val="2"/>
        <scheme val="none"/>
      </font>
    </dxf>
    <dxf>
      <font>
        <strike val="0"/>
        <outline val="0"/>
        <shadow val="0"/>
        <u val="none"/>
        <vertAlign val="baseline"/>
        <sz val="11"/>
      </font>
    </dxf>
    <dxf>
      <font>
        <strike val="0"/>
        <outline val="0"/>
        <shadow val="0"/>
        <u val="none"/>
        <vertAlign val="baseline"/>
        <sz val="11"/>
        <color theme="1"/>
        <name val="Calibri"/>
        <family val="2"/>
        <scheme val="minor"/>
      </font>
      <alignment horizontal="center" vertical="center" textRotation="0" wrapText="0" indent="0" justifyLastLine="0" shrinkToFit="0" readingOrder="0"/>
    </dxf>
    <dxf>
      <font>
        <b/>
        <strike val="0"/>
        <outline val="0"/>
        <shadow val="0"/>
        <u val="none"/>
        <vertAlign val="baseline"/>
        <sz val="12"/>
        <color theme="1"/>
        <name val="Calibri"/>
        <family val="2"/>
        <scheme val="minor"/>
      </font>
      <alignment horizontal="center" vertical="center" textRotation="0" wrapText="0" indent="0" justifyLastLine="0" shrinkToFit="0" readingOrder="0"/>
    </dxf>
    <dxf>
      <font>
        <b/>
        <strike val="0"/>
        <outline val="0"/>
        <shadow val="0"/>
        <u val="none"/>
        <vertAlign val="baseline"/>
        <sz val="12"/>
        <color theme="1"/>
        <name val="Calibri"/>
        <family val="2"/>
        <scheme val="minor"/>
      </font>
      <alignment horizontal="center" vertical="center" textRotation="0" wrapText="0" indent="0" justifyLastLine="0" shrinkToFit="0" readingOrder="0"/>
    </dxf>
    <dxf>
      <font>
        <b val="0"/>
        <i val="0"/>
        <strike val="0"/>
        <condense val="0"/>
        <extend val="0"/>
        <outline val="0"/>
        <shadow val="0"/>
        <u val="none"/>
        <vertAlign val="baseline"/>
        <sz val="10"/>
        <color auto="1"/>
        <name val="Calibri"/>
        <family val="2"/>
        <scheme val="minor"/>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Calibri"/>
        <family val="2"/>
        <scheme val="minor"/>
      </font>
      <fill>
        <patternFill patternType="none">
          <fgColor indexed="64"/>
          <bgColor indexed="65"/>
        </patternFill>
      </fill>
      <alignment horizontal="center" vertical="center" textRotation="0" wrapText="1" indent="0" justifyLastLine="0" shrinkToFit="0" readingOrder="0"/>
    </dxf>
    <dxf>
      <font>
        <b/>
        <strike val="0"/>
        <outline val="0"/>
        <shadow val="0"/>
        <u val="none"/>
        <vertAlign val="baseline"/>
        <sz val="12"/>
        <color theme="1"/>
        <name val="Calibri"/>
        <family val="2"/>
        <scheme val="minor"/>
      </font>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border diagonalUp="0" diagonalDown="0">
        <left style="medium">
          <color auto="1"/>
        </left>
        <right/>
        <top/>
        <bottom/>
        <vertical/>
        <horizontal/>
      </border>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0"/>
        <color theme="1"/>
        <name val="Calibri"/>
        <family val="2"/>
        <scheme val="minor"/>
      </font>
      <alignment horizontal="center" vertical="center" textRotation="0" wrapText="1" indent="0" justifyLastLine="0" shrinkToFit="0" readingOrder="0"/>
    </dxf>
    <dxf>
      <numFmt numFmtId="19" formatCode="dd/mm/yyyy"/>
    </dxf>
    <dxf>
      <alignment horizontal="center" vertical="center" textRotation="0" wrapText="1" indent="0" justifyLastLine="0" shrinkToFit="0" readingOrder="0"/>
    </dxf>
    <dxf>
      <alignment horizontal="center" vertical="center" textRotation="0" wrapText="1" indent="0" justifyLastLine="0" shrinkToFit="0" readingOrder="0"/>
    </dxf>
  </dxfs>
  <tableStyles count="0" defaultTableStyle="TableStyleMedium2" defaultPivotStyle="PivotStyleLight16"/>
  <colors>
    <mruColors>
      <color rgb="FFC822FC"/>
      <color rgb="FF00FF99"/>
      <color rgb="FFCC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3.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0</xdr:col>
      <xdr:colOff>173182</xdr:colOff>
      <xdr:row>0</xdr:row>
      <xdr:rowOff>87456</xdr:rowOff>
    </xdr:from>
    <xdr:to>
      <xdr:col>2</xdr:col>
      <xdr:colOff>1124445</xdr:colOff>
      <xdr:row>2</xdr:row>
      <xdr:rowOff>58881</xdr:rowOff>
    </xdr:to>
    <xdr:sp macro="[0]!nouveau_lancement" textlink="">
      <xdr:nvSpPr>
        <xdr:cNvPr id="2" name="Rectangle : coins arrondis 1">
          <a:extLst>
            <a:ext uri="{FF2B5EF4-FFF2-40B4-BE49-F238E27FC236}">
              <a16:creationId xmlns:a16="http://schemas.microsoft.com/office/drawing/2014/main" id="{43B46F96-5C1A-57FF-16A2-F557C3D0A9AA}"/>
            </a:ext>
          </a:extLst>
        </xdr:cNvPr>
        <xdr:cNvSpPr/>
      </xdr:nvSpPr>
      <xdr:spPr>
        <a:xfrm>
          <a:off x="173182" y="87456"/>
          <a:ext cx="2838945" cy="560243"/>
        </a:xfrm>
        <a:prstGeom prst="roundRect">
          <a:avLst/>
        </a:prstGeom>
        <a:solidFill>
          <a:schemeClr val="accent4"/>
        </a:solidFill>
        <a:ln>
          <a:solidFill>
            <a:schemeClr val="accent4"/>
          </a:solid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ysClr val="windowText" lastClr="000000"/>
              </a:solidFill>
            </a:rPr>
            <a:t>NOUVEAU BATEAU</a:t>
          </a:r>
        </a:p>
      </xdr:txBody>
    </xdr:sp>
    <xdr:clientData/>
  </xdr:twoCellAnchor>
  <xdr:twoCellAnchor>
    <xdr:from>
      <xdr:col>7</xdr:col>
      <xdr:colOff>516082</xdr:colOff>
      <xdr:row>0</xdr:row>
      <xdr:rowOff>32037</xdr:rowOff>
    </xdr:from>
    <xdr:to>
      <xdr:col>9</xdr:col>
      <xdr:colOff>237754</xdr:colOff>
      <xdr:row>2</xdr:row>
      <xdr:rowOff>3462</xdr:rowOff>
    </xdr:to>
    <xdr:sp macro="[0]!Module1.Impression_etiquette" textlink="">
      <xdr:nvSpPr>
        <xdr:cNvPr id="3" name="Rectangle : coins arrondis 2">
          <a:extLst>
            <a:ext uri="{FF2B5EF4-FFF2-40B4-BE49-F238E27FC236}">
              <a16:creationId xmlns:a16="http://schemas.microsoft.com/office/drawing/2014/main" id="{9DCEB5BB-1E3F-47A6-B7EB-80FA11087B09}"/>
            </a:ext>
          </a:extLst>
        </xdr:cNvPr>
        <xdr:cNvSpPr/>
      </xdr:nvSpPr>
      <xdr:spPr>
        <a:xfrm>
          <a:off x="10041082" y="32037"/>
          <a:ext cx="2838945" cy="560243"/>
        </a:xfrm>
        <a:prstGeom prst="roundRect">
          <a:avLst/>
        </a:prstGeom>
        <a:solidFill>
          <a:schemeClr val="accent4"/>
        </a:solidFill>
        <a:ln>
          <a:solidFill>
            <a:schemeClr val="accent4"/>
          </a:solid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ysClr val="windowText" lastClr="000000"/>
              </a:solidFill>
            </a:rPr>
            <a:t>Impression Etiquette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X:\PRODUCTION\Nautimob\PRODUCTION\1-%20Dossiers%20de%20lancement\Nautitech\CA40\SUIVI%20PRODUCTION%20CA4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AFFAIRE\CATANA%20GROUP\MOBILIER%20BATEAUX%20(6336)\08%20-%20LANCEMENT%20PROD\ANCIENS\trame%20modele%20etiquettes%20pi&#232;ces%20nesting.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X:\SEQUOIA\AFFAIRE\MALAKOFF%20MEDERIC\MALAKOFF%20MEDERIC%20TOULOUSE%20(2918)\AFFAIRE\LANCEMENT\2918-0086.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infos"/>
      <sheetName val="Modele PALETTE"/>
      <sheetName val="ETIQUETTES MEUBLES"/>
      <sheetName val="SUIVI LIVRAISONS"/>
      <sheetName val="18-ETIQUETTES MEUBLES"/>
      <sheetName val="18-PALETTE"/>
      <sheetName val="BDD"/>
      <sheetName val="PLANNING PROD"/>
      <sheetName val="LISTING PALETTES"/>
    </sheetNames>
    <sheetDataSet>
      <sheetData sheetId="0" refreshError="1"/>
      <sheetData sheetId="1" refreshError="1"/>
      <sheetData sheetId="2" refreshError="1"/>
      <sheetData sheetId="3">
        <row r="2">
          <cell r="E2" t="str">
            <v>NAUTITECH</v>
          </cell>
          <cell r="I2" t="str">
            <v>CA40</v>
          </cell>
        </row>
      </sheetData>
      <sheetData sheetId="4"/>
      <sheetData sheetId="5"/>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STING"/>
      <sheetName val="liste pièces"/>
      <sheetName val="parametres"/>
      <sheetName val="Dossier"/>
      <sheetName val="import panelcam"/>
      <sheetName val="donnee panelcam"/>
      <sheetName val="Modèle étiquette"/>
      <sheetName val="Complément"/>
      <sheetName val="Départ c.a"/>
      <sheetName val="Départ express"/>
      <sheetName val="Recap ouvrage"/>
      <sheetName val="Recap Quincaillerie"/>
      <sheetName val="Recap Cn"/>
      <sheetName val="debit format Strat"/>
      <sheetName val="transfert format"/>
      <sheetName val="stratifié"/>
      <sheetName val="SUIVI-AFFAIRE"/>
      <sheetName val="Tranche Classeur"/>
      <sheetName val="Classeur"/>
      <sheetName val="Classeur (2)"/>
      <sheetName val="étiquette vierge"/>
      <sheetName val="étiquette blanche"/>
      <sheetName val="decor chantier"/>
      <sheetName val="demande d'achat"/>
      <sheetName val="F.A.Q"/>
      <sheetName val="Check-liste"/>
      <sheetName val="Déroulement chantier"/>
      <sheetName val="APPRO GPMX"/>
      <sheetName val="Expedition"/>
      <sheetName val="enveloppe"/>
      <sheetName val="etiquette dossier"/>
      <sheetName val="client"/>
    </sheetNames>
    <sheetDataSet>
      <sheetData sheetId="0"/>
      <sheetData sheetId="1"/>
      <sheetData sheetId="2">
        <row r="10">
          <cell r="A10" t="str">
            <v>Marc</v>
          </cell>
          <cell r="B10" t="str">
            <v>Richard</v>
          </cell>
          <cell r="C10" t="str">
            <v>Laurent</v>
          </cell>
          <cell r="D10" t="str">
            <v>Yohann</v>
          </cell>
          <cell r="E10" t="str">
            <v>Nicolas</v>
          </cell>
          <cell r="F10" t="str">
            <v>Romaric</v>
          </cell>
          <cell r="G10" t="str">
            <v>Fanny</v>
          </cell>
        </row>
        <row r="11">
          <cell r="A11" t="str">
            <v>Emmanuel</v>
          </cell>
          <cell r="B11" t="str">
            <v>Jacques</v>
          </cell>
        </row>
        <row r="12">
          <cell r="A12" t="str">
            <v>Sylvain</v>
          </cell>
          <cell r="B12" t="str">
            <v>Sylvain</v>
          </cell>
        </row>
        <row r="13">
          <cell r="A13" t="str">
            <v>Julien</v>
          </cell>
          <cell r="B13" t="str">
            <v>Julien</v>
          </cell>
        </row>
      </sheetData>
      <sheetData sheetId="3">
        <row r="3">
          <cell r="B3" t="str">
            <v>Bali 4_0</v>
          </cell>
        </row>
      </sheetData>
      <sheetData sheetId="4"/>
      <sheetData sheetId="5">
        <row r="1">
          <cell r="A1" t="str">
            <v>MATIÈRES PANEL</v>
          </cell>
          <cell r="B1" t="str">
            <v>matière Dossier</v>
          </cell>
          <cell r="D1" t="str">
            <v>chant Panel</v>
          </cell>
          <cell r="F1" t="str">
            <v>Chant dossier</v>
          </cell>
        </row>
        <row r="2">
          <cell r="A2" t="str">
            <v>AGGLO HYDRO</v>
          </cell>
          <cell r="D2" t="str">
            <v>BOIS-3MM-MAKORE</v>
          </cell>
          <cell r="F2" t="str">
            <v>CHT BOIS 3MM MAKORE</v>
          </cell>
        </row>
        <row r="3">
          <cell r="A3" t="str">
            <v>AGGLO M1</v>
          </cell>
          <cell r="D3" t="str">
            <v>Ch ABS 1mm</v>
          </cell>
          <cell r="F3" t="str">
            <v>CHT PVC 1MM COQUILLE</v>
          </cell>
        </row>
        <row r="4">
          <cell r="A4" t="str">
            <v>AGGLO STD</v>
          </cell>
          <cell r="B4" t="str">
            <v>AGGLO STD</v>
          </cell>
          <cell r="D4" t="str">
            <v>Ch Bois essence fine</v>
          </cell>
          <cell r="F4" t="str">
            <v>CHT BOIS HETRE</v>
          </cell>
        </row>
        <row r="5">
          <cell r="A5" t="str">
            <v>AGGLO STD</v>
          </cell>
          <cell r="B5" t="str">
            <v>AGGLO STD</v>
          </cell>
          <cell r="D5" t="str">
            <v>Ch krono d704pr</v>
          </cell>
          <cell r="F5" t="str">
            <v>Ch krono d704pr</v>
          </cell>
        </row>
        <row r="6">
          <cell r="A6" t="str">
            <v>AGGLO STD</v>
          </cell>
          <cell r="B6" t="str">
            <v>AGGLO STD</v>
          </cell>
        </row>
        <row r="7">
          <cell r="A7" t="str">
            <v>AGGLO STD</v>
          </cell>
          <cell r="B7" t="str">
            <v>AGGLO STD</v>
          </cell>
        </row>
        <row r="8">
          <cell r="A8" t="str">
            <v>AGGLO STD</v>
          </cell>
          <cell r="B8" t="str">
            <v>AGGLO STD</v>
          </cell>
        </row>
        <row r="9">
          <cell r="A9" t="str">
            <v>AGGLO STD</v>
          </cell>
          <cell r="B9" t="str">
            <v>AGGLO STD</v>
          </cell>
        </row>
        <row r="10">
          <cell r="A10" t="str">
            <v>CP CINTRABLE</v>
          </cell>
          <cell r="B10" t="str">
            <v>CP CINTRABLE</v>
          </cell>
        </row>
        <row r="11">
          <cell r="A11" t="str">
            <v>CP CINTRABLE HYDRO</v>
          </cell>
        </row>
        <row r="12">
          <cell r="A12" t="str">
            <v>CP CTBX</v>
          </cell>
          <cell r="B12" t="str">
            <v>CP CTBX</v>
          </cell>
        </row>
        <row r="13">
          <cell r="A13" t="str">
            <v>CP M1</v>
          </cell>
          <cell r="D13" t="str">
            <v>cht blanc lisse 2mm</v>
          </cell>
          <cell r="F13" t="str">
            <v>CHT BLANC LISSE PVC 2MM</v>
          </cell>
        </row>
        <row r="14">
          <cell r="A14" t="str">
            <v>CP MARINE</v>
          </cell>
          <cell r="D14" t="str">
            <v>Cht plaquage cedre</v>
          </cell>
          <cell r="F14" t="str">
            <v>CHANT PLAQUAGE CEDRE</v>
          </cell>
        </row>
        <row r="15">
          <cell r="A15" t="str">
            <v>CP STD</v>
          </cell>
          <cell r="B15" t="str">
            <v>CP STD</v>
          </cell>
          <cell r="D15" t="str">
            <v>Cht protection</v>
          </cell>
          <cell r="F15" t="str">
            <v>Cht protection</v>
          </cell>
        </row>
        <row r="16">
          <cell r="A16" t="str">
            <v>FORMAT 1 CF</v>
          </cell>
          <cell r="D16" t="str">
            <v>CONTREFACE</v>
          </cell>
          <cell r="F16" t="str">
            <v>CONTREFACE</v>
          </cell>
        </row>
        <row r="17">
          <cell r="A17" t="str">
            <v>FORMAT 1 FACE A 1 FACE BRUT</v>
          </cell>
          <cell r="D17" t="str">
            <v>PVC 2MM BLANC</v>
          </cell>
          <cell r="F17" t="str">
            <v>CHT BLANC LISSE 2MM</v>
          </cell>
        </row>
        <row r="18">
          <cell r="A18" t="str">
            <v>FORMAT 1 FACE ALU</v>
          </cell>
          <cell r="D18" t="str">
            <v>PVC 2MM CERISE</v>
          </cell>
          <cell r="F18" t="str">
            <v>CHT CERISE 2MM</v>
          </cell>
        </row>
        <row r="19">
          <cell r="A19" t="str">
            <v>FORMAT 1 FACE B 1 FACE BRUT</v>
          </cell>
          <cell r="D19" t="str">
            <v>PVC 2MM POMME VERTE</v>
          </cell>
          <cell r="F19" t="str">
            <v>CHT POMME VERTE 2MM</v>
          </cell>
        </row>
        <row r="20">
          <cell r="A20" t="str">
            <v>FORMAT 1 FACE C 1 FACE BRUT</v>
          </cell>
          <cell r="D20" t="str">
            <v>PVC-20/10-U104</v>
          </cell>
          <cell r="F20" t="str">
            <v>CHT PVC 20/10° ALBATRE</v>
          </cell>
        </row>
        <row r="21">
          <cell r="A21" t="str">
            <v>FORMAT 1F DEC-A (LVA)</v>
          </cell>
          <cell r="D21" t="str">
            <v>PVC-2MM-BLANC</v>
          </cell>
          <cell r="F21" t="str">
            <v>CHT BLANC LISSE 2MM</v>
          </cell>
        </row>
        <row r="22">
          <cell r="A22" t="str">
            <v>FORMAT 1F DEC-B (LVA)</v>
          </cell>
          <cell r="D22" t="str">
            <v>PVC-2MM-BLANC PREMIUM</v>
          </cell>
          <cell r="F22" t="str">
            <v>PVC-2MM-BLANC PREMIUM</v>
          </cell>
        </row>
        <row r="23">
          <cell r="A23" t="str">
            <v>FORMAT 1F DEC-C (LVA)</v>
          </cell>
          <cell r="D23" t="str">
            <v>PVC-6/10-BLANC</v>
          </cell>
          <cell r="F23" t="str">
            <v>CHT PVC BLANC 6/10°</v>
          </cell>
        </row>
        <row r="24">
          <cell r="A24" t="str">
            <v>FORMAT 1F DEC-D (LVA)</v>
          </cell>
          <cell r="D24" t="str">
            <v>PVC-8/10-BLANC</v>
          </cell>
          <cell r="F24" t="str">
            <v>CHT PVC 8/10E BLANC</v>
          </cell>
        </row>
        <row r="25">
          <cell r="A25" t="str">
            <v>FORMAT 1F DEC-E (LVA)</v>
          </cell>
          <cell r="D25" t="str">
            <v>PVC-8/10-BRUME</v>
          </cell>
          <cell r="F25" t="str">
            <v>PVC-8/10-BRUME</v>
          </cell>
        </row>
        <row r="26">
          <cell r="A26" t="str">
            <v>FORMAT 1F UNI-A (LVA)</v>
          </cell>
          <cell r="D26" t="str">
            <v>PVC-8/10-CHENE ROYAL</v>
          </cell>
          <cell r="F26" t="str">
            <v>PVC-8/10-CHENE ROYAL</v>
          </cell>
        </row>
        <row r="27">
          <cell r="A27" t="str">
            <v>FORMAT 1F UNI-B (LVA)</v>
          </cell>
          <cell r="D27" t="str">
            <v>PVC-8/10-U104</v>
          </cell>
          <cell r="F27" t="str">
            <v>CHT PVC 8/10° ALBATRE</v>
          </cell>
        </row>
        <row r="28">
          <cell r="A28" t="str">
            <v>FORMAT 1F UNI-C (LVA)</v>
          </cell>
          <cell r="D28" t="str">
            <v>STRAT BLANC PREMIUM</v>
          </cell>
          <cell r="F28" t="str">
            <v>STRAT BLANC PREMIUM</v>
          </cell>
        </row>
        <row r="29">
          <cell r="A29" t="str">
            <v>FORMAT 1F UNI-D (LVA)</v>
          </cell>
          <cell r="D29" t="str">
            <v>STRAT DECOR A</v>
          </cell>
          <cell r="F29" t="str">
            <v>CHT STRAT ALPI</v>
          </cell>
        </row>
        <row r="30">
          <cell r="A30" t="str">
            <v>FORMAT 1F UNI-E (LVA)</v>
          </cell>
          <cell r="D30" t="str">
            <v>STRAT LAVANDE F7884</v>
          </cell>
          <cell r="F30" t="str">
            <v>STRAT LAVANDE F7884</v>
          </cell>
        </row>
        <row r="31">
          <cell r="A31" t="str">
            <v>FORMAT 2 CF</v>
          </cell>
          <cell r="D31" t="str">
            <v>STRAT MICROLINE LAITON</v>
          </cell>
          <cell r="F31" t="str">
            <v>STRAT MICROLINE LAITON</v>
          </cell>
        </row>
        <row r="32">
          <cell r="A32" t="str">
            <v>FORMAT 2 FACES DECOR A/B</v>
          </cell>
          <cell r="D32" t="str">
            <v>STRAT PRINT BLEU CLAIR 851</v>
          </cell>
          <cell r="F32" t="str">
            <v>STRAT BLEU CLAIR 851</v>
          </cell>
        </row>
        <row r="33">
          <cell r="A33" t="str">
            <v>FORMAT 2 FACES DECOR A/C</v>
          </cell>
          <cell r="D33" t="str">
            <v>STRAT PRINT BLEU FONCE 428</v>
          </cell>
          <cell r="F33" t="str">
            <v>STRAT BLEU FONCE 428</v>
          </cell>
        </row>
        <row r="34">
          <cell r="A34" t="str">
            <v>FORMAT 2 FACES DECOR B/C</v>
          </cell>
          <cell r="D34" t="str">
            <v>STRAT ROUGE</v>
          </cell>
          <cell r="F34" t="str">
            <v>STRAT ROUGE MING R043</v>
          </cell>
        </row>
        <row r="35">
          <cell r="A35" t="str">
            <v>FORMAT 2F DEC-A (LVA)</v>
          </cell>
          <cell r="D35" t="str">
            <v xml:space="preserve">STRAT VERDE CEDRO </v>
          </cell>
          <cell r="F35" t="str">
            <v>PRINT441 LISSE</v>
          </cell>
        </row>
        <row r="36">
          <cell r="A36" t="str">
            <v>FORMAT 2F DEC-B (LVA)</v>
          </cell>
        </row>
        <row r="37">
          <cell r="A37" t="str">
            <v>FORMAT 2F DEC-C (LVA)</v>
          </cell>
        </row>
        <row r="38">
          <cell r="A38" t="str">
            <v>FORMAT 2F DEC-D (LVA)</v>
          </cell>
        </row>
        <row r="39">
          <cell r="A39" t="str">
            <v>FORMAT 2F DEC-E (LVA)</v>
          </cell>
        </row>
        <row r="40">
          <cell r="A40" t="str">
            <v>MEDIUM</v>
          </cell>
          <cell r="B40" t="str">
            <v>MEDIUM</v>
          </cell>
        </row>
        <row r="41">
          <cell r="A41" t="str">
            <v>MEDIUM HYDRO</v>
          </cell>
          <cell r="B41" t="str">
            <v>MEDIUM HYDRO</v>
          </cell>
        </row>
        <row r="42">
          <cell r="A42" t="str">
            <v>MELA ALBATRE</v>
          </cell>
          <cell r="B42" t="str">
            <v>MELA ALBATRE</v>
          </cell>
        </row>
        <row r="43">
          <cell r="A43" t="str">
            <v>MELA BLANC</v>
          </cell>
          <cell r="B43" t="str">
            <v>MELA BLANC</v>
          </cell>
        </row>
        <row r="44">
          <cell r="A44" t="str">
            <v>MELA BLANC HYDRO</v>
          </cell>
          <cell r="B44" t="str">
            <v>MELA BLANC HYDRO</v>
          </cell>
        </row>
        <row r="45">
          <cell r="A45" t="str">
            <v>MELA BLANC M1</v>
          </cell>
          <cell r="B45" t="str">
            <v>MELA BLANC M1</v>
          </cell>
        </row>
        <row r="46">
          <cell r="A46" t="str">
            <v>MELA BRUME</v>
          </cell>
          <cell r="B46" t="str">
            <v>MELA BRUME</v>
          </cell>
        </row>
        <row r="47">
          <cell r="A47" t="str">
            <v>MELA CHENE</v>
          </cell>
          <cell r="B47" t="str">
            <v>MELA CHENE ROYAL</v>
          </cell>
        </row>
        <row r="48">
          <cell r="A48" t="str">
            <v>MELA DECOR A</v>
          </cell>
        </row>
        <row r="49">
          <cell r="A49" t="str">
            <v>MELA DECOR B</v>
          </cell>
        </row>
        <row r="50">
          <cell r="A50" t="str">
            <v>MELA DECOR C</v>
          </cell>
        </row>
        <row r="51">
          <cell r="A51" t="str">
            <v>MELA DECOR D</v>
          </cell>
        </row>
        <row r="52">
          <cell r="A52" t="str">
            <v>MELA DECOR E</v>
          </cell>
        </row>
        <row r="53">
          <cell r="A53" t="str">
            <v>MELA GRIS PERLE</v>
          </cell>
        </row>
        <row r="55">
          <cell r="A55" t="str">
            <v>MELA UNI A</v>
          </cell>
        </row>
        <row r="56">
          <cell r="A56" t="str">
            <v>MELA UNI B</v>
          </cell>
        </row>
        <row r="57">
          <cell r="A57" t="str">
            <v>MELA UNI C</v>
          </cell>
        </row>
        <row r="58">
          <cell r="A58" t="str">
            <v>MOABI DUFOUR</v>
          </cell>
          <cell r="B58" t="str">
            <v>CP MOABI DUFOUR</v>
          </cell>
        </row>
        <row r="59">
          <cell r="A59" t="str">
            <v>PLAN DE TRAVAIL</v>
          </cell>
          <cell r="B59" t="str">
            <v>PLAN DE TRAVAIL</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row r="1">
          <cell r="A1" t="str">
            <v>Code Client</v>
          </cell>
          <cell r="B1" t="str">
            <v>Désignation</v>
          </cell>
          <cell r="C1" t="str">
            <v>Adresse</v>
          </cell>
          <cell r="D1" t="str">
            <v>Code Postal</v>
          </cell>
          <cell r="E1" t="str">
            <v>Ville</v>
          </cell>
          <cell r="F1" t="str">
            <v>Pays</v>
          </cell>
          <cell r="G1" t="str">
            <v>Zone géographique</v>
          </cell>
          <cell r="H1" t="str">
            <v>Pôle d'activité</v>
          </cell>
          <cell r="I1" t="str">
            <v>DAS</v>
          </cell>
          <cell r="J1" t="str">
            <v>Commercial</v>
          </cell>
          <cell r="K1" t="str">
            <v>Téléphone</v>
          </cell>
          <cell r="L1" t="str">
            <v>Tél Portable</v>
          </cell>
          <cell r="M1" t="str">
            <v>No de Fax</v>
          </cell>
        </row>
        <row r="2">
          <cell r="A2" t="str">
            <v xml:space="preserve">3C </v>
          </cell>
          <cell r="B2" t="str">
            <v>3 C</v>
          </cell>
          <cell r="C2" t="str">
            <v>2 - 4 Quai de seine</v>
          </cell>
          <cell r="D2">
            <v>93280</v>
          </cell>
          <cell r="E2" t="str">
            <v>Saint Denis</v>
          </cell>
          <cell r="F2" t="str">
            <v>France</v>
          </cell>
          <cell r="G2" t="str">
            <v>Ile de France</v>
          </cell>
          <cell r="H2" t="str">
            <v>Production</v>
          </cell>
          <cell r="I2" t="str">
            <v>P1 - Sous Traitance Agencement</v>
          </cell>
          <cell r="J2" t="str">
            <v>Emmanuel Boussard</v>
          </cell>
          <cell r="K2" t="str">
            <v>01 48  13 28 55  /  98</v>
          </cell>
          <cell r="L2" t="str">
            <v>06 88 24 72 56</v>
          </cell>
          <cell r="M2" t="str">
            <v>01 42 43 97 37</v>
          </cell>
        </row>
        <row r="3">
          <cell r="A3" t="str">
            <v>ADECO</v>
          </cell>
          <cell r="B3" t="str">
            <v>A.DE.CO</v>
          </cell>
          <cell r="C3" t="str">
            <v>ZA du Landy  11 rue des Tanneurs</v>
          </cell>
          <cell r="D3">
            <v>56450</v>
          </cell>
          <cell r="E3" t="str">
            <v>THEIX</v>
          </cell>
          <cell r="F3" t="str">
            <v>France</v>
          </cell>
          <cell r="G3" t="str">
            <v>Nord Ouest</v>
          </cell>
          <cell r="H3" t="str">
            <v>Production</v>
          </cell>
          <cell r="I3" t="str">
            <v>P3 - Enseignes (sans pose)</v>
          </cell>
          <cell r="J3" t="str">
            <v>Emmanuel Boussard</v>
          </cell>
          <cell r="K3" t="str">
            <v>02.97.43.03.06</v>
          </cell>
          <cell r="L3" t="str">
            <v>06.80.10.16.37</v>
          </cell>
          <cell r="M3" t="str">
            <v>02.97.43.18.48</v>
          </cell>
        </row>
        <row r="4">
          <cell r="A4" t="str">
            <v>ABE</v>
          </cell>
          <cell r="B4" t="str">
            <v>ABE MENUISERIE</v>
          </cell>
          <cell r="C4" t="str">
            <v>10 Chemin de la Geneste</v>
          </cell>
          <cell r="D4">
            <v>78530</v>
          </cell>
          <cell r="E4" t="str">
            <v>BUC</v>
          </cell>
          <cell r="F4" t="str">
            <v>France</v>
          </cell>
          <cell r="G4" t="str">
            <v>Ile de France</v>
          </cell>
          <cell r="H4" t="str">
            <v>Production</v>
          </cell>
          <cell r="I4" t="str">
            <v>P1 - Sous Traitance Agencement</v>
          </cell>
          <cell r="J4" t="str">
            <v>Emmanuel Boussard</v>
          </cell>
          <cell r="K4" t="str">
            <v>06 11 75 56 65</v>
          </cell>
          <cell r="L4" t="str">
            <v>06 11 75 56 65</v>
          </cell>
          <cell r="M4" t="str">
            <v>01 39 56 16 58</v>
          </cell>
        </row>
        <row r="5">
          <cell r="A5" t="str">
            <v>ACCOR</v>
          </cell>
          <cell r="B5" t="str">
            <v>ACCOR</v>
          </cell>
          <cell r="C5" t="str">
            <v>2 Avenue du lac</v>
          </cell>
          <cell r="D5">
            <v>91021</v>
          </cell>
          <cell r="E5" t="str">
            <v>EVRY CEDEX</v>
          </cell>
          <cell r="F5" t="str">
            <v>France</v>
          </cell>
          <cell r="G5" t="str">
            <v>Toute la France</v>
          </cell>
          <cell r="H5" t="str">
            <v>Agencement</v>
          </cell>
          <cell r="I5" t="str">
            <v>A2 - Loisirs</v>
          </cell>
          <cell r="J5" t="str">
            <v>Emmanuel Boussard</v>
          </cell>
          <cell r="K5" t="str">
            <v>01 41 33 63 36</v>
          </cell>
        </row>
        <row r="6">
          <cell r="A6" t="str">
            <v>AFFLUENCE AGENCEMENT SAS</v>
          </cell>
          <cell r="B6" t="str">
            <v>AFFLUENCE AGENCEMENT SAS</v>
          </cell>
          <cell r="C6" t="str">
            <v>15, rue Montcalm</v>
          </cell>
          <cell r="D6">
            <v>75018</v>
          </cell>
          <cell r="E6" t="str">
            <v>PARIS</v>
          </cell>
          <cell r="F6" t="str">
            <v>France</v>
          </cell>
          <cell r="G6" t="str">
            <v>Toute la France</v>
          </cell>
          <cell r="H6" t="str">
            <v>Agencement</v>
          </cell>
          <cell r="I6" t="str">
            <v>A1 - Tertiaire</v>
          </cell>
          <cell r="J6" t="str">
            <v>Emmanuel Boussard</v>
          </cell>
          <cell r="L6" t="str">
            <v>06.69.79.44.45</v>
          </cell>
          <cell r="M6" t="str">
            <v>01.42.58.75.12</v>
          </cell>
        </row>
        <row r="7">
          <cell r="A7" t="str">
            <v>AGEBA</v>
          </cell>
          <cell r="B7" t="str">
            <v>AGEBA</v>
          </cell>
          <cell r="C7" t="str">
            <v xml:space="preserve">ZI du Moulin  Route de Pontault Combault  </v>
          </cell>
          <cell r="D7">
            <v>77680</v>
          </cell>
          <cell r="E7" t="str">
            <v>ROISSY EN BRIE</v>
          </cell>
          <cell r="F7" t="str">
            <v>France</v>
          </cell>
          <cell r="G7" t="str">
            <v>Ile de France</v>
          </cell>
          <cell r="H7" t="str">
            <v>Production</v>
          </cell>
          <cell r="I7" t="str">
            <v>P1 - Sous Traitance Agencement</v>
          </cell>
          <cell r="J7" t="str">
            <v>Emmanuel Boussard</v>
          </cell>
          <cell r="K7" t="str">
            <v>01 60 28 64 69</v>
          </cell>
          <cell r="M7" t="str">
            <v>01 60 28 65 92</v>
          </cell>
        </row>
        <row r="8">
          <cell r="A8" t="str">
            <v>AGENCE ARCH CONCEPT</v>
          </cell>
          <cell r="B8" t="str">
            <v>AGENCE ARCH CONCEPT</v>
          </cell>
          <cell r="C8" t="str">
            <v>133 RUE FALGUIERE</v>
          </cell>
          <cell r="D8">
            <v>75015</v>
          </cell>
          <cell r="E8" t="str">
            <v>PARIS</v>
          </cell>
          <cell r="F8" t="str">
            <v>France</v>
          </cell>
          <cell r="G8" t="str">
            <v>Ile de France</v>
          </cell>
          <cell r="H8" t="str">
            <v>Agencement</v>
          </cell>
          <cell r="I8" t="str">
            <v>A1 - Tertiaire</v>
          </cell>
          <cell r="J8" t="str">
            <v>Emmanuel Boussard</v>
          </cell>
          <cell r="K8" t="str">
            <v>01 42 19 07 05</v>
          </cell>
          <cell r="M8" t="str">
            <v>01 45 66 57 40</v>
          </cell>
        </row>
        <row r="9">
          <cell r="A9" t="str">
            <v>AGENCE PIERRE CHICAN</v>
          </cell>
          <cell r="B9" t="str">
            <v>AGENCE PIERRE CHICAN</v>
          </cell>
          <cell r="C9" t="str">
            <v>105, rue du faubourg du Temple</v>
          </cell>
          <cell r="D9">
            <v>75010</v>
          </cell>
          <cell r="E9" t="str">
            <v>PARIS</v>
          </cell>
          <cell r="F9" t="str">
            <v>France</v>
          </cell>
          <cell r="G9" t="str">
            <v>Ile de France</v>
          </cell>
          <cell r="H9" t="str">
            <v>Agencement</v>
          </cell>
          <cell r="I9" t="str">
            <v>A1 - Tertiaire</v>
          </cell>
          <cell r="J9" t="str">
            <v>Emmanuel Boussard</v>
          </cell>
          <cell r="K9" t="str">
            <v>01 52 00 11 24</v>
          </cell>
          <cell r="L9" t="str">
            <v>06 78 77 16 60</v>
          </cell>
        </row>
        <row r="10">
          <cell r="A10" t="str">
            <v>PAUL CHAMPS.</v>
          </cell>
          <cell r="B10" t="str">
            <v>AGENCEMENT PAUL CHAMPS</v>
          </cell>
          <cell r="C10" t="str">
            <v>99 rue Jules Lesven</v>
          </cell>
          <cell r="D10">
            <v>29283</v>
          </cell>
          <cell r="E10" t="str">
            <v>BREST CEDEX</v>
          </cell>
          <cell r="F10" t="str">
            <v>France</v>
          </cell>
          <cell r="G10" t="str">
            <v>Toute la France</v>
          </cell>
          <cell r="H10" t="str">
            <v>Production</v>
          </cell>
          <cell r="I10" t="str">
            <v>P1 - Sous Traitance Agencement</v>
          </cell>
          <cell r="J10" t="str">
            <v>Emmanuel Boussard</v>
          </cell>
          <cell r="K10" t="str">
            <v>02 98 46 37 46</v>
          </cell>
          <cell r="M10" t="str">
            <v>02 98 80 61 10</v>
          </cell>
        </row>
        <row r="11">
          <cell r="A11" t="str">
            <v>ALLIAURA</v>
          </cell>
          <cell r="B11" t="str">
            <v>ALLIAURA MARINE</v>
          </cell>
          <cell r="C11" t="str">
            <v>38, rue de Carnac</v>
          </cell>
          <cell r="D11">
            <v>72190</v>
          </cell>
          <cell r="E11" t="str">
            <v>COULAINES</v>
          </cell>
          <cell r="F11" t="str">
            <v>France</v>
          </cell>
          <cell r="G11" t="str">
            <v>Nord Ouest</v>
          </cell>
          <cell r="H11" t="str">
            <v>Production</v>
          </cell>
          <cell r="I11" t="str">
            <v>P2 - Naval</v>
          </cell>
          <cell r="J11" t="str">
            <v>Marc Brouillet</v>
          </cell>
          <cell r="K11" t="str">
            <v>02 43 28 18 88</v>
          </cell>
          <cell r="M11" t="str">
            <v>02 43 74 01 71</v>
          </cell>
        </row>
        <row r="12">
          <cell r="A12" t="str">
            <v>ALPHA</v>
          </cell>
          <cell r="B12" t="str">
            <v>ALPHA INTERNATIONAL</v>
          </cell>
          <cell r="C12" t="str">
            <v>6, rue Pierre Dupont</v>
          </cell>
          <cell r="D12">
            <v>92150</v>
          </cell>
          <cell r="E12" t="str">
            <v>SURESNES</v>
          </cell>
          <cell r="F12" t="str">
            <v>France</v>
          </cell>
          <cell r="G12" t="str">
            <v>Hors France</v>
          </cell>
          <cell r="H12" t="str">
            <v>Agencement</v>
          </cell>
          <cell r="I12" t="str">
            <v>A1 - Tertiaire</v>
          </cell>
          <cell r="J12" t="str">
            <v>Emmanuel Boussard</v>
          </cell>
          <cell r="K12" t="str">
            <v>01 41 44 75 00</v>
          </cell>
          <cell r="M12" t="str">
            <v xml:space="preserve">01 41 44 75 01 </v>
          </cell>
        </row>
        <row r="13">
          <cell r="A13" t="str">
            <v>AMC2</v>
          </cell>
          <cell r="B13" t="str">
            <v>AMC2</v>
          </cell>
          <cell r="C13" t="str">
            <v>2 rue des Armoiries  ZA de Champigny</v>
          </cell>
          <cell r="D13">
            <v>94500</v>
          </cell>
          <cell r="E13" t="str">
            <v>CHAMPIGNY SUR MARNE</v>
          </cell>
          <cell r="F13" t="str">
            <v>France</v>
          </cell>
          <cell r="G13" t="str">
            <v>Ile de France</v>
          </cell>
          <cell r="H13" t="str">
            <v>Agencement</v>
          </cell>
          <cell r="I13" t="str">
            <v>A1 - Tertiaire</v>
          </cell>
          <cell r="J13" t="str">
            <v>Emmanuel Boussard</v>
          </cell>
          <cell r="K13" t="str">
            <v>01.45.16.02.68</v>
          </cell>
          <cell r="M13" t="str">
            <v>01.45.16.91.77</v>
          </cell>
        </row>
        <row r="14">
          <cell r="A14" t="str">
            <v>AOS</v>
          </cell>
          <cell r="B14" t="str">
            <v>AOS STUDLEY</v>
          </cell>
          <cell r="C14" t="str">
            <v>24 rue Jacques Ibert</v>
          </cell>
          <cell r="D14">
            <v>92533</v>
          </cell>
          <cell r="E14" t="str">
            <v>LEVALLOIS PERRET CEDEX</v>
          </cell>
          <cell r="F14" t="str">
            <v>France</v>
          </cell>
          <cell r="G14" t="str">
            <v>Toute la France</v>
          </cell>
          <cell r="H14" t="str">
            <v>Agencement</v>
          </cell>
          <cell r="I14" t="str">
            <v>A1 - Tertiaire</v>
          </cell>
          <cell r="J14" t="str">
            <v>Emmanuel Boussard</v>
          </cell>
          <cell r="K14" t="str">
            <v>01 73 01 21 00</v>
          </cell>
          <cell r="M14" t="str">
            <v>01 73 01 21 01</v>
          </cell>
        </row>
        <row r="15">
          <cell r="A15" t="str">
            <v>ARC EBÉNISTERIE</v>
          </cell>
          <cell r="B15" t="str">
            <v>ARC Ebénisterie</v>
          </cell>
          <cell r="C15" t="str">
            <v>7 rue de la Cellophane - Parc de la Vaucouleurs</v>
          </cell>
          <cell r="D15">
            <v>78711</v>
          </cell>
          <cell r="E15" t="str">
            <v>Mantes la Ville</v>
          </cell>
          <cell r="F15" t="str">
            <v>France</v>
          </cell>
          <cell r="G15" t="str">
            <v>Ile de France</v>
          </cell>
          <cell r="H15" t="str">
            <v>Agencement</v>
          </cell>
          <cell r="I15" t="str">
            <v>A1 - Tertiaire</v>
          </cell>
          <cell r="J15" t="str">
            <v>Emmanuel Boussard</v>
          </cell>
          <cell r="K15">
            <v>134784242</v>
          </cell>
          <cell r="M15">
            <v>134784488</v>
          </cell>
        </row>
        <row r="16">
          <cell r="A16" t="str">
            <v>ARCHI B</v>
          </cell>
          <cell r="B16" t="str">
            <v>ARCHI B</v>
          </cell>
          <cell r="C16" t="str">
            <v>13 Bis, Rue des longs prés  5 Villa des Fleurs</v>
          </cell>
          <cell r="D16">
            <v>92100</v>
          </cell>
          <cell r="E16" t="str">
            <v>BOULOGNE BILLANCOURT</v>
          </cell>
          <cell r="F16" t="str">
            <v>France</v>
          </cell>
          <cell r="G16" t="str">
            <v>Ile de France</v>
          </cell>
          <cell r="H16" t="str">
            <v>Agencement</v>
          </cell>
          <cell r="I16" t="str">
            <v>A1 - Tertiaire</v>
          </cell>
          <cell r="J16" t="str">
            <v>Emmanuel Boussard</v>
          </cell>
          <cell r="K16" t="str">
            <v>01 58 71 76 88</v>
          </cell>
        </row>
        <row r="17">
          <cell r="A17" t="str">
            <v>ARCHI PARTNERS</v>
          </cell>
          <cell r="B17" t="str">
            <v>ARCHI PARTNERS</v>
          </cell>
          <cell r="C17" t="str">
            <v>La Roche du Ribalet</v>
          </cell>
          <cell r="D17">
            <v>49300</v>
          </cell>
          <cell r="E17" t="str">
            <v>CHOLET</v>
          </cell>
          <cell r="F17" t="str">
            <v>France</v>
          </cell>
          <cell r="G17" t="str">
            <v>Toute la France</v>
          </cell>
          <cell r="H17" t="str">
            <v>Agencement</v>
          </cell>
          <cell r="I17" t="str">
            <v>A3 - Enseignes (avec pose)</v>
          </cell>
          <cell r="J17" t="str">
            <v>Emmanuel Boussard</v>
          </cell>
          <cell r="K17" t="str">
            <v>02 41 58 66 28</v>
          </cell>
          <cell r="M17" t="str">
            <v>02 41 71 93 57</v>
          </cell>
        </row>
        <row r="18">
          <cell r="A18" t="str">
            <v>ARCHITECTURE FARDIN</v>
          </cell>
          <cell r="B18" t="str">
            <v>ARCHITECTURE FARDIN</v>
          </cell>
          <cell r="C18" t="str">
            <v>28 r Fromenteaux</v>
          </cell>
          <cell r="D18">
            <v>44200</v>
          </cell>
          <cell r="E18" t="str">
            <v>NANTES</v>
          </cell>
          <cell r="F18" t="str">
            <v>France</v>
          </cell>
          <cell r="G18" t="str">
            <v>Nord Ouest</v>
          </cell>
          <cell r="H18" t="str">
            <v>Agencement</v>
          </cell>
          <cell r="I18" t="str">
            <v>A1 - Tertiaire</v>
          </cell>
          <cell r="J18" t="str">
            <v>Emmanuel Boussard</v>
          </cell>
          <cell r="K18" t="str">
            <v>02 51 76 36 43</v>
          </cell>
        </row>
        <row r="19">
          <cell r="A19" t="str">
            <v>ARTFORKIDS</v>
          </cell>
          <cell r="B19" t="str">
            <v>ART FOR KIDS</v>
          </cell>
          <cell r="C19" t="str">
            <v>1 rue du Général Delanne</v>
          </cell>
          <cell r="D19">
            <v>92200</v>
          </cell>
          <cell r="E19" t="str">
            <v>NEUILLY SUR SEINE</v>
          </cell>
          <cell r="F19" t="str">
            <v>France</v>
          </cell>
          <cell r="G19" t="str">
            <v>Ile de France</v>
          </cell>
          <cell r="H19" t="str">
            <v>Production</v>
          </cell>
          <cell r="I19" t="str">
            <v>P3 - Enseignes (sans pose)</v>
          </cell>
          <cell r="J19" t="str">
            <v>Emmanuel Boussard</v>
          </cell>
          <cell r="K19" t="str">
            <v>09 54 10 24 22</v>
          </cell>
        </row>
        <row r="20">
          <cell r="A20" t="str">
            <v>AS ENSEIGNE</v>
          </cell>
          <cell r="B20" t="str">
            <v>AS ENSEIGNE</v>
          </cell>
          <cell r="C20" t="str">
            <v>ZI LA TURBANIERE</v>
          </cell>
          <cell r="D20">
            <v>35530</v>
          </cell>
          <cell r="E20" t="str">
            <v>BRECE</v>
          </cell>
          <cell r="F20" t="str">
            <v>France</v>
          </cell>
          <cell r="G20" t="str">
            <v>Toute la France</v>
          </cell>
          <cell r="H20" t="str">
            <v>Production</v>
          </cell>
          <cell r="I20" t="str">
            <v>P1 - Sous Traitance Agencement</v>
          </cell>
          <cell r="J20" t="str">
            <v>Emmanuel Boussard</v>
          </cell>
          <cell r="K20">
            <v>299040202</v>
          </cell>
          <cell r="M20">
            <v>299040200</v>
          </cell>
        </row>
        <row r="21">
          <cell r="A21" t="str">
            <v>ASSELIN SAS THOUARS</v>
          </cell>
          <cell r="B21" t="str">
            <v>ASSELIN SAS THOUARS</v>
          </cell>
          <cell r="C21" t="str">
            <v>10, Boulevard Auguste Rodin BP 95</v>
          </cell>
          <cell r="D21">
            <v>79102</v>
          </cell>
          <cell r="E21" t="str">
            <v>THOUARS CEDEX 02</v>
          </cell>
          <cell r="F21" t="str">
            <v>France</v>
          </cell>
          <cell r="G21" t="str">
            <v>Toute la France</v>
          </cell>
          <cell r="H21" t="str">
            <v>Production</v>
          </cell>
          <cell r="I21" t="str">
            <v>P1 - Sous Traitance Agencement</v>
          </cell>
          <cell r="J21" t="str">
            <v>Marc Brouillet</v>
          </cell>
          <cell r="K21" t="str">
            <v>05 49 68 08 66</v>
          </cell>
          <cell r="M21" t="str">
            <v>05 49 66 62 38</v>
          </cell>
        </row>
        <row r="22">
          <cell r="A22" t="str">
            <v>ASS FDT</v>
          </cell>
          <cell r="B22" t="str">
            <v>ASSOCIATION AU FIL DU TEMPS</v>
          </cell>
          <cell r="C22" t="str">
            <v>208 rue de Bel Air</v>
          </cell>
          <cell r="D22">
            <v>49410</v>
          </cell>
          <cell r="E22" t="str">
            <v>LE MARILLAIS</v>
          </cell>
          <cell r="F22" t="str">
            <v>France</v>
          </cell>
          <cell r="G22" t="str">
            <v>Local</v>
          </cell>
          <cell r="H22" t="str">
            <v>Agencement</v>
          </cell>
          <cell r="I22" t="str">
            <v>A1 - Tertiaire</v>
          </cell>
          <cell r="J22" t="str">
            <v>Emmanuel Boussard</v>
          </cell>
        </row>
        <row r="23">
          <cell r="A23" t="str">
            <v>CLE</v>
          </cell>
          <cell r="B23" t="str">
            <v>ASSOCIATION CENTRE DE LOISIRS ENFANTS</v>
          </cell>
          <cell r="C23" t="str">
            <v>Maison des Services Publics, 2, rue du Comte-de-Champagny</v>
          </cell>
          <cell r="D23">
            <v>49310</v>
          </cell>
          <cell r="E23" t="str">
            <v>VIHIERS</v>
          </cell>
          <cell r="F23" t="str">
            <v>France</v>
          </cell>
          <cell r="G23" t="str">
            <v>Nord Ouest</v>
          </cell>
          <cell r="H23" t="str">
            <v>Agencement</v>
          </cell>
          <cell r="I23" t="str">
            <v>A2 - Loisirs</v>
          </cell>
          <cell r="J23" t="str">
            <v>Marc Brouillet</v>
          </cell>
        </row>
        <row r="24">
          <cell r="A24" t="str">
            <v>CHEVREUSE</v>
          </cell>
          <cell r="B24" t="str">
            <v>ATELIER DE CHEVREUSE</v>
          </cell>
          <cell r="C24" t="str">
            <v>ZI des Fousseaux  Rue Henriette Brault B.P.132</v>
          </cell>
          <cell r="D24">
            <v>49481</v>
          </cell>
          <cell r="E24" t="str">
            <v>SAINT SYLVAIN D'ANJOU</v>
          </cell>
          <cell r="F24" t="str">
            <v>France</v>
          </cell>
          <cell r="G24" t="str">
            <v>Nord Ouest</v>
          </cell>
          <cell r="H24" t="str">
            <v>Production</v>
          </cell>
          <cell r="I24" t="str">
            <v>P3 - Enseignes (sans pose)</v>
          </cell>
          <cell r="J24" t="str">
            <v>Emmanuel Boussard</v>
          </cell>
          <cell r="K24" t="str">
            <v>02 41 76 84 84</v>
          </cell>
          <cell r="M24" t="str">
            <v>02 41 76 89 27</v>
          </cell>
        </row>
        <row r="25">
          <cell r="A25" t="str">
            <v>ATELIER PEYTAVIN</v>
          </cell>
          <cell r="B25" t="str">
            <v>ATELIER PEYTAVIN</v>
          </cell>
          <cell r="C25" t="str">
            <v>15 Avenue d'Assas</v>
          </cell>
          <cell r="D25">
            <v>34000</v>
          </cell>
          <cell r="E25" t="str">
            <v>MONTPELLIER</v>
          </cell>
          <cell r="F25" t="str">
            <v>France</v>
          </cell>
          <cell r="G25" t="str">
            <v>Sud Ouest</v>
          </cell>
          <cell r="H25" t="str">
            <v>Agencement</v>
          </cell>
          <cell r="I25" t="str">
            <v>A2 - Loisirs</v>
          </cell>
          <cell r="J25" t="str">
            <v>Emmanuel Boussard</v>
          </cell>
          <cell r="K25" t="str">
            <v>04 67 70 92 00</v>
          </cell>
        </row>
        <row r="26">
          <cell r="A26" t="str">
            <v>ATELIER VIE</v>
          </cell>
          <cell r="B26" t="str">
            <v>ATELIER VIE</v>
          </cell>
          <cell r="C26" t="str">
            <v>15 rue du Rocher  ZA de l'Aubinière</v>
          </cell>
          <cell r="D26">
            <v>49124</v>
          </cell>
          <cell r="E26" t="str">
            <v>ST BARTHELEMY D ANJOU</v>
          </cell>
          <cell r="F26" t="str">
            <v>France</v>
          </cell>
          <cell r="I26" t="str">
            <v>France</v>
          </cell>
        </row>
        <row r="27">
          <cell r="A27" t="str">
            <v>ATELIER DES CHEFS</v>
          </cell>
          <cell r="B27" t="str">
            <v>ATELIERS DES CHEFS</v>
          </cell>
          <cell r="C27" t="str">
            <v>Rue de Pinthière</v>
          </cell>
          <cell r="D27">
            <v>75015</v>
          </cell>
          <cell r="E27" t="str">
            <v>PARIS</v>
          </cell>
          <cell r="F27" t="str">
            <v>France</v>
          </cell>
          <cell r="G27" t="str">
            <v>Ile de France</v>
          </cell>
          <cell r="H27" t="str">
            <v>Agencement</v>
          </cell>
          <cell r="I27" t="str">
            <v>A3 - Enseignes (avec pose)</v>
          </cell>
          <cell r="J27" t="str">
            <v>Emmanuel Boussard</v>
          </cell>
        </row>
        <row r="28">
          <cell r="A28" t="str">
            <v>NORMAND</v>
          </cell>
          <cell r="B28" t="str">
            <v>ATELIERS NORMAND</v>
          </cell>
          <cell r="C28" t="str">
            <v>41, quai de Versailles  BP 90126</v>
          </cell>
          <cell r="D28">
            <v>44001</v>
          </cell>
          <cell r="E28" t="str">
            <v>NANTES cedex 1</v>
          </cell>
          <cell r="F28" t="str">
            <v>France</v>
          </cell>
          <cell r="G28" t="str">
            <v>Nord Ouest</v>
          </cell>
          <cell r="H28" t="str">
            <v>Production</v>
          </cell>
          <cell r="I28" t="str">
            <v>P1 - Sous Traitance Agencement</v>
          </cell>
          <cell r="J28" t="str">
            <v>Emmanuel Boussard</v>
          </cell>
          <cell r="K28" t="str">
            <v>02 40 37 27 17</v>
          </cell>
          <cell r="M28" t="str">
            <v>02 40 37 91 80</v>
          </cell>
        </row>
        <row r="29">
          <cell r="A29" t="str">
            <v>ST JACQUES</v>
          </cell>
          <cell r="B29" t="str">
            <v>ATELIERS SAINT JACQUES</v>
          </cell>
          <cell r="C29" t="str">
            <v>Domaine de Coubertin</v>
          </cell>
          <cell r="D29">
            <v>78470</v>
          </cell>
          <cell r="E29" t="str">
            <v>ST REMY LES CHEVREUSE</v>
          </cell>
          <cell r="F29" t="str">
            <v>France</v>
          </cell>
          <cell r="G29" t="str">
            <v>Ile de France</v>
          </cell>
          <cell r="H29" t="str">
            <v>Production</v>
          </cell>
          <cell r="I29" t="str">
            <v>P1 - Sous Traitance Agencement</v>
          </cell>
          <cell r="J29" t="str">
            <v>Emmanuel Boussard</v>
          </cell>
          <cell r="K29" t="str">
            <v>01 30 85 69 21</v>
          </cell>
          <cell r="M29" t="str">
            <v>01 30 85 69 30</v>
          </cell>
        </row>
        <row r="30">
          <cell r="A30" t="str">
            <v>AUZOUX.</v>
          </cell>
          <cell r="B30" t="str">
            <v>AUZOUX</v>
          </cell>
          <cell r="C30" t="str">
            <v>2016 rue de Louviers</v>
          </cell>
          <cell r="D30">
            <v>76320</v>
          </cell>
          <cell r="E30" t="str">
            <v>ST PIERRE LES ELBEUF</v>
          </cell>
          <cell r="F30" t="str">
            <v>France</v>
          </cell>
          <cell r="G30" t="str">
            <v>Nord Ouest</v>
          </cell>
          <cell r="H30" t="str">
            <v>Production</v>
          </cell>
          <cell r="I30" t="str">
            <v>P1 - Sous Traitance Agencement</v>
          </cell>
          <cell r="J30" t="str">
            <v>Marc Brouillet</v>
          </cell>
          <cell r="K30" t="str">
            <v>02.35.81.55.30</v>
          </cell>
          <cell r="L30" t="str">
            <v>06 10 87 27 94</v>
          </cell>
          <cell r="M30" t="str">
            <v>02.35.77.25.48</v>
          </cell>
        </row>
        <row r="31">
          <cell r="A31" t="str">
            <v>ELIOR</v>
          </cell>
          <cell r="B31" t="str">
            <v>AVENANCE ELIOR</v>
          </cell>
          <cell r="C31" t="str">
            <v xml:space="preserve">46 - 52 Rue Albert </v>
          </cell>
          <cell r="D31">
            <v>75640</v>
          </cell>
          <cell r="E31" t="str">
            <v>PARIS CEDEX 13</v>
          </cell>
          <cell r="F31" t="str">
            <v>France</v>
          </cell>
          <cell r="G31" t="str">
            <v>France</v>
          </cell>
          <cell r="I31" t="str">
            <v>France</v>
          </cell>
          <cell r="J31" t="str">
            <v>Emmanuel Boussard</v>
          </cell>
        </row>
        <row r="32">
          <cell r="A32" t="str">
            <v>AVENANCE</v>
          </cell>
          <cell r="B32" t="str">
            <v>AVENANCE ENTREPRISES</v>
          </cell>
          <cell r="C32" t="str">
            <v>46/52 RUE ALBERT</v>
          </cell>
          <cell r="D32">
            <v>75640</v>
          </cell>
          <cell r="E32" t="str">
            <v>PARIS CEDEX 13</v>
          </cell>
          <cell r="F32" t="str">
            <v>France</v>
          </cell>
          <cell r="G32" t="str">
            <v>Ile de France</v>
          </cell>
          <cell r="H32" t="str">
            <v>Production</v>
          </cell>
          <cell r="I32" t="str">
            <v>P3 - Enseignes (sans pose)</v>
          </cell>
          <cell r="J32" t="str">
            <v>Emmanuel Boussard</v>
          </cell>
        </row>
        <row r="33">
          <cell r="A33" t="str">
            <v>BALENCIAGA</v>
          </cell>
          <cell r="B33" t="str">
            <v>BALENCIAGA</v>
          </cell>
          <cell r="C33" t="str">
            <v>7 avenue George V</v>
          </cell>
          <cell r="D33">
            <v>75008</v>
          </cell>
          <cell r="E33" t="str">
            <v>PARIS</v>
          </cell>
          <cell r="F33" t="str">
            <v>France</v>
          </cell>
          <cell r="G33" t="str">
            <v>Hors France</v>
          </cell>
          <cell r="H33" t="str">
            <v>Agencement</v>
          </cell>
          <cell r="I33" t="str">
            <v>A3 - Enseignes (avec pose)</v>
          </cell>
          <cell r="J33" t="str">
            <v>Emmanuel Boussard</v>
          </cell>
          <cell r="K33" t="str">
            <v>01.56.52.17.17</v>
          </cell>
          <cell r="L33" t="str">
            <v>06.25.25.87.57</v>
          </cell>
          <cell r="M33" t="str">
            <v>01.56.52.12.27</v>
          </cell>
        </row>
        <row r="34">
          <cell r="A34" t="str">
            <v>BALISTRERI</v>
          </cell>
          <cell r="B34" t="str">
            <v>BALISTRERI ARCHITECTE</v>
          </cell>
          <cell r="C34" t="str">
            <v xml:space="preserve">15 rue du Grand Veneur  </v>
          </cell>
          <cell r="D34">
            <v>75018</v>
          </cell>
          <cell r="E34" t="str">
            <v>PARIS</v>
          </cell>
          <cell r="F34" t="str">
            <v>France</v>
          </cell>
          <cell r="G34" t="str">
            <v>Toute la France</v>
          </cell>
          <cell r="H34" t="str">
            <v>Agencement</v>
          </cell>
          <cell r="I34" t="str">
            <v>A1 - Tertiaire</v>
          </cell>
          <cell r="J34" t="str">
            <v>Emmanuel Boussard</v>
          </cell>
          <cell r="K34">
            <v>144780206</v>
          </cell>
          <cell r="M34">
            <v>144780206</v>
          </cell>
        </row>
        <row r="35">
          <cell r="A35" t="str">
            <v>BATIDECOR</v>
          </cell>
          <cell r="B35" t="str">
            <v>BATI DECOR</v>
          </cell>
          <cell r="C35" t="str">
            <v>Rue Rene Hersen  ZI La Violette</v>
          </cell>
          <cell r="D35">
            <v>49240</v>
          </cell>
          <cell r="E35" t="str">
            <v>AVRILLE</v>
          </cell>
          <cell r="F35" t="str">
            <v>France</v>
          </cell>
          <cell r="G35" t="str">
            <v>Nord Ouest</v>
          </cell>
          <cell r="H35" t="str">
            <v>Production</v>
          </cell>
          <cell r="I35" t="str">
            <v>P1 - Sous Traitance Agencement</v>
          </cell>
          <cell r="J35" t="str">
            <v>Marc Brouillet</v>
          </cell>
          <cell r="K35" t="str">
            <v>02 41 69 23 87</v>
          </cell>
          <cell r="M35" t="str">
            <v>02 41 69 30 67</v>
          </cell>
        </row>
        <row r="36">
          <cell r="A36" t="str">
            <v>BATIRENOV</v>
          </cell>
          <cell r="B36" t="str">
            <v>BATI RENOV</v>
          </cell>
          <cell r="C36" t="str">
            <v>20, Rue Christophe Colomb</v>
          </cell>
          <cell r="D36">
            <v>94310</v>
          </cell>
          <cell r="E36" t="str">
            <v>ORLY</v>
          </cell>
          <cell r="F36" t="str">
            <v>France</v>
          </cell>
          <cell r="G36" t="str">
            <v>Toute la France</v>
          </cell>
          <cell r="H36" t="str">
            <v>Agencement</v>
          </cell>
          <cell r="I36" t="str">
            <v>A1 - Tertiaire</v>
          </cell>
          <cell r="J36" t="str">
            <v>Emmanuel Boussard</v>
          </cell>
          <cell r="K36" t="str">
            <v>01 48 53 63 00</v>
          </cell>
          <cell r="M36" t="str">
            <v>01 48 53 63 10</v>
          </cell>
        </row>
        <row r="37">
          <cell r="A37" t="str">
            <v>BEAUER</v>
          </cell>
          <cell r="B37" t="str">
            <v>BEAUER</v>
          </cell>
          <cell r="C37" t="str">
            <v>7 rue des Mésanges</v>
          </cell>
          <cell r="D37">
            <v>91190</v>
          </cell>
          <cell r="E37" t="str">
            <v>GIF SUR YVETTE</v>
          </cell>
          <cell r="F37" t="str">
            <v>France</v>
          </cell>
          <cell r="G37" t="str">
            <v>Ile de France</v>
          </cell>
          <cell r="H37" t="str">
            <v>Production</v>
          </cell>
          <cell r="I37" t="str">
            <v>P3 - Enseignes (sans pose)</v>
          </cell>
          <cell r="J37" t="str">
            <v>Marc Brouillet</v>
          </cell>
          <cell r="L37" t="str">
            <v>06 89 10 02 43</v>
          </cell>
        </row>
        <row r="38">
          <cell r="A38" t="str">
            <v>BELL &amp; ROSS</v>
          </cell>
          <cell r="B38" t="str">
            <v>BELL &amp; ROSS</v>
          </cell>
          <cell r="C38" t="str">
            <v>8 rue Copernic</v>
          </cell>
          <cell r="D38">
            <v>75116</v>
          </cell>
          <cell r="E38" t="str">
            <v>PARIS</v>
          </cell>
          <cell r="F38" t="str">
            <v>France</v>
          </cell>
          <cell r="G38" t="str">
            <v>International</v>
          </cell>
          <cell r="H38" t="str">
            <v>Agencement</v>
          </cell>
          <cell r="I38" t="str">
            <v>A3 - Enseignes (avec pose)</v>
          </cell>
          <cell r="J38" t="str">
            <v>Emmanuel Boussard</v>
          </cell>
          <cell r="K38">
            <v>173739344</v>
          </cell>
          <cell r="M38">
            <v>173739301</v>
          </cell>
        </row>
        <row r="39">
          <cell r="A39" t="str">
            <v>BERNARD</v>
          </cell>
          <cell r="B39" t="str">
            <v>BERNARD Rodolphe</v>
          </cell>
          <cell r="C39" t="str">
            <v>358 rue René Geaudicheau</v>
          </cell>
          <cell r="D39">
            <v>49700</v>
          </cell>
          <cell r="E39" t="str">
            <v>DOUE LA FONTAINE</v>
          </cell>
          <cell r="F39" t="str">
            <v>France</v>
          </cell>
        </row>
        <row r="40">
          <cell r="A40" t="str">
            <v>BESNARD</v>
          </cell>
          <cell r="B40" t="str">
            <v>BESNARD Carine</v>
          </cell>
          <cell r="C40" t="str">
            <v>4 Impasse Marronniers</v>
          </cell>
          <cell r="D40">
            <v>49700</v>
          </cell>
          <cell r="E40" t="str">
            <v>DOUE LA FONTAINE</v>
          </cell>
          <cell r="F40" t="str">
            <v>France</v>
          </cell>
        </row>
        <row r="41">
          <cell r="A41" t="str">
            <v>BLANVILAIN AGENCEMENT S.A</v>
          </cell>
          <cell r="B41" t="str">
            <v>BLANVILAIN AGENCEMENTS SAS</v>
          </cell>
          <cell r="C41" t="str">
            <v>6, rue des Balanciers  PA La Forge - BP 73137</v>
          </cell>
          <cell r="D41">
            <v>35831</v>
          </cell>
          <cell r="E41" t="str">
            <v>BETTON CEDEX</v>
          </cell>
          <cell r="F41" t="str">
            <v>France</v>
          </cell>
          <cell r="G41" t="str">
            <v>Toute la France</v>
          </cell>
          <cell r="H41" t="str">
            <v>Production</v>
          </cell>
          <cell r="I41" t="str">
            <v>P1 - Sous Traitance Agencement</v>
          </cell>
          <cell r="J41" t="str">
            <v>Emmanuel Boussard</v>
          </cell>
          <cell r="K41" t="str">
            <v>02 99 55 88 09</v>
          </cell>
          <cell r="M41" t="str">
            <v>02 99 55 73 65</v>
          </cell>
        </row>
        <row r="42">
          <cell r="A42" t="str">
            <v>BVC</v>
          </cell>
          <cell r="B42" t="str">
            <v>BLEU VERT CONCEPTS</v>
          </cell>
          <cell r="C42" t="str">
            <v>8 rue Gassendi</v>
          </cell>
          <cell r="D42">
            <v>75014</v>
          </cell>
          <cell r="E42" t="str">
            <v>PARIS</v>
          </cell>
          <cell r="F42" t="str">
            <v>France</v>
          </cell>
          <cell r="G42" t="str">
            <v>Ile de France</v>
          </cell>
          <cell r="H42" t="str">
            <v>Agencement</v>
          </cell>
          <cell r="I42" t="str">
            <v>A1 - Tertiaire</v>
          </cell>
          <cell r="J42" t="str">
            <v>Emmanuel Boussard</v>
          </cell>
          <cell r="K42" t="str">
            <v>01 43 20 51 98</v>
          </cell>
          <cell r="M42" t="str">
            <v>01 43 20 51 98</v>
          </cell>
        </row>
        <row r="43">
          <cell r="A43" t="str">
            <v>BONNARDEL</v>
          </cell>
          <cell r="B43" t="str">
            <v>BONNARDEL SAS</v>
          </cell>
          <cell r="C43" t="str">
            <v>2, Avenue du Président Paul Séramy</v>
          </cell>
          <cell r="D43">
            <v>77870</v>
          </cell>
          <cell r="E43" t="str">
            <v>VULAINES SUR SEINE</v>
          </cell>
          <cell r="F43" t="str">
            <v>France</v>
          </cell>
          <cell r="G43" t="str">
            <v>Ile de France</v>
          </cell>
          <cell r="H43" t="str">
            <v>Production</v>
          </cell>
          <cell r="I43" t="str">
            <v>P1 - Sous Traitance Agencement</v>
          </cell>
          <cell r="J43" t="str">
            <v>Emmanuel Boussard</v>
          </cell>
          <cell r="K43" t="str">
            <v>01 64 69 54 80</v>
          </cell>
          <cell r="M43" t="str">
            <v>01 64 23 92 11</v>
          </cell>
        </row>
        <row r="44">
          <cell r="A44" t="str">
            <v>BONNET.</v>
          </cell>
          <cell r="B44" t="str">
            <v>BONNET</v>
          </cell>
          <cell r="C44" t="str">
            <v>4 Allée Nicephore Niepce</v>
          </cell>
          <cell r="D44">
            <v>93360</v>
          </cell>
          <cell r="E44" t="str">
            <v>NEUILLY PLAISANCE</v>
          </cell>
          <cell r="F44" t="str">
            <v>France</v>
          </cell>
          <cell r="G44" t="str">
            <v>Ile de France</v>
          </cell>
          <cell r="H44" t="str">
            <v>Production</v>
          </cell>
          <cell r="I44" t="str">
            <v>P1 - Sous Traitance Agencement</v>
          </cell>
          <cell r="J44" t="str">
            <v>Emmanuel Boussard</v>
          </cell>
          <cell r="K44" t="str">
            <v>01 41 54 58 50</v>
          </cell>
          <cell r="M44" t="str">
            <v>01 41 54 58 51</v>
          </cell>
        </row>
        <row r="45">
          <cell r="A45" t="str">
            <v>BOUCHERON</v>
          </cell>
          <cell r="B45" t="str">
            <v>BOUCHERON SAS</v>
          </cell>
          <cell r="C45" t="str">
            <v>20 rue de la Paix</v>
          </cell>
          <cell r="D45">
            <v>75002</v>
          </cell>
          <cell r="E45" t="str">
            <v>PARIS</v>
          </cell>
          <cell r="F45" t="str">
            <v>France</v>
          </cell>
          <cell r="G45" t="str">
            <v>International</v>
          </cell>
          <cell r="H45" t="str">
            <v>Agencement</v>
          </cell>
          <cell r="I45" t="str">
            <v>A3 - Enseignes (avec pose)</v>
          </cell>
          <cell r="J45" t="str">
            <v>Emmanuel Boussard</v>
          </cell>
        </row>
        <row r="46">
          <cell r="A46" t="str">
            <v>BOULAY</v>
          </cell>
          <cell r="B46" t="str">
            <v>BOULAY Jérémy</v>
          </cell>
          <cell r="C46" t="str">
            <v>24 rue des Ecoles</v>
          </cell>
          <cell r="D46">
            <v>49400</v>
          </cell>
          <cell r="E46" t="str">
            <v>CHACE</v>
          </cell>
          <cell r="F46" t="str">
            <v>France</v>
          </cell>
          <cell r="H46" t="str">
            <v>Salarié</v>
          </cell>
          <cell r="I46" t="str">
            <v>Inactif</v>
          </cell>
          <cell r="J46" t="str">
            <v>Emmanuel Boussard</v>
          </cell>
        </row>
        <row r="47">
          <cell r="A47" t="str">
            <v>BOUSSARD</v>
          </cell>
          <cell r="B47" t="str">
            <v>BOUSSARD Emmanuel</v>
          </cell>
          <cell r="C47" t="str">
            <v>1bis rue Théobald de Soland</v>
          </cell>
          <cell r="D47">
            <v>49380</v>
          </cell>
          <cell r="E47" t="str">
            <v>THOUARCE</v>
          </cell>
          <cell r="F47" t="str">
            <v>France</v>
          </cell>
          <cell r="H47" t="str">
            <v>Salarié</v>
          </cell>
          <cell r="I47" t="str">
            <v>Inactif</v>
          </cell>
          <cell r="J47" t="str">
            <v>Emmanuel Boussard</v>
          </cell>
        </row>
        <row r="48">
          <cell r="A48" t="str">
            <v>BOUSSEAU</v>
          </cell>
          <cell r="B48" t="str">
            <v>BOUSSEAU Arnaud</v>
          </cell>
          <cell r="C48" t="str">
            <v>31 rue Colonel Panaget</v>
          </cell>
          <cell r="D48">
            <v>49540</v>
          </cell>
          <cell r="E48" t="str">
            <v>MARTIGNE BRIAND</v>
          </cell>
          <cell r="F48" t="str">
            <v>France</v>
          </cell>
          <cell r="H48" t="str">
            <v>Salarié</v>
          </cell>
          <cell r="I48" t="str">
            <v>Inactif</v>
          </cell>
          <cell r="J48" t="str">
            <v>Emmanuel Boussard</v>
          </cell>
        </row>
        <row r="49">
          <cell r="A49" t="str">
            <v xml:space="preserve">P_ BOUSSEAU </v>
          </cell>
          <cell r="B49" t="str">
            <v>BOUSSEAU Arnaud</v>
          </cell>
          <cell r="C49" t="str">
            <v>7 route d'Angers</v>
          </cell>
          <cell r="D49">
            <v>49700</v>
          </cell>
          <cell r="E49" t="str">
            <v>AMBILLOU CHÂTEAU</v>
          </cell>
          <cell r="F49" t="str">
            <v>France</v>
          </cell>
          <cell r="H49" t="str">
            <v>Salarié</v>
          </cell>
          <cell r="I49" t="str">
            <v>Inactif</v>
          </cell>
          <cell r="J49" t="str">
            <v>Emmanuel Boussard</v>
          </cell>
        </row>
        <row r="50">
          <cell r="A50" t="str">
            <v>BOUYGUES</v>
          </cell>
          <cell r="B50" t="str">
            <v>BOUYGUES RENOVATION PRIVEE</v>
          </cell>
          <cell r="C50" t="str">
            <v>1 avenue Eugène Freyssinet</v>
          </cell>
          <cell r="D50">
            <v>78061</v>
          </cell>
          <cell r="E50" t="str">
            <v>ST QUENTIN EN YVELINES CEDEX</v>
          </cell>
          <cell r="F50" t="str">
            <v>France</v>
          </cell>
          <cell r="G50" t="str">
            <v>Toute la France</v>
          </cell>
          <cell r="H50" t="str">
            <v>Agencement</v>
          </cell>
          <cell r="I50" t="str">
            <v>A1 - Tertiaire</v>
          </cell>
          <cell r="J50" t="str">
            <v>Emmanuel Boussard</v>
          </cell>
          <cell r="K50" t="str">
            <v>01 30 60 57 27</v>
          </cell>
          <cell r="L50" t="str">
            <v>06 60 35 44 83</v>
          </cell>
          <cell r="M50" t="str">
            <v>01 30 60 22 53</v>
          </cell>
        </row>
        <row r="51">
          <cell r="A51" t="str">
            <v>BREHERET</v>
          </cell>
          <cell r="B51" t="str">
            <v>BREHERET Anthony</v>
          </cell>
          <cell r="C51" t="str">
            <v>106 rue Nationale</v>
          </cell>
          <cell r="D51">
            <v>49120</v>
          </cell>
          <cell r="E51" t="str">
            <v>CHEMILLE</v>
          </cell>
          <cell r="F51" t="str">
            <v>France</v>
          </cell>
          <cell r="J51" t="str">
            <v>Emmanuel Boussard</v>
          </cell>
        </row>
        <row r="52">
          <cell r="A52" t="str">
            <v>BROUILLET HULSEMANS</v>
          </cell>
          <cell r="B52" t="str">
            <v>BROUILLET HULSEMANS Marc &amp; Lut</v>
          </cell>
          <cell r="C52" t="str">
            <v>L'Arbâlétrier</v>
          </cell>
          <cell r="D52">
            <v>49380</v>
          </cell>
          <cell r="E52" t="str">
            <v>FAVERAYE MACHELLES</v>
          </cell>
          <cell r="F52" t="str">
            <v>France</v>
          </cell>
        </row>
        <row r="53">
          <cell r="A53" t="str">
            <v>BROUILLETLUCIEN</v>
          </cell>
          <cell r="B53" t="str">
            <v>BROUILLET Lucien</v>
          </cell>
          <cell r="C53" t="str">
            <v>53 Route d'Anjou</v>
          </cell>
          <cell r="D53">
            <v>49540</v>
          </cell>
          <cell r="E53" t="str">
            <v>MARTIGNE BRIAND</v>
          </cell>
          <cell r="F53" t="str">
            <v>France</v>
          </cell>
          <cell r="K53" t="str">
            <v>09 75 69 66 12</v>
          </cell>
        </row>
        <row r="54">
          <cell r="A54" t="str">
            <v>BROUILLET</v>
          </cell>
          <cell r="B54" t="str">
            <v>BROUILLET PRODUCTION</v>
          </cell>
          <cell r="C54" t="str">
            <v>rue des Muriers  Z.I. des Ronces</v>
          </cell>
          <cell r="D54">
            <v>49540</v>
          </cell>
          <cell r="E54" t="str">
            <v>MARTIGNE-BRIAND</v>
          </cell>
          <cell r="F54" t="str">
            <v>France</v>
          </cell>
          <cell r="J54" t="str">
            <v>Marc Brouillet</v>
          </cell>
          <cell r="K54" t="str">
            <v>02 41 59 43 70</v>
          </cell>
          <cell r="M54" t="str">
            <v>02 41 59 46 20</v>
          </cell>
        </row>
        <row r="55">
          <cell r="A55" t="str">
            <v>BTNR</v>
          </cell>
          <cell r="B55" t="str">
            <v>BTNR</v>
          </cell>
          <cell r="C55" t="str">
            <v>3, chemin de la Vierge</v>
          </cell>
          <cell r="D55">
            <v>95190</v>
          </cell>
          <cell r="E55" t="str">
            <v>GOUSSAINVILLE</v>
          </cell>
          <cell r="F55" t="str">
            <v>France</v>
          </cell>
          <cell r="G55" t="str">
            <v>Ile de France</v>
          </cell>
          <cell r="H55" t="str">
            <v>Agencement</v>
          </cell>
          <cell r="I55" t="str">
            <v>A1 - Tertiaire</v>
          </cell>
          <cell r="J55" t="str">
            <v>Emmanuel Boussard</v>
          </cell>
          <cell r="K55" t="str">
            <v xml:space="preserve">01 30 11 12 45 </v>
          </cell>
          <cell r="M55" t="str">
            <v>01 39 88 76 16</v>
          </cell>
        </row>
        <row r="56">
          <cell r="A56" t="str">
            <v>C2A</v>
          </cell>
          <cell r="B56" t="str">
            <v>C2A</v>
          </cell>
          <cell r="C56" t="str">
            <v>53 rue de la Victoire</v>
          </cell>
          <cell r="D56">
            <v>75009</v>
          </cell>
          <cell r="E56" t="str">
            <v>PARIS</v>
          </cell>
          <cell r="F56" t="str">
            <v>France</v>
          </cell>
          <cell r="G56" t="str">
            <v>Ile de France</v>
          </cell>
          <cell r="H56" t="str">
            <v>Agencement</v>
          </cell>
          <cell r="I56" t="str">
            <v>A1 - Tertiaire</v>
          </cell>
          <cell r="J56" t="str">
            <v>Emmanuel Boussard</v>
          </cell>
        </row>
        <row r="57">
          <cell r="A57" t="str">
            <v>ORY</v>
          </cell>
          <cell r="B57" t="str">
            <v>CABINET JEAN-JACQUES ORY</v>
          </cell>
          <cell r="C57" t="str">
            <v>91 bis rue du Cherche Midi</v>
          </cell>
          <cell r="D57">
            <v>75006</v>
          </cell>
          <cell r="E57" t="str">
            <v>PARIS</v>
          </cell>
          <cell r="F57" t="str">
            <v>France</v>
          </cell>
          <cell r="G57" t="str">
            <v>International</v>
          </cell>
          <cell r="H57" t="str">
            <v>Agencement</v>
          </cell>
          <cell r="I57" t="str">
            <v>A1 - Tertiaire</v>
          </cell>
          <cell r="J57" t="str">
            <v>Emmanuel Boussard</v>
          </cell>
        </row>
        <row r="58">
          <cell r="A58" t="str">
            <v>CADU</v>
          </cell>
          <cell r="B58" t="str">
            <v>CADU CLAUDE</v>
          </cell>
          <cell r="C58" t="str">
            <v>La Denizière</v>
          </cell>
          <cell r="D58">
            <v>49360</v>
          </cell>
          <cell r="E58" t="str">
            <v>VIHIERS</v>
          </cell>
          <cell r="F58" t="str">
            <v>France</v>
          </cell>
          <cell r="H58" t="str">
            <v>Salarié</v>
          </cell>
          <cell r="I58" t="str">
            <v>Inactif</v>
          </cell>
          <cell r="J58" t="str">
            <v>Emmanuel Boussard</v>
          </cell>
        </row>
        <row r="59">
          <cell r="A59" t="str">
            <v>CAPRON</v>
          </cell>
          <cell r="B59" t="str">
            <v>CAPRON MENUISERIE SAS</v>
          </cell>
          <cell r="C59" t="str">
            <v>19  rue Marius Hué  BP 85</v>
          </cell>
          <cell r="D59">
            <v>91370</v>
          </cell>
          <cell r="E59" t="str">
            <v>VERRIERES LE BUISSON CEDEX</v>
          </cell>
          <cell r="F59" t="str">
            <v>France</v>
          </cell>
          <cell r="G59" t="str">
            <v>Ile de France</v>
          </cell>
          <cell r="H59" t="str">
            <v>Production</v>
          </cell>
          <cell r="I59" t="str">
            <v>P1 - Sous Traitance Agencement</v>
          </cell>
          <cell r="J59" t="str">
            <v>Emmanuel Boussard</v>
          </cell>
          <cell r="K59" t="str">
            <v>01 69 53 19 19</v>
          </cell>
          <cell r="M59" t="str">
            <v>01 69 53 98 98</v>
          </cell>
        </row>
        <row r="60">
          <cell r="A60" t="str">
            <v>CARI</v>
          </cell>
          <cell r="B60" t="str">
            <v>CARI</v>
          </cell>
          <cell r="C60" t="str">
            <v>136 rue Léon Faucher  BP 2759</v>
          </cell>
          <cell r="D60">
            <v>51065</v>
          </cell>
          <cell r="E60" t="str">
            <v>REIMS CEDEX</v>
          </cell>
          <cell r="F60" t="str">
            <v>France</v>
          </cell>
          <cell r="G60" t="str">
            <v>Ile de France</v>
          </cell>
          <cell r="H60" t="str">
            <v>Agencement</v>
          </cell>
          <cell r="I60" t="str">
            <v>A1 - Tertiaire</v>
          </cell>
          <cell r="J60" t="str">
            <v>Emmanuel Boussard</v>
          </cell>
          <cell r="K60" t="str">
            <v>03 26 48 42 43</v>
          </cell>
          <cell r="M60" t="str">
            <v>03 26 07 44 57</v>
          </cell>
        </row>
        <row r="61">
          <cell r="A61" t="str">
            <v>CAROFF</v>
          </cell>
          <cell r="B61" t="str">
            <v>CAROFF Sylvain</v>
          </cell>
          <cell r="C61" t="str">
            <v>23 rue Jean Falloux</v>
          </cell>
          <cell r="D61">
            <v>49310</v>
          </cell>
          <cell r="E61" t="str">
            <v>VIHIERS</v>
          </cell>
          <cell r="F61" t="str">
            <v>France</v>
          </cell>
          <cell r="H61" t="str">
            <v>Salarié</v>
          </cell>
          <cell r="I61" t="str">
            <v>Inactif</v>
          </cell>
          <cell r="J61" t="str">
            <v>Emmanuel Boussard</v>
          </cell>
        </row>
        <row r="62">
          <cell r="A62" t="str">
            <v>CARRE NOIR</v>
          </cell>
          <cell r="B62" t="str">
            <v>CARRE NOIR</v>
          </cell>
          <cell r="C62" t="str">
            <v>24, rue Salomon de rothscshild</v>
          </cell>
          <cell r="D62">
            <v>92288</v>
          </cell>
          <cell r="E62" t="str">
            <v>SURESNES</v>
          </cell>
          <cell r="F62" t="str">
            <v>France</v>
          </cell>
          <cell r="G62" t="str">
            <v>International</v>
          </cell>
          <cell r="H62" t="str">
            <v>Agencement</v>
          </cell>
          <cell r="I62" t="str">
            <v>A3 - Enseignes (avec pose)</v>
          </cell>
          <cell r="J62" t="str">
            <v>Emmanuel Boussard</v>
          </cell>
          <cell r="K62" t="str">
            <v>01 57 32 87 76</v>
          </cell>
          <cell r="M62" t="str">
            <v>01 57 32 87 87</v>
          </cell>
        </row>
        <row r="63">
          <cell r="A63" t="str">
            <v>BAUDET</v>
          </cell>
          <cell r="B63" t="str">
            <v>CHANTIERS BAUDET</v>
          </cell>
          <cell r="C63" t="str">
            <v>Boulevard des Apprentis  BP 182</v>
          </cell>
          <cell r="D63">
            <v>44613</v>
          </cell>
          <cell r="E63" t="str">
            <v>ST NAZAIRE CEDEX</v>
          </cell>
          <cell r="F63" t="str">
            <v>France</v>
          </cell>
          <cell r="G63" t="str">
            <v>Nord Ouest</v>
          </cell>
          <cell r="H63" t="str">
            <v>Production</v>
          </cell>
          <cell r="I63" t="str">
            <v>P1 - Sous Traitance Agencement</v>
          </cell>
          <cell r="J63" t="str">
            <v>Emmanuel Boussard</v>
          </cell>
          <cell r="K63" t="str">
            <v>02 40 17 15 15</v>
          </cell>
          <cell r="M63" t="str">
            <v>02 40 90 42 87</v>
          </cell>
        </row>
        <row r="64">
          <cell r="A64" t="str">
            <v>CATANA GROUPE</v>
          </cell>
          <cell r="B64" t="str">
            <v>CATANA</v>
          </cell>
        </row>
        <row r="65">
          <cell r="A65" t="str">
            <v>CHAPPAZ</v>
          </cell>
          <cell r="B65" t="str">
            <v>CHAPPAZ</v>
          </cell>
          <cell r="C65" t="str">
            <v>4 allée de Valmy</v>
          </cell>
          <cell r="D65">
            <v>77184</v>
          </cell>
          <cell r="E65" t="str">
            <v>EMERAINVILLE</v>
          </cell>
          <cell r="F65" t="str">
            <v>France</v>
          </cell>
          <cell r="G65" t="str">
            <v>Ile de France</v>
          </cell>
          <cell r="H65" t="str">
            <v>Production</v>
          </cell>
          <cell r="I65" t="str">
            <v>P1 - Sous Traitance Agencement</v>
          </cell>
          <cell r="J65" t="str">
            <v>Marc Brouillet</v>
          </cell>
          <cell r="K65" t="str">
            <v>01 64 61 65 65</v>
          </cell>
          <cell r="M65" t="str">
            <v>01 64 61 61 09</v>
          </cell>
        </row>
        <row r="66">
          <cell r="A66" t="str">
            <v>CHAUVAT</v>
          </cell>
          <cell r="B66" t="str">
            <v>CHAUVAT Laurent</v>
          </cell>
          <cell r="C66" t="str">
            <v>2,  résidence de la paix  16, rue Panaget</v>
          </cell>
          <cell r="D66">
            <v>49540</v>
          </cell>
          <cell r="E66" t="str">
            <v>MARTIGNE BRIAND</v>
          </cell>
          <cell r="F66" t="str">
            <v>France</v>
          </cell>
          <cell r="H66" t="str">
            <v>Salarié</v>
          </cell>
          <cell r="I66" t="str">
            <v>Inactif</v>
          </cell>
          <cell r="J66" t="str">
            <v>Emmanuel Boussard</v>
          </cell>
        </row>
        <row r="67">
          <cell r="A67" t="str">
            <v>CHAUVIN</v>
          </cell>
          <cell r="B67" t="str">
            <v>CHAUVIN Julien</v>
          </cell>
          <cell r="C67" t="str">
            <v>25 rue Principale</v>
          </cell>
          <cell r="D67">
            <v>49700</v>
          </cell>
          <cell r="E67" t="str">
            <v>LOURESSE ROCHEMENIER</v>
          </cell>
          <cell r="F67" t="str">
            <v>France</v>
          </cell>
          <cell r="I67" t="str">
            <v>France</v>
          </cell>
        </row>
        <row r="68">
          <cell r="A68" t="str">
            <v>CHERRIER</v>
          </cell>
          <cell r="B68" t="str">
            <v>CHERRIER SOLANGE</v>
          </cell>
          <cell r="C68" t="str">
            <v>354 rue d'Argenton</v>
          </cell>
          <cell r="D68">
            <v>49700</v>
          </cell>
          <cell r="E68" t="str">
            <v>DOUE LA FONTAINE</v>
          </cell>
          <cell r="F68" t="str">
            <v>France</v>
          </cell>
          <cell r="J68" t="str">
            <v>Emmanuel Boussard</v>
          </cell>
        </row>
        <row r="69">
          <cell r="A69" t="str">
            <v>CHEVALIER</v>
          </cell>
          <cell r="B69" t="str">
            <v>CHEVALIER Jacques</v>
          </cell>
          <cell r="C69" t="str">
            <v>14 Chemin de Moulines</v>
          </cell>
          <cell r="D69">
            <v>49250</v>
          </cell>
          <cell r="E69" t="str">
            <v>BEAUFORT EN VALLEE</v>
          </cell>
          <cell r="F69" t="str">
            <v>France</v>
          </cell>
          <cell r="I69" t="str">
            <v>France</v>
          </cell>
        </row>
        <row r="70">
          <cell r="A70" t="str">
            <v>CHOLETAIS</v>
          </cell>
          <cell r="B70" t="str">
            <v>CHOLETAIS Yohann</v>
          </cell>
          <cell r="C70" t="str">
            <v>2 rue des Vignes</v>
          </cell>
          <cell r="D70">
            <v>49380</v>
          </cell>
          <cell r="E70" t="str">
            <v>THOUARCE</v>
          </cell>
          <cell r="F70" t="str">
            <v>France</v>
          </cell>
          <cell r="H70" t="str">
            <v>Salarié</v>
          </cell>
          <cell r="I70" t="str">
            <v>Inactif</v>
          </cell>
          <cell r="J70" t="str">
            <v>Emmanuel Boussard</v>
          </cell>
        </row>
        <row r="71">
          <cell r="A71" t="str">
            <v>CHOPARD</v>
          </cell>
          <cell r="B71" t="str">
            <v>CHOPARD Galeries Lafayette</v>
          </cell>
          <cell r="C71" t="str">
            <v>40 boulevard Haussmann</v>
          </cell>
          <cell r="D71">
            <v>75009</v>
          </cell>
          <cell r="E71" t="str">
            <v>PARIS</v>
          </cell>
          <cell r="F71" t="str">
            <v>France</v>
          </cell>
          <cell r="G71" t="str">
            <v>Ouest</v>
          </cell>
          <cell r="H71" t="str">
            <v>Agencement</v>
          </cell>
          <cell r="I71" t="str">
            <v>A3 - Enseignes (avec pose)</v>
          </cell>
          <cell r="J71" t="str">
            <v>Emmanuel Boussard</v>
          </cell>
          <cell r="K71">
            <v>142820114</v>
          </cell>
          <cell r="M71">
            <v>142820296</v>
          </cell>
        </row>
        <row r="72">
          <cell r="A72" t="str">
            <v>CIB 76</v>
          </cell>
          <cell r="B72" t="str">
            <v>CIB 76</v>
          </cell>
          <cell r="C72" t="str">
            <v>73-75 avenue Jean Jaurès</v>
          </cell>
          <cell r="D72">
            <v>76300</v>
          </cell>
          <cell r="E72" t="str">
            <v>SOTTEVILLE LES ROUEN</v>
          </cell>
          <cell r="F72" t="str">
            <v>France</v>
          </cell>
          <cell r="G72" t="str">
            <v>Toute la France</v>
          </cell>
          <cell r="H72" t="str">
            <v>Agencement</v>
          </cell>
          <cell r="I72" t="str">
            <v>A2 - Loisirs</v>
          </cell>
          <cell r="J72" t="str">
            <v>Emmanuel Boussard</v>
          </cell>
          <cell r="K72" t="str">
            <v>02 32 18 39 83</v>
          </cell>
          <cell r="L72" t="str">
            <v>06 03 32 2035</v>
          </cell>
          <cell r="M72" t="str">
            <v>02 32 18 39 99</v>
          </cell>
        </row>
        <row r="73">
          <cell r="A73" t="str">
            <v>CIMENA NORMANDY</v>
          </cell>
          <cell r="B73" t="str">
            <v>CIMENA NORMANDY</v>
          </cell>
          <cell r="C73" t="str">
            <v>13 RUE GEORGES MEHEUDIN</v>
          </cell>
          <cell r="D73">
            <v>61200</v>
          </cell>
          <cell r="E73" t="str">
            <v>ARGENTAN</v>
          </cell>
          <cell r="F73" t="str">
            <v>France</v>
          </cell>
          <cell r="G73" t="str">
            <v>Nord Est</v>
          </cell>
          <cell r="H73" t="str">
            <v>Agencement</v>
          </cell>
          <cell r="I73" t="str">
            <v>A2 - Loisirs</v>
          </cell>
          <cell r="J73" t="str">
            <v>Emmanuel Boussard</v>
          </cell>
          <cell r="K73" t="str">
            <v>02 33 67 02 76</v>
          </cell>
        </row>
        <row r="74">
          <cell r="A74" t="str">
            <v>CINEMA C2L</v>
          </cell>
          <cell r="B74" t="str">
            <v>CINEMA C2L</v>
          </cell>
          <cell r="C74" t="str">
            <v>25 RUE VIEUX MARCHE</v>
          </cell>
          <cell r="D74">
            <v>78100</v>
          </cell>
          <cell r="E74" t="str">
            <v>LE VESINET</v>
          </cell>
          <cell r="F74" t="str">
            <v>France</v>
          </cell>
          <cell r="G74" t="str">
            <v>Ile de France</v>
          </cell>
          <cell r="H74" t="str">
            <v>Agencement</v>
          </cell>
          <cell r="I74" t="str">
            <v>A2 - Loisirs</v>
          </cell>
          <cell r="J74" t="str">
            <v>Emmanuel Boussard</v>
          </cell>
          <cell r="K74" t="str">
            <v>08 92 68 81 03</v>
          </cell>
        </row>
        <row r="75">
          <cell r="A75" t="str">
            <v>CINEMA DE LA PLAGE</v>
          </cell>
          <cell r="B75" t="str">
            <v>CINEMA DE LA PLAGE</v>
          </cell>
          <cell r="C75" t="str">
            <v>34 AVENUE DE L'AUMESIE_</v>
          </cell>
          <cell r="D75">
            <v>50590</v>
          </cell>
          <cell r="E75" t="str">
            <v>HAUTEVILLE SUR MER</v>
          </cell>
          <cell r="F75" t="str">
            <v>France</v>
          </cell>
          <cell r="G75" t="str">
            <v>Sud Ouest</v>
          </cell>
          <cell r="H75" t="str">
            <v>Agencement</v>
          </cell>
          <cell r="I75" t="str">
            <v>A2 - Loisirs</v>
          </cell>
          <cell r="J75" t="str">
            <v>Emmanuel Boussard</v>
          </cell>
        </row>
        <row r="76">
          <cell r="A76" t="str">
            <v>CINEMA ET THEATRE</v>
          </cell>
          <cell r="B76" t="str">
            <v>CINEMA ET THEATRE</v>
          </cell>
          <cell r="C76" t="str">
            <v>HOTEL DE VILLE BP 29</v>
          </cell>
          <cell r="D76">
            <v>76330</v>
          </cell>
          <cell r="E76" t="str">
            <v>NOTRE DAME DE GRAVENCHON</v>
          </cell>
          <cell r="F76" t="str">
            <v>France</v>
          </cell>
          <cell r="G76" t="str">
            <v>Ile de France</v>
          </cell>
          <cell r="H76" t="str">
            <v>Agencement</v>
          </cell>
          <cell r="I76" t="str">
            <v>A2 - Loisirs</v>
          </cell>
          <cell r="J76" t="str">
            <v>Emmanuel Boussard</v>
          </cell>
          <cell r="K76" t="str">
            <v>02 35 31 86 84</v>
          </cell>
        </row>
        <row r="77">
          <cell r="A77" t="str">
            <v>CINEMA GRAND ECRAN</v>
          </cell>
          <cell r="B77" t="str">
            <v>CINEMA GRAND ECRAN</v>
          </cell>
          <cell r="C77" t="str">
            <v>1 RUE NEUVE BP 201</v>
          </cell>
          <cell r="D77">
            <v>85500</v>
          </cell>
          <cell r="E77" t="str">
            <v>LES HERBIERS</v>
          </cell>
          <cell r="F77" t="str">
            <v>France</v>
          </cell>
          <cell r="G77" t="str">
            <v>Nord Ouest</v>
          </cell>
          <cell r="H77" t="str">
            <v>Agencement</v>
          </cell>
          <cell r="I77" t="str">
            <v>A2 - Loisirs</v>
          </cell>
          <cell r="J77" t="str">
            <v>Emmanuel Boussard</v>
          </cell>
          <cell r="K77" t="str">
            <v>02 51 66 82 57</v>
          </cell>
          <cell r="M77" t="str">
            <v>02 51 64 86 22</v>
          </cell>
        </row>
        <row r="78">
          <cell r="A78" t="str">
            <v>CINEMA ATALANTE</v>
          </cell>
          <cell r="B78" t="str">
            <v>CINEMA L'ATALANTE</v>
          </cell>
          <cell r="C78" t="str">
            <v xml:space="preserve">16, Rue du 22 Novembre </v>
          </cell>
          <cell r="D78">
            <v>67000</v>
          </cell>
          <cell r="E78" t="str">
            <v>STRASBOURG</v>
          </cell>
          <cell r="F78" t="str">
            <v>France</v>
          </cell>
          <cell r="G78" t="str">
            <v>Nord Est</v>
          </cell>
          <cell r="H78" t="str">
            <v>Agencement</v>
          </cell>
          <cell r="I78" t="str">
            <v>A2 - Loisirs</v>
          </cell>
          <cell r="J78" t="str">
            <v>Emmanuel Boussard</v>
          </cell>
        </row>
        <row r="79">
          <cell r="A79" t="str">
            <v>CINEMA LE CABIEU</v>
          </cell>
          <cell r="B79" t="str">
            <v>CINEMA LE CABIEU</v>
          </cell>
          <cell r="C79" t="str">
            <v>5 AVENUE MICHEL CABIEU</v>
          </cell>
          <cell r="D79">
            <v>14150</v>
          </cell>
          <cell r="E79" t="str">
            <v>OUISTREHAM</v>
          </cell>
          <cell r="F79" t="str">
            <v>France</v>
          </cell>
          <cell r="G79" t="str">
            <v>Nord Ouest</v>
          </cell>
          <cell r="H79" t="str">
            <v>Agencement</v>
          </cell>
          <cell r="I79" t="str">
            <v>A2 - Loisirs</v>
          </cell>
          <cell r="J79" t="str">
            <v>Emmanuel Boussard</v>
          </cell>
          <cell r="K79" t="str">
            <v>02 31 97 39 52</v>
          </cell>
        </row>
        <row r="80">
          <cell r="A80" t="str">
            <v>CINEMA LE CONCORDE</v>
          </cell>
          <cell r="B80" t="str">
            <v>CINEMA LE CONCORDE</v>
          </cell>
          <cell r="C80" t="str">
            <v>14 RUE CHARLES DE GAULLE</v>
          </cell>
          <cell r="D80">
            <v>74150</v>
          </cell>
          <cell r="E80" t="str">
            <v>BLOYE</v>
          </cell>
          <cell r="F80" t="str">
            <v>France</v>
          </cell>
          <cell r="G80" t="str">
            <v>Ile de France</v>
          </cell>
          <cell r="H80" t="str">
            <v>Agencement</v>
          </cell>
          <cell r="I80" t="str">
            <v>A2 - Loisirs</v>
          </cell>
          <cell r="J80" t="str">
            <v>Emmanuel Boussard</v>
          </cell>
        </row>
        <row r="81">
          <cell r="A81" t="str">
            <v>CINEMA LE CONTENTIN</v>
          </cell>
          <cell r="B81" t="str">
            <v>CINEMA LE CONTENTIN</v>
          </cell>
          <cell r="C81" t="str">
            <v>1 PLACE DU BOCAGES</v>
          </cell>
          <cell r="D81">
            <v>50770</v>
          </cell>
          <cell r="E81" t="str">
            <v>PIROU</v>
          </cell>
          <cell r="F81" t="str">
            <v>France</v>
          </cell>
          <cell r="G81" t="str">
            <v>Nord Ouest</v>
          </cell>
          <cell r="H81" t="str">
            <v>Agencement</v>
          </cell>
          <cell r="I81" t="str">
            <v>A2 - Loisirs</v>
          </cell>
          <cell r="J81" t="str">
            <v>Emmanuel Boussard</v>
          </cell>
        </row>
        <row r="82">
          <cell r="A82" t="str">
            <v>CINEMA LE FAMILIA</v>
          </cell>
          <cell r="B82" t="str">
            <v>CINEMA LE FAMILIA</v>
          </cell>
          <cell r="C82" t="str">
            <v>LAC OCEAN</v>
          </cell>
          <cell r="D82">
            <v>33680</v>
          </cell>
          <cell r="E82" t="str">
            <v>LACANAU</v>
          </cell>
          <cell r="F82" t="str">
            <v>France</v>
          </cell>
          <cell r="G82" t="str">
            <v>Sud Ouest</v>
          </cell>
          <cell r="H82" t="str">
            <v>Agencement</v>
          </cell>
          <cell r="I82" t="str">
            <v>A2 - Loisirs</v>
          </cell>
          <cell r="J82" t="str">
            <v>Emmanuel Boussard</v>
          </cell>
          <cell r="K82" t="str">
            <v>05 56 03 21 99</v>
          </cell>
        </row>
        <row r="83">
          <cell r="A83" t="str">
            <v>CINEMA LE NAVIRE</v>
          </cell>
          <cell r="B83" t="str">
            <v>CINEMA LE NAVIRE</v>
          </cell>
          <cell r="C83" t="str">
            <v>9 BD D'ALSACE</v>
          </cell>
          <cell r="D83">
            <v>26000</v>
          </cell>
          <cell r="E83" t="str">
            <v>VALENCE</v>
          </cell>
          <cell r="F83" t="str">
            <v>France</v>
          </cell>
          <cell r="G83" t="str">
            <v>Sud Ouest</v>
          </cell>
          <cell r="H83" t="str">
            <v>Agencement</v>
          </cell>
          <cell r="I83" t="str">
            <v>A2 - Loisirs</v>
          </cell>
        </row>
        <row r="84">
          <cell r="A84" t="str">
            <v>CINEMA LE PALACE</v>
          </cell>
          <cell r="B84" t="str">
            <v>CINEMA LE PALACE</v>
          </cell>
          <cell r="C84" t="str">
            <v>13 QUAI CARNOT</v>
          </cell>
          <cell r="D84">
            <v>49400</v>
          </cell>
          <cell r="E84" t="str">
            <v>SAUMUR</v>
          </cell>
          <cell r="F84" t="str">
            <v>France</v>
          </cell>
          <cell r="G84" t="str">
            <v>Nord Ouest</v>
          </cell>
          <cell r="H84" t="str">
            <v>Agencement</v>
          </cell>
          <cell r="I84" t="str">
            <v>A2 - Loisirs</v>
          </cell>
          <cell r="J84" t="str">
            <v>Emmanuel Boussard</v>
          </cell>
          <cell r="K84" t="str">
            <v>02 41 51 08 08</v>
          </cell>
        </row>
        <row r="85">
          <cell r="A85" t="str">
            <v>CINEMA LE PIAN MEDOC (33)</v>
          </cell>
          <cell r="B85" t="str">
            <v>CINEMA LE PIAN MEDOC (33)</v>
          </cell>
          <cell r="C85" t="str">
            <v>28 ALLÉE DE LA HAUTE PRAIRIE</v>
          </cell>
          <cell r="D85">
            <v>33360</v>
          </cell>
          <cell r="E85" t="str">
            <v>CAMBLANES ET MEYNAC</v>
          </cell>
          <cell r="F85" t="str">
            <v>France</v>
          </cell>
          <cell r="G85" t="str">
            <v>Sud Ouest</v>
          </cell>
          <cell r="H85" t="str">
            <v>Agencement</v>
          </cell>
          <cell r="I85" t="str">
            <v>A2 - Loisirs</v>
          </cell>
          <cell r="J85" t="str">
            <v>Emmanuel Boussard</v>
          </cell>
        </row>
        <row r="86">
          <cell r="A86" t="str">
            <v>CINEMA MANIVEL</v>
          </cell>
          <cell r="B86" t="str">
            <v>CINEMA MANIVEL</v>
          </cell>
          <cell r="C86" t="str">
            <v>12 QUAI JEAN BART__</v>
          </cell>
          <cell r="D86">
            <v>56000</v>
          </cell>
          <cell r="E86" t="str">
            <v>VANNES</v>
          </cell>
          <cell r="F86" t="str">
            <v>France</v>
          </cell>
          <cell r="G86" t="str">
            <v>Nord Ouest</v>
          </cell>
          <cell r="H86" t="str">
            <v>Agencement</v>
          </cell>
          <cell r="I86" t="str">
            <v>A2 - Loisirs</v>
          </cell>
          <cell r="J86" t="str">
            <v>Emmanuel Boussard</v>
          </cell>
          <cell r="K86" t="str">
            <v>02 99 72 28 20</v>
          </cell>
        </row>
        <row r="87">
          <cell r="A87" t="str">
            <v>CINEMA ROCAMADOUR</v>
          </cell>
          <cell r="B87" t="str">
            <v>CINEMA ROCAMADOUR</v>
          </cell>
          <cell r="C87" t="str">
            <v>4 BIS RUE DU ROZ</v>
          </cell>
          <cell r="D87">
            <v>29570</v>
          </cell>
          <cell r="E87" t="str">
            <v>CAMARET SUR MER</v>
          </cell>
          <cell r="F87" t="str">
            <v>France</v>
          </cell>
          <cell r="G87" t="str">
            <v>Nord Ouest</v>
          </cell>
          <cell r="H87" t="str">
            <v>Agencement</v>
          </cell>
          <cell r="I87" t="str">
            <v>A2 - Loisirs</v>
          </cell>
          <cell r="J87" t="str">
            <v>Emmanuel Boussard</v>
          </cell>
        </row>
        <row r="88">
          <cell r="A88" t="str">
            <v>COLLEGE ST PAUL</v>
          </cell>
          <cell r="B88" t="str">
            <v>COLLEGE SAINT PAUL</v>
          </cell>
          <cell r="C88" t="str">
            <v>3 rue du 11 novembre</v>
          </cell>
          <cell r="D88">
            <v>49380</v>
          </cell>
          <cell r="E88" t="str">
            <v>THOUARCE</v>
          </cell>
          <cell r="F88" t="str">
            <v>France</v>
          </cell>
          <cell r="G88" t="str">
            <v>Nord Ouest</v>
          </cell>
          <cell r="H88" t="str">
            <v>Agencement</v>
          </cell>
          <cell r="I88" t="str">
            <v>A1 - Tertiaire</v>
          </cell>
          <cell r="J88" t="str">
            <v>Marc Brouillet</v>
          </cell>
          <cell r="K88" t="str">
            <v>02 41 54 15 39</v>
          </cell>
          <cell r="M88" t="str">
            <v>02 41 54 06 72</v>
          </cell>
        </row>
        <row r="89">
          <cell r="A89" t="str">
            <v>COLOMBAT</v>
          </cell>
          <cell r="B89" t="str">
            <v>COLOMBAT</v>
          </cell>
          <cell r="C89" t="str">
            <v>11 bis rue Jean Jacques Rousseau  BP 131</v>
          </cell>
          <cell r="D89">
            <v>94208</v>
          </cell>
          <cell r="E89" t="str">
            <v>IVRY SUR SEINE CEDEX</v>
          </cell>
          <cell r="F89" t="str">
            <v>France</v>
          </cell>
          <cell r="G89" t="str">
            <v>Ile de France</v>
          </cell>
          <cell r="H89" t="str">
            <v>Agencement</v>
          </cell>
          <cell r="I89" t="str">
            <v>A2 - Loisirs</v>
          </cell>
          <cell r="J89" t="str">
            <v>Emmanuel Boussard</v>
          </cell>
          <cell r="K89" t="str">
            <v>01 58 68 52 52</v>
          </cell>
          <cell r="M89" t="str">
            <v>01 58 68 52 53</v>
          </cell>
        </row>
        <row r="90">
          <cell r="A90" t="str">
            <v>COLOMBUS CAFE</v>
          </cell>
          <cell r="B90" t="str">
            <v>COLOMBUS CAFE</v>
          </cell>
          <cell r="C90" t="str">
            <v>11, Rue de Téhéran</v>
          </cell>
          <cell r="D90">
            <v>75008</v>
          </cell>
          <cell r="E90" t="str">
            <v>PARIS</v>
          </cell>
          <cell r="F90" t="str">
            <v>France</v>
          </cell>
          <cell r="G90" t="str">
            <v>Toute la France</v>
          </cell>
          <cell r="H90" t="str">
            <v>Agencement</v>
          </cell>
          <cell r="I90" t="str">
            <v>A3 - Enseignes (avec pose)</v>
          </cell>
          <cell r="J90" t="str">
            <v>Emmanuel Boussard</v>
          </cell>
          <cell r="K90" t="str">
            <v>01 44 51 60 02</v>
          </cell>
          <cell r="L90" t="str">
            <v>06 85 20 39 89</v>
          </cell>
          <cell r="M90" t="str">
            <v>01 44 51 60 09</v>
          </cell>
        </row>
        <row r="91">
          <cell r="A91" t="str">
            <v>COMMUNAUTE AGGLO CAEN</v>
          </cell>
          <cell r="B91" t="str">
            <v>COMMUNAUTE D'AGGLOMERATION CAEN LA MER</v>
          </cell>
          <cell r="C91" t="str">
            <v>8 rue du Colonel Rémy  BP 26182</v>
          </cell>
          <cell r="D91">
            <v>14061</v>
          </cell>
          <cell r="E91" t="str">
            <v>CAEN CEDEX 4</v>
          </cell>
          <cell r="F91" t="str">
            <v>France</v>
          </cell>
          <cell r="G91" t="str">
            <v>Nord Ouest</v>
          </cell>
          <cell r="H91" t="str">
            <v>Agencement</v>
          </cell>
          <cell r="I91" t="str">
            <v>A1 - Tertiaire</v>
          </cell>
          <cell r="J91" t="str">
            <v>Emmanuel Boussard</v>
          </cell>
          <cell r="K91" t="str">
            <v>02 31 39 40 00</v>
          </cell>
          <cell r="M91" t="str">
            <v>02 31 79 61 44</v>
          </cell>
        </row>
        <row r="92">
          <cell r="A92" t="str">
            <v>CONCEPT BUREAU</v>
          </cell>
          <cell r="B92" t="str">
            <v>CONCEPT BUREAU</v>
          </cell>
          <cell r="C92" t="str">
            <v>532, rue Foch  ZI de Vaux Le Pénil</v>
          </cell>
          <cell r="D92">
            <v>77000</v>
          </cell>
          <cell r="E92" t="str">
            <v>MELUN</v>
          </cell>
          <cell r="F92" t="str">
            <v>France</v>
          </cell>
          <cell r="G92" t="str">
            <v>Ile de France</v>
          </cell>
          <cell r="H92" t="str">
            <v>Production</v>
          </cell>
          <cell r="I92" t="str">
            <v>P1 - Sous Traitance Agencement</v>
          </cell>
          <cell r="J92" t="str">
            <v>Emmanuel Boussard</v>
          </cell>
          <cell r="K92" t="str">
            <v>01 64 83 57 00</v>
          </cell>
          <cell r="M92" t="str">
            <v>01 64 39 20 73</v>
          </cell>
        </row>
        <row r="93">
          <cell r="A93" t="str">
            <v>CPMG</v>
          </cell>
          <cell r="B93" t="str">
            <v>CPMG</v>
          </cell>
          <cell r="C93" t="str">
            <v>33 Avenue Claude Debussy</v>
          </cell>
          <cell r="D93">
            <v>92110</v>
          </cell>
          <cell r="E93" t="str">
            <v>CLICHY</v>
          </cell>
          <cell r="F93" t="str">
            <v>France</v>
          </cell>
          <cell r="G93" t="str">
            <v>Toute la France</v>
          </cell>
          <cell r="H93" t="str">
            <v>Production</v>
          </cell>
          <cell r="I93" t="str">
            <v>P1 - Sous Traitance Agencement</v>
          </cell>
          <cell r="J93" t="str">
            <v>Emmanuel Boussard</v>
          </cell>
          <cell r="K93" t="str">
            <v>01 41 40 12 30</v>
          </cell>
          <cell r="M93" t="str">
            <v>01 41 40 02 43</v>
          </cell>
        </row>
        <row r="94">
          <cell r="A94" t="str">
            <v>CRAIE DESIGN</v>
          </cell>
          <cell r="B94" t="str">
            <v>CRAIE DESIGN</v>
          </cell>
          <cell r="C94" t="str">
            <v>126 rue Georges Charpak</v>
          </cell>
          <cell r="D94">
            <v>44115</v>
          </cell>
          <cell r="E94" t="str">
            <v>HAUTE GOULAINE</v>
          </cell>
          <cell r="F94" t="str">
            <v>France</v>
          </cell>
          <cell r="G94" t="str">
            <v>Nord Ouest</v>
          </cell>
          <cell r="H94" t="str">
            <v>Production</v>
          </cell>
          <cell r="I94" t="str">
            <v>P1 - Sous Traitance Agencement</v>
          </cell>
          <cell r="J94" t="str">
            <v>Emmanuel Boussard</v>
          </cell>
          <cell r="K94" t="str">
            <v>02 51 71 84 89</v>
          </cell>
          <cell r="M94" t="str">
            <v>02 72 68 55 05</v>
          </cell>
        </row>
        <row r="95">
          <cell r="A95" t="str">
            <v>CREANTEC</v>
          </cell>
          <cell r="B95" t="str">
            <v>CREANTEC</v>
          </cell>
          <cell r="C95" t="str">
            <v>7 rue du Petit Fief</v>
          </cell>
          <cell r="D95">
            <v>91700</v>
          </cell>
          <cell r="E95" t="str">
            <v>STE GENEVIEVE DES BOIS</v>
          </cell>
          <cell r="F95" t="str">
            <v>France</v>
          </cell>
          <cell r="G95" t="str">
            <v>Ile de France</v>
          </cell>
          <cell r="H95" t="str">
            <v>Production</v>
          </cell>
          <cell r="I95" t="str">
            <v>P1 - Sous Traitance Agencement</v>
          </cell>
          <cell r="J95" t="str">
            <v>Emmanuel Boussard</v>
          </cell>
          <cell r="K95" t="str">
            <v>01 69 04 05 24</v>
          </cell>
          <cell r="M95" t="str">
            <v>01 69 04 79 56</v>
          </cell>
        </row>
        <row r="96">
          <cell r="A96" t="str">
            <v>CREATIV BURO</v>
          </cell>
          <cell r="B96" t="str">
            <v>CREATIV BURO</v>
          </cell>
          <cell r="C96" t="str">
            <v>ZI de la Perrière</v>
          </cell>
          <cell r="D96">
            <v>49800</v>
          </cell>
          <cell r="E96" t="str">
            <v>BRAIN SUR L'AUTHION</v>
          </cell>
          <cell r="F96" t="str">
            <v>France</v>
          </cell>
          <cell r="G96" t="str">
            <v>Nord Ouest</v>
          </cell>
          <cell r="H96" t="str">
            <v>Production</v>
          </cell>
          <cell r="I96" t="str">
            <v>P1 - Sous Traitance Agencement</v>
          </cell>
          <cell r="J96" t="str">
            <v>Emmanuel Boussard</v>
          </cell>
          <cell r="K96" t="str">
            <v>02.41.54.59.00</v>
          </cell>
          <cell r="M96" t="str">
            <v>02.41.45.04.01</v>
          </cell>
        </row>
        <row r="97">
          <cell r="A97" t="str">
            <v>CWF</v>
          </cell>
          <cell r="B97" t="str">
            <v>CWF</v>
          </cell>
          <cell r="C97" t="str">
            <v>ZI du Bois Joly  Avenue des Sables  BP509</v>
          </cell>
          <cell r="D97">
            <v>85505</v>
          </cell>
          <cell r="E97" t="str">
            <v>LES HERBIERS cedex</v>
          </cell>
          <cell r="F97" t="str">
            <v>France</v>
          </cell>
          <cell r="G97" t="str">
            <v>Nord Ouest</v>
          </cell>
          <cell r="H97" t="str">
            <v>Production</v>
          </cell>
          <cell r="I97" t="str">
            <v>P3 - Enseignes (sans pose)</v>
          </cell>
          <cell r="J97" t="str">
            <v>Emmanuel Boussard</v>
          </cell>
          <cell r="K97" t="str">
            <v>02 51 66 38 38</v>
          </cell>
          <cell r="L97" t="str">
            <v>06 84 60 30 09</v>
          </cell>
        </row>
        <row r="98">
          <cell r="A98" t="str">
            <v>MOTO BIS</v>
          </cell>
          <cell r="B98" t="str">
            <v>CYCOM INTERNATIONAL</v>
          </cell>
          <cell r="C98" t="str">
            <v>19 place Caladon</v>
          </cell>
          <cell r="D98">
            <v>47150</v>
          </cell>
          <cell r="E98" t="str">
            <v>MONFLANQUIN</v>
          </cell>
          <cell r="F98" t="str">
            <v>France</v>
          </cell>
          <cell r="G98" t="str">
            <v>Ile de France</v>
          </cell>
          <cell r="H98" t="str">
            <v>Production</v>
          </cell>
          <cell r="I98" t="str">
            <v>P3 - Enseignes (sans pose)</v>
          </cell>
          <cell r="J98" t="str">
            <v>Emmanuel Boussard</v>
          </cell>
          <cell r="K98" t="str">
            <v>05 53 36 42 28</v>
          </cell>
          <cell r="M98" t="str">
            <v>05 53 36 41 80</v>
          </cell>
        </row>
        <row r="99">
          <cell r="A99" t="str">
            <v>D3A</v>
          </cell>
          <cell r="B99" t="str">
            <v>D3A</v>
          </cell>
          <cell r="C99" t="str">
            <v>11 rue des Grands Près - ZAE des Pointes</v>
          </cell>
          <cell r="D99">
            <v>60230</v>
          </cell>
          <cell r="E99" t="str">
            <v>CHAMBLY</v>
          </cell>
          <cell r="F99" t="str">
            <v>France</v>
          </cell>
          <cell r="G99" t="str">
            <v>Toute la France</v>
          </cell>
          <cell r="H99" t="str">
            <v>Agencement</v>
          </cell>
          <cell r="I99" t="str">
            <v>A2 - Loisirs</v>
          </cell>
          <cell r="J99" t="str">
            <v>Emmanuel Boussard</v>
          </cell>
        </row>
        <row r="100">
          <cell r="A100" t="str">
            <v>CDACHSER</v>
          </cell>
          <cell r="B100" t="str">
            <v>DACHSER</v>
          </cell>
          <cell r="C100" t="str">
            <v>ZA Le Landreau</v>
          </cell>
          <cell r="D100">
            <v>85130</v>
          </cell>
          <cell r="E100" t="str">
            <v>LA VERRIE</v>
          </cell>
          <cell r="F100" t="str">
            <v>France</v>
          </cell>
          <cell r="G100" t="str">
            <v>Nord Ouest</v>
          </cell>
          <cell r="H100" t="str">
            <v>Production</v>
          </cell>
          <cell r="I100" t="str">
            <v>P1 - Sous Traitance Agencement</v>
          </cell>
        </row>
        <row r="101">
          <cell r="A101" t="str">
            <v>FOURNIER</v>
          </cell>
          <cell r="B101" t="str">
            <v>Daniel FOURNIER  S.A.S.</v>
          </cell>
          <cell r="C101" t="str">
            <v>CAP 18  189 rue d'Aubervilliers</v>
          </cell>
          <cell r="D101">
            <v>75018</v>
          </cell>
          <cell r="E101" t="str">
            <v>PARIS</v>
          </cell>
          <cell r="F101" t="str">
            <v>France</v>
          </cell>
          <cell r="G101" t="str">
            <v>Toute la France</v>
          </cell>
          <cell r="H101" t="str">
            <v>Agencement</v>
          </cell>
          <cell r="I101" t="str">
            <v>A1 - Tertiaire</v>
          </cell>
          <cell r="J101" t="str">
            <v>Marc Brouillet</v>
          </cell>
          <cell r="K101" t="str">
            <v>01 43 70 00 58</v>
          </cell>
          <cell r="M101" t="str">
            <v>01 43 70 00 85</v>
          </cell>
        </row>
        <row r="102">
          <cell r="A102" t="str">
            <v>DPA</v>
          </cell>
          <cell r="B102" t="str">
            <v>DEBIERRE POSE  AGENCEMENT</v>
          </cell>
          <cell r="C102" t="str">
            <v>168, rue de Lorraine</v>
          </cell>
          <cell r="D102">
            <v>49300</v>
          </cell>
          <cell r="E102" t="str">
            <v>CHOLET</v>
          </cell>
          <cell r="F102" t="str">
            <v>France</v>
          </cell>
          <cell r="G102" t="str">
            <v>Nord Ouest</v>
          </cell>
          <cell r="H102" t="str">
            <v>Production</v>
          </cell>
          <cell r="I102" t="str">
            <v>P1 - Sous Traitance Agencement</v>
          </cell>
          <cell r="J102" t="str">
            <v>Emmanuel Boussard</v>
          </cell>
          <cell r="K102" t="str">
            <v>02 41 58 59 36</v>
          </cell>
          <cell r="L102" t="str">
            <v>06 13 68 60 92</v>
          </cell>
          <cell r="M102" t="str">
            <v>02 41 58 59 36</v>
          </cell>
        </row>
        <row r="103">
          <cell r="A103" t="str">
            <v>DELACROIX</v>
          </cell>
          <cell r="B103" t="str">
            <v>DELACROIX Richard</v>
          </cell>
          <cell r="C103" t="str">
            <v>11 rue des Grouas</v>
          </cell>
          <cell r="D103">
            <v>49540</v>
          </cell>
          <cell r="E103" t="str">
            <v>TIGNE</v>
          </cell>
          <cell r="F103" t="str">
            <v>France</v>
          </cell>
          <cell r="H103" t="str">
            <v>Salarié</v>
          </cell>
          <cell r="I103" t="str">
            <v>Inactif</v>
          </cell>
          <cell r="J103" t="str">
            <v>Emmanuel Boussard</v>
          </cell>
        </row>
        <row r="104">
          <cell r="A104" t="str">
            <v>UNVERS DELTA</v>
          </cell>
          <cell r="B104" t="str">
            <v>DELTA CONCEPT</v>
          </cell>
          <cell r="C104" t="str">
            <v>4 rue du Bois Fleuri</v>
          </cell>
          <cell r="D104">
            <v>44118</v>
          </cell>
          <cell r="E104" t="str">
            <v>LA CHEVROLIERE</v>
          </cell>
          <cell r="F104" t="str">
            <v>France</v>
          </cell>
          <cell r="G104" t="str">
            <v>Nord Ouest</v>
          </cell>
          <cell r="H104" t="str">
            <v>Production</v>
          </cell>
          <cell r="I104" t="str">
            <v>P1 - Sous Traitance Agencement</v>
          </cell>
          <cell r="J104" t="str">
            <v>Emmanuel Boussard</v>
          </cell>
        </row>
        <row r="105">
          <cell r="A105" t="str">
            <v>DELTA</v>
          </cell>
          <cell r="B105" t="str">
            <v>DELTA CONCEPT S.A.S.</v>
          </cell>
          <cell r="C105" t="str">
            <v>4, rue du Bois Fleuri - Z.I.</v>
          </cell>
          <cell r="D105">
            <v>44118</v>
          </cell>
          <cell r="E105" t="str">
            <v>LA CHEVROLIERE</v>
          </cell>
          <cell r="F105" t="str">
            <v>France</v>
          </cell>
          <cell r="G105" t="str">
            <v>Nord Ouest</v>
          </cell>
          <cell r="H105" t="str">
            <v>Production</v>
          </cell>
          <cell r="I105" t="str">
            <v>P1 - Sous Traitance Agencement</v>
          </cell>
          <cell r="J105" t="str">
            <v>Emmanuel Boussard</v>
          </cell>
          <cell r="K105" t="str">
            <v>02 40 04 33 65</v>
          </cell>
          <cell r="M105" t="str">
            <v>02 40 04 36 39</v>
          </cell>
        </row>
        <row r="106">
          <cell r="A106" t="str">
            <v>DAA</v>
          </cell>
          <cell r="B106" t="str">
            <v>DIAPASON ALLURE AMENAGEMENT</v>
          </cell>
          <cell r="C106" t="str">
            <v>45-47 bld Paul Vaillant Couturier  Immeuble Cap de Seine</v>
          </cell>
          <cell r="D106">
            <v>94200</v>
          </cell>
          <cell r="E106" t="str">
            <v>IVRY SUR SEINE</v>
          </cell>
          <cell r="F106" t="str">
            <v>France</v>
          </cell>
          <cell r="G106" t="str">
            <v>Ile de France</v>
          </cell>
          <cell r="H106" t="str">
            <v>Agencement</v>
          </cell>
          <cell r="I106" t="str">
            <v>A1 - Tertiaire</v>
          </cell>
          <cell r="J106" t="str">
            <v>Emmanuel Boussard</v>
          </cell>
          <cell r="K106" t="str">
            <v>01 45 15 75 00</v>
          </cell>
          <cell r="M106" t="str">
            <v>01 46 70 95 24</v>
          </cell>
        </row>
        <row r="107">
          <cell r="A107" t="str">
            <v>DIASOR</v>
          </cell>
          <cell r="B107" t="str">
            <v>DIASOR DECORATION</v>
          </cell>
          <cell r="C107" t="str">
            <v>6 Villa Gagliardini</v>
          </cell>
          <cell r="D107">
            <v>75020</v>
          </cell>
          <cell r="E107" t="str">
            <v>PARIS</v>
          </cell>
          <cell r="F107" t="str">
            <v>France</v>
          </cell>
          <cell r="G107" t="str">
            <v>Ile de France</v>
          </cell>
          <cell r="H107" t="str">
            <v>Agencement</v>
          </cell>
          <cell r="I107" t="str">
            <v>A1 - Tertiaire</v>
          </cell>
          <cell r="J107" t="str">
            <v>Emmanuel Boussard</v>
          </cell>
          <cell r="K107" t="str">
            <v>01 40 30 46 88</v>
          </cell>
          <cell r="M107" t="str">
            <v>01 40 31 22 21</v>
          </cell>
        </row>
        <row r="108">
          <cell r="A108" t="str">
            <v>DPRO</v>
          </cell>
          <cell r="B108" t="str">
            <v>DPRO</v>
          </cell>
          <cell r="C108" t="str">
            <v>1 Rue d'Herbauges</v>
          </cell>
          <cell r="D108">
            <v>44310</v>
          </cell>
          <cell r="E108" t="str">
            <v>ST LUMINE DE COUTAIS</v>
          </cell>
          <cell r="F108" t="str">
            <v>France</v>
          </cell>
          <cell r="G108" t="str">
            <v>Nord Ouest</v>
          </cell>
          <cell r="H108" t="str">
            <v>Production</v>
          </cell>
          <cell r="I108" t="str">
            <v>P1 - Sous Traitance Agencement</v>
          </cell>
          <cell r="J108" t="str">
            <v>Emmanuel Boussard</v>
          </cell>
          <cell r="K108" t="str">
            <v>02 40 02 95 95</v>
          </cell>
          <cell r="M108" t="str">
            <v>02 40 02 92 88</v>
          </cell>
        </row>
        <row r="109">
          <cell r="A109" t="str">
            <v>DUFOUR</v>
          </cell>
          <cell r="B109" t="str">
            <v>DUFOUR YACHTS</v>
          </cell>
          <cell r="C109" t="str">
            <v>Z.I Des Chevaliers rond point   de la république</v>
          </cell>
          <cell r="D109">
            <v>17180</v>
          </cell>
          <cell r="E109" t="str">
            <v>PERIGNY</v>
          </cell>
          <cell r="F109" t="str">
            <v>France</v>
          </cell>
          <cell r="G109" t="str">
            <v>Nord Ouest</v>
          </cell>
          <cell r="H109" t="str">
            <v>Production</v>
          </cell>
          <cell r="I109" t="str">
            <v>P2 - Naval</v>
          </cell>
          <cell r="J109" t="str">
            <v>Marc Brouillet</v>
          </cell>
          <cell r="K109" t="str">
            <v>05 46 30 07 60</v>
          </cell>
          <cell r="M109" t="str">
            <v>05 46 45 46 96</v>
          </cell>
        </row>
        <row r="110">
          <cell r="A110" t="str">
            <v>ETMB</v>
          </cell>
          <cell r="B110" t="str">
            <v>E.T.M.B.</v>
          </cell>
          <cell r="C110" t="str">
            <v>165 route de Bezons</v>
          </cell>
          <cell r="D110">
            <v>78420</v>
          </cell>
          <cell r="E110" t="str">
            <v>CARRIERES SUR SEINE</v>
          </cell>
          <cell r="F110" t="str">
            <v>France</v>
          </cell>
          <cell r="G110" t="str">
            <v>Ile de France</v>
          </cell>
          <cell r="H110" t="str">
            <v>Production</v>
          </cell>
          <cell r="I110" t="str">
            <v>P1 - Sous Traitance Agencement</v>
          </cell>
          <cell r="J110" t="str">
            <v>Emmanuel Boussard</v>
          </cell>
          <cell r="K110" t="str">
            <v>01 61 04 21 64</v>
          </cell>
          <cell r="M110" t="str">
            <v>01 39 68 46 96</v>
          </cell>
        </row>
        <row r="111">
          <cell r="A111" t="str">
            <v>EDL</v>
          </cell>
          <cell r="B111" t="str">
            <v>EBENISTERIE DU LAYON</v>
          </cell>
          <cell r="C111" t="str">
            <v>ZI du Léard</v>
          </cell>
          <cell r="D111">
            <v>49380</v>
          </cell>
          <cell r="E111" t="str">
            <v>THOUARCE</v>
          </cell>
          <cell r="F111" t="str">
            <v>France</v>
          </cell>
          <cell r="G111" t="str">
            <v>Nord Ouest</v>
          </cell>
          <cell r="H111" t="str">
            <v>Production</v>
          </cell>
          <cell r="I111" t="str">
            <v>P1 - Sous Traitance Agencement</v>
          </cell>
          <cell r="J111" t="str">
            <v>Marc Brouillet</v>
          </cell>
          <cell r="K111" t="str">
            <v>02 41 66 74 16</v>
          </cell>
          <cell r="M111" t="str">
            <v>02 41 66 77 40</v>
          </cell>
        </row>
        <row r="112">
          <cell r="A112" t="str">
            <v>EC HARRIS</v>
          </cell>
          <cell r="B112" t="str">
            <v>EC HARRIS France</v>
          </cell>
          <cell r="C112" t="str">
            <v>63 rue de la Boétie</v>
          </cell>
          <cell r="D112">
            <v>75008</v>
          </cell>
          <cell r="E112" t="str">
            <v>PARIS</v>
          </cell>
          <cell r="F112" t="str">
            <v>France</v>
          </cell>
          <cell r="G112" t="str">
            <v>International</v>
          </cell>
          <cell r="H112" t="str">
            <v>Agencement</v>
          </cell>
          <cell r="I112" t="str">
            <v>A1 - Tertiaire</v>
          </cell>
          <cell r="J112" t="str">
            <v>Emmanuel Boussard</v>
          </cell>
        </row>
        <row r="113">
          <cell r="A113" t="str">
            <v>EC HARRIS FRANCE</v>
          </cell>
          <cell r="B113" t="str">
            <v>EC HARRIS FRANCE</v>
          </cell>
          <cell r="C113" t="str">
            <v>63 RUE DE LA BOETIE_</v>
          </cell>
          <cell r="D113">
            <v>75008</v>
          </cell>
          <cell r="E113" t="str">
            <v>PARIS</v>
          </cell>
          <cell r="F113" t="str">
            <v>France</v>
          </cell>
          <cell r="G113" t="str">
            <v>Ile de France</v>
          </cell>
          <cell r="H113" t="str">
            <v>Agencement</v>
          </cell>
          <cell r="I113" t="str">
            <v>A3 - Enseignes (avec pose)</v>
          </cell>
          <cell r="J113" t="str">
            <v>Emmanuel Boussard</v>
          </cell>
          <cell r="K113" t="str">
            <v>01 40 74 36 34</v>
          </cell>
          <cell r="M113" t="str">
            <v>01 40 74 36 11</v>
          </cell>
        </row>
        <row r="114">
          <cell r="A114" t="str">
            <v>ELEMEN</v>
          </cell>
          <cell r="B114" t="str">
            <v>ELEMEN</v>
          </cell>
          <cell r="C114" t="str">
            <v>Parc d'activités de la lande Saint Martin  126, rue Georges Charpak</v>
          </cell>
          <cell r="D114">
            <v>44115</v>
          </cell>
          <cell r="E114" t="str">
            <v>Basse Goulaine - NANTES</v>
          </cell>
          <cell r="F114" t="str">
            <v>France</v>
          </cell>
          <cell r="G114" t="str">
            <v>Nord Ouest</v>
          </cell>
          <cell r="H114" t="str">
            <v>Production</v>
          </cell>
          <cell r="I114" t="str">
            <v>P3 - Enseignes (sans pose)</v>
          </cell>
          <cell r="J114" t="str">
            <v>Emmanuel Boussard</v>
          </cell>
          <cell r="K114" t="str">
            <v>02 51 71 84 89</v>
          </cell>
          <cell r="M114" t="str">
            <v>02 72 68 55 05</v>
          </cell>
        </row>
        <row r="115">
          <cell r="A115" t="str">
            <v>ENTENDRE</v>
          </cell>
          <cell r="B115" t="str">
            <v>ENTENDRE</v>
          </cell>
          <cell r="F115" t="str">
            <v>France</v>
          </cell>
          <cell r="I115" t="str">
            <v>France</v>
          </cell>
        </row>
        <row r="116">
          <cell r="A116" t="str">
            <v>ENTRAXE</v>
          </cell>
          <cell r="B116" t="str">
            <v>ENTR'AXE</v>
          </cell>
          <cell r="C116" t="str">
            <v>80-82 rue de la Roquette</v>
          </cell>
          <cell r="D116">
            <v>75011</v>
          </cell>
          <cell r="E116" t="str">
            <v>PARIS</v>
          </cell>
          <cell r="F116" t="str">
            <v>France</v>
          </cell>
          <cell r="G116" t="str">
            <v>Ile de France</v>
          </cell>
          <cell r="H116" t="str">
            <v>Production</v>
          </cell>
          <cell r="I116" t="str">
            <v>P1 - Sous Traitance Agencement</v>
          </cell>
          <cell r="J116" t="str">
            <v>Emmanuel Boussard</v>
          </cell>
          <cell r="K116" t="str">
            <v>01 43 38 05 38</v>
          </cell>
          <cell r="M116" t="str">
            <v>01 43 38 05 40</v>
          </cell>
        </row>
        <row r="117">
          <cell r="A117" t="str">
            <v>ENTREPRISE VINCENT</v>
          </cell>
          <cell r="B117" t="str">
            <v>ENTREPRISE VINCENT</v>
          </cell>
          <cell r="C117" t="str">
            <v>2  rue des métiers</v>
          </cell>
          <cell r="D117">
            <v>49110</v>
          </cell>
          <cell r="E117" t="str">
            <v>ST QUENTIN EN MAUGES</v>
          </cell>
          <cell r="F117" t="str">
            <v>France</v>
          </cell>
          <cell r="G117" t="str">
            <v>Nord Ouest</v>
          </cell>
          <cell r="H117" t="str">
            <v>Agencement</v>
          </cell>
          <cell r="I117" t="str">
            <v>A1 - Tertiaire</v>
          </cell>
          <cell r="J117" t="str">
            <v>Emmanuel Boussard</v>
          </cell>
          <cell r="K117">
            <v>241707014</v>
          </cell>
        </row>
        <row r="118">
          <cell r="A118" t="str">
            <v>EPAILLARD</v>
          </cell>
          <cell r="B118" t="str">
            <v>EPAILLARD Véronique</v>
          </cell>
          <cell r="F118" t="str">
            <v>France</v>
          </cell>
          <cell r="I118" t="str">
            <v>France</v>
          </cell>
          <cell r="J118" t="str">
            <v>Emmanuel Boussard</v>
          </cell>
          <cell r="L118" t="str">
            <v>06.37.38.07.30</v>
          </cell>
        </row>
        <row r="119">
          <cell r="A119" t="str">
            <v>ESSOR3</v>
          </cell>
          <cell r="B119" t="str">
            <v>ESSOR 3</v>
          </cell>
          <cell r="C119" t="str">
            <v>6 Boulevard Alfred Nobel  BP 70229</v>
          </cell>
          <cell r="D119">
            <v>37542</v>
          </cell>
          <cell r="E119" t="str">
            <v>SAINT-CYR-SUR-LOIRE</v>
          </cell>
          <cell r="F119" t="str">
            <v>France</v>
          </cell>
          <cell r="G119" t="str">
            <v>Toute la France</v>
          </cell>
          <cell r="H119" t="str">
            <v>Production</v>
          </cell>
          <cell r="I119" t="str">
            <v>P3 - Enseignes (sans pose)</v>
          </cell>
          <cell r="J119" t="str">
            <v>Marc Brouillet</v>
          </cell>
          <cell r="K119" t="str">
            <v>02.47.54.78.40</v>
          </cell>
          <cell r="M119" t="str">
            <v>02 47 54 10 84</v>
          </cell>
        </row>
        <row r="120">
          <cell r="A120" t="str">
            <v>CANTEREAU.</v>
          </cell>
          <cell r="B120" t="str">
            <v>Ets CANTEREAU</v>
          </cell>
          <cell r="C120" t="str">
            <v>7 rue du Parc</v>
          </cell>
          <cell r="D120">
            <v>49280</v>
          </cell>
          <cell r="E120" t="str">
            <v>ST CHRISTOPHE DU BOIS</v>
          </cell>
          <cell r="F120" t="str">
            <v>France</v>
          </cell>
          <cell r="G120" t="str">
            <v>Nord Ouest</v>
          </cell>
          <cell r="H120" t="str">
            <v>Production</v>
          </cell>
          <cell r="I120" t="str">
            <v>P1 - Sous Traitance Agencement</v>
          </cell>
          <cell r="J120" t="str">
            <v>Emmanuel Boussard</v>
          </cell>
          <cell r="K120" t="str">
            <v>02.41.71.12.12</v>
          </cell>
          <cell r="M120" t="str">
            <v>02.41.71.22.16</v>
          </cell>
        </row>
        <row r="121">
          <cell r="A121" t="str">
            <v>ETS LE CLOAREC</v>
          </cell>
          <cell r="B121" t="str">
            <v>ETS LE CLOAREC</v>
          </cell>
          <cell r="C121" t="str">
            <v>10, route d'Hargeville</v>
          </cell>
          <cell r="D121">
            <v>78790</v>
          </cell>
          <cell r="E121" t="str">
            <v>ARNOUVILLE LES MANTES</v>
          </cell>
          <cell r="F121" t="str">
            <v>France</v>
          </cell>
          <cell r="G121" t="str">
            <v>Ile de France</v>
          </cell>
          <cell r="H121" t="str">
            <v>Production</v>
          </cell>
          <cell r="I121" t="str">
            <v>P1 - Sous Traitance Agencement</v>
          </cell>
          <cell r="J121" t="str">
            <v>Emmanuel Boussard</v>
          </cell>
          <cell r="K121" t="str">
            <v>01 34 97  05 05</v>
          </cell>
          <cell r="L121" t="str">
            <v>06 84 258 35 17</v>
          </cell>
        </row>
        <row r="122">
          <cell r="A122" t="str">
            <v>ETS M. GODDE SARL</v>
          </cell>
          <cell r="B122" t="str">
            <v>ETS M. GODDE SARL</v>
          </cell>
          <cell r="C122" t="str">
            <v>66, Avenue du Maréchal Foch</v>
          </cell>
          <cell r="D122">
            <v>78130</v>
          </cell>
          <cell r="E122" t="str">
            <v>LES MUREAUX</v>
          </cell>
          <cell r="F122" t="str">
            <v>France</v>
          </cell>
          <cell r="G122" t="str">
            <v>Ile de France</v>
          </cell>
          <cell r="H122" t="str">
            <v>Production</v>
          </cell>
          <cell r="I122" t="str">
            <v>P1 - Sous Traitance Agencement</v>
          </cell>
          <cell r="J122" t="str">
            <v>Emmanuel Boussard</v>
          </cell>
          <cell r="K122" t="str">
            <v>01 30 91 98 01</v>
          </cell>
          <cell r="M122" t="str">
            <v xml:space="preserve">0134 74 01 23 </v>
          </cell>
        </row>
        <row r="123">
          <cell r="A123" t="str">
            <v>LES TROIS E</v>
          </cell>
          <cell r="B123" t="str">
            <v>EURL LES TROIS E</v>
          </cell>
          <cell r="C123" t="str">
            <v>53 Place du grand Marché</v>
          </cell>
          <cell r="D123">
            <v>37000</v>
          </cell>
          <cell r="E123" t="str">
            <v>TOURS</v>
          </cell>
          <cell r="F123" t="str">
            <v>France</v>
          </cell>
          <cell r="I123" t="str">
            <v>France</v>
          </cell>
          <cell r="J123" t="str">
            <v>Marc Brouillet</v>
          </cell>
        </row>
        <row r="124">
          <cell r="A124" t="str">
            <v>EUROFORMES.</v>
          </cell>
          <cell r="B124" t="str">
            <v>EUROFORMES</v>
          </cell>
          <cell r="C124" t="str">
            <v>Les Landes</v>
          </cell>
          <cell r="D124">
            <v>35580</v>
          </cell>
          <cell r="E124" t="str">
            <v>GUICHEN</v>
          </cell>
          <cell r="F124" t="str">
            <v>France</v>
          </cell>
          <cell r="G124" t="str">
            <v>Nord Ouest</v>
          </cell>
          <cell r="H124" t="str">
            <v>Production</v>
          </cell>
          <cell r="I124" t="str">
            <v>P1 - Sous Traitance Agencement</v>
          </cell>
          <cell r="J124" t="str">
            <v>Emmanuel Boussard</v>
          </cell>
          <cell r="K124" t="str">
            <v>02 99 57 33 89</v>
          </cell>
          <cell r="M124" t="str">
            <v>02 99 57 39 89</v>
          </cell>
        </row>
        <row r="125">
          <cell r="A125" t="str">
            <v>EXPRIMM</v>
          </cell>
          <cell r="B125" t="str">
            <v>EXPRIMM</v>
          </cell>
          <cell r="C125" t="str">
            <v>Challenger  1 avenue Eugène Freyssinet  GUYANCOURT</v>
          </cell>
          <cell r="D125">
            <v>78061</v>
          </cell>
          <cell r="E125" t="str">
            <v>SAINT QUENTIN EN YVELINES</v>
          </cell>
          <cell r="F125" t="str">
            <v>France</v>
          </cell>
          <cell r="G125" t="str">
            <v>Ile de France</v>
          </cell>
          <cell r="H125" t="str">
            <v>Agencement</v>
          </cell>
          <cell r="I125" t="str">
            <v>A1 - Tertiaire</v>
          </cell>
          <cell r="J125" t="str">
            <v>Emmanuel Boussard</v>
          </cell>
          <cell r="K125">
            <v>130603513</v>
          </cell>
          <cell r="L125">
            <v>662933513</v>
          </cell>
          <cell r="M125">
            <v>130605369</v>
          </cell>
        </row>
        <row r="126">
          <cell r="A126" t="str">
            <v>FARADAY.</v>
          </cell>
          <cell r="B126" t="str">
            <v>FARADAY</v>
          </cell>
          <cell r="C126" t="str">
            <v>5-7 rue du Grenier St. Lazare</v>
          </cell>
          <cell r="D126">
            <v>75003</v>
          </cell>
          <cell r="E126" t="str">
            <v>PARIS</v>
          </cell>
          <cell r="F126" t="str">
            <v>France</v>
          </cell>
          <cell r="G126" t="str">
            <v>Ile de France</v>
          </cell>
          <cell r="H126" t="str">
            <v>Agencement</v>
          </cell>
          <cell r="I126" t="str">
            <v>A1 - Tertiaire</v>
          </cell>
          <cell r="J126" t="str">
            <v>Emmanuel Boussard</v>
          </cell>
          <cell r="K126" t="str">
            <v>01 42 77 89 88</v>
          </cell>
          <cell r="L126" t="str">
            <v>06 11 24 66 69</v>
          </cell>
          <cell r="M126" t="str">
            <v>01 42 77 95 88</v>
          </cell>
        </row>
        <row r="127">
          <cell r="A127" t="str">
            <v>REBELLERIE</v>
          </cell>
          <cell r="B127" t="str">
            <v>FEDERATION DE L'ARCHE</v>
          </cell>
          <cell r="C127" t="str">
            <v>La Rebellerie</v>
          </cell>
          <cell r="D127">
            <v>49560</v>
          </cell>
          <cell r="E127" t="str">
            <v>NUEIL SUR LAYON</v>
          </cell>
          <cell r="F127" t="str">
            <v>France</v>
          </cell>
        </row>
        <row r="128">
          <cell r="A128" t="str">
            <v>FERRE HOTEL</v>
          </cell>
          <cell r="B128" t="str">
            <v>FERRE HOTEL SARL</v>
          </cell>
          <cell r="C128" t="str">
            <v>22 avenue Jean Janvier</v>
          </cell>
          <cell r="D128">
            <v>35000</v>
          </cell>
          <cell r="E128" t="str">
            <v>RENNES</v>
          </cell>
          <cell r="F128" t="str">
            <v>France</v>
          </cell>
          <cell r="G128" t="str">
            <v>Toute la France</v>
          </cell>
          <cell r="H128" t="str">
            <v>Agencement</v>
          </cell>
          <cell r="I128" t="str">
            <v>A2 - Loisirs</v>
          </cell>
          <cell r="J128" t="str">
            <v>Emmanuel Boussard</v>
          </cell>
          <cell r="K128" t="str">
            <v>02 99 35 48 50</v>
          </cell>
          <cell r="M128" t="str">
            <v>02 99 35 48 58</v>
          </cell>
        </row>
        <row r="129">
          <cell r="A129" t="str">
            <v>FERRINO</v>
          </cell>
          <cell r="B129" t="str">
            <v>FERRINO</v>
          </cell>
          <cell r="C129" t="str">
            <v>Usine de Tremerolles</v>
          </cell>
          <cell r="D129">
            <v>91680</v>
          </cell>
          <cell r="E129" t="str">
            <v>BRUYERES LE CHATEL</v>
          </cell>
          <cell r="F129" t="str">
            <v>France</v>
          </cell>
          <cell r="G129" t="str">
            <v>Ile de France</v>
          </cell>
          <cell r="H129" t="str">
            <v>Production</v>
          </cell>
          <cell r="I129" t="str">
            <v>P1 - Sous Traitance Agencement</v>
          </cell>
          <cell r="J129" t="str">
            <v>Emmanuel Boussard</v>
          </cell>
          <cell r="K129" t="str">
            <v>01 64 90 00 21</v>
          </cell>
          <cell r="M129" t="str">
            <v>01 60 83 82 51</v>
          </cell>
        </row>
        <row r="130">
          <cell r="A130" t="str">
            <v>FONTENEAU</v>
          </cell>
          <cell r="B130" t="str">
            <v>FONTENEAU Kévin</v>
          </cell>
          <cell r="C130" t="str">
            <v>8 ter rue St Jacques</v>
          </cell>
          <cell r="D130">
            <v>49120</v>
          </cell>
          <cell r="E130" t="str">
            <v>LA CHAPELLE ROUSSELIN</v>
          </cell>
          <cell r="F130" t="str">
            <v>France</v>
          </cell>
          <cell r="H130" t="str">
            <v>Salarié</v>
          </cell>
          <cell r="I130" t="str">
            <v>Inactif</v>
          </cell>
          <cell r="J130" t="str">
            <v>Emmanuel Boussard</v>
          </cell>
        </row>
        <row r="131">
          <cell r="A131" t="str">
            <v xml:space="preserve">FORM'A </v>
          </cell>
          <cell r="B131" t="str">
            <v>FORM'A SAS</v>
          </cell>
          <cell r="C131" t="str">
            <v>145 , rue Jean Jacques Rousseau</v>
          </cell>
          <cell r="D131">
            <v>92138</v>
          </cell>
          <cell r="E131" t="str">
            <v>ISSY LES MOULINEAUX CEDEX</v>
          </cell>
          <cell r="F131" t="str">
            <v>France</v>
          </cell>
          <cell r="G131" t="str">
            <v>Ile de France</v>
          </cell>
          <cell r="H131" t="str">
            <v>Agencement</v>
          </cell>
          <cell r="I131" t="str">
            <v>A1 - Tertiaire</v>
          </cell>
          <cell r="J131" t="str">
            <v>Emmanuel Boussard</v>
          </cell>
          <cell r="K131" t="str">
            <v>01 41 23 70 00</v>
          </cell>
          <cell r="M131" t="str">
            <v>01 41 23 70 59</v>
          </cell>
        </row>
        <row r="132">
          <cell r="A132" t="str">
            <v>FOUNTAINE PAJOT</v>
          </cell>
          <cell r="B132" t="str">
            <v>FOUNTAINE PAJOT</v>
          </cell>
          <cell r="C132" t="str">
            <v>Zone industrielle du Fief Girard</v>
          </cell>
          <cell r="D132">
            <v>17290</v>
          </cell>
          <cell r="E132" t="str">
            <v>AIGREFEUILLE</v>
          </cell>
          <cell r="F132" t="str">
            <v>France</v>
          </cell>
          <cell r="G132" t="str">
            <v>Nord Ouest</v>
          </cell>
          <cell r="H132" t="str">
            <v>Production</v>
          </cell>
          <cell r="I132" t="str">
            <v>P2 - Naval</v>
          </cell>
          <cell r="J132" t="str">
            <v>Marc Brouillet</v>
          </cell>
          <cell r="K132" t="str">
            <v>05 46 35 70 40</v>
          </cell>
          <cell r="M132" t="str">
            <v>05 46 35 50 10</v>
          </cell>
        </row>
        <row r="133">
          <cell r="A133" t="str">
            <v>FOURNIER CINEMA</v>
          </cell>
          <cell r="B133" t="str">
            <v>FOURNIER CINEMA</v>
          </cell>
          <cell r="C133" t="str">
            <v>13 RUE DES DODANES</v>
          </cell>
          <cell r="D133">
            <v>71500</v>
          </cell>
          <cell r="E133" t="str">
            <v>LOUHANS</v>
          </cell>
          <cell r="F133" t="str">
            <v>France</v>
          </cell>
          <cell r="G133" t="str">
            <v>Ile de France</v>
          </cell>
          <cell r="H133" t="str">
            <v>Agencement</v>
          </cell>
          <cell r="I133" t="str">
            <v>A2 - Loisirs</v>
          </cell>
          <cell r="J133" t="str">
            <v>Emmanuel Boussard</v>
          </cell>
          <cell r="K133" t="str">
            <v>03 05 74 09 94</v>
          </cell>
        </row>
        <row r="134">
          <cell r="A134" t="str">
            <v>FOURNIER CINEMA SARL</v>
          </cell>
          <cell r="B134" t="str">
            <v>FOURNIER CINEMA SARL</v>
          </cell>
          <cell r="C134" t="str">
            <v>13 RUE DES DODANEO</v>
          </cell>
          <cell r="D134">
            <v>71500</v>
          </cell>
          <cell r="E134" t="str">
            <v>LOUHANS</v>
          </cell>
          <cell r="F134" t="str">
            <v>France</v>
          </cell>
          <cell r="G134" t="str">
            <v>Ile de France</v>
          </cell>
          <cell r="H134" t="str">
            <v>Agencement</v>
          </cell>
          <cell r="I134" t="str">
            <v>A2 - Loisirs</v>
          </cell>
          <cell r="J134" t="str">
            <v>Emmanuel Boussard</v>
          </cell>
          <cell r="K134" t="str">
            <v>03 85 74 09 94</v>
          </cell>
        </row>
        <row r="135">
          <cell r="A135" t="str">
            <v>DECORRUEE</v>
          </cell>
          <cell r="B135" t="str">
            <v>Francois DECORRUE</v>
          </cell>
          <cell r="J135" t="str">
            <v>Emmanuel Boussard</v>
          </cell>
        </row>
        <row r="136">
          <cell r="A136" t="str">
            <v>FREMENTIN</v>
          </cell>
          <cell r="B136" t="str">
            <v>FREMENTIN Erwan</v>
          </cell>
          <cell r="C136" t="str">
            <v>2 rue du Pineau</v>
          </cell>
          <cell r="D136">
            <v>49380</v>
          </cell>
          <cell r="E136" t="str">
            <v>LE CHAMP SUR LAYON</v>
          </cell>
          <cell r="F136" t="str">
            <v>France</v>
          </cell>
          <cell r="H136" t="str">
            <v>Salarié</v>
          </cell>
          <cell r="I136" t="str">
            <v>Inactif</v>
          </cell>
          <cell r="J136" t="str">
            <v>Emmanuel Boussard</v>
          </cell>
        </row>
        <row r="137">
          <cell r="A137" t="str">
            <v>G+A</v>
          </cell>
          <cell r="B137" t="str">
            <v>G+A</v>
          </cell>
          <cell r="C137" t="str">
            <v>13 RUE CLAUDE TILLIER</v>
          </cell>
          <cell r="D137">
            <v>75012</v>
          </cell>
          <cell r="E137" t="str">
            <v>PARIS</v>
          </cell>
          <cell r="F137" t="str">
            <v>France</v>
          </cell>
          <cell r="G137" t="str">
            <v>Ile de France</v>
          </cell>
          <cell r="H137" t="str">
            <v>Agencement</v>
          </cell>
          <cell r="I137" t="str">
            <v>A1 - Tertiaire</v>
          </cell>
          <cell r="J137" t="str">
            <v>Emmanuel Boussard</v>
          </cell>
        </row>
        <row r="138">
          <cell r="A138" t="str">
            <v>GALERIES LAFAYETTE</v>
          </cell>
          <cell r="B138" t="str">
            <v>GALERIES LAFAYETTE</v>
          </cell>
          <cell r="C138" t="str">
            <v>25 rue de la Chaussée d'Antin</v>
          </cell>
          <cell r="D138">
            <v>75446</v>
          </cell>
          <cell r="E138" t="str">
            <v>PARIS CEDEX 09</v>
          </cell>
          <cell r="F138" t="str">
            <v>France</v>
          </cell>
          <cell r="G138" t="str">
            <v>Ile de France</v>
          </cell>
          <cell r="H138" t="str">
            <v>Agencement</v>
          </cell>
          <cell r="I138" t="str">
            <v>A1 - Tertiaire</v>
          </cell>
          <cell r="J138" t="str">
            <v>Emmanuel Boussard</v>
          </cell>
          <cell r="K138">
            <v>142829567</v>
          </cell>
        </row>
        <row r="139">
          <cell r="A139" t="str">
            <v>LECUIT</v>
          </cell>
          <cell r="B139" t="str">
            <v>Gérard LECUIT</v>
          </cell>
          <cell r="C139" t="str">
            <v>2 Impasse du Moulin</v>
          </cell>
          <cell r="D139">
            <v>49540</v>
          </cell>
          <cell r="E139" t="str">
            <v>TIGNE</v>
          </cell>
          <cell r="F139" t="str">
            <v>France</v>
          </cell>
          <cell r="H139" t="str">
            <v>Salarié</v>
          </cell>
          <cell r="I139" t="str">
            <v>Inactif</v>
          </cell>
          <cell r="J139" t="str">
            <v>Emmanuel Boussard</v>
          </cell>
        </row>
        <row r="140">
          <cell r="A140" t="str">
            <v>GILBERT LONG</v>
          </cell>
          <cell r="B140" t="str">
            <v>GILBERT LONG</v>
          </cell>
          <cell r="C140" t="str">
            <v>33 avenue Faidherbe</v>
          </cell>
          <cell r="D140">
            <v>93100</v>
          </cell>
          <cell r="E140" t="str">
            <v>MONTREUIL</v>
          </cell>
          <cell r="F140" t="str">
            <v>France</v>
          </cell>
          <cell r="G140" t="str">
            <v>Toute la France</v>
          </cell>
          <cell r="H140" t="str">
            <v>Agencement</v>
          </cell>
          <cell r="I140" t="str">
            <v>A2 - Loisirs</v>
          </cell>
          <cell r="J140" t="str">
            <v>Emmanuel Boussard</v>
          </cell>
          <cell r="K140" t="str">
            <v>01 49 20 83 90</v>
          </cell>
          <cell r="M140" t="str">
            <v>01 48 18 06 97</v>
          </cell>
        </row>
        <row r="141">
          <cell r="A141" t="str">
            <v>GLOBAL ESPACE ARCHITECTURE</v>
          </cell>
          <cell r="B141" t="str">
            <v>GLOBAL ESPACE ARCHITECTURE</v>
          </cell>
          <cell r="C141" t="str">
            <v>49 RUE ALEXANDRE DUMAS</v>
          </cell>
          <cell r="D141">
            <v>75011</v>
          </cell>
          <cell r="E141" t="str">
            <v>PARIS</v>
          </cell>
          <cell r="F141" t="str">
            <v>France</v>
          </cell>
          <cell r="G141" t="str">
            <v>Ile de France</v>
          </cell>
          <cell r="H141" t="str">
            <v>Agencement</v>
          </cell>
          <cell r="I141" t="str">
            <v>A1 - Tertiaire</v>
          </cell>
          <cell r="J141" t="str">
            <v>Emmanuel Boussard</v>
          </cell>
          <cell r="K141" t="str">
            <v>01 53 27 30 21</v>
          </cell>
          <cell r="M141" t="str">
            <v>01 43 79 10 30</v>
          </cell>
        </row>
        <row r="142">
          <cell r="A142" t="str">
            <v>GMB.</v>
          </cell>
          <cell r="B142" t="str">
            <v>GMB</v>
          </cell>
          <cell r="C142" t="str">
            <v>ZI du Bompas</v>
          </cell>
          <cell r="D142">
            <v>49120</v>
          </cell>
          <cell r="E142" t="str">
            <v>CHEMILLE</v>
          </cell>
          <cell r="F142" t="str">
            <v>France</v>
          </cell>
          <cell r="G142" t="str">
            <v>Local</v>
          </cell>
          <cell r="J142" t="str">
            <v>Marc Brouillet</v>
          </cell>
          <cell r="K142" t="str">
            <v>02 41 30 55 00</v>
          </cell>
          <cell r="M142" t="str">
            <v>02 41 46 76 14</v>
          </cell>
        </row>
        <row r="143">
          <cell r="A143" t="str">
            <v>GOUJON L</v>
          </cell>
          <cell r="B143" t="str">
            <v>GOUJON Laurent</v>
          </cell>
          <cell r="C143" t="str">
            <v>9 Route de Valanjou</v>
          </cell>
          <cell r="D143">
            <v>49310</v>
          </cell>
          <cell r="E143" t="str">
            <v>MONTILLIERS</v>
          </cell>
          <cell r="F143" t="str">
            <v>France</v>
          </cell>
          <cell r="H143" t="str">
            <v>Salarié</v>
          </cell>
          <cell r="I143" t="str">
            <v>Inactif</v>
          </cell>
          <cell r="J143" t="str">
            <v>Emmanuel Boussard</v>
          </cell>
        </row>
        <row r="144">
          <cell r="A144" t="str">
            <v>GRELEG</v>
          </cell>
          <cell r="B144" t="str">
            <v>GRELEG</v>
          </cell>
          <cell r="C144" t="str">
            <v>Parc d'activités de Ragon 15 av Descartes</v>
          </cell>
          <cell r="D144">
            <v>44119</v>
          </cell>
          <cell r="E144" t="str">
            <v>TREILLIERES</v>
          </cell>
          <cell r="F144" t="str">
            <v>France</v>
          </cell>
          <cell r="I144" t="str">
            <v>France</v>
          </cell>
        </row>
        <row r="145">
          <cell r="A145" t="str">
            <v>GRIMA LOUSSOUARN</v>
          </cell>
          <cell r="B145" t="str">
            <v>GRIMA LOUSSOUARN ARCHITECTES</v>
          </cell>
          <cell r="C145" t="str">
            <v>80,rue du fg saint denis</v>
          </cell>
          <cell r="D145">
            <v>75010</v>
          </cell>
          <cell r="E145" t="str">
            <v>Paris</v>
          </cell>
          <cell r="F145" t="str">
            <v>France</v>
          </cell>
          <cell r="G145" t="str">
            <v>Toute la France</v>
          </cell>
          <cell r="H145" t="str">
            <v>Agencement</v>
          </cell>
          <cell r="I145" t="str">
            <v>A2 - Loisirs</v>
          </cell>
          <cell r="J145" t="str">
            <v>Emmanuel Boussard</v>
          </cell>
          <cell r="K145">
            <v>147700752</v>
          </cell>
          <cell r="M145">
            <v>147700629</v>
          </cell>
        </row>
        <row r="146">
          <cell r="A146" t="str">
            <v>GROUPE 4C</v>
          </cell>
          <cell r="B146" t="str">
            <v>GROUPE 4C</v>
          </cell>
          <cell r="C146" t="str">
            <v>26 avenue de Fumel</v>
          </cell>
          <cell r="D146">
            <v>47300</v>
          </cell>
          <cell r="E146" t="str">
            <v>VILLENEUVE SUR LOT</v>
          </cell>
          <cell r="F146" t="str">
            <v>France</v>
          </cell>
          <cell r="G146" t="str">
            <v>Sud Ouest</v>
          </cell>
          <cell r="H146" t="str">
            <v>Agencement</v>
          </cell>
          <cell r="I146" t="str">
            <v>A3 - Enseignes (avec pose)</v>
          </cell>
          <cell r="J146" t="str">
            <v>Marc Brouillet</v>
          </cell>
          <cell r="K146">
            <v>961569670</v>
          </cell>
          <cell r="L146" t="str">
            <v>06 84 90 03 74</v>
          </cell>
          <cell r="M146" t="str">
            <v>05 53 70 04 03</v>
          </cell>
        </row>
        <row r="147">
          <cell r="A147" t="str">
            <v>LEGENDRE</v>
          </cell>
          <cell r="B147" t="str">
            <v>GROUPE LEGENDRE</v>
          </cell>
          <cell r="C147" t="str">
            <v>Centre d’Affaires La Palmeraie Z.A. La Hallerais – B.P. 67138</v>
          </cell>
          <cell r="D147">
            <v>35771</v>
          </cell>
          <cell r="E147" t="str">
            <v>VERN SUR SEICHE CEDEX</v>
          </cell>
          <cell r="F147" t="str">
            <v>France</v>
          </cell>
          <cell r="G147" t="str">
            <v>Nord Ouest</v>
          </cell>
          <cell r="H147" t="str">
            <v>Agencement</v>
          </cell>
          <cell r="I147" t="str">
            <v>A1 - Tertiaire</v>
          </cell>
          <cell r="J147" t="str">
            <v>Emmanuel Boussard</v>
          </cell>
          <cell r="K147" t="str">
            <v>02 99 86 75 86</v>
          </cell>
          <cell r="M147" t="str">
            <v>02 99 86 70 11</v>
          </cell>
        </row>
        <row r="148">
          <cell r="A148" t="str">
            <v>LINDERA</v>
          </cell>
          <cell r="B148" t="str">
            <v>GROUPE LINDERA</v>
          </cell>
          <cell r="C148" t="str">
            <v>Pac Médicis  7 rue de la Méridienne</v>
          </cell>
          <cell r="D148">
            <v>94832</v>
          </cell>
          <cell r="E148" t="str">
            <v>FRESNES CEDEX</v>
          </cell>
          <cell r="F148" t="str">
            <v>France</v>
          </cell>
          <cell r="G148" t="str">
            <v>Ile de France</v>
          </cell>
          <cell r="H148" t="str">
            <v>Production</v>
          </cell>
          <cell r="I148" t="str">
            <v>P3 - Enseignes (sans pose)</v>
          </cell>
          <cell r="J148" t="str">
            <v>Marc Brouillet</v>
          </cell>
          <cell r="K148" t="str">
            <v>01 49 84 99 00</v>
          </cell>
          <cell r="M148" t="str">
            <v>01 49 84 00 04</v>
          </cell>
        </row>
        <row r="149">
          <cell r="A149" t="str">
            <v>GROUPE LUCIEN BARRIERE</v>
          </cell>
          <cell r="B149" t="str">
            <v>GROUPE LUCIEN BARRIERE</v>
          </cell>
          <cell r="C149" t="str">
            <v>35 BOULEVARD DES CAPUCINES</v>
          </cell>
          <cell r="D149">
            <v>75002</v>
          </cell>
          <cell r="E149" t="str">
            <v>PARIS</v>
          </cell>
          <cell r="F149" t="str">
            <v>France</v>
          </cell>
          <cell r="G149" t="str">
            <v>Ile de France</v>
          </cell>
          <cell r="H149" t="str">
            <v>Agencement</v>
          </cell>
          <cell r="I149" t="str">
            <v>A3 - Enseignes (avec pose)</v>
          </cell>
          <cell r="J149" t="str">
            <v>Emmanuel Boussard</v>
          </cell>
          <cell r="K149" t="str">
            <v>01 42 86 54 85</v>
          </cell>
          <cell r="M149" t="str">
            <v>01 42 86 39 46</v>
          </cell>
        </row>
        <row r="150">
          <cell r="A150" t="str">
            <v>GRUAU LE MANS</v>
          </cell>
          <cell r="B150" t="str">
            <v>GRUAU LE MANS</v>
          </cell>
          <cell r="C150" t="str">
            <v>52 bd Pierre Lefaucheux  ZI Sud</v>
          </cell>
          <cell r="D150">
            <v>72027</v>
          </cell>
          <cell r="E150" t="str">
            <v>LE MANS CEDEX</v>
          </cell>
          <cell r="F150" t="str">
            <v>France</v>
          </cell>
          <cell r="G150" t="str">
            <v>Nord Ouest</v>
          </cell>
          <cell r="H150" t="str">
            <v>Production</v>
          </cell>
          <cell r="I150" t="str">
            <v>P3 - Enseignes (sans pose)</v>
          </cell>
          <cell r="J150" t="str">
            <v>Marc Brouillet</v>
          </cell>
          <cell r="K150" t="str">
            <v>02 43 41 54 32</v>
          </cell>
          <cell r="M150" t="str">
            <v>02 43 72 94 78</v>
          </cell>
        </row>
        <row r="151">
          <cell r="A151" t="str">
            <v>GUEGAN</v>
          </cell>
          <cell r="B151" t="str">
            <v>GUEGAN</v>
          </cell>
          <cell r="C151" t="str">
            <v>1 rue de l'Industrie</v>
          </cell>
          <cell r="D151">
            <v>93000</v>
          </cell>
          <cell r="E151" t="str">
            <v>BOBIGNY</v>
          </cell>
          <cell r="F151" t="str">
            <v>France</v>
          </cell>
          <cell r="G151" t="str">
            <v>Ile de France</v>
          </cell>
          <cell r="H151" t="str">
            <v>Production</v>
          </cell>
          <cell r="I151" t="str">
            <v>P1 - Sous Traitance Agencement</v>
          </cell>
          <cell r="J151" t="str">
            <v>Emmanuel Boussard</v>
          </cell>
          <cell r="K151" t="str">
            <v>01 48 40 05 05</v>
          </cell>
          <cell r="M151" t="str">
            <v>01 48 40 77 77</v>
          </cell>
        </row>
        <row r="152">
          <cell r="A152" t="str">
            <v>GUILBAUD MICHEL</v>
          </cell>
          <cell r="B152" t="str">
            <v>GUILBAUD Michel</v>
          </cell>
          <cell r="C152" t="str">
            <v>7 rue Maurice Ravel</v>
          </cell>
          <cell r="D152">
            <v>85370</v>
          </cell>
          <cell r="E152" t="str">
            <v>NALLIERS</v>
          </cell>
          <cell r="F152" t="str">
            <v>France</v>
          </cell>
          <cell r="K152" t="str">
            <v>02 51 30 70 88</v>
          </cell>
        </row>
        <row r="153">
          <cell r="A153" t="str">
            <v>HÄAGEN DAZS</v>
          </cell>
          <cell r="B153" t="str">
            <v>Häagen Dazs</v>
          </cell>
          <cell r="C153" t="str">
            <v>32, Avenue de l'europe</v>
          </cell>
          <cell r="D153">
            <v>78941</v>
          </cell>
          <cell r="E153" t="str">
            <v>VELIZY VILLACOUBLAY CEDEX</v>
          </cell>
          <cell r="F153" t="str">
            <v>France</v>
          </cell>
          <cell r="G153" t="str">
            <v>Toute la France</v>
          </cell>
          <cell r="H153" t="str">
            <v>Agencement</v>
          </cell>
          <cell r="I153" t="str">
            <v>A2 - Loisirs</v>
          </cell>
          <cell r="J153" t="str">
            <v>Emmanuel Boussard</v>
          </cell>
        </row>
        <row r="154">
          <cell r="A154" t="str">
            <v>HASAP</v>
          </cell>
          <cell r="B154" t="str">
            <v>HASAP GROUPE</v>
          </cell>
          <cell r="C154" t="str">
            <v>ZI La Fléchette</v>
          </cell>
          <cell r="D154">
            <v>42800</v>
          </cell>
          <cell r="E154" t="str">
            <v>DARGOIRE</v>
          </cell>
          <cell r="F154" t="str">
            <v>France</v>
          </cell>
          <cell r="G154" t="str">
            <v>Ile de France</v>
          </cell>
          <cell r="H154" t="str">
            <v>Production</v>
          </cell>
          <cell r="I154" t="str">
            <v>P3 - Enseignes (sans pose)</v>
          </cell>
          <cell r="J154" t="str">
            <v>Marc Brouillet</v>
          </cell>
          <cell r="K154" t="str">
            <v xml:space="preserve">04 77 83 24 24 </v>
          </cell>
          <cell r="M154" t="str">
            <v xml:space="preserve">04 77 83 24 34 </v>
          </cell>
        </row>
        <row r="155">
          <cell r="A155" t="str">
            <v>HERRSCHER</v>
          </cell>
          <cell r="B155" t="str">
            <v>HERRSCHER PATRICIA</v>
          </cell>
          <cell r="C155" t="str">
            <v>78 bd Diderot</v>
          </cell>
          <cell r="D155">
            <v>75012</v>
          </cell>
          <cell r="E155" t="str">
            <v>PARIS</v>
          </cell>
          <cell r="F155" t="str">
            <v>France</v>
          </cell>
          <cell r="G155" t="str">
            <v>Ile de France</v>
          </cell>
          <cell r="H155" t="str">
            <v>Agencement</v>
          </cell>
          <cell r="I155" t="str">
            <v>A3 - Enseignes (avec pose)</v>
          </cell>
          <cell r="J155" t="str">
            <v>Emmanuel Boussard</v>
          </cell>
          <cell r="L155" t="str">
            <v>06.67.01.62.01</v>
          </cell>
        </row>
        <row r="156">
          <cell r="A156" t="str">
            <v>LUMIERES</v>
          </cell>
          <cell r="B156" t="str">
            <v>HOLDING LUMIERES</v>
          </cell>
          <cell r="C156" t="str">
            <v>26 rue des Ponts de Comines  SARL Les écrans du Nord</v>
          </cell>
          <cell r="D156">
            <v>59800</v>
          </cell>
          <cell r="E156" t="str">
            <v>LILLE</v>
          </cell>
          <cell r="F156" t="str">
            <v>France</v>
          </cell>
          <cell r="G156" t="str">
            <v>Nord Est</v>
          </cell>
          <cell r="H156" t="str">
            <v>Agencement</v>
          </cell>
          <cell r="I156" t="str">
            <v>A2 - Loisirs</v>
          </cell>
          <cell r="J156" t="str">
            <v>Emmanuel Boussard</v>
          </cell>
          <cell r="K156" t="str">
            <v>03 20 15 92 20</v>
          </cell>
          <cell r="M156" t="str">
            <v>03 20 15 92 25</v>
          </cell>
        </row>
        <row r="157">
          <cell r="A157" t="str">
            <v>HOTEL IBIS PORNICHET</v>
          </cell>
          <cell r="B157" t="str">
            <v>HOTEL IBIS PORNICHET</v>
          </cell>
          <cell r="C157" t="str">
            <v>66, Boulvard des Océanides</v>
          </cell>
          <cell r="D157">
            <v>44380</v>
          </cell>
          <cell r="E157" t="str">
            <v>PORNICHET</v>
          </cell>
          <cell r="F157" t="str">
            <v>France</v>
          </cell>
          <cell r="G157" t="str">
            <v>Nord Ouest</v>
          </cell>
          <cell r="H157" t="str">
            <v>Agencement</v>
          </cell>
          <cell r="I157" t="str">
            <v>A2 - Loisirs</v>
          </cell>
          <cell r="J157" t="str">
            <v>Emmanuel Boussard</v>
          </cell>
          <cell r="K157" t="str">
            <v xml:space="preserve">02 51 73 13 13 </v>
          </cell>
          <cell r="L157" t="str">
            <v>06 22 78 78 16</v>
          </cell>
          <cell r="M157" t="str">
            <v>02 40 61 74 74</v>
          </cell>
        </row>
        <row r="158">
          <cell r="A158" t="str">
            <v>HOUOT AGENCEMENT</v>
          </cell>
          <cell r="B158" t="str">
            <v>HOUOT AGENCEMENT</v>
          </cell>
          <cell r="C158" t="str">
            <v>43, rue du centre  BP 40004</v>
          </cell>
          <cell r="D158">
            <v>88200</v>
          </cell>
          <cell r="E158" t="str">
            <v>ST NABORD</v>
          </cell>
          <cell r="F158" t="str">
            <v>France</v>
          </cell>
          <cell r="G158" t="str">
            <v>Toute la France</v>
          </cell>
          <cell r="H158" t="str">
            <v>Production</v>
          </cell>
          <cell r="I158" t="str">
            <v>P3 - Enseignes (sans pose)</v>
          </cell>
          <cell r="J158" t="str">
            <v>Sylvain Caroff</v>
          </cell>
          <cell r="K158" t="str">
            <v>03 29 62 48 72</v>
          </cell>
          <cell r="M158" t="str">
            <v>03 29 62 07 26</v>
          </cell>
        </row>
        <row r="159">
          <cell r="A159" t="str">
            <v>HUMEL</v>
          </cell>
          <cell r="B159" t="str">
            <v>HUMMEL Pascal</v>
          </cell>
          <cell r="C159" t="str">
            <v>12 rue St Nicolas</v>
          </cell>
          <cell r="D159">
            <v>49310</v>
          </cell>
          <cell r="E159" t="str">
            <v>VIHIERS</v>
          </cell>
          <cell r="F159" t="str">
            <v>France</v>
          </cell>
          <cell r="H159" t="str">
            <v>Salarié</v>
          </cell>
          <cell r="I159" t="str">
            <v>Inactif</v>
          </cell>
          <cell r="J159" t="str">
            <v>Emmanuel Boussard</v>
          </cell>
        </row>
        <row r="160">
          <cell r="A160" t="str">
            <v>IGLOO</v>
          </cell>
          <cell r="B160" t="str">
            <v>IGLOO ARCHITECTURES</v>
          </cell>
          <cell r="C160" t="str">
            <v>6bn rue des Galvents</v>
          </cell>
          <cell r="D160">
            <v>92140</v>
          </cell>
          <cell r="E160" t="str">
            <v>CLAMART</v>
          </cell>
          <cell r="F160" t="str">
            <v>France</v>
          </cell>
          <cell r="G160" t="str">
            <v>International</v>
          </cell>
          <cell r="H160" t="str">
            <v>Agencement</v>
          </cell>
          <cell r="I160" t="str">
            <v>A2 - Loisirs</v>
          </cell>
          <cell r="J160" t="str">
            <v>Emmanuel Boussard</v>
          </cell>
        </row>
        <row r="161">
          <cell r="A161" t="str">
            <v>IMBERT GILLES</v>
          </cell>
          <cell r="B161" t="str">
            <v>IMBERT Architecte</v>
          </cell>
          <cell r="C161" t="str">
            <v>10 rue Jean Rouxel</v>
          </cell>
          <cell r="D161">
            <v>44700</v>
          </cell>
          <cell r="E161" t="str">
            <v>ORVAULT</v>
          </cell>
          <cell r="F161" t="str">
            <v>France</v>
          </cell>
          <cell r="G161" t="str">
            <v>Nord Ouest</v>
          </cell>
          <cell r="H161" t="str">
            <v>Agencement</v>
          </cell>
          <cell r="I161" t="str">
            <v>A2 - Loisirs</v>
          </cell>
          <cell r="J161" t="str">
            <v>Emmanuel Boussard</v>
          </cell>
          <cell r="K161">
            <v>240343344</v>
          </cell>
          <cell r="L161">
            <v>688889944</v>
          </cell>
          <cell r="M161">
            <v>240347315</v>
          </cell>
        </row>
        <row r="162">
          <cell r="A162" t="str">
            <v>IMMOSER</v>
          </cell>
          <cell r="B162" t="str">
            <v>IMMOSER-CONSEILS</v>
          </cell>
          <cell r="C162" t="str">
            <v>5C rue de Bouney</v>
          </cell>
          <cell r="D162">
            <v>64600</v>
          </cell>
          <cell r="E162" t="str">
            <v>ANGLET</v>
          </cell>
          <cell r="F162" t="str">
            <v>France</v>
          </cell>
          <cell r="G162" t="str">
            <v>Toute la France</v>
          </cell>
          <cell r="H162" t="str">
            <v>Agencement</v>
          </cell>
          <cell r="I162" t="str">
            <v>A2 - Loisirs</v>
          </cell>
          <cell r="J162" t="str">
            <v>Emmanuel Boussard</v>
          </cell>
          <cell r="K162">
            <v>979723217</v>
          </cell>
        </row>
        <row r="163">
          <cell r="A163" t="str">
            <v>IPECCINEMA MERIGNAC</v>
          </cell>
          <cell r="B163" t="str">
            <v>IPECCINEMA MERIGNAC</v>
          </cell>
          <cell r="F163" t="str">
            <v>France</v>
          </cell>
          <cell r="H163" t="str">
            <v>Agencement</v>
          </cell>
          <cell r="I163" t="str">
            <v>A2 - Loisirs</v>
          </cell>
          <cell r="J163" t="str">
            <v>Emmanuel Boussard</v>
          </cell>
        </row>
        <row r="164">
          <cell r="A164" t="str">
            <v>ISG EUROPE</v>
          </cell>
          <cell r="B164" t="str">
            <v>ISG EUROPE</v>
          </cell>
          <cell r="C164" t="str">
            <v>9 - 11 rue Benoit Malon</v>
          </cell>
          <cell r="D164">
            <v>92516</v>
          </cell>
          <cell r="E164" t="str">
            <v>Suresne</v>
          </cell>
          <cell r="F164" t="str">
            <v>France</v>
          </cell>
          <cell r="G164" t="str">
            <v>Hors France</v>
          </cell>
          <cell r="H164" t="str">
            <v>Agencement</v>
          </cell>
          <cell r="I164" t="str">
            <v>A1 - Tertiaire</v>
          </cell>
          <cell r="J164" t="str">
            <v>Emmanuel Boussard</v>
          </cell>
          <cell r="K164" t="str">
            <v>01 41 44 93 80</v>
          </cell>
        </row>
        <row r="165">
          <cell r="A165" t="str">
            <v>JANNAU</v>
          </cell>
          <cell r="B165" t="str">
            <v>JANNAU Gaëtan</v>
          </cell>
          <cell r="C165" t="str">
            <v>Moulin de la devauderie</v>
          </cell>
          <cell r="D165">
            <v>49310</v>
          </cell>
          <cell r="E165" t="str">
            <v>TREMONT</v>
          </cell>
          <cell r="F165" t="str">
            <v>France</v>
          </cell>
          <cell r="H165" t="str">
            <v>Salarié</v>
          </cell>
          <cell r="I165" t="str">
            <v>Inactif</v>
          </cell>
          <cell r="J165" t="str">
            <v>Emmanuel Boussard</v>
          </cell>
        </row>
        <row r="166">
          <cell r="A166" t="str">
            <v>JOLIVAL.</v>
          </cell>
          <cell r="B166" t="str">
            <v>JOLIVAL</v>
          </cell>
          <cell r="C166" t="str">
            <v>BP 1  ZI du Tranchet</v>
          </cell>
          <cell r="D166">
            <v>49620</v>
          </cell>
          <cell r="E166" t="str">
            <v>LA POMMERAYE</v>
          </cell>
          <cell r="F166" t="str">
            <v>France</v>
          </cell>
          <cell r="I166" t="str">
            <v>France</v>
          </cell>
        </row>
        <row r="167">
          <cell r="A167" t="str">
            <v>KORUS</v>
          </cell>
          <cell r="B167" t="str">
            <v>KORUS</v>
          </cell>
          <cell r="C167" t="str">
            <v>Espace Vercors</v>
          </cell>
          <cell r="D167">
            <v>38140</v>
          </cell>
          <cell r="E167" t="str">
            <v>LA MURETTE</v>
          </cell>
          <cell r="F167" t="str">
            <v>France</v>
          </cell>
          <cell r="G167" t="str">
            <v>Toute la France</v>
          </cell>
          <cell r="H167" t="str">
            <v>Agencement</v>
          </cell>
          <cell r="I167" t="str">
            <v>A3 - Enseignes (avec pose)</v>
          </cell>
          <cell r="J167" t="str">
            <v>Marc Brouillet</v>
          </cell>
        </row>
        <row r="168">
          <cell r="A168" t="str">
            <v>LABOISSE</v>
          </cell>
          <cell r="B168" t="str">
            <v>LABOISSE Isabelle</v>
          </cell>
          <cell r="C168" t="str">
            <v>ZAC des Chevaux   15 rue Pierre Bourdan</v>
          </cell>
          <cell r="D168">
            <v>49160</v>
          </cell>
          <cell r="E168" t="str">
            <v>LONGUE JUMELLES</v>
          </cell>
          <cell r="F168" t="str">
            <v>France</v>
          </cell>
        </row>
        <row r="169">
          <cell r="A169" t="str">
            <v>LACROIX</v>
          </cell>
          <cell r="B169" t="str">
            <v>LACROIX Nicolas</v>
          </cell>
          <cell r="C169" t="str">
            <v>13 rue Docteur Alfred Chevalier</v>
          </cell>
          <cell r="D169">
            <v>49700</v>
          </cell>
          <cell r="E169" t="str">
            <v>DOUE LA FONTAINE</v>
          </cell>
          <cell r="F169" t="str">
            <v>France</v>
          </cell>
          <cell r="I169" t="str">
            <v>France</v>
          </cell>
        </row>
        <row r="170">
          <cell r="A170" t="str">
            <v>LAMEYNARDIE</v>
          </cell>
          <cell r="B170" t="str">
            <v>LAMEYNARDIE</v>
          </cell>
          <cell r="C170" t="str">
            <v>8, Avenue des Thébaudières</v>
          </cell>
          <cell r="D170">
            <v>44800</v>
          </cell>
          <cell r="E170" t="str">
            <v>ST HERBLAIN</v>
          </cell>
          <cell r="F170" t="str">
            <v>France</v>
          </cell>
          <cell r="G170" t="str">
            <v>Nord Ouest</v>
          </cell>
          <cell r="H170" t="str">
            <v>Agencement</v>
          </cell>
          <cell r="I170" t="str">
            <v>A1 - Tertiaire</v>
          </cell>
          <cell r="J170" t="str">
            <v>Emmanuel Boussard</v>
          </cell>
        </row>
        <row r="171">
          <cell r="A171" t="str">
            <v>BOISSON &amp; PARTNERS</v>
          </cell>
          <cell r="B171" t="str">
            <v>L'ATELIER BOISSON</v>
          </cell>
          <cell r="C171" t="str">
            <v>68 avenue Chanoine Cartellier</v>
          </cell>
          <cell r="D171">
            <v>69230</v>
          </cell>
          <cell r="E171" t="str">
            <v>ST GENIS LAVAL</v>
          </cell>
          <cell r="F171" t="str">
            <v>France</v>
          </cell>
          <cell r="G171" t="str">
            <v>France</v>
          </cell>
          <cell r="H171" t="str">
            <v>Agenceur</v>
          </cell>
          <cell r="I171" t="str">
            <v>DAS2</v>
          </cell>
          <cell r="J171" t="str">
            <v>Marc Brouillet</v>
          </cell>
          <cell r="K171" t="str">
            <v>04 78 56 48 91</v>
          </cell>
          <cell r="M171" t="str">
            <v>04 78 56 05 99</v>
          </cell>
        </row>
        <row r="172">
          <cell r="A172" t="str">
            <v>LBLT</v>
          </cell>
          <cell r="B172" t="str">
            <v>LBLT</v>
          </cell>
          <cell r="C172" t="str">
            <v>La Chanterie  9 rue Alfred Kastler - CS 60771</v>
          </cell>
          <cell r="D172">
            <v>44307</v>
          </cell>
          <cell r="E172" t="str">
            <v>NANTES CEDEX 3</v>
          </cell>
          <cell r="F172" t="str">
            <v>France</v>
          </cell>
          <cell r="G172" t="str">
            <v>Nord Ouest</v>
          </cell>
          <cell r="H172" t="str">
            <v>Agencement</v>
          </cell>
          <cell r="I172" t="str">
            <v>A1 - Tertiaire</v>
          </cell>
          <cell r="J172" t="str">
            <v>Emmanuel Boussard</v>
          </cell>
          <cell r="K172" t="str">
            <v>09 81 78 91 35</v>
          </cell>
        </row>
        <row r="173">
          <cell r="A173" t="str">
            <v>LECAMPDUBOIS</v>
          </cell>
          <cell r="B173" t="str">
            <v>LE CAMP DU BOIS</v>
          </cell>
          <cell r="F173" t="str">
            <v>France</v>
          </cell>
          <cell r="G173" t="str">
            <v>Ile de France</v>
          </cell>
          <cell r="H173" t="str">
            <v>Production</v>
          </cell>
          <cell r="I173" t="str">
            <v>P1 - Sous Traitance Agencement</v>
          </cell>
          <cell r="J173" t="str">
            <v>Marc Brouillet</v>
          </cell>
        </row>
        <row r="174">
          <cell r="A174" t="str">
            <v>LECARLIER</v>
          </cell>
          <cell r="B174" t="str">
            <v>LE CARLIER AGENCEMENT</v>
          </cell>
          <cell r="C174" t="str">
            <v>16 rue Léonard de Vinci</v>
          </cell>
          <cell r="D174">
            <v>60007</v>
          </cell>
          <cell r="E174" t="str">
            <v>BEAUVAIS CEDEX</v>
          </cell>
          <cell r="F174" t="str">
            <v>France</v>
          </cell>
          <cell r="G174" t="str">
            <v>Toute la France</v>
          </cell>
          <cell r="H174" t="str">
            <v>Production</v>
          </cell>
          <cell r="I174" t="str">
            <v>P3 - Enseignes (sans pose)</v>
          </cell>
          <cell r="J174" t="str">
            <v>Marc Brouillet</v>
          </cell>
          <cell r="K174" t="str">
            <v>03 44 05 75 59</v>
          </cell>
          <cell r="M174" t="str">
            <v>03 44 05 01 01</v>
          </cell>
        </row>
        <row r="175">
          <cell r="A175" t="str">
            <v>CARRE OPTIQUE</v>
          </cell>
          <cell r="B175" t="str">
            <v>LE CARRE DE L'OPTIQUE</v>
          </cell>
          <cell r="C175" t="str">
            <v>33. Avenue Edouard Vaillant</v>
          </cell>
          <cell r="D175">
            <v>92150</v>
          </cell>
          <cell r="E175" t="str">
            <v>SURESNES</v>
          </cell>
          <cell r="F175" t="str">
            <v>France</v>
          </cell>
          <cell r="G175" t="str">
            <v>Toute la France</v>
          </cell>
          <cell r="H175" t="str">
            <v>Agencement</v>
          </cell>
          <cell r="I175" t="str">
            <v>A3 - Enseignes (avec pose)</v>
          </cell>
          <cell r="J175" t="str">
            <v>Marc Brouillet</v>
          </cell>
        </row>
        <row r="176">
          <cell r="A176" t="str">
            <v>LE MORNY CLUB</v>
          </cell>
          <cell r="B176" t="str">
            <v>LE MORNY CLUB</v>
          </cell>
          <cell r="C176" t="str">
            <v>23 RUE DU GENERAL DE GAULLE</v>
          </cell>
          <cell r="D176">
            <v>14800</v>
          </cell>
          <cell r="E176" t="str">
            <v>DEAUVILLE</v>
          </cell>
          <cell r="F176" t="str">
            <v>France</v>
          </cell>
          <cell r="G176" t="str">
            <v>Nord Ouest</v>
          </cell>
          <cell r="H176" t="str">
            <v>Agencement</v>
          </cell>
          <cell r="I176" t="str">
            <v>A1 - Tertiaire</v>
          </cell>
          <cell r="J176" t="str">
            <v>Emmanuel Boussard</v>
          </cell>
          <cell r="K176" t="str">
            <v>02 31 88 64 21</v>
          </cell>
          <cell r="L176" t="str">
            <v>02 31 88 78 43</v>
          </cell>
        </row>
        <row r="177">
          <cell r="A177" t="str">
            <v>QUARTIER IMMO</v>
          </cell>
          <cell r="B177" t="str">
            <v>LE QUARTIER DE L'IMMOBILIER</v>
          </cell>
          <cell r="C177" t="str">
            <v>1 rue Elisabeth</v>
          </cell>
          <cell r="D177">
            <v>91330</v>
          </cell>
          <cell r="E177" t="str">
            <v>YERRES</v>
          </cell>
          <cell r="F177" t="str">
            <v>France</v>
          </cell>
          <cell r="G177" t="str">
            <v>Toute la France</v>
          </cell>
          <cell r="H177" t="str">
            <v>Agencement</v>
          </cell>
          <cell r="I177" t="str">
            <v>A2 - Loisirs</v>
          </cell>
          <cell r="J177" t="str">
            <v>Emmanuel Boussard</v>
          </cell>
          <cell r="L177" t="str">
            <v>06 86 92 83 40</v>
          </cell>
        </row>
        <row r="178">
          <cell r="A178" t="str">
            <v>EUROPALACES</v>
          </cell>
          <cell r="B178" t="str">
            <v>Les Cinémas Gaumont Pathé SAS</v>
          </cell>
          <cell r="C178" t="str">
            <v>2 rue Lamennais</v>
          </cell>
          <cell r="D178">
            <v>75008</v>
          </cell>
          <cell r="E178" t="str">
            <v>PARIS</v>
          </cell>
          <cell r="F178" t="str">
            <v>France</v>
          </cell>
          <cell r="G178" t="str">
            <v>Toute la France</v>
          </cell>
          <cell r="H178" t="str">
            <v>Agencement</v>
          </cell>
          <cell r="I178" t="str">
            <v>A2 - Loisirs</v>
          </cell>
          <cell r="J178" t="str">
            <v>Emmanuel Boussard</v>
          </cell>
          <cell r="K178" t="str">
            <v>01 71 72 30 90</v>
          </cell>
          <cell r="M178" t="str">
            <v>01 71 72 31 16</v>
          </cell>
        </row>
        <row r="179">
          <cell r="A179" t="str">
            <v>LEZARDS AND CO</v>
          </cell>
          <cell r="B179" t="str">
            <v>LEZARDS AND CO</v>
          </cell>
          <cell r="C179" t="str">
            <v>381 Route de Varennes</v>
          </cell>
          <cell r="D179">
            <v>71290</v>
          </cell>
          <cell r="E179" t="str">
            <v>LA GENETE</v>
          </cell>
          <cell r="F179" t="str">
            <v>France</v>
          </cell>
          <cell r="G179" t="str">
            <v>Toute la France</v>
          </cell>
          <cell r="H179" t="str">
            <v>Agencement</v>
          </cell>
          <cell r="I179" t="str">
            <v>A3 - Enseignes (avec pose)</v>
          </cell>
          <cell r="J179" t="str">
            <v>Marc Brouillet</v>
          </cell>
        </row>
        <row r="180">
          <cell r="A180" t="str">
            <v>LIGUE DE L'ENSEIGNEMENT DE L'ISERE</v>
          </cell>
          <cell r="B180" t="str">
            <v>LIGUE DE L ENSEIGNEMENT DE L ISERE</v>
          </cell>
          <cell r="C180" t="str">
            <v>38, rue Nicolas Chorier</v>
          </cell>
          <cell r="D180">
            <v>38028</v>
          </cell>
          <cell r="E180" t="str">
            <v xml:space="preserve">GRENOBLE CEDEX </v>
          </cell>
          <cell r="F180" t="str">
            <v>France</v>
          </cell>
          <cell r="G180" t="str">
            <v>Sud Est</v>
          </cell>
          <cell r="H180" t="str">
            <v>Agencement</v>
          </cell>
          <cell r="I180" t="str">
            <v>A2 - Loisirs</v>
          </cell>
          <cell r="J180" t="str">
            <v>Emmanuel Boussard</v>
          </cell>
          <cell r="K180" t="str">
            <v>04 38 12 41 59</v>
          </cell>
          <cell r="M180" t="str">
            <v>04 38 12 41 50</v>
          </cell>
        </row>
        <row r="181">
          <cell r="A181" t="str">
            <v>MASSON LMC</v>
          </cell>
          <cell r="B181" t="str">
            <v>LMC MASSON</v>
          </cell>
          <cell r="C181" t="str">
            <v>93 avenue d'Amsterdam - ZAC Ravennes Les Francs</v>
          </cell>
          <cell r="D181">
            <v>59910</v>
          </cell>
          <cell r="E181" t="str">
            <v>BONDUES</v>
          </cell>
          <cell r="F181" t="str">
            <v>France</v>
          </cell>
          <cell r="K181" t="str">
            <v>03 20 81 93 50</v>
          </cell>
          <cell r="M181" t="str">
            <v>03 20 81 93 40</v>
          </cell>
        </row>
        <row r="182">
          <cell r="A182" t="str">
            <v>RITOUET.</v>
          </cell>
          <cell r="B182" t="str">
            <v>LOIRE AR AGENCEMENT</v>
          </cell>
          <cell r="C182" t="str">
            <v>31. rue du Clos de Vrai</v>
          </cell>
          <cell r="D182">
            <v>49650</v>
          </cell>
          <cell r="E182" t="str">
            <v>ALLONNES</v>
          </cell>
          <cell r="F182" t="str">
            <v>France</v>
          </cell>
          <cell r="G182" t="str">
            <v>Nord Ouest</v>
          </cell>
          <cell r="H182" t="str">
            <v>Production</v>
          </cell>
          <cell r="I182" t="str">
            <v>P1 - Sous Traitance Agencement</v>
          </cell>
          <cell r="J182" t="str">
            <v>Emmanuel Boussard</v>
          </cell>
          <cell r="K182" t="str">
            <v>09 71 23 93 85</v>
          </cell>
          <cell r="L182" t="str">
            <v>06 81 33 81 63</v>
          </cell>
          <cell r="M182" t="str">
            <v>02 41 53 77 54</v>
          </cell>
        </row>
        <row r="183">
          <cell r="A183" t="str">
            <v>LUMIPLAN</v>
          </cell>
          <cell r="B183" t="str">
            <v>LUMIPLAN.</v>
          </cell>
          <cell r="C183" t="str">
            <v>1 impasse Augustin Fresnel BP 60227</v>
          </cell>
          <cell r="D183">
            <v>44815</v>
          </cell>
          <cell r="E183" t="str">
            <v>ST HERBLAIN CEDEX</v>
          </cell>
          <cell r="F183" t="str">
            <v>France</v>
          </cell>
          <cell r="G183" t="str">
            <v>Nord Ouest</v>
          </cell>
          <cell r="H183" t="str">
            <v>Agencement</v>
          </cell>
          <cell r="I183" t="str">
            <v>A1 - Tertiaire</v>
          </cell>
          <cell r="J183" t="str">
            <v>Emmanuel Boussard</v>
          </cell>
          <cell r="K183" t="str">
            <v>02 40 92 21 63</v>
          </cell>
        </row>
        <row r="184">
          <cell r="A184" t="str">
            <v>LYCEE MONGAZON</v>
          </cell>
          <cell r="B184" t="str">
            <v>LYCEE MONGAZON</v>
          </cell>
          <cell r="C184" t="str">
            <v>1, rue du Colombier - BP 36124</v>
          </cell>
          <cell r="D184">
            <v>49036</v>
          </cell>
          <cell r="E184" t="str">
            <v>ANGERS CEDEX 01</v>
          </cell>
          <cell r="F184" t="str">
            <v>France</v>
          </cell>
          <cell r="G184" t="str">
            <v>Nord Ouest</v>
          </cell>
          <cell r="H184" t="str">
            <v>Agencement</v>
          </cell>
          <cell r="I184" t="str">
            <v>A1 - Tertiaire</v>
          </cell>
          <cell r="J184" t="str">
            <v>Emmanuel Boussard</v>
          </cell>
          <cell r="K184" t="str">
            <v xml:space="preserve">02 41 66 41 33 </v>
          </cell>
        </row>
        <row r="185">
          <cell r="A185" t="str">
            <v>M ET MME CHABENAT</v>
          </cell>
          <cell r="B185" t="str">
            <v>M et Mme CHABENAT</v>
          </cell>
          <cell r="C185" t="str">
            <v>Hostellerie La Croix Blanche</v>
          </cell>
          <cell r="D185">
            <v>49590</v>
          </cell>
          <cell r="E185" t="str">
            <v>FONTEVRAUD L'ABBAYE</v>
          </cell>
          <cell r="F185" t="str">
            <v>France</v>
          </cell>
          <cell r="G185" t="str">
            <v>Nord Ouest</v>
          </cell>
          <cell r="H185" t="str">
            <v>Agencement</v>
          </cell>
          <cell r="I185" t="str">
            <v>A2 - Loisirs</v>
          </cell>
          <cell r="J185" t="str">
            <v>Emmanuel Boussard</v>
          </cell>
          <cell r="K185" t="str">
            <v>02 41 51 71 11</v>
          </cell>
          <cell r="M185" t="str">
            <v>02 41 38 15 38</v>
          </cell>
        </row>
        <row r="186">
          <cell r="A186" t="str">
            <v>M ET MME DEHAESE</v>
          </cell>
          <cell r="B186" t="str">
            <v>M ET MME DEHAESE</v>
          </cell>
          <cell r="C186" t="str">
            <v>Avenue des Fusillés</v>
          </cell>
          <cell r="D186">
            <v>49400</v>
          </cell>
          <cell r="E186" t="str">
            <v>SAUMUR</v>
          </cell>
          <cell r="F186" t="str">
            <v>France</v>
          </cell>
          <cell r="G186" t="str">
            <v>Nord Ouest</v>
          </cell>
          <cell r="H186" t="str">
            <v>Agencement</v>
          </cell>
          <cell r="I186" t="str">
            <v>A2 - Loisirs</v>
          </cell>
          <cell r="J186" t="str">
            <v>Emmanuel Boussard</v>
          </cell>
          <cell r="K186" t="str">
            <v>02 41 67 17 18</v>
          </cell>
        </row>
        <row r="187">
          <cell r="A187" t="str">
            <v>CRISTAL HOTEL</v>
          </cell>
          <cell r="B187" t="str">
            <v>M et Mme OMER</v>
          </cell>
          <cell r="C187" t="str">
            <v>10, 12 Place de la république</v>
          </cell>
          <cell r="D187">
            <v>49400</v>
          </cell>
          <cell r="E187" t="str">
            <v>SAUMUR</v>
          </cell>
          <cell r="F187" t="str">
            <v>France</v>
          </cell>
          <cell r="G187" t="str">
            <v>Nord Ouest</v>
          </cell>
          <cell r="H187" t="str">
            <v>Agencement</v>
          </cell>
          <cell r="I187" t="str">
            <v>A2 - Loisirs</v>
          </cell>
          <cell r="J187" t="str">
            <v>Emmanuel Boussard</v>
          </cell>
          <cell r="K187" t="str">
            <v>02 41 51 09 54</v>
          </cell>
          <cell r="L187" t="str">
            <v>06 87 20 95 56</v>
          </cell>
          <cell r="M187" t="str">
            <v>02 41 51 12 14</v>
          </cell>
        </row>
        <row r="188">
          <cell r="A188" t="str">
            <v>M ET MME PATURAL</v>
          </cell>
          <cell r="B188" t="str">
            <v>M et MME PATURAL</v>
          </cell>
          <cell r="C188" t="str">
            <v>12, place de Gennes</v>
          </cell>
          <cell r="D188">
            <v>49700</v>
          </cell>
          <cell r="E188" t="str">
            <v>DOUE LA FONTAINE</v>
          </cell>
          <cell r="F188" t="str">
            <v>France</v>
          </cell>
          <cell r="G188" t="str">
            <v>Nord Ouest</v>
          </cell>
          <cell r="H188" t="str">
            <v>Agencement</v>
          </cell>
          <cell r="I188" t="str">
            <v>A2 - Loisirs</v>
          </cell>
          <cell r="J188" t="str">
            <v>Emmanuel Boussard</v>
          </cell>
          <cell r="K188" t="str">
            <v>02 41 59 13 65</v>
          </cell>
          <cell r="M188" t="str">
            <v>02 41 59 38 83</v>
          </cell>
        </row>
        <row r="189">
          <cell r="A189" t="str">
            <v>MAHAUT</v>
          </cell>
          <cell r="B189" t="str">
            <v>M. &amp; Mme MAHAUT Laurent</v>
          </cell>
          <cell r="C189" t="str">
            <v>7 allée Léon Gambetta</v>
          </cell>
          <cell r="D189">
            <v>92100</v>
          </cell>
          <cell r="E189" t="str">
            <v>CLICHY</v>
          </cell>
          <cell r="F189" t="str">
            <v>France</v>
          </cell>
          <cell r="G189" t="str">
            <v>Ile de France</v>
          </cell>
          <cell r="H189" t="str">
            <v>Agencement</v>
          </cell>
          <cell r="I189" t="str">
            <v>A1 - Tertiaire</v>
          </cell>
          <cell r="J189" t="str">
            <v>Emmanuel Boussard</v>
          </cell>
          <cell r="K189">
            <v>954508073</v>
          </cell>
          <cell r="L189">
            <v>607213857</v>
          </cell>
        </row>
        <row r="190">
          <cell r="A190" t="str">
            <v>MACE.</v>
          </cell>
          <cell r="B190" t="str">
            <v>MACE</v>
          </cell>
          <cell r="C190" t="str">
            <v>Rue du Bourg de Paille</v>
          </cell>
          <cell r="D190">
            <v>49070</v>
          </cell>
          <cell r="E190" t="str">
            <v>BEAUCOUZE</v>
          </cell>
          <cell r="F190" t="str">
            <v>France</v>
          </cell>
          <cell r="G190" t="str">
            <v>Nord Ouest</v>
          </cell>
          <cell r="H190" t="str">
            <v>Production</v>
          </cell>
          <cell r="I190" t="str">
            <v>P1 - Sous Traitance Agencement</v>
          </cell>
          <cell r="J190" t="str">
            <v>Marc Brouillet</v>
          </cell>
          <cell r="K190" t="str">
            <v>02 41 36 80 30</v>
          </cell>
          <cell r="M190" t="str">
            <v>02 41 36 80 39</v>
          </cell>
        </row>
        <row r="191">
          <cell r="A191" t="str">
            <v>CMAINGRET</v>
          </cell>
          <cell r="B191" t="str">
            <v>MAINGRET</v>
          </cell>
          <cell r="C191" t="str">
            <v>6 rue du Pavé de Riou  ZI du Champ Blanchard</v>
          </cell>
          <cell r="D191">
            <v>49400</v>
          </cell>
          <cell r="E191" t="str">
            <v>SAUMUR</v>
          </cell>
          <cell r="F191" t="str">
            <v>France</v>
          </cell>
          <cell r="K191" t="str">
            <v>02 41 67 32 13</v>
          </cell>
        </row>
        <row r="192">
          <cell r="A192" t="str">
            <v>MAIRIE FAYE</v>
          </cell>
          <cell r="B192" t="str">
            <v>MAIRIE DE FAYE D'ANJOU</v>
          </cell>
          <cell r="C192" t="str">
            <v>6 rue Albert Lebrun</v>
          </cell>
          <cell r="D192">
            <v>49380</v>
          </cell>
          <cell r="E192" t="str">
            <v>FAYE D ANJOU</v>
          </cell>
          <cell r="F192" t="str">
            <v>France</v>
          </cell>
          <cell r="G192" t="str">
            <v>Nord Ouest</v>
          </cell>
          <cell r="H192" t="str">
            <v>Agencement</v>
          </cell>
          <cell r="I192" t="str">
            <v>A2 - Loisirs</v>
          </cell>
          <cell r="J192" t="str">
            <v>Emmanuel Boussard</v>
          </cell>
          <cell r="K192" t="str">
            <v>02 41 54 30 77</v>
          </cell>
          <cell r="M192" t="str">
            <v>02 41 54 35 83</v>
          </cell>
        </row>
        <row r="193">
          <cell r="A193" t="str">
            <v>MAIRIE DES ALLEUDS</v>
          </cell>
          <cell r="B193" t="str">
            <v>MAIRIE DES ALLEUDS</v>
          </cell>
          <cell r="C193" t="str">
            <v>Le Bourg</v>
          </cell>
          <cell r="D193">
            <v>49320</v>
          </cell>
          <cell r="E193" t="str">
            <v>LES ALLEUDS</v>
          </cell>
          <cell r="F193" t="str">
            <v>France</v>
          </cell>
          <cell r="G193" t="str">
            <v>Nord Ouest</v>
          </cell>
          <cell r="H193" t="str">
            <v>Agencement</v>
          </cell>
          <cell r="I193" t="str">
            <v>A1 - Tertiaire</v>
          </cell>
          <cell r="J193" t="str">
            <v>Marc Brouillet</v>
          </cell>
        </row>
        <row r="194">
          <cell r="A194" t="str">
            <v>MAIRIE ST MARTIN DU FOUILLOUX.</v>
          </cell>
          <cell r="B194" t="str">
            <v>MAIRIE ST MARTIN DU FOUILLOUX</v>
          </cell>
          <cell r="C194" t="str">
            <v>5 rue du Petit Anjou</v>
          </cell>
          <cell r="D194">
            <v>49170</v>
          </cell>
          <cell r="E194" t="str">
            <v>ST MARTIN DU FOUILLOUX</v>
          </cell>
          <cell r="F194" t="str">
            <v>France</v>
          </cell>
          <cell r="G194" t="str">
            <v>Nord Ouest</v>
          </cell>
          <cell r="H194" t="str">
            <v>Agencement</v>
          </cell>
          <cell r="I194" t="str">
            <v>A1 - Tertiaire</v>
          </cell>
          <cell r="J194" t="str">
            <v>Emmanuel Boussard</v>
          </cell>
          <cell r="K194" t="str">
            <v>02 41 39 50 54</v>
          </cell>
        </row>
        <row r="195">
          <cell r="A195" t="str">
            <v>MALAKOFF MEDERIC</v>
          </cell>
          <cell r="B195" t="str">
            <v>MALAKOFF MEDERIC</v>
          </cell>
          <cell r="C195" t="str">
            <v>21, rue Laffitte</v>
          </cell>
          <cell r="D195">
            <v>75009</v>
          </cell>
          <cell r="E195" t="str">
            <v>PARIS</v>
          </cell>
          <cell r="F195" t="str">
            <v>France</v>
          </cell>
          <cell r="G195" t="str">
            <v>Ile de France</v>
          </cell>
          <cell r="H195" t="str">
            <v>Agencement</v>
          </cell>
          <cell r="I195" t="str">
            <v>A3 - Enseignes (avec pose)</v>
          </cell>
          <cell r="J195" t="str">
            <v>Marc Brouillet</v>
          </cell>
        </row>
        <row r="196">
          <cell r="A196" t="str">
            <v>MALEVILLE</v>
          </cell>
          <cell r="B196" t="str">
            <v>MALEVILLE</v>
          </cell>
          <cell r="C196" t="str">
            <v>66 rue Saint Dominique</v>
          </cell>
          <cell r="D196">
            <v>75007</v>
          </cell>
          <cell r="E196" t="str">
            <v>PARIS</v>
          </cell>
          <cell r="F196" t="str">
            <v>France</v>
          </cell>
          <cell r="G196" t="str">
            <v>Ile de France</v>
          </cell>
          <cell r="H196" t="str">
            <v>Production</v>
          </cell>
          <cell r="I196" t="str">
            <v>P3 - Enseignes (sans pose)</v>
          </cell>
          <cell r="J196" t="str">
            <v>Marc Brouillet</v>
          </cell>
          <cell r="K196" t="str">
            <v>01 47 05 81 57</v>
          </cell>
          <cell r="M196" t="str">
            <v>01 45 56 06 22</v>
          </cell>
        </row>
        <row r="197">
          <cell r="A197" t="str">
            <v>MANULETTRES</v>
          </cell>
          <cell r="B197" t="str">
            <v>MANULETTRES</v>
          </cell>
          <cell r="C197" t="str">
            <v>4 rue de l'Ebeaupin  BP 47299</v>
          </cell>
          <cell r="D197">
            <v>49072</v>
          </cell>
          <cell r="E197" t="str">
            <v>BEAUCOUZE</v>
          </cell>
          <cell r="F197" t="str">
            <v>France</v>
          </cell>
          <cell r="G197" t="str">
            <v>Nord Ouest</v>
          </cell>
          <cell r="H197" t="str">
            <v>Production</v>
          </cell>
          <cell r="I197" t="str">
            <v>P1 - Sous Traitance Agencement</v>
          </cell>
          <cell r="J197" t="str">
            <v>Emmanuel Boussard</v>
          </cell>
          <cell r="K197" t="str">
            <v>02 41 22 14 00</v>
          </cell>
          <cell r="M197" t="str">
            <v>02 41 22 09 14</v>
          </cell>
        </row>
        <row r="198">
          <cell r="A198" t="str">
            <v>MARC RAIMBAULT</v>
          </cell>
          <cell r="B198" t="str">
            <v>MARC RAIMBAULT</v>
          </cell>
          <cell r="C198" t="str">
            <v>24 rue du Grand-Logis</v>
          </cell>
          <cell r="D198">
            <v>49220</v>
          </cell>
          <cell r="E198" t="str">
            <v>GREZ NEUVILLE</v>
          </cell>
          <cell r="F198" t="str">
            <v>France</v>
          </cell>
          <cell r="G198" t="str">
            <v>Nord Ouest</v>
          </cell>
          <cell r="H198" t="str">
            <v>Production</v>
          </cell>
          <cell r="I198" t="str">
            <v>P1 - Sous Traitance Agencement</v>
          </cell>
          <cell r="J198" t="str">
            <v>Emmanuel Boussard</v>
          </cell>
          <cell r="K198">
            <v>241956365</v>
          </cell>
        </row>
        <row r="199">
          <cell r="A199" t="str">
            <v>MARIE DIDIER</v>
          </cell>
          <cell r="B199" t="str">
            <v>MARIE DIDIER</v>
          </cell>
          <cell r="C199" t="str">
            <v xml:space="preserve">   15 rue Auguste Fonteneau</v>
          </cell>
          <cell r="D199">
            <v>49540</v>
          </cell>
          <cell r="E199" t="str">
            <v>MARTIGNE BRIAND</v>
          </cell>
          <cell r="F199" t="str">
            <v>France</v>
          </cell>
          <cell r="G199" t="str">
            <v>Ouest</v>
          </cell>
          <cell r="I199" t="str">
            <v>DAS5</v>
          </cell>
          <cell r="K199" t="str">
            <v>02-41-83-04-18</v>
          </cell>
          <cell r="L199" t="str">
            <v>06 75 21 27 74</v>
          </cell>
        </row>
        <row r="200">
          <cell r="A200" t="str">
            <v>MATHON BOULIN</v>
          </cell>
          <cell r="B200" t="str">
            <v>MATHON &amp; BOULIN</v>
          </cell>
          <cell r="C200" t="str">
            <v>154 rue André Karman</v>
          </cell>
          <cell r="D200">
            <v>93300</v>
          </cell>
          <cell r="E200" t="str">
            <v>AUBERVILLIERS</v>
          </cell>
          <cell r="F200" t="str">
            <v>France</v>
          </cell>
          <cell r="J200" t="str">
            <v>Marc Brouillet</v>
          </cell>
          <cell r="K200" t="str">
            <v>01 53 56 65 75</v>
          </cell>
          <cell r="M200" t="str">
            <v>01 53 56 65 76</v>
          </cell>
        </row>
        <row r="201">
          <cell r="A201" t="str">
            <v>MEGARAMA</v>
          </cell>
          <cell r="B201" t="str">
            <v>MEGARAMA</v>
          </cell>
          <cell r="C201" t="str">
            <v>44 avenue de la Longue Bertrane</v>
          </cell>
          <cell r="D201">
            <v>92390</v>
          </cell>
          <cell r="E201" t="str">
            <v>VILLENEUVE LA GARENNE</v>
          </cell>
          <cell r="F201" t="str">
            <v>France</v>
          </cell>
          <cell r="G201" t="str">
            <v>Ile de France</v>
          </cell>
          <cell r="H201" t="str">
            <v>Agencement</v>
          </cell>
          <cell r="I201" t="str">
            <v>A2 - Loisirs</v>
          </cell>
          <cell r="J201" t="str">
            <v>Emmanuel Boussard</v>
          </cell>
          <cell r="K201">
            <v>147927071</v>
          </cell>
          <cell r="M201">
            <v>147927079</v>
          </cell>
        </row>
        <row r="202">
          <cell r="A202" t="str">
            <v>MENUISERIE HERVE</v>
          </cell>
          <cell r="B202" t="str">
            <v>MENUISERIE HERVE</v>
          </cell>
          <cell r="C202" t="str">
            <v>ZI  de la Gâtais</v>
          </cell>
          <cell r="D202">
            <v>44360</v>
          </cell>
          <cell r="E202" t="str">
            <v>ST ETIENNE DE MONTLUC</v>
          </cell>
          <cell r="F202" t="str">
            <v>France</v>
          </cell>
          <cell r="G202" t="str">
            <v>Nord Ouest</v>
          </cell>
          <cell r="H202" t="str">
            <v>Production</v>
          </cell>
          <cell r="I202" t="str">
            <v>P1 - Sous Traitance Agencement</v>
          </cell>
          <cell r="J202" t="str">
            <v>Emmanuel Boussard</v>
          </cell>
          <cell r="K202" t="str">
            <v xml:space="preserve">02 40 85 23 67 </v>
          </cell>
          <cell r="M202" t="str">
            <v>02 40 85 91 79</v>
          </cell>
        </row>
        <row r="203">
          <cell r="A203" t="str">
            <v>MENUISERIE HOULBERT</v>
          </cell>
          <cell r="B203" t="str">
            <v>MENUISERIE HOULBERT</v>
          </cell>
          <cell r="C203" t="str">
            <v>Zone des 4 C</v>
          </cell>
          <cell r="D203">
            <v>72240</v>
          </cell>
          <cell r="E203" t="str">
            <v>CONLIE</v>
          </cell>
          <cell r="F203" t="str">
            <v>France</v>
          </cell>
          <cell r="G203" t="str">
            <v>Nord Ouest</v>
          </cell>
          <cell r="H203" t="str">
            <v>Production</v>
          </cell>
          <cell r="I203" t="str">
            <v>P1 - Sous Traitance Agencement</v>
          </cell>
          <cell r="J203" t="str">
            <v>Emmanuel Boussard</v>
          </cell>
          <cell r="K203" t="str">
            <v xml:space="preserve">02 43 20 29 50 </v>
          </cell>
          <cell r="M203" t="str">
            <v>02 43 20 24 73</v>
          </cell>
        </row>
        <row r="204">
          <cell r="A204" t="str">
            <v>VEILLE</v>
          </cell>
          <cell r="B204" t="str">
            <v>MENUISERIE VEILLE</v>
          </cell>
          <cell r="C204" t="str">
            <v>16 Bvd Volney</v>
          </cell>
          <cell r="D204">
            <v>53000</v>
          </cell>
          <cell r="E204" t="str">
            <v>LAVAL</v>
          </cell>
          <cell r="F204" t="str">
            <v>France</v>
          </cell>
          <cell r="G204" t="str">
            <v>Nord Ouest</v>
          </cell>
          <cell r="H204" t="str">
            <v>Agencement</v>
          </cell>
          <cell r="I204" t="str">
            <v>A2 - Loisirs</v>
          </cell>
          <cell r="J204" t="str">
            <v>Emmanuel Boussard</v>
          </cell>
          <cell r="K204" t="str">
            <v>02 43 66 03 00</v>
          </cell>
          <cell r="M204" t="str">
            <v>02 43 66 82 37</v>
          </cell>
        </row>
        <row r="205">
          <cell r="A205" t="str">
            <v>WOOD</v>
          </cell>
          <cell r="B205" t="str">
            <v>MENUISERIE WOOD</v>
          </cell>
          <cell r="C205" t="str">
            <v>94 rue Benoît Malon</v>
          </cell>
          <cell r="D205">
            <v>94270</v>
          </cell>
          <cell r="E205" t="str">
            <v>LE KREMLIN BICETRE</v>
          </cell>
          <cell r="F205" t="str">
            <v>France</v>
          </cell>
          <cell r="G205" t="str">
            <v>Ile de France</v>
          </cell>
          <cell r="H205" t="str">
            <v>Production</v>
          </cell>
          <cell r="I205" t="str">
            <v>P1 - Sous Traitance Agencement</v>
          </cell>
          <cell r="J205" t="str">
            <v>Emmanuel Boussard</v>
          </cell>
          <cell r="K205" t="str">
            <v>01 46 58 97 71</v>
          </cell>
          <cell r="M205" t="str">
            <v>01 46 58 97 71</v>
          </cell>
        </row>
        <row r="206">
          <cell r="A206" t="str">
            <v>MERI</v>
          </cell>
          <cell r="B206" t="str">
            <v>MERI</v>
          </cell>
          <cell r="C206" t="str">
            <v>77 rue Edouard Vaillant</v>
          </cell>
          <cell r="D206">
            <v>93107</v>
          </cell>
          <cell r="E206" t="str">
            <v>MONTREUIL CEDEX</v>
          </cell>
          <cell r="F206" t="str">
            <v>France</v>
          </cell>
          <cell r="G206" t="str">
            <v>Ile de France</v>
          </cell>
          <cell r="H206" t="str">
            <v>Production</v>
          </cell>
          <cell r="I206" t="str">
            <v>P1 - Sous Traitance Agencement</v>
          </cell>
          <cell r="J206" t="str">
            <v>Emmanuel Boussard</v>
          </cell>
          <cell r="K206" t="str">
            <v>01 48 57 44 11</v>
          </cell>
          <cell r="M206" t="str">
            <v>01 48 57 28 57</v>
          </cell>
        </row>
        <row r="207">
          <cell r="A207" t="str">
            <v>METALLERIE.</v>
          </cell>
          <cell r="B207" t="str">
            <v>METALLERIE DE LA MAYENNE</v>
          </cell>
          <cell r="C207" t="str">
            <v>ZA de Bel Air  Route de Mayenne  BP 22</v>
          </cell>
          <cell r="D207">
            <v>53150</v>
          </cell>
          <cell r="E207" t="str">
            <v>MONTSURS</v>
          </cell>
          <cell r="F207" t="str">
            <v>France</v>
          </cell>
          <cell r="G207" t="str">
            <v>Nord Ouest</v>
          </cell>
          <cell r="H207" t="str">
            <v>Production</v>
          </cell>
          <cell r="I207" t="str">
            <v>P1 - Sous Traitance Agencement</v>
          </cell>
          <cell r="J207" t="str">
            <v>Marc Brouillet</v>
          </cell>
          <cell r="K207" t="str">
            <v>02 43 02 20 55</v>
          </cell>
          <cell r="M207" t="str">
            <v>02 43 01 02 96</v>
          </cell>
        </row>
        <row r="208">
          <cell r="A208" t="str">
            <v>METRO.</v>
          </cell>
          <cell r="B208" t="str">
            <v>METRO</v>
          </cell>
          <cell r="C208" t="str">
            <v>ZA du Petit Nanterre 5 rue des Grands Prés</v>
          </cell>
          <cell r="D208">
            <v>92024</v>
          </cell>
          <cell r="E208" t="str">
            <v>NANTERRE CEDEX</v>
          </cell>
          <cell r="F208" t="str">
            <v>France</v>
          </cell>
          <cell r="G208" t="str">
            <v>Nord Ouest</v>
          </cell>
          <cell r="H208" t="str">
            <v>Agencement</v>
          </cell>
          <cell r="I208" t="str">
            <v>A3 - Enseignes (avec pose)</v>
          </cell>
          <cell r="J208" t="str">
            <v>Marc Brouillet</v>
          </cell>
          <cell r="K208" t="str">
            <v>02 40 68 17 84</v>
          </cell>
        </row>
        <row r="209">
          <cell r="A209" t="str">
            <v>MEUBL'EPOK</v>
          </cell>
          <cell r="B209" t="str">
            <v>MEUBL'EPOK</v>
          </cell>
          <cell r="C209" t="str">
            <v>20 rue Maréchal Leclerc</v>
          </cell>
          <cell r="D209">
            <v>85510</v>
          </cell>
          <cell r="E209" t="str">
            <v>LE BOUPERE</v>
          </cell>
          <cell r="F209" t="str">
            <v>France</v>
          </cell>
          <cell r="G209" t="str">
            <v>Nord Ouest</v>
          </cell>
          <cell r="H209" t="str">
            <v>Production</v>
          </cell>
          <cell r="I209" t="str">
            <v>P1 - Sous Traitance Agencement</v>
          </cell>
          <cell r="J209" t="str">
            <v>Marc Brouillet</v>
          </cell>
          <cell r="K209" t="str">
            <v>02 51 91 40 15</v>
          </cell>
          <cell r="M209" t="str">
            <v>02 51 91 48 50</v>
          </cell>
        </row>
        <row r="210">
          <cell r="A210" t="str">
            <v>MEUBLE FONCT</v>
          </cell>
          <cell r="B210" t="str">
            <v>MEUBLES FONCTIONNELS</v>
          </cell>
          <cell r="C210" t="str">
            <v>La Carrière</v>
          </cell>
          <cell r="D210">
            <v>85600</v>
          </cell>
          <cell r="E210" t="str">
            <v>LA GUYONNIERE</v>
          </cell>
          <cell r="F210" t="str">
            <v>France</v>
          </cell>
          <cell r="G210" t="str">
            <v>Nord Ouest</v>
          </cell>
          <cell r="H210" t="str">
            <v>Production</v>
          </cell>
          <cell r="I210" t="str">
            <v>P1 - Sous Traitance Agencement</v>
          </cell>
          <cell r="J210" t="str">
            <v>Marc Brouillet</v>
          </cell>
          <cell r="K210" t="str">
            <v>02 51 41 72 67</v>
          </cell>
          <cell r="M210" t="str">
            <v>02 51 41 54 59</v>
          </cell>
        </row>
        <row r="211">
          <cell r="A211" t="str">
            <v>MICHENEAU CLIENT</v>
          </cell>
          <cell r="B211" t="str">
            <v>MICHENEAU.</v>
          </cell>
          <cell r="C211" t="str">
            <v>35 rue du Parc</v>
          </cell>
          <cell r="D211">
            <v>79300</v>
          </cell>
          <cell r="E211" t="str">
            <v>BOISME</v>
          </cell>
          <cell r="F211" t="str">
            <v>France</v>
          </cell>
          <cell r="G211" t="str">
            <v>Nord Ouest</v>
          </cell>
          <cell r="H211" t="str">
            <v>Production</v>
          </cell>
          <cell r="I211" t="str">
            <v>P1 - Sous Traitance Agencement</v>
          </cell>
          <cell r="J211" t="str">
            <v>Marc Brouillet</v>
          </cell>
          <cell r="K211" t="str">
            <v>05 49 72 52 43</v>
          </cell>
          <cell r="L211" t="str">
            <v>06 80 62 64 39</v>
          </cell>
          <cell r="M211" t="str">
            <v>05 49 72 52 58</v>
          </cell>
        </row>
        <row r="212">
          <cell r="A212" t="str">
            <v>MIGNOT &amp; SAGUEZ</v>
          </cell>
          <cell r="B212" t="str">
            <v>Mignot &amp; Saguez</v>
          </cell>
          <cell r="C212" t="str">
            <v>5 av Hotel Dieu</v>
          </cell>
          <cell r="D212">
            <v>44000</v>
          </cell>
          <cell r="E212" t="str">
            <v>NANTES</v>
          </cell>
          <cell r="F212" t="str">
            <v>France</v>
          </cell>
          <cell r="G212" t="str">
            <v>Nord Ouest</v>
          </cell>
          <cell r="H212" t="str">
            <v>Agencement</v>
          </cell>
          <cell r="I212" t="str">
            <v>A1 - Tertiaire</v>
          </cell>
          <cell r="J212" t="str">
            <v>Emmanuel Boussard</v>
          </cell>
          <cell r="K212" t="str">
            <v>02 51 72 24 34</v>
          </cell>
          <cell r="L212" t="str">
            <v>06 13 02 35 29</v>
          </cell>
          <cell r="M212" t="str">
            <v>02 51 72 25 35</v>
          </cell>
        </row>
        <row r="213">
          <cell r="A213" t="str">
            <v>MIKIMOTO</v>
          </cell>
          <cell r="B213" t="str">
            <v>MIKIMOTO</v>
          </cell>
          <cell r="C213" t="str">
            <v>179 NEW BOND STREET</v>
          </cell>
          <cell r="D213" t="str">
            <v>W1S 4RJ</v>
          </cell>
          <cell r="E213" t="str">
            <v>LONDRES</v>
          </cell>
          <cell r="F213" t="str">
            <v>France</v>
          </cell>
          <cell r="G213" t="str">
            <v>International</v>
          </cell>
          <cell r="H213" t="str">
            <v>Agencement</v>
          </cell>
          <cell r="I213" t="str">
            <v>A3 - Enseignes (avec pose)</v>
          </cell>
          <cell r="J213" t="str">
            <v>Emmanuel Boussard</v>
          </cell>
        </row>
        <row r="214">
          <cell r="A214" t="str">
            <v>MILLET</v>
          </cell>
          <cell r="B214" t="str">
            <v>MILLET</v>
          </cell>
          <cell r="C214" t="str">
            <v>38 rue de la Fontaine de l'Erable</v>
          </cell>
          <cell r="D214">
            <v>77148</v>
          </cell>
          <cell r="E214" t="str">
            <v>LAVAL EN BRIE</v>
          </cell>
          <cell r="F214" t="str">
            <v>France</v>
          </cell>
          <cell r="G214" t="str">
            <v>Ile de France</v>
          </cell>
          <cell r="H214" t="str">
            <v>Production</v>
          </cell>
          <cell r="I214" t="str">
            <v>P1 - Sous Traitance Agencement</v>
          </cell>
          <cell r="J214" t="str">
            <v>Emmanuel Boussard</v>
          </cell>
          <cell r="K214" t="str">
            <v>01 60 96 71 69</v>
          </cell>
          <cell r="M214" t="str">
            <v>01 60 96 80 21</v>
          </cell>
        </row>
        <row r="215">
          <cell r="A215" t="str">
            <v>MINISTERE</v>
          </cell>
          <cell r="B215" t="str">
            <v>MINISTERE DE LA JUSTICE ET DES LIBERTES</v>
          </cell>
          <cell r="C215" t="str">
            <v>29, rue du Puits Mauger</v>
          </cell>
          <cell r="D215">
            <v>35000</v>
          </cell>
          <cell r="E215" t="str">
            <v>RENNES</v>
          </cell>
          <cell r="F215" t="str">
            <v>France</v>
          </cell>
          <cell r="G215" t="str">
            <v>Nord Ouest</v>
          </cell>
          <cell r="H215" t="str">
            <v>Agencement</v>
          </cell>
          <cell r="I215" t="str">
            <v>A1 - Tertiaire</v>
          </cell>
          <cell r="J215" t="str">
            <v>Emmanuel Boussard</v>
          </cell>
        </row>
        <row r="216">
          <cell r="A216" t="str">
            <v>MJC CINE 113</v>
          </cell>
          <cell r="B216" t="str">
            <v>MJC CINE 113</v>
          </cell>
          <cell r="C216" t="str">
            <v>20 AVENUE DE TOULOUSE</v>
          </cell>
          <cell r="D216">
            <v>31320</v>
          </cell>
          <cell r="E216" t="str">
            <v>AUREVILLE</v>
          </cell>
          <cell r="F216" t="str">
            <v>France</v>
          </cell>
          <cell r="G216" t="str">
            <v>Sud Ouest</v>
          </cell>
          <cell r="H216" t="str">
            <v>Agencement</v>
          </cell>
          <cell r="I216" t="str">
            <v>A2 - Loisirs</v>
          </cell>
          <cell r="J216" t="str">
            <v>Emmanuel Boussard</v>
          </cell>
          <cell r="K216" t="str">
            <v>05 34 66 71 52</v>
          </cell>
        </row>
        <row r="217">
          <cell r="A217" t="str">
            <v>RIALLAND</v>
          </cell>
          <cell r="B217" t="str">
            <v>Mme et M. RIALLAND</v>
          </cell>
          <cell r="C217" t="str">
            <v>Le pont de Livier</v>
          </cell>
          <cell r="D217">
            <v>49700</v>
          </cell>
          <cell r="E217" t="str">
            <v>ST GEORGES SUR LAYON</v>
          </cell>
          <cell r="F217" t="str">
            <v>France</v>
          </cell>
          <cell r="G217" t="str">
            <v>Nord Ouest</v>
          </cell>
          <cell r="H217" t="str">
            <v>Production</v>
          </cell>
          <cell r="I217" t="str">
            <v>P1 - Sous Traitance Agencement</v>
          </cell>
          <cell r="J217" t="str">
            <v>Emmanuel Boussard</v>
          </cell>
          <cell r="K217" t="str">
            <v>02.41.59.68.23</v>
          </cell>
        </row>
        <row r="218">
          <cell r="A218" t="str">
            <v>BOUYER</v>
          </cell>
          <cell r="B218" t="str">
            <v>Monsieur Antoine BOUYER</v>
          </cell>
          <cell r="C218" t="str">
            <v>Lieu dit Le Savetier</v>
          </cell>
          <cell r="D218">
            <v>49380</v>
          </cell>
          <cell r="E218" t="str">
            <v>FAYE D ANJOU</v>
          </cell>
          <cell r="F218" t="str">
            <v>France</v>
          </cell>
          <cell r="G218" t="str">
            <v>Nord Ouest</v>
          </cell>
          <cell r="H218" t="str">
            <v>Agencement</v>
          </cell>
          <cell r="I218" t="str">
            <v>A1 - Tertiaire</v>
          </cell>
          <cell r="J218" t="str">
            <v>Marc Brouillet</v>
          </cell>
        </row>
        <row r="219">
          <cell r="A219" t="str">
            <v>CMOREAU</v>
          </cell>
          <cell r="B219" t="str">
            <v>MOREAU AGENCEMENT</v>
          </cell>
          <cell r="C219" t="str">
            <v>ZAC de l'Aubinière  535 rue P. Levasseur  bp 50131</v>
          </cell>
          <cell r="D219">
            <v>44154</v>
          </cell>
          <cell r="E219" t="str">
            <v>ANCENIS CEDEX</v>
          </cell>
          <cell r="F219" t="str">
            <v>France</v>
          </cell>
          <cell r="G219" t="str">
            <v>Nord Ouest</v>
          </cell>
          <cell r="H219" t="str">
            <v>Production</v>
          </cell>
          <cell r="I219" t="str">
            <v>P1 - Sous Traitance Agencement</v>
          </cell>
          <cell r="J219" t="str">
            <v>Marc Brouillet</v>
          </cell>
          <cell r="K219" t="str">
            <v>02 40 83 14 74</v>
          </cell>
        </row>
        <row r="220">
          <cell r="A220" t="str">
            <v>MORIN HUBERT</v>
          </cell>
          <cell r="B220" t="str">
            <v>MORIN HUBERT</v>
          </cell>
          <cell r="C220" t="str">
            <v>7, rue Rivoli</v>
          </cell>
          <cell r="D220">
            <v>49000</v>
          </cell>
          <cell r="E220" t="str">
            <v>ANGERS</v>
          </cell>
          <cell r="F220" t="str">
            <v>France</v>
          </cell>
          <cell r="G220" t="str">
            <v>Local</v>
          </cell>
          <cell r="I220" t="str">
            <v>France</v>
          </cell>
          <cell r="J220" t="str">
            <v>Marc Brouillet</v>
          </cell>
          <cell r="K220" t="str">
            <v>02 41 88 40 00</v>
          </cell>
          <cell r="M220" t="str">
            <v>02 41 20 00 31</v>
          </cell>
        </row>
        <row r="221">
          <cell r="A221" t="str">
            <v>MOSWO.</v>
          </cell>
          <cell r="B221" t="str">
            <v>MOSWO</v>
          </cell>
          <cell r="C221" t="str">
            <v>34bis boulevard Guist'Hau</v>
          </cell>
          <cell r="D221">
            <v>44000</v>
          </cell>
          <cell r="E221" t="str">
            <v>NANTES</v>
          </cell>
          <cell r="F221" t="str">
            <v>France</v>
          </cell>
          <cell r="G221" t="str">
            <v>Nord Ouest</v>
          </cell>
          <cell r="H221" t="str">
            <v>Agencement</v>
          </cell>
          <cell r="I221" t="str">
            <v>A1 - Tertiaire</v>
          </cell>
          <cell r="J221" t="str">
            <v>Emmanuel Boussard</v>
          </cell>
          <cell r="K221" t="str">
            <v>02 28 03 90 39</v>
          </cell>
        </row>
        <row r="222">
          <cell r="A222" t="str">
            <v>MOUES</v>
          </cell>
          <cell r="B222" t="str">
            <v>MOUES Lionel</v>
          </cell>
          <cell r="C222" t="str">
            <v>8 place de la Paleine</v>
          </cell>
          <cell r="D222">
            <v>49400</v>
          </cell>
          <cell r="E222" t="str">
            <v>SOUZAY CHAMPIGNY</v>
          </cell>
          <cell r="F222" t="str">
            <v>France</v>
          </cell>
          <cell r="I222" t="str">
            <v>France</v>
          </cell>
        </row>
        <row r="223">
          <cell r="A223" t="str">
            <v>MULTIPLEXE CINEVILLE SOREDIC</v>
          </cell>
          <cell r="B223" t="str">
            <v>MULTIPLEXE CINEVILLE SOREDIC</v>
          </cell>
          <cell r="F223" t="str">
            <v>France</v>
          </cell>
          <cell r="H223" t="str">
            <v>Agencement</v>
          </cell>
          <cell r="I223" t="str">
            <v>A2 - Loisirs</v>
          </cell>
          <cell r="J223" t="str">
            <v>Emmanuel Boussard</v>
          </cell>
        </row>
        <row r="224">
          <cell r="A224" t="str">
            <v>AUMONT</v>
          </cell>
          <cell r="B224" t="str">
            <v>Murielle AUMONT</v>
          </cell>
          <cell r="C224" t="str">
            <v>4 rue du Vieux Chêne</v>
          </cell>
          <cell r="D224">
            <v>49310</v>
          </cell>
          <cell r="E224" t="str">
            <v>CERNUSSON</v>
          </cell>
          <cell r="F224" t="str">
            <v>France</v>
          </cell>
          <cell r="H224" t="str">
            <v>Salarié</v>
          </cell>
          <cell r="I224" t="str">
            <v>Inactif</v>
          </cell>
          <cell r="J224" t="str">
            <v>Emmanuel Boussard</v>
          </cell>
        </row>
        <row r="225">
          <cell r="A225" t="str">
            <v>NACO</v>
          </cell>
          <cell r="B225" t="str">
            <v>NACO</v>
          </cell>
          <cell r="C225" t="str">
            <v>66, Boulevard Diderot</v>
          </cell>
          <cell r="D225">
            <v>75012</v>
          </cell>
          <cell r="E225" t="str">
            <v>PARIS</v>
          </cell>
          <cell r="F225" t="str">
            <v>France</v>
          </cell>
          <cell r="G225" t="str">
            <v>International</v>
          </cell>
          <cell r="H225" t="str">
            <v>Agencement</v>
          </cell>
          <cell r="I225" t="str">
            <v>A2 - Loisirs</v>
          </cell>
          <cell r="J225" t="str">
            <v>Emmanuel Boussard</v>
          </cell>
        </row>
        <row r="226">
          <cell r="A226" t="str">
            <v>NAUTITECH</v>
          </cell>
          <cell r="B226" t="str">
            <v>NAUTITECH</v>
          </cell>
          <cell r="C226" t="str">
            <v>Z.I. du Canal des Soeurs  7 rue Hubert Pennevert</v>
          </cell>
          <cell r="D226">
            <v>17300</v>
          </cell>
          <cell r="E226" t="str">
            <v>ROCHEFORT</v>
          </cell>
          <cell r="F226" t="str">
            <v>France</v>
          </cell>
          <cell r="G226" t="str">
            <v>Nord Ouest</v>
          </cell>
          <cell r="H226" t="str">
            <v>Production</v>
          </cell>
          <cell r="I226" t="str">
            <v>P2 - Naval</v>
          </cell>
          <cell r="J226" t="str">
            <v>Marc Brouillet</v>
          </cell>
          <cell r="K226" t="str">
            <v>05 46 99 54 51</v>
          </cell>
          <cell r="M226" t="str">
            <v>05 46 44 96 58</v>
          </cell>
        </row>
        <row r="227">
          <cell r="A227" t="str">
            <v>RCA</v>
          </cell>
          <cell r="B227" t="str">
            <v>NBA</v>
          </cell>
          <cell r="C227" t="str">
            <v>36 rue d'Etienne Orves</v>
          </cell>
          <cell r="D227">
            <v>78500</v>
          </cell>
          <cell r="E227" t="str">
            <v>SARTROUVILLE</v>
          </cell>
          <cell r="F227" t="str">
            <v>France</v>
          </cell>
          <cell r="G227" t="str">
            <v>Ile de France</v>
          </cell>
          <cell r="H227" t="str">
            <v>Production</v>
          </cell>
          <cell r="I227" t="str">
            <v>P1 - Sous Traitance Agencement</v>
          </cell>
          <cell r="J227" t="str">
            <v>Emmanuel Boussard</v>
          </cell>
          <cell r="K227" t="str">
            <v>01 61 04 40 90</v>
          </cell>
          <cell r="M227" t="str">
            <v>01 61 04 40 97</v>
          </cell>
        </row>
        <row r="228">
          <cell r="A228" t="str">
            <v xml:space="preserve">NOBLE AGE </v>
          </cell>
          <cell r="B228" t="str">
            <v>NOBLE AGE</v>
          </cell>
          <cell r="C228" t="str">
            <v>6, rue des Saumonière BP 32336</v>
          </cell>
          <cell r="D228">
            <v>44323</v>
          </cell>
          <cell r="E228" t="str">
            <v>NANTES CEDEX 3</v>
          </cell>
          <cell r="F228" t="str">
            <v>France</v>
          </cell>
          <cell r="G228" t="str">
            <v>Nord Ouest</v>
          </cell>
          <cell r="H228" t="str">
            <v>Agencement</v>
          </cell>
          <cell r="I228" t="str">
            <v>A3 - Enseignes (avec pose)</v>
          </cell>
          <cell r="J228" t="str">
            <v>Emmanuel Boussard</v>
          </cell>
          <cell r="K228" t="str">
            <v>02 40 16 01 61</v>
          </cell>
          <cell r="L228" t="str">
            <v xml:space="preserve">06 26 45 48 63 </v>
          </cell>
        </row>
        <row r="229">
          <cell r="A229" t="str">
            <v>O² CONCEPT</v>
          </cell>
          <cell r="B229" t="str">
            <v>O² Concept</v>
          </cell>
          <cell r="C229" t="str">
            <v>304 rue Garibaldi</v>
          </cell>
          <cell r="D229">
            <v>69007</v>
          </cell>
          <cell r="E229" t="str">
            <v>LYON</v>
          </cell>
          <cell r="F229" t="str">
            <v>France</v>
          </cell>
          <cell r="G229" t="str">
            <v>Toute la France</v>
          </cell>
          <cell r="H229" t="str">
            <v>Agencement</v>
          </cell>
          <cell r="I229" t="str">
            <v>A1 - Tertiaire</v>
          </cell>
          <cell r="J229" t="str">
            <v>Emmanuel Boussard</v>
          </cell>
          <cell r="K229">
            <v>981148644</v>
          </cell>
        </row>
        <row r="230">
          <cell r="A230" t="str">
            <v>OCEA</v>
          </cell>
          <cell r="B230" t="str">
            <v>OCEA</v>
          </cell>
          <cell r="C230" t="str">
            <v>Quai de la Cabaude</v>
          </cell>
          <cell r="D230">
            <v>85100</v>
          </cell>
          <cell r="E230" t="str">
            <v>LES SABLES D OLONNE</v>
          </cell>
          <cell r="F230" t="str">
            <v>France</v>
          </cell>
          <cell r="G230" t="str">
            <v>Nord Ouest</v>
          </cell>
          <cell r="H230" t="str">
            <v>Production</v>
          </cell>
          <cell r="I230" t="str">
            <v>P2 - Naval</v>
          </cell>
          <cell r="J230" t="str">
            <v>Marc Brouillet</v>
          </cell>
        </row>
        <row r="231">
          <cell r="A231" t="str">
            <v>OCEAN POSE</v>
          </cell>
          <cell r="B231" t="str">
            <v>OCEAN POSE</v>
          </cell>
          <cell r="C231" t="str">
            <v>58 avenue des Hespérides</v>
          </cell>
          <cell r="D231">
            <v>44300</v>
          </cell>
          <cell r="E231" t="str">
            <v>NANTES</v>
          </cell>
          <cell r="F231" t="str">
            <v>France</v>
          </cell>
          <cell r="G231" t="str">
            <v>Toute la France</v>
          </cell>
          <cell r="H231" t="str">
            <v>Production</v>
          </cell>
          <cell r="I231" t="str">
            <v>P1 - Sous Traitance Agencement</v>
          </cell>
          <cell r="J231" t="str">
            <v>Marc Brouillet</v>
          </cell>
          <cell r="K231" t="str">
            <v>09 75 94 41 93</v>
          </cell>
          <cell r="M231" t="str">
            <v>02 40 56 80 07</v>
          </cell>
        </row>
        <row r="232">
          <cell r="A232" t="str">
            <v>OFF ARCHITECTURE</v>
          </cell>
          <cell r="B232" t="str">
            <v>OFF ARCHITECTURE</v>
          </cell>
          <cell r="C232" t="str">
            <v xml:space="preserve">168 rue saint denis </v>
          </cell>
          <cell r="D232">
            <v>75002</v>
          </cell>
          <cell r="E232" t="str">
            <v>PARIS</v>
          </cell>
          <cell r="F232" t="str">
            <v>France</v>
          </cell>
          <cell r="G232" t="str">
            <v>Ile de France</v>
          </cell>
          <cell r="H232" t="str">
            <v>Agencement</v>
          </cell>
          <cell r="I232" t="str">
            <v>A1 - Tertiaire</v>
          </cell>
          <cell r="J232" t="str">
            <v>Emmanuel Boussard</v>
          </cell>
          <cell r="K232" t="str">
            <v>01 75 57 86 62</v>
          </cell>
        </row>
        <row r="233">
          <cell r="A233" t="str">
            <v>OGEC SAINT PIERRE</v>
          </cell>
          <cell r="B233" t="str">
            <v>OGEC Ecole St PIERRE</v>
          </cell>
          <cell r="D233">
            <v>49380</v>
          </cell>
          <cell r="E233" t="str">
            <v>THOUARCE</v>
          </cell>
          <cell r="F233" t="str">
            <v>France</v>
          </cell>
          <cell r="G233" t="str">
            <v>Nord Ouest</v>
          </cell>
          <cell r="H233" t="str">
            <v>Agencement</v>
          </cell>
          <cell r="I233" t="str">
            <v>A1 - Tertiaire</v>
          </cell>
          <cell r="J233" t="str">
            <v>Marc Brouillet</v>
          </cell>
        </row>
        <row r="234">
          <cell r="A234" t="str">
            <v>OGILVY</v>
          </cell>
          <cell r="B234" t="str">
            <v>OGILVY &amp; MATHER</v>
          </cell>
          <cell r="C234" t="str">
            <v>32/34 rue Marbeuf</v>
          </cell>
          <cell r="D234">
            <v>75008</v>
          </cell>
          <cell r="E234" t="str">
            <v>PARIS</v>
          </cell>
          <cell r="F234" t="str">
            <v>France</v>
          </cell>
          <cell r="G234" t="str">
            <v>Ile de France</v>
          </cell>
          <cell r="H234" t="str">
            <v>Agencement</v>
          </cell>
          <cell r="I234" t="str">
            <v>A1 - Tertiaire</v>
          </cell>
          <cell r="J234" t="str">
            <v>Emmanuel Boussard</v>
          </cell>
        </row>
        <row r="235">
          <cell r="A235" t="str">
            <v>ORCHESTRA</v>
          </cell>
          <cell r="B235" t="str">
            <v>ORCHESTRA</v>
          </cell>
          <cell r="C235" t="str">
            <v>400 AVENUE MARCEL DASSAULT</v>
          </cell>
          <cell r="D235">
            <v>34170</v>
          </cell>
          <cell r="E235" t="str">
            <v>CASTELNAU LE LEZ</v>
          </cell>
          <cell r="F235" t="str">
            <v>France</v>
          </cell>
          <cell r="G235" t="str">
            <v>Sud Est</v>
          </cell>
          <cell r="H235" t="str">
            <v>Agencement</v>
          </cell>
          <cell r="I235" t="str">
            <v>A3 - Enseignes (avec pose)</v>
          </cell>
          <cell r="J235" t="str">
            <v>Emmanuel Boussard</v>
          </cell>
          <cell r="K235" t="str">
            <v>04 99 13 08 26</v>
          </cell>
          <cell r="M235" t="str">
            <v>04 99 13 08 01</v>
          </cell>
        </row>
        <row r="236">
          <cell r="A236" t="str">
            <v>PIERRE OCEANE</v>
          </cell>
          <cell r="B236" t="str">
            <v>PIERRE OCEANE</v>
          </cell>
          <cell r="C236" t="str">
            <v>16 avenue Elisée Reclus</v>
          </cell>
          <cell r="D236">
            <v>75007</v>
          </cell>
          <cell r="E236" t="str">
            <v>PARIS</v>
          </cell>
          <cell r="F236" t="str">
            <v>France</v>
          </cell>
          <cell r="G236" t="str">
            <v>Ile de France</v>
          </cell>
          <cell r="H236" t="str">
            <v>Agencement</v>
          </cell>
          <cell r="I236" t="str">
            <v>A2 - Loisirs</v>
          </cell>
          <cell r="J236" t="str">
            <v>Emmanuel Boussard</v>
          </cell>
          <cell r="K236" t="str">
            <v>01 44 42 90 00</v>
          </cell>
          <cell r="M236" t="str">
            <v>01 44 42 90 01</v>
          </cell>
        </row>
        <row r="237">
          <cell r="A237" t="str">
            <v>PORCHER E</v>
          </cell>
          <cell r="B237" t="str">
            <v>PORCHER ERIC</v>
          </cell>
          <cell r="C237" t="str">
            <v>6 rue de la Meunière</v>
          </cell>
          <cell r="D237">
            <v>49320</v>
          </cell>
          <cell r="E237" t="str">
            <v>LES ALLEUDS</v>
          </cell>
          <cell r="F237" t="str">
            <v>France</v>
          </cell>
          <cell r="H237" t="str">
            <v>Salarié</v>
          </cell>
          <cell r="I237" t="str">
            <v>Inactif</v>
          </cell>
          <cell r="J237" t="str">
            <v>Emmanuel Boussard</v>
          </cell>
        </row>
        <row r="238">
          <cell r="A238" t="str">
            <v>PRM</v>
          </cell>
          <cell r="B238" t="str">
            <v>PRM</v>
          </cell>
          <cell r="C238" t="str">
            <v>11 avenue Paul Doumer</v>
          </cell>
          <cell r="D238">
            <v>93460</v>
          </cell>
          <cell r="E238" t="str">
            <v>GOURNAY SUR MARNE</v>
          </cell>
          <cell r="F238" t="str">
            <v>France</v>
          </cell>
          <cell r="G238" t="str">
            <v>Ile de France</v>
          </cell>
          <cell r="H238" t="str">
            <v>Production</v>
          </cell>
          <cell r="I238" t="str">
            <v>P1 - Sous Traitance Agencement</v>
          </cell>
          <cell r="J238" t="str">
            <v>Emmanuel Boussard</v>
          </cell>
          <cell r="K238" t="str">
            <v>01 55 85 10 90</v>
          </cell>
          <cell r="M238" t="str">
            <v>01 55 85 10 95</v>
          </cell>
        </row>
        <row r="239">
          <cell r="A239" t="str">
            <v>RAPP NOGEN</v>
          </cell>
          <cell r="B239" t="str">
            <v>RAPP &amp; NOGEN</v>
          </cell>
          <cell r="C239" t="str">
            <v>214 rue du Faubourg St Martin</v>
          </cell>
          <cell r="D239">
            <v>75010</v>
          </cell>
          <cell r="E239" t="str">
            <v>PARIS</v>
          </cell>
          <cell r="F239" t="str">
            <v>France</v>
          </cell>
          <cell r="G239" t="str">
            <v>Ile de France</v>
          </cell>
          <cell r="H239" t="str">
            <v>Agencement</v>
          </cell>
          <cell r="I239" t="str">
            <v>A3 - Enseignes (avec pose)</v>
          </cell>
          <cell r="J239" t="str">
            <v>Emmanuel Boussard</v>
          </cell>
          <cell r="K239" t="str">
            <v>01 53 26 41 00</v>
          </cell>
          <cell r="M239" t="str">
            <v>01 53 26 41 31</v>
          </cell>
        </row>
        <row r="240">
          <cell r="A240" t="str">
            <v>RASEC</v>
          </cell>
          <cell r="B240" t="str">
            <v>RASEC RETAIL</v>
          </cell>
          <cell r="C240" t="str">
            <v>ZI du Puy Nardon  280 rue Léon Baekland</v>
          </cell>
          <cell r="D240">
            <v>85290</v>
          </cell>
          <cell r="E240" t="str">
            <v>MORTAGNE SUR SEVRE</v>
          </cell>
          <cell r="F240" t="str">
            <v>France</v>
          </cell>
          <cell r="G240" t="str">
            <v>Nord Ouest</v>
          </cell>
          <cell r="H240" t="str">
            <v>Production</v>
          </cell>
          <cell r="I240" t="str">
            <v>P1 - Sous Traitance Agencement</v>
          </cell>
          <cell r="J240" t="str">
            <v>Marc Brouillet</v>
          </cell>
          <cell r="K240" t="str">
            <v>02 51 65 07 07</v>
          </cell>
          <cell r="M240" t="str">
            <v xml:space="preserve">02 51 65 22 22 </v>
          </cell>
        </row>
        <row r="241">
          <cell r="A241" t="str">
            <v>RENARD92</v>
          </cell>
          <cell r="B241" t="str">
            <v>RENARD</v>
          </cell>
          <cell r="C241" t="str">
            <v>14 rue Pereire</v>
          </cell>
          <cell r="D241">
            <v>92500</v>
          </cell>
          <cell r="E241" t="str">
            <v>RUEIL- MALMAISON</v>
          </cell>
          <cell r="F241" t="str">
            <v>France</v>
          </cell>
          <cell r="G241" t="str">
            <v>Ile de France</v>
          </cell>
          <cell r="H241" t="str">
            <v>Production</v>
          </cell>
          <cell r="I241" t="str">
            <v>P1 - Sous Traitance Agencement</v>
          </cell>
          <cell r="J241" t="str">
            <v>Sylvain Caroff</v>
          </cell>
          <cell r="K241" t="str">
            <v>01 47 51 04 28</v>
          </cell>
          <cell r="M241" t="str">
            <v>01 47 08 58 58</v>
          </cell>
        </row>
        <row r="242">
          <cell r="A242" t="str">
            <v>REPONSE</v>
          </cell>
          <cell r="B242" t="str">
            <v>REPONSE</v>
          </cell>
          <cell r="C242" t="str">
            <v>174 quai de Jemappes</v>
          </cell>
          <cell r="D242">
            <v>75010</v>
          </cell>
          <cell r="E242" t="str">
            <v>PARIS</v>
          </cell>
          <cell r="F242" t="str">
            <v>France</v>
          </cell>
          <cell r="G242" t="str">
            <v>Ile de France</v>
          </cell>
          <cell r="H242" t="str">
            <v>Production</v>
          </cell>
          <cell r="I242" t="str">
            <v>P1 - Sous Traitance Agencement</v>
          </cell>
          <cell r="J242" t="str">
            <v>Emmanuel Boussard</v>
          </cell>
          <cell r="K242" t="str">
            <v>01.48.03.61.00</v>
          </cell>
          <cell r="M242" t="str">
            <v>01.48.03.61.49</v>
          </cell>
        </row>
        <row r="243">
          <cell r="A243" t="str">
            <v>REULIER</v>
          </cell>
          <cell r="B243" t="str">
            <v>REULIER Mickaël</v>
          </cell>
          <cell r="C243" t="str">
            <v>36 rue du Docteur Goudrez</v>
          </cell>
          <cell r="D243">
            <v>49260</v>
          </cell>
          <cell r="E243" t="str">
            <v>MONTREUIL BELLAY</v>
          </cell>
          <cell r="F243" t="str">
            <v>France</v>
          </cell>
          <cell r="I243" t="str">
            <v>France</v>
          </cell>
        </row>
        <row r="244">
          <cell r="A244" t="str">
            <v>ROME ARCHITECTE</v>
          </cell>
          <cell r="B244" t="str">
            <v>RO.ME ARCHITECTES</v>
          </cell>
          <cell r="C244" t="str">
            <v>4 rue Charles Gounod</v>
          </cell>
          <cell r="D244">
            <v>49100</v>
          </cell>
          <cell r="E244" t="str">
            <v>ANGERS</v>
          </cell>
          <cell r="F244" t="str">
            <v>France</v>
          </cell>
          <cell r="G244" t="str">
            <v>Nord Ouest</v>
          </cell>
          <cell r="H244" t="str">
            <v>Agencement</v>
          </cell>
          <cell r="I244" t="str">
            <v>A1 - Tertiaire</v>
          </cell>
          <cell r="J244" t="str">
            <v>Emmanuel Boussard</v>
          </cell>
          <cell r="K244" t="str">
            <v>02 41 27 27 40</v>
          </cell>
          <cell r="M244" t="str">
            <v>02 41 27 27 41</v>
          </cell>
        </row>
        <row r="245">
          <cell r="A245" t="str">
            <v>ROUSSEAU AGENCEMENT</v>
          </cell>
          <cell r="B245" t="str">
            <v>ROUSSEAU AGENCEMENT</v>
          </cell>
          <cell r="C245" t="str">
            <v>SAS MT2A  Avenue du Maine</v>
          </cell>
          <cell r="D245">
            <v>72190</v>
          </cell>
          <cell r="E245" t="str">
            <v>ST PAVACE</v>
          </cell>
          <cell r="F245" t="str">
            <v>France</v>
          </cell>
          <cell r="G245" t="str">
            <v>Nord Ouest</v>
          </cell>
          <cell r="H245" t="str">
            <v>Production</v>
          </cell>
          <cell r="I245" t="str">
            <v>P1 - Sous Traitance Agencement</v>
          </cell>
          <cell r="J245" t="str">
            <v>Emmanuel Boussard</v>
          </cell>
          <cell r="K245" t="str">
            <v>02 43 81 16 80</v>
          </cell>
          <cell r="M245" t="str">
            <v>02 43 81 15 25</v>
          </cell>
        </row>
        <row r="246">
          <cell r="A246" t="str">
            <v>ROZEAU</v>
          </cell>
          <cell r="B246" t="str">
            <v>ROZEAU Pablito</v>
          </cell>
          <cell r="C246" t="str">
            <v>4 rue de la  Cour Du Four</v>
          </cell>
          <cell r="D246">
            <v>49700</v>
          </cell>
          <cell r="E246" t="str">
            <v>CIZAY LA MADELEINE</v>
          </cell>
          <cell r="F246" t="str">
            <v>France</v>
          </cell>
        </row>
        <row r="247">
          <cell r="A247" t="str">
            <v>RUBEX</v>
          </cell>
          <cell r="B247" t="str">
            <v>RUBEX</v>
          </cell>
          <cell r="C247" t="str">
            <v>18 rue de frères Lumière  ZI La Vrillonnerie</v>
          </cell>
          <cell r="D247">
            <v>37170</v>
          </cell>
          <cell r="E247" t="str">
            <v>CHAMBRAY LES TOURS</v>
          </cell>
          <cell r="F247" t="str">
            <v>France</v>
          </cell>
          <cell r="G247" t="str">
            <v>Nord Ouest</v>
          </cell>
          <cell r="H247" t="str">
            <v>Production</v>
          </cell>
          <cell r="I247" t="str">
            <v>P3 - Enseignes (sans pose)</v>
          </cell>
          <cell r="J247" t="str">
            <v>Marc Brouillet</v>
          </cell>
          <cell r="K247" t="str">
            <v>02 47 48 19 20</v>
          </cell>
          <cell r="M247" t="str">
            <v>02 47 27 43 84</v>
          </cell>
        </row>
        <row r="248">
          <cell r="A248" t="str">
            <v>SAVOIE FRERES</v>
          </cell>
          <cell r="B248" t="str">
            <v>S.A. SAVOIE FRERES</v>
          </cell>
          <cell r="C248" t="str">
            <v>ZI - 22 rue Augustin Fresnel  BP 20323</v>
          </cell>
          <cell r="D248">
            <v>37173</v>
          </cell>
          <cell r="E248" t="str">
            <v>CHAMBRAY LES TOURS CEDEX</v>
          </cell>
          <cell r="F248" t="str">
            <v>France</v>
          </cell>
          <cell r="G248" t="str">
            <v>Nord Ouest</v>
          </cell>
          <cell r="H248" t="str">
            <v>Agencement</v>
          </cell>
          <cell r="I248" t="str">
            <v>A2 - Loisirs</v>
          </cell>
          <cell r="J248" t="str">
            <v>Emmanuel Boussard</v>
          </cell>
          <cell r="K248" t="str">
            <v>02 47 27 12 27</v>
          </cell>
          <cell r="M248" t="str">
            <v>02 47 27 27 80</v>
          </cell>
        </row>
        <row r="249">
          <cell r="A249" t="str">
            <v>CAP CINEMA</v>
          </cell>
          <cell r="B249" t="str">
            <v>S.A.S CAP CINEMA MOULINS</v>
          </cell>
          <cell r="C249" t="str">
            <v>ZAC DES ONZES ARPENTS</v>
          </cell>
          <cell r="D249">
            <v>41913</v>
          </cell>
          <cell r="E249" t="str">
            <v>BLOIS CEDEX 9</v>
          </cell>
          <cell r="F249" t="str">
            <v>France</v>
          </cell>
          <cell r="G249" t="str">
            <v>Nord Est</v>
          </cell>
          <cell r="H249" t="str">
            <v>Agencement</v>
          </cell>
          <cell r="I249" t="str">
            <v>A2 - Loisirs</v>
          </cell>
          <cell r="J249" t="str">
            <v>Emmanuel Boussard</v>
          </cell>
        </row>
        <row r="250">
          <cell r="A250" t="str">
            <v>SAGUEZ AND PARTNERS</v>
          </cell>
          <cell r="B250" t="str">
            <v>SAGUEZ and PARTNERS</v>
          </cell>
          <cell r="C250" t="str">
            <v>14 rue Palouzié</v>
          </cell>
          <cell r="D250">
            <v>93400</v>
          </cell>
          <cell r="E250" t="str">
            <v>ST OUEN</v>
          </cell>
          <cell r="F250" t="str">
            <v>France</v>
          </cell>
          <cell r="G250" t="str">
            <v>Ile de France</v>
          </cell>
          <cell r="H250" t="str">
            <v>Agencement</v>
          </cell>
          <cell r="I250" t="str">
            <v>A3 - Enseignes (avec pose)</v>
          </cell>
          <cell r="J250" t="str">
            <v>Emmanuel Boussard</v>
          </cell>
          <cell r="K250" t="str">
            <v>01 41 66 64 00</v>
          </cell>
        </row>
        <row r="251">
          <cell r="A251" t="str">
            <v>NAMUR</v>
          </cell>
          <cell r="B251" t="str">
            <v>SARL FREDERIC NAMUR &amp; ASSOCIES</v>
          </cell>
          <cell r="C251" t="str">
            <v>19 RUE BERANGER</v>
          </cell>
          <cell r="D251">
            <v>75003</v>
          </cell>
          <cell r="E251" t="str">
            <v>PARIS</v>
          </cell>
          <cell r="F251" t="str">
            <v>France</v>
          </cell>
          <cell r="G251" t="str">
            <v>Toute la France</v>
          </cell>
          <cell r="H251" t="str">
            <v>Agencement</v>
          </cell>
          <cell r="I251" t="str">
            <v>A2 - Loisirs</v>
          </cell>
          <cell r="J251" t="str">
            <v>Emmanuel Boussard</v>
          </cell>
          <cell r="K251">
            <v>143142233</v>
          </cell>
          <cell r="M251">
            <v>143142232</v>
          </cell>
        </row>
        <row r="252">
          <cell r="A252" t="str">
            <v>MELLIER.</v>
          </cell>
          <cell r="B252" t="str">
            <v xml:space="preserve">SARL MELLIER </v>
          </cell>
          <cell r="C252" t="str">
            <v>9 rue de la Violette</v>
          </cell>
          <cell r="D252">
            <v>49220</v>
          </cell>
          <cell r="E252" t="str">
            <v>THORIGNE D ANJOU</v>
          </cell>
          <cell r="F252" t="str">
            <v>France</v>
          </cell>
          <cell r="G252" t="str">
            <v>Nord Ouest</v>
          </cell>
          <cell r="H252" t="str">
            <v>Production</v>
          </cell>
          <cell r="I252" t="str">
            <v>P1 - Sous Traitance Agencement</v>
          </cell>
          <cell r="J252" t="str">
            <v>Marc Brouillet</v>
          </cell>
          <cell r="K252" t="str">
            <v>02 41 95 32 14</v>
          </cell>
          <cell r="L252" t="str">
            <v>06 08 88 17 83</v>
          </cell>
          <cell r="M252" t="str">
            <v>02 41 95 84 21</v>
          </cell>
        </row>
        <row r="253">
          <cell r="A253" t="str">
            <v>SAS AFFLUENCE</v>
          </cell>
          <cell r="B253" t="str">
            <v>SAS AFFLUENCE</v>
          </cell>
          <cell r="C253" t="str">
            <v>15, rue Montcalm</v>
          </cell>
          <cell r="D253">
            <v>75018</v>
          </cell>
          <cell r="E253" t="str">
            <v>PARIS</v>
          </cell>
          <cell r="F253" t="str">
            <v>France</v>
          </cell>
          <cell r="G253" t="str">
            <v>Toute la France</v>
          </cell>
          <cell r="H253" t="str">
            <v>Agencement</v>
          </cell>
          <cell r="I253" t="str">
            <v>A1 - Tertiaire</v>
          </cell>
          <cell r="J253" t="str">
            <v>Emmanuel Boussard</v>
          </cell>
          <cell r="L253" t="str">
            <v>06 69 79 44 45</v>
          </cell>
          <cell r="M253" t="str">
            <v>01 42 58 75 12</v>
          </cell>
        </row>
        <row r="254">
          <cell r="A254" t="str">
            <v>SCHMIT INDUSTRIE</v>
          </cell>
          <cell r="B254" t="str">
            <v>SCHMIT INDUSTRIE</v>
          </cell>
          <cell r="C254" t="str">
            <v>184 bis, bd de Créteil</v>
          </cell>
          <cell r="D254">
            <v>94107</v>
          </cell>
          <cell r="E254" t="str">
            <v>ST MAUR CEDEX</v>
          </cell>
          <cell r="F254" t="str">
            <v>France</v>
          </cell>
          <cell r="G254" t="str">
            <v>Ile de France</v>
          </cell>
          <cell r="H254" t="str">
            <v>Agencement</v>
          </cell>
          <cell r="I254" t="str">
            <v>A1 - Tertiaire</v>
          </cell>
          <cell r="J254" t="str">
            <v>Emmanuel Boussard</v>
          </cell>
          <cell r="K254">
            <v>148856040</v>
          </cell>
          <cell r="M254">
            <v>148865245</v>
          </cell>
        </row>
        <row r="255">
          <cell r="A255" t="str">
            <v>SECMAD</v>
          </cell>
          <cell r="B255" t="str">
            <v>SECMAD</v>
          </cell>
          <cell r="C255" t="str">
            <v>11, Rue Aimé Laperruque</v>
          </cell>
          <cell r="D255">
            <v>93700</v>
          </cell>
          <cell r="E255" t="str">
            <v>DRANCY</v>
          </cell>
          <cell r="F255" t="str">
            <v>France</v>
          </cell>
          <cell r="G255" t="str">
            <v>Ile de France</v>
          </cell>
          <cell r="H255" t="str">
            <v>Production</v>
          </cell>
          <cell r="I255" t="str">
            <v>P1 - Sous Traitance Agencement</v>
          </cell>
          <cell r="J255" t="str">
            <v>Emmanuel Boussard</v>
          </cell>
          <cell r="K255" t="str">
            <v>01 48 32 03 34</v>
          </cell>
          <cell r="M255" t="str">
            <v>01 48 32 56 79</v>
          </cell>
        </row>
        <row r="256">
          <cell r="A256" t="str">
            <v>SEDIB</v>
          </cell>
          <cell r="B256" t="str">
            <v>SEDIB</v>
          </cell>
          <cell r="C256" t="str">
            <v>88, Avenue Jean Jaurès</v>
          </cell>
          <cell r="D256">
            <v>94200</v>
          </cell>
          <cell r="E256" t="str">
            <v>IVRY SUR SEINE</v>
          </cell>
          <cell r="F256" t="str">
            <v>France</v>
          </cell>
          <cell r="G256" t="str">
            <v>Ile de France</v>
          </cell>
          <cell r="H256" t="str">
            <v>Production</v>
          </cell>
          <cell r="I256" t="str">
            <v>P1 - Sous Traitance Agencement</v>
          </cell>
          <cell r="J256" t="str">
            <v>Emmanuel Boussard</v>
          </cell>
          <cell r="K256" t="str">
            <v>01 49 87 45 45</v>
          </cell>
          <cell r="M256" t="str">
            <v>01 49 87 45 49</v>
          </cell>
        </row>
        <row r="257">
          <cell r="A257" t="str">
            <v>SERAMEN</v>
          </cell>
          <cell r="B257" t="str">
            <v>SERAMEN</v>
          </cell>
          <cell r="C257" t="str">
            <v>ZA de Chanteloup  27 rue Isaac Newton</v>
          </cell>
          <cell r="D257">
            <v>93603</v>
          </cell>
          <cell r="E257" t="str">
            <v>AULNAY SOUS BOIS</v>
          </cell>
          <cell r="F257" t="str">
            <v>France</v>
          </cell>
          <cell r="G257" t="str">
            <v>Ile de France</v>
          </cell>
          <cell r="H257" t="str">
            <v>Production</v>
          </cell>
          <cell r="I257" t="str">
            <v>P1 - Sous Traitance Agencement</v>
          </cell>
          <cell r="J257" t="str">
            <v>Emmanuel Boussard</v>
          </cell>
          <cell r="K257" t="str">
            <v>01 48 69 49 29</v>
          </cell>
          <cell r="M257" t="str">
            <v>01 48 79 31 19</v>
          </cell>
        </row>
        <row r="258">
          <cell r="A258" t="str">
            <v>CSERNAM</v>
          </cell>
          <cell r="B258" t="str">
            <v>SERNAM</v>
          </cell>
          <cell r="C258" t="str">
            <v>ZAC de l'Aubinière  8 rue du Rocher</v>
          </cell>
          <cell r="D258">
            <v>49124</v>
          </cell>
          <cell r="E258" t="str">
            <v>ST BARTHELEMY D ANJOU</v>
          </cell>
          <cell r="F258" t="str">
            <v>France</v>
          </cell>
        </row>
        <row r="259">
          <cell r="A259" t="str">
            <v>SETHI</v>
          </cell>
          <cell r="B259" t="str">
            <v>SETHI</v>
          </cell>
          <cell r="C259" t="str">
            <v>2A rue de Cosquer</v>
          </cell>
          <cell r="D259">
            <v>29840</v>
          </cell>
          <cell r="E259" t="str">
            <v>PORSPODER</v>
          </cell>
          <cell r="F259" t="str">
            <v>France</v>
          </cell>
          <cell r="G259" t="str">
            <v>Nord Ouest</v>
          </cell>
          <cell r="H259" t="str">
            <v>Agencement</v>
          </cell>
          <cell r="I259" t="str">
            <v>A2 - Loisirs</v>
          </cell>
          <cell r="J259" t="str">
            <v>Emmanuel Boussard</v>
          </cell>
          <cell r="L259" t="str">
            <v>06 31 49 65 00</v>
          </cell>
          <cell r="M259" t="str">
            <v>02 98 89 96 64</v>
          </cell>
        </row>
        <row r="260">
          <cell r="A260" t="str">
            <v>SGP.</v>
          </cell>
          <cell r="B260" t="str">
            <v>SGP</v>
          </cell>
          <cell r="C260" t="str">
            <v>1 Route de Vihiers</v>
          </cell>
          <cell r="D260">
            <v>49540</v>
          </cell>
          <cell r="E260" t="str">
            <v>MARTIGNE BRIAND</v>
          </cell>
          <cell r="F260" t="str">
            <v>France</v>
          </cell>
          <cell r="I260" t="str">
            <v>France</v>
          </cell>
          <cell r="J260" t="str">
            <v>Marc Brouillet</v>
          </cell>
          <cell r="K260" t="str">
            <v>02 41 59 92 09</v>
          </cell>
          <cell r="M260" t="str">
            <v>02 41 59 93 58</v>
          </cell>
        </row>
        <row r="261">
          <cell r="A261" t="str">
            <v>SHAMPOO</v>
          </cell>
          <cell r="B261" t="str">
            <v>SHAMPOO</v>
          </cell>
          <cell r="C261" t="str">
            <v>Groupe Michel DERVYN  344, Avenue de la Marne  B.P. 72027</v>
          </cell>
          <cell r="D261">
            <v>59702</v>
          </cell>
          <cell r="E261" t="str">
            <v>MARCQ EN BAROEUL</v>
          </cell>
          <cell r="F261" t="str">
            <v>France</v>
          </cell>
          <cell r="G261" t="str">
            <v>Nord Ouest</v>
          </cell>
          <cell r="H261" t="str">
            <v>Production</v>
          </cell>
          <cell r="I261" t="str">
            <v>P3 - Enseignes (sans pose)</v>
          </cell>
          <cell r="J261" t="str">
            <v>Marc Brouillet</v>
          </cell>
          <cell r="K261" t="str">
            <v>03 20 74 20 82</v>
          </cell>
          <cell r="M261" t="str">
            <v>03 20 74 85 40</v>
          </cell>
        </row>
        <row r="262">
          <cell r="A262" t="str">
            <v>SOCIETE 6 ÈME AVENUE</v>
          </cell>
          <cell r="B262" t="str">
            <v>SOCIETE 6 ème AVENUE</v>
          </cell>
          <cell r="C262" t="str">
            <v>26 rue Vavins</v>
          </cell>
          <cell r="D262">
            <v>75005</v>
          </cell>
          <cell r="E262" t="str">
            <v>PARIS</v>
          </cell>
          <cell r="F262" t="str">
            <v>France</v>
          </cell>
          <cell r="G262" t="str">
            <v>Ile de France</v>
          </cell>
          <cell r="H262" t="str">
            <v>Agencement</v>
          </cell>
          <cell r="I262" t="str">
            <v>A3 - Enseignes (avec pose)</v>
          </cell>
          <cell r="J262" t="str">
            <v>Emmanuel Boussard</v>
          </cell>
          <cell r="L262" t="str">
            <v>06 30 14 79 66</v>
          </cell>
        </row>
        <row r="263">
          <cell r="A263" t="str">
            <v>BOURCE</v>
          </cell>
          <cell r="B263" t="str">
            <v>SOCIETE BOURCE</v>
          </cell>
          <cell r="C263" t="str">
            <v>140 Rue Grande</v>
          </cell>
          <cell r="D263">
            <v>77670</v>
          </cell>
          <cell r="E263" t="str">
            <v>ST MAMMES</v>
          </cell>
          <cell r="F263" t="str">
            <v>France</v>
          </cell>
          <cell r="G263" t="str">
            <v>Ile de France</v>
          </cell>
          <cell r="H263" t="str">
            <v>Production</v>
          </cell>
          <cell r="I263" t="str">
            <v>P1 - Sous Traitance Agencement</v>
          </cell>
          <cell r="J263" t="str">
            <v>Marc Brouillet</v>
          </cell>
          <cell r="K263" t="str">
            <v>01 60 70 54 18</v>
          </cell>
          <cell r="M263" t="str">
            <v>01 60 70 84 58</v>
          </cell>
        </row>
        <row r="264">
          <cell r="A264" t="str">
            <v>SOCIETE FAYOLLE</v>
          </cell>
          <cell r="B264" t="str">
            <v>SOCIETE FAYOLLE et fils</v>
          </cell>
          <cell r="C264" t="str">
            <v>30, rue de l'Egalité</v>
          </cell>
          <cell r="D264">
            <v>95230</v>
          </cell>
          <cell r="E264" t="str">
            <v>SOISY SOUS MONTMORENCY</v>
          </cell>
          <cell r="F264" t="str">
            <v>France</v>
          </cell>
          <cell r="G264" t="str">
            <v>Ile de France</v>
          </cell>
          <cell r="H264" t="str">
            <v>Agencement</v>
          </cell>
          <cell r="I264" t="str">
            <v>A1 - Tertiaire</v>
          </cell>
          <cell r="J264" t="str">
            <v>Emmanuel Boussard</v>
          </cell>
          <cell r="K264" t="str">
            <v>01 34 28 40 40</v>
          </cell>
          <cell r="L264" t="str">
            <v>06 08 72 90 44</v>
          </cell>
          <cell r="M264" t="str">
            <v>01 39 89 14 22</v>
          </cell>
        </row>
        <row r="265">
          <cell r="A265" t="str">
            <v>SHO</v>
          </cell>
          <cell r="B265" t="str">
            <v>Société Hotelière de l'Ouest</v>
          </cell>
          <cell r="C265" t="str">
            <v>Coat Pin  26 rue du Stade</v>
          </cell>
          <cell r="D265">
            <v>29400</v>
          </cell>
          <cell r="E265" t="str">
            <v>LAMPAUL GUIMILIAU</v>
          </cell>
          <cell r="F265" t="str">
            <v>France</v>
          </cell>
          <cell r="G265" t="str">
            <v>Toute la France</v>
          </cell>
          <cell r="H265" t="str">
            <v>Agencement</v>
          </cell>
          <cell r="I265" t="str">
            <v>A2 - Loisirs</v>
          </cell>
          <cell r="J265" t="str">
            <v>Emmanuel Boussard</v>
          </cell>
          <cell r="K265" t="str">
            <v>02 98 68 71 72</v>
          </cell>
          <cell r="M265" t="str">
            <v>02 98 68 77 43</v>
          </cell>
        </row>
        <row r="266">
          <cell r="A266" t="str">
            <v>MOULIN A MIEL</v>
          </cell>
          <cell r="B266" t="str">
            <v>SOCIETE LE MOULIN A MIEL</v>
          </cell>
          <cell r="C266" t="str">
            <v>Beau Rivage</v>
          </cell>
          <cell r="D266">
            <v>49450</v>
          </cell>
          <cell r="E266" t="str">
            <v>ST ANDRE DE LA MARCHE</v>
          </cell>
          <cell r="F266" t="str">
            <v>France</v>
          </cell>
          <cell r="G266" t="str">
            <v>Nord Ouest</v>
          </cell>
          <cell r="H266" t="str">
            <v>Agencement</v>
          </cell>
          <cell r="I266" t="str">
            <v>A3 - Enseignes (avec pose)</v>
          </cell>
          <cell r="J266" t="str">
            <v>Emmanuel Boussard</v>
          </cell>
        </row>
        <row r="267">
          <cell r="A267" t="str">
            <v>SOMEVA</v>
          </cell>
          <cell r="B267" t="str">
            <v>SOMEVA</v>
          </cell>
          <cell r="C267" t="str">
            <v>ZI Est - Les Dorices  3 rue des Bourreliers</v>
          </cell>
          <cell r="D267">
            <v>44330</v>
          </cell>
          <cell r="E267" t="str">
            <v>VALLET</v>
          </cell>
          <cell r="F267" t="str">
            <v>France</v>
          </cell>
          <cell r="G267" t="str">
            <v>Nord Est</v>
          </cell>
          <cell r="H267" t="str">
            <v>Production</v>
          </cell>
          <cell r="I267" t="str">
            <v>P1 - Sous Traitance Agencement</v>
          </cell>
          <cell r="J267" t="str">
            <v>Emmanuel Boussard</v>
          </cell>
          <cell r="K267" t="str">
            <v>02 40 33 95 43</v>
          </cell>
          <cell r="M267" t="str">
            <v>02 40 36 28 51</v>
          </cell>
        </row>
        <row r="268">
          <cell r="A268" t="str">
            <v>SPMB</v>
          </cell>
          <cell r="B268" t="str">
            <v>SPMB</v>
          </cell>
          <cell r="C268" t="str">
            <v>63 bis,rue de la Justice</v>
          </cell>
          <cell r="D268">
            <v>95100</v>
          </cell>
          <cell r="E268" t="str">
            <v>ARGENTEUIL</v>
          </cell>
          <cell r="F268" t="str">
            <v>France</v>
          </cell>
          <cell r="G268" t="str">
            <v>Ile de France</v>
          </cell>
          <cell r="H268" t="str">
            <v>Production</v>
          </cell>
          <cell r="I268" t="str">
            <v>P1 - Sous Traitance Agencement</v>
          </cell>
          <cell r="J268" t="str">
            <v>Emmanuel Boussard</v>
          </cell>
          <cell r="K268" t="str">
            <v>01 39 82 64 06</v>
          </cell>
          <cell r="L268" t="str">
            <v>06 63 31 51 77</v>
          </cell>
          <cell r="M268" t="str">
            <v>01 39 80 24 05</v>
          </cell>
        </row>
        <row r="269">
          <cell r="A269" t="str">
            <v>SPR BATIMENT</v>
          </cell>
          <cell r="B269" t="str">
            <v>SPR BATIMENT</v>
          </cell>
          <cell r="C269" t="str">
            <v xml:space="preserve">33, Quai Marcel Boyer </v>
          </cell>
          <cell r="D269">
            <v>94203</v>
          </cell>
          <cell r="E269" t="str">
            <v>IVRY SUR SEINE</v>
          </cell>
          <cell r="F269" t="str">
            <v>France</v>
          </cell>
          <cell r="G269" t="str">
            <v>Ile de France</v>
          </cell>
          <cell r="H269" t="str">
            <v>Agencement</v>
          </cell>
          <cell r="I269" t="str">
            <v>A2 - Loisirs</v>
          </cell>
          <cell r="J269" t="str">
            <v>Emmanuel Boussard</v>
          </cell>
        </row>
        <row r="270">
          <cell r="A270" t="str">
            <v>SRC</v>
          </cell>
          <cell r="B270" t="str">
            <v>SRC</v>
          </cell>
          <cell r="C270" t="str">
            <v>Energy IV  34 av de l'Europe - BP 266</v>
          </cell>
          <cell r="D270">
            <v>78147</v>
          </cell>
          <cell r="E270" t="str">
            <v>VELIZY CEDEX</v>
          </cell>
          <cell r="F270" t="str">
            <v>France</v>
          </cell>
          <cell r="G270" t="str">
            <v>Ile de France</v>
          </cell>
          <cell r="H270" t="str">
            <v>Agencement</v>
          </cell>
          <cell r="I270" t="str">
            <v>A1 - Tertiaire</v>
          </cell>
          <cell r="J270" t="str">
            <v>Emmanuel Boussard</v>
          </cell>
          <cell r="K270" t="str">
            <v>01 30 67 65 48</v>
          </cell>
          <cell r="M270" t="str">
            <v>01 30 67 66 71</v>
          </cell>
        </row>
        <row r="271">
          <cell r="A271" t="str">
            <v>STMG</v>
          </cell>
          <cell r="B271" t="str">
            <v>STMG</v>
          </cell>
          <cell r="C271" t="str">
            <v>165 Route de Bezons</v>
          </cell>
          <cell r="D271">
            <v>78420</v>
          </cell>
          <cell r="E271" t="str">
            <v>CARRIERES SUR SEINE</v>
          </cell>
          <cell r="F271" t="str">
            <v>France</v>
          </cell>
          <cell r="G271" t="str">
            <v>Ile de France</v>
          </cell>
          <cell r="H271" t="str">
            <v>Production</v>
          </cell>
          <cell r="I271" t="str">
            <v>P1 - Sous Traitance Agencement</v>
          </cell>
          <cell r="J271" t="str">
            <v>Emmanuel Boussard</v>
          </cell>
        </row>
        <row r="272">
          <cell r="A272" t="str">
            <v>ORA-ITO</v>
          </cell>
          <cell r="B272" t="str">
            <v>STUDIO ORA-ITO</v>
          </cell>
          <cell r="C272" t="str">
            <v>2 place du Colonel Fabien</v>
          </cell>
          <cell r="D272">
            <v>75019</v>
          </cell>
          <cell r="E272" t="str">
            <v>PARIS</v>
          </cell>
          <cell r="F272" t="str">
            <v>France</v>
          </cell>
          <cell r="G272" t="str">
            <v>International</v>
          </cell>
          <cell r="H272" t="str">
            <v>Agencement</v>
          </cell>
          <cell r="I272" t="str">
            <v>A1 - Tertiaire</v>
          </cell>
          <cell r="J272" t="str">
            <v>Emmanuel Boussard</v>
          </cell>
        </row>
        <row r="273">
          <cell r="A273" t="str">
            <v>SUPER BUILD</v>
          </cell>
          <cell r="B273" t="str">
            <v>SUPER BUILD</v>
          </cell>
          <cell r="C273" t="str">
            <v>7 boulevard de la Madeleine</v>
          </cell>
          <cell r="D273">
            <v>75001</v>
          </cell>
          <cell r="E273" t="str">
            <v>PARIS</v>
          </cell>
          <cell r="F273" t="str">
            <v>France</v>
          </cell>
          <cell r="G273" t="str">
            <v>Ile de France</v>
          </cell>
          <cell r="H273" t="str">
            <v>Agencement</v>
          </cell>
          <cell r="I273" t="str">
            <v>A1 - Tertiaire</v>
          </cell>
          <cell r="J273" t="str">
            <v>Emmanuel Boussard</v>
          </cell>
          <cell r="K273" t="str">
            <v>01 44 95 86 50</v>
          </cell>
          <cell r="M273" t="str">
            <v>01 45 61 03 99</v>
          </cell>
        </row>
        <row r="274">
          <cell r="A274" t="str">
            <v>P_SUZANNE</v>
          </cell>
          <cell r="B274" t="str">
            <v>SUZANNE Claude</v>
          </cell>
          <cell r="C274" t="str">
            <v>Rue du Colonnel Panaget</v>
          </cell>
          <cell r="D274">
            <v>49540</v>
          </cell>
          <cell r="E274" t="str">
            <v>MARTIGNE BRIAND</v>
          </cell>
          <cell r="F274" t="str">
            <v>France</v>
          </cell>
          <cell r="H274" t="str">
            <v>Salarié</v>
          </cell>
          <cell r="I274" t="str">
            <v>Inactif</v>
          </cell>
          <cell r="J274" t="str">
            <v>Emmanuel Boussard</v>
          </cell>
        </row>
        <row r="275">
          <cell r="A275" t="str">
            <v>TBI SHAM</v>
          </cell>
          <cell r="B275" t="str">
            <v>TBI SHAM</v>
          </cell>
          <cell r="C275" t="str">
            <v>33 Rue du Chemin Vert</v>
          </cell>
          <cell r="D275">
            <v>78610</v>
          </cell>
          <cell r="E275" t="str">
            <v>LE PERRAY EN YVELINES</v>
          </cell>
          <cell r="F275" t="str">
            <v>France</v>
          </cell>
          <cell r="G275" t="str">
            <v>Ile de France</v>
          </cell>
          <cell r="H275" t="str">
            <v>Production</v>
          </cell>
          <cell r="I275" t="str">
            <v>P1 - Sous Traitance Agencement</v>
          </cell>
          <cell r="J275" t="str">
            <v>Emmanuel Boussard</v>
          </cell>
          <cell r="K275">
            <v>134854649</v>
          </cell>
          <cell r="M275">
            <v>134848594</v>
          </cell>
        </row>
        <row r="276">
          <cell r="A276" t="str">
            <v>TECHNI GROUP</v>
          </cell>
          <cell r="B276" t="str">
            <v>TECHNI GROUP</v>
          </cell>
          <cell r="C276" t="str">
            <v>ZI de Torcy  Avenue des Ferrancins</v>
          </cell>
          <cell r="D276">
            <v>71210</v>
          </cell>
          <cell r="E276" t="str">
            <v>TORCY</v>
          </cell>
          <cell r="F276" t="str">
            <v>France</v>
          </cell>
          <cell r="G276" t="str">
            <v>Ile de France</v>
          </cell>
          <cell r="H276" t="str">
            <v>Production</v>
          </cell>
          <cell r="I276" t="str">
            <v>P3 - Enseignes (sans pose)</v>
          </cell>
          <cell r="J276" t="str">
            <v>Emmanuel Boussard</v>
          </cell>
          <cell r="K276" t="str">
            <v>0 825 800 910</v>
          </cell>
          <cell r="M276" t="str">
            <v>0 820 888 376</v>
          </cell>
        </row>
        <row r="277">
          <cell r="A277" t="str">
            <v>TEMPLUS</v>
          </cell>
          <cell r="B277" t="str">
            <v>TEMPLUS</v>
          </cell>
          <cell r="C277" t="str">
            <v>18, rue Perrée</v>
          </cell>
          <cell r="D277">
            <v>75003</v>
          </cell>
          <cell r="E277" t="str">
            <v>PARIS</v>
          </cell>
          <cell r="F277" t="str">
            <v>France</v>
          </cell>
          <cell r="G277" t="str">
            <v>Ile de France</v>
          </cell>
          <cell r="H277" t="str">
            <v>Agencement</v>
          </cell>
          <cell r="I277" t="str">
            <v>A3 - Enseignes (avec pose)</v>
          </cell>
          <cell r="J277" t="str">
            <v>Emmanuel Boussard</v>
          </cell>
          <cell r="K277" t="str">
            <v>01 48 87 23 23</v>
          </cell>
          <cell r="M277" t="str">
            <v>01 48 87 79 94</v>
          </cell>
        </row>
        <row r="278">
          <cell r="A278" t="str">
            <v>THOMAS PASCAL</v>
          </cell>
          <cell r="B278" t="str">
            <v>THOMAS PASCAL</v>
          </cell>
          <cell r="C278" t="str">
            <v>26, rue Raymond Lefevre</v>
          </cell>
          <cell r="D278">
            <v>49130</v>
          </cell>
          <cell r="E278" t="str">
            <v>LES PONTS DE CE</v>
          </cell>
          <cell r="F278" t="str">
            <v>France</v>
          </cell>
          <cell r="G278" t="str">
            <v>Nord Ouest</v>
          </cell>
          <cell r="H278" t="str">
            <v>Production</v>
          </cell>
          <cell r="I278" t="str">
            <v>P1 - Sous Traitance Agencement</v>
          </cell>
          <cell r="J278" t="str">
            <v>Marc Brouillet</v>
          </cell>
          <cell r="K278" t="str">
            <v>02 41 69 98 85</v>
          </cell>
          <cell r="L278" t="str">
            <v>06 80 75 05 51</v>
          </cell>
          <cell r="M278" t="str">
            <v>02 41 69 98 85</v>
          </cell>
        </row>
        <row r="279">
          <cell r="A279" t="str">
            <v>TISSAGES DENANTES</v>
          </cell>
          <cell r="B279" t="str">
            <v>TISSAGES DENANTES</v>
          </cell>
          <cell r="C279" t="str">
            <v>ZI des Blanchisseries</v>
          </cell>
          <cell r="D279">
            <v>38504</v>
          </cell>
          <cell r="E279" t="str">
            <v>VOIRON CEDEX</v>
          </cell>
          <cell r="F279" t="str">
            <v>France</v>
          </cell>
          <cell r="G279" t="str">
            <v>Ile de France</v>
          </cell>
          <cell r="H279" t="str">
            <v>Agencement</v>
          </cell>
          <cell r="I279" t="str">
            <v>A2 - Loisirs</v>
          </cell>
          <cell r="J279" t="str">
            <v>Emmanuel Boussard</v>
          </cell>
          <cell r="K279" t="str">
            <v>04 76 67 27 27</v>
          </cell>
          <cell r="L279" t="str">
            <v>06 07 45 61 88</v>
          </cell>
          <cell r="M279" t="str">
            <v>04 76 67 27 09</v>
          </cell>
        </row>
        <row r="280">
          <cell r="A280" t="str">
            <v>TOTAL</v>
          </cell>
          <cell r="B280" t="str">
            <v>TOTAL</v>
          </cell>
          <cell r="C280" t="str">
            <v>24 cours Michelet - La Défense 10</v>
          </cell>
          <cell r="D280">
            <v>92069</v>
          </cell>
          <cell r="E280" t="str">
            <v>PARIS LA DEFENSE CEDEX</v>
          </cell>
          <cell r="F280" t="str">
            <v>France</v>
          </cell>
          <cell r="G280" t="str">
            <v>Ile de France</v>
          </cell>
          <cell r="H280" t="str">
            <v>Production</v>
          </cell>
          <cell r="I280" t="str">
            <v>P3 - Enseignes (sans pose)</v>
          </cell>
          <cell r="J280" t="str">
            <v>Emmanuel Boussard</v>
          </cell>
          <cell r="K280">
            <v>141359556</v>
          </cell>
          <cell r="M280">
            <v>141357173</v>
          </cell>
        </row>
        <row r="281">
          <cell r="A281" t="str">
            <v>TPL</v>
          </cell>
          <cell r="B281" t="str">
            <v>TPL</v>
          </cell>
          <cell r="C281" t="str">
            <v>32-34, avenue de Verdun</v>
          </cell>
          <cell r="D281">
            <v>93130</v>
          </cell>
          <cell r="E281" t="str">
            <v>NOISY LE SEC</v>
          </cell>
          <cell r="F281" t="str">
            <v>France</v>
          </cell>
          <cell r="G281" t="str">
            <v>Ile de France</v>
          </cell>
          <cell r="H281" t="str">
            <v>Production</v>
          </cell>
          <cell r="I281" t="str">
            <v>P1 - Sous Traitance Agencement</v>
          </cell>
          <cell r="J281" t="str">
            <v>Emmanuel Boussard</v>
          </cell>
          <cell r="K281" t="str">
            <v>01 48 45 29 16</v>
          </cell>
          <cell r="M281" t="str">
            <v>01 48 40 98 99</v>
          </cell>
        </row>
        <row r="282">
          <cell r="A282" t="str">
            <v>FUSEAU TR</v>
          </cell>
          <cell r="B282" t="str">
            <v>TRANSPORT FUSEAU</v>
          </cell>
          <cell r="C282" t="str">
            <v>2 rue du pigeon blanc</v>
          </cell>
          <cell r="D282">
            <v>79250</v>
          </cell>
          <cell r="E282" t="str">
            <v>NUEIL LES AUBIERS</v>
          </cell>
          <cell r="F282" t="str">
            <v>France</v>
          </cell>
          <cell r="G282" t="str">
            <v>Local</v>
          </cell>
          <cell r="K282" t="str">
            <v>05 49 65 44 95</v>
          </cell>
          <cell r="M282" t="str">
            <v>05 49 65 59 51</v>
          </cell>
        </row>
        <row r="283">
          <cell r="A283" t="str">
            <v>CPERRIER</v>
          </cell>
          <cell r="B283" t="str">
            <v>TRANSPORT PERRIER</v>
          </cell>
          <cell r="C283" t="str">
            <v xml:space="preserve">Zone Artisanale Suzerolle </v>
          </cell>
          <cell r="D283">
            <v>49140</v>
          </cell>
          <cell r="E283" t="str">
            <v>SEICHES SUR LE LOIR</v>
          </cell>
          <cell r="F283" t="str">
            <v>France</v>
          </cell>
          <cell r="I283" t="str">
            <v>France</v>
          </cell>
          <cell r="K283" t="str">
            <v>02.41.95.75.05</v>
          </cell>
          <cell r="M283" t="str">
            <v>02.41.41.07.48</v>
          </cell>
        </row>
        <row r="284">
          <cell r="A284" t="str">
            <v>TRANS-POSER</v>
          </cell>
          <cell r="B284" t="str">
            <v>TRANS-POSER</v>
          </cell>
          <cell r="C284" t="str">
            <v>5 rue Henri Delahaye</v>
          </cell>
          <cell r="D284">
            <v>44120</v>
          </cell>
          <cell r="E284" t="str">
            <v>VERTOU</v>
          </cell>
          <cell r="F284" t="str">
            <v>France</v>
          </cell>
          <cell r="G284" t="str">
            <v>Nord Ouest</v>
          </cell>
          <cell r="H284" t="str">
            <v>Production</v>
          </cell>
          <cell r="I284" t="str">
            <v>P1 - Sous Traitance Agencement</v>
          </cell>
          <cell r="J284" t="str">
            <v>Emmanuel Boussard</v>
          </cell>
          <cell r="K284" t="str">
            <v>06 63 01 63 31</v>
          </cell>
          <cell r="M284" t="str">
            <v>02 40 03 42 91</v>
          </cell>
        </row>
        <row r="285">
          <cell r="A285" t="str">
            <v>S.A.R.L.  TUAL AGENCEMENT</v>
          </cell>
          <cell r="B285" t="str">
            <v>TUAL AGENCEMENT</v>
          </cell>
          <cell r="C285" t="str">
            <v>La clé des Champs</v>
          </cell>
          <cell r="D285">
            <v>56190</v>
          </cell>
          <cell r="E285" t="str">
            <v>MUZILLAC</v>
          </cell>
          <cell r="F285" t="str">
            <v>France</v>
          </cell>
          <cell r="G285" t="str">
            <v>Nord Ouest</v>
          </cell>
          <cell r="H285" t="str">
            <v>Production</v>
          </cell>
          <cell r="I285" t="str">
            <v>P1 - Sous Traitance Agencement</v>
          </cell>
          <cell r="J285" t="str">
            <v>Emmanuel Boussard</v>
          </cell>
          <cell r="K285" t="str">
            <v>02 97 41 64 03</v>
          </cell>
          <cell r="M285" t="str">
            <v>02 97 41 49 81</v>
          </cell>
        </row>
        <row r="286">
          <cell r="A286" t="str">
            <v>UGC</v>
          </cell>
          <cell r="B286" t="str">
            <v>UGC</v>
          </cell>
          <cell r="C286" t="str">
            <v>24 avenue Charles de Gaulle</v>
          </cell>
          <cell r="D286">
            <v>92522</v>
          </cell>
          <cell r="E286" t="str">
            <v>NEUILLY SUR SEINE CEDEX</v>
          </cell>
          <cell r="F286" t="str">
            <v>France</v>
          </cell>
          <cell r="G286" t="str">
            <v>Ile de France</v>
          </cell>
          <cell r="H286" t="str">
            <v>Agencement</v>
          </cell>
          <cell r="I286" t="str">
            <v>A2 - Loisirs</v>
          </cell>
          <cell r="J286" t="str">
            <v>Emmanuel Boussard</v>
          </cell>
          <cell r="K286" t="str">
            <v>01 46 40 45 80</v>
          </cell>
        </row>
        <row r="287">
          <cell r="A287" t="str">
            <v>VENISE WORK SHOP</v>
          </cell>
          <cell r="B287" t="str">
            <v>VENISE WORK SHOP</v>
          </cell>
          <cell r="C287" t="str">
            <v xml:space="preserve">7/13 BOULEVARD PAUL EMILE VICTOR                  </v>
          </cell>
          <cell r="D287">
            <v>92200</v>
          </cell>
          <cell r="E287" t="str">
            <v>NEUILLY SUR SEINE</v>
          </cell>
          <cell r="F287" t="str">
            <v>France</v>
          </cell>
          <cell r="G287" t="str">
            <v>Toute la France</v>
          </cell>
          <cell r="H287" t="str">
            <v>Agencement</v>
          </cell>
          <cell r="I287" t="str">
            <v>A3 - Enseignes (avec pose)</v>
          </cell>
          <cell r="J287" t="str">
            <v>Emmanuel Boussard</v>
          </cell>
          <cell r="K287" t="str">
            <v>01 70 08 71 04</v>
          </cell>
          <cell r="M287" t="str">
            <v>01 70 08 71 20</v>
          </cell>
        </row>
        <row r="288">
          <cell r="A288" t="str">
            <v>KIRCHNER</v>
          </cell>
          <cell r="B288" t="str">
            <v>VERONIQUE KIRCHNER</v>
          </cell>
          <cell r="C288" t="str">
            <v>108 rue de la Folie Méricourt</v>
          </cell>
          <cell r="D288">
            <v>75011</v>
          </cell>
          <cell r="E288" t="str">
            <v>PARIS</v>
          </cell>
          <cell r="F288" t="str">
            <v>France</v>
          </cell>
          <cell r="G288" t="str">
            <v>Toute la France</v>
          </cell>
          <cell r="H288" t="str">
            <v>Agencement</v>
          </cell>
          <cell r="I288" t="str">
            <v>A2 - Loisirs</v>
          </cell>
          <cell r="J288" t="str">
            <v>Emmanuel Boussard</v>
          </cell>
          <cell r="K288" t="str">
            <v>01 43 57 15 08</v>
          </cell>
          <cell r="L288" t="str">
            <v>06 08 34 62 46</v>
          </cell>
          <cell r="M288" t="str">
            <v>01 43 55 56 56</v>
          </cell>
        </row>
        <row r="289">
          <cell r="A289" t="str">
            <v>VILDIEU</v>
          </cell>
          <cell r="B289" t="str">
            <v>VILDIEU</v>
          </cell>
          <cell r="C289" t="str">
            <v xml:space="preserve">11 rue de l'industrie  ZI des vignes  </v>
          </cell>
          <cell r="D289">
            <v>93000</v>
          </cell>
          <cell r="E289" t="str">
            <v>BOBIGNY</v>
          </cell>
          <cell r="F289" t="str">
            <v>France</v>
          </cell>
          <cell r="G289" t="str">
            <v>Ile de France</v>
          </cell>
          <cell r="H289" t="str">
            <v>Agencement</v>
          </cell>
          <cell r="I289" t="str">
            <v>A1 - Tertiaire</v>
          </cell>
          <cell r="J289" t="str">
            <v>Emmanuel Boussard</v>
          </cell>
          <cell r="K289">
            <v>141837272</v>
          </cell>
          <cell r="M289">
            <v>141832966</v>
          </cell>
        </row>
        <row r="290">
          <cell r="A290" t="str">
            <v>WESTERN DESIGN</v>
          </cell>
          <cell r="B290" t="str">
            <v>WESTERN DESIGN</v>
          </cell>
          <cell r="C290" t="str">
            <v>12 rue d'Enghien</v>
          </cell>
          <cell r="D290">
            <v>75010</v>
          </cell>
          <cell r="E290" t="str">
            <v>PARIS</v>
          </cell>
          <cell r="F290" t="str">
            <v>France</v>
          </cell>
          <cell r="G290" t="str">
            <v>Ile de France</v>
          </cell>
          <cell r="H290" t="str">
            <v>Agencement</v>
          </cell>
          <cell r="I290" t="str">
            <v>A3 - Enseignes (avec pose)</v>
          </cell>
          <cell r="J290" t="str">
            <v>Emmanuel Boussard</v>
          </cell>
          <cell r="K290" t="str">
            <v>01 53 34 18 88</v>
          </cell>
          <cell r="M290" t="str">
            <v>01 53 34 18 19</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etres"/>
      <sheetName val="Dossier"/>
      <sheetName val="import panelcam"/>
      <sheetName val="donnee panelcam"/>
      <sheetName val="Déroulement chantier"/>
      <sheetName val="Appro"/>
      <sheetName val="APPRO GPMX"/>
      <sheetName val="Références"/>
      <sheetName val="Recap ouvrage"/>
      <sheetName val="debit format Strat  (2)"/>
      <sheetName val="debit format Strat "/>
      <sheetName val="Modèle étiquette"/>
      <sheetName val="Expedition"/>
      <sheetName val="enveloppe"/>
      <sheetName val="decor chantier"/>
      <sheetName val="stratifié"/>
      <sheetName val="besoin chantier"/>
      <sheetName val="demande d'achat"/>
      <sheetName val="ETIQUETTE DOSSIER"/>
      <sheetName val="meche brema"/>
      <sheetName val="F.A.Q"/>
      <sheetName val="Complément"/>
      <sheetName val="APPRO BOUCHERON"/>
      <sheetName val="APPRO Entendre"/>
      <sheetName val="APPRO NICOLAS"/>
      <sheetName val="Tranche Classeur"/>
      <sheetName val="Classeur"/>
      <sheetName val="classeur nicolas"/>
      <sheetName val="classeurBoucheron"/>
      <sheetName val="classeur PHvie"/>
      <sheetName val="Check-liste"/>
      <sheetName val="MALAKOFF"/>
    </sheetNames>
    <sheetDataSet>
      <sheetData sheetId="0"/>
      <sheetData sheetId="1"/>
      <sheetData sheetId="2"/>
      <sheetData sheetId="3">
        <row r="1">
          <cell r="A1" t="str">
            <v>MATIÈRES PANEL</v>
          </cell>
        </row>
        <row r="2">
          <cell r="A2" t="str">
            <v>AGGLO HYDRO</v>
          </cell>
        </row>
        <row r="3">
          <cell r="A3" t="str">
            <v>AGGLO M1</v>
          </cell>
        </row>
        <row r="4">
          <cell r="A4" t="str">
            <v>AGGLO STD</v>
          </cell>
        </row>
        <row r="5">
          <cell r="A5" t="str">
            <v>CP CINTRABLE</v>
          </cell>
        </row>
        <row r="6">
          <cell r="A6" t="str">
            <v>CP CINTRABLE HYDRO</v>
          </cell>
        </row>
        <row r="7">
          <cell r="A7" t="str">
            <v>CP CTBX</v>
          </cell>
        </row>
        <row r="8">
          <cell r="A8" t="str">
            <v>CP M1</v>
          </cell>
        </row>
        <row r="9">
          <cell r="A9" t="str">
            <v>CP MARINE</v>
          </cell>
        </row>
        <row r="10">
          <cell r="A10" t="str">
            <v>CP STD</v>
          </cell>
        </row>
        <row r="11">
          <cell r="A11" t="str">
            <v>FORMAT 1 CF</v>
          </cell>
        </row>
        <row r="12">
          <cell r="A12" t="str">
            <v>FORMAT 1 FACE A 1 FACE BRUT</v>
          </cell>
        </row>
        <row r="13">
          <cell r="A13" t="str">
            <v>FORMAT 1 FACE ALU</v>
          </cell>
        </row>
        <row r="14">
          <cell r="A14" t="str">
            <v>FORMAT 1 FACE B 1 FACE BRUT</v>
          </cell>
        </row>
        <row r="15">
          <cell r="A15" t="str">
            <v>FORMAT 1 FACE C 1 FACE BRUT</v>
          </cell>
        </row>
        <row r="16">
          <cell r="A16" t="str">
            <v>FORMAT 1F DEC-A (NLA)</v>
          </cell>
        </row>
        <row r="17">
          <cell r="A17" t="str">
            <v>FORMAT 1F DEC-B (NLA)</v>
          </cell>
        </row>
        <row r="18">
          <cell r="A18" t="str">
            <v>FORMAT 1F DEC-C (NLA)</v>
          </cell>
        </row>
        <row r="19">
          <cell r="A19" t="str">
            <v>FORMAT 1F DEC-D (NLA)</v>
          </cell>
        </row>
        <row r="20">
          <cell r="A20" t="str">
            <v>FORMAT 1F DEC-E (NLA)</v>
          </cell>
        </row>
        <row r="21">
          <cell r="A21" t="str">
            <v>FORMAT 1F UNI-C (NLA)</v>
          </cell>
        </row>
        <row r="22">
          <cell r="A22" t="str">
            <v>FORMAT 2 FACES DECOR A/B</v>
          </cell>
        </row>
        <row r="23">
          <cell r="A23" t="str">
            <v>FORMAT 2 FACES DECOR A/C</v>
          </cell>
        </row>
        <row r="24">
          <cell r="A24" t="str">
            <v>FORMAT 2 FACES DECOR B/C</v>
          </cell>
        </row>
        <row r="25">
          <cell r="A25" t="str">
            <v>FORMAT 2F DEC-A (NLA)</v>
          </cell>
        </row>
        <row r="26">
          <cell r="A26" t="str">
            <v>FORMAT 2F DEC-B (NLA)</v>
          </cell>
        </row>
        <row r="27">
          <cell r="A27" t="str">
            <v>FORMAT 2F DEC-C (NLA)</v>
          </cell>
        </row>
        <row r="28">
          <cell r="A28" t="str">
            <v>FORMAT 2F DEC-D (NLA)</v>
          </cell>
        </row>
        <row r="29">
          <cell r="A29" t="str">
            <v>FORMAT 2F DEC-E (NLA)</v>
          </cell>
        </row>
        <row r="30">
          <cell r="A30" t="str">
            <v>FORMAT 2F UNI-A (NLA)</v>
          </cell>
        </row>
        <row r="31">
          <cell r="A31" t="str">
            <v>MEDIUM</v>
          </cell>
        </row>
        <row r="32">
          <cell r="A32" t="str">
            <v>MEDIUM HYDRO</v>
          </cell>
        </row>
        <row r="33">
          <cell r="A33" t="str">
            <v>MELA ALBATRE</v>
          </cell>
        </row>
        <row r="34">
          <cell r="A34" t="str">
            <v>MELA BLANC</v>
          </cell>
        </row>
        <row r="35">
          <cell r="A35" t="str">
            <v>MELA BLANC HYDRO</v>
          </cell>
        </row>
        <row r="36">
          <cell r="A36" t="str">
            <v>MELA BLANC M1</v>
          </cell>
        </row>
        <row r="37">
          <cell r="A37" t="str">
            <v>MELA DECOR A</v>
          </cell>
        </row>
        <row r="38">
          <cell r="A38" t="str">
            <v>MELA DECOR B</v>
          </cell>
        </row>
        <row r="39">
          <cell r="A39" t="str">
            <v>MELA DECOR C</v>
          </cell>
        </row>
        <row r="40">
          <cell r="A40" t="str">
            <v>MELA DECOR D</v>
          </cell>
        </row>
        <row r="41">
          <cell r="A41" t="str">
            <v>MELA DECOR E</v>
          </cell>
        </row>
        <row r="42">
          <cell r="A42" t="str">
            <v>MELA GRIS PERLE</v>
          </cell>
        </row>
        <row r="43">
          <cell r="A43" t="str">
            <v>MELA ROUGE COQUELICOT</v>
          </cell>
        </row>
        <row r="44">
          <cell r="A44" t="str">
            <v>MELA UNI A</v>
          </cell>
        </row>
        <row r="45">
          <cell r="A45" t="str">
            <v>MELA UNI B</v>
          </cell>
        </row>
        <row r="46">
          <cell r="A46" t="str">
            <v>MELA UNI C</v>
          </cell>
        </row>
        <row r="47">
          <cell r="A47" t="str">
            <v>PLAN DE TRAVAIL</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FE5B6DC2-AA32-441C-828D-C6711D0434CD}" name="T_suivi_livraisons" displayName="T_suivi_livraisons" ref="A4:Z60" totalsRowShown="0" headerRowDxfId="85" dataDxfId="32">
  <autoFilter ref="A4:Z60" xr:uid="{FE5B6DC2-AA32-441C-828D-C6711D0434CD}"/>
  <tableColumns count="26">
    <tableColumn id="2" xr3:uid="{24E17732-2E4E-445A-A275-6059A92517ED}" name="N° BATEAU" dataDxfId="58"/>
    <tableColumn id="3" xr3:uid="{7D466F89-47E8-4BED-98EE-E3361CF897FC}" name="CLIENT" dataDxfId="57"/>
    <tableColumn id="4" xr3:uid="{FEFFD243-894C-4D7F-B80C-779E0540AFB4}" name="MODELE BATEAU" dataDxfId="56"/>
    <tableColumn id="25" xr3:uid="{56C883D6-890B-4A81-80F3-E18C8234349F}" name="VERSION" dataDxfId="55"/>
    <tableColumn id="5" xr3:uid="{047CE0DD-9337-454A-9504-76F65BD5C8CA}" name="COMMANDE CLIENT" dataDxfId="54"/>
    <tableColumn id="6" xr3:uid="{1D96A185-83D3-4DB2-9C0B-32911DE6275D}" name="COMMANDE" dataDxfId="53"/>
    <tableColumn id="26" xr3:uid="{78009442-C4DA-4C3F-9DFE-708EB6061720}" name="N° AFFAIRE" dataDxfId="52"/>
    <tableColumn id="7" xr3:uid="{26B2F54F-FEAE-47AE-897E-69BC6A4DFB5F}" name="EMPLACEMENT" dataDxfId="51"/>
    <tableColumn id="1" xr3:uid="{2A053FDC-0BAA-46E5-AFD8-A6CA11E94D7C}" name="N° MEUBLE" dataDxfId="50"/>
    <tableColumn id="8" xr3:uid="{A8D2B886-B23F-4BD7-ADA5-CC8038A93327}" name="DESIGNATION" dataDxfId="49"/>
    <tableColumn id="9" xr3:uid="{BD0E0A0B-2C98-4E1E-9BE4-32C65CAB7E95}" name="KIT" dataDxfId="48"/>
    <tableColumn id="10" xr3:uid="{DE4ADBC7-28BF-4D20-A7E2-493394CD2636}" name="QTE MEUBLE" dataDxfId="47"/>
    <tableColumn id="11" xr3:uid="{FB00ED21-B6AE-4199-8A6D-6FFC2D55E449}" name="QTE COLIS / MEUBLE" dataDxfId="46"/>
    <tableColumn id="12" xr3:uid="{7346B7FD-ECA4-4077-B303-A5122694CBA0}" name="NUMERO PALETTE" dataDxfId="45"/>
    <tableColumn id="13" xr3:uid="{4A9D1839-058D-4F6A-8252-AA177CE5E5E7}" name="TEMPS MONTAGE" dataDxfId="44"/>
    <tableColumn id="14" xr3:uid="{C4179431-5A19-46AB-A474-D1827B5ABEFA}" name="DIFFICULTE MONTAGE" dataDxfId="43"/>
    <tableColumn id="15" xr3:uid="{7CAC9123-622C-42A2-9BA5-98ADFAF79761}" name="DATE DE LIVRAISON" dataDxfId="42"/>
    <tableColumn id="16" xr3:uid="{DC6D1002-48EA-43AA-9C13-4270191AAE89}" name="LIVRAISON N° 1: QTÉ COLIS LIVRÉS" dataDxfId="41"/>
    <tableColumn id="17" xr3:uid="{B741E549-58C7-406A-9923-2145962BC516}" name="LIVRAISON N°1 : N° BL" dataDxfId="40"/>
    <tableColumn id="18" xr3:uid="{360E5202-D240-4862-A9B1-67C68DB8481E}" name="LIVRAISON N°1 : Date" dataDxfId="39"/>
    <tableColumn id="19" xr3:uid="{C8C92785-0B55-4585-81FA-B24F7723938F}" name="LIVRAISON N° 2: QTÉ COLIS LIVRÉS" dataDxfId="38"/>
    <tableColumn id="20" xr3:uid="{AC5DC038-A54C-4CD7-85E6-F21E0B8E3449}" name="LIVRAISON N°2 : N° BL" dataDxfId="37"/>
    <tableColumn id="21" xr3:uid="{BFDE2AFA-D385-4B42-8598-5706ACB0EDCC}" name="LIVRAISON N°2 : Date" dataDxfId="36"/>
    <tableColumn id="22" xr3:uid="{6C1614ED-308F-4E50-A733-05A150D19838}" name="LIVRAISON N° 3: QTÉ COLIS LIVRÉS" dataDxfId="35"/>
    <tableColumn id="23" xr3:uid="{E0919C4A-78BF-4C0E-A60B-E53FEC83D186}" name="LIVRAISON N°3: N° BL" dataDxfId="34"/>
    <tableColumn id="24" xr3:uid="{59B62E5F-1B6C-48EA-94B0-4DCEC0BEBC38}" name="LIVRAISON N°3: Date" dataDxfId="33"/>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AC78B5ED-157E-4570-8BE8-07306B0C8AD9}" name="T_Planning_prod" displayName="T_Planning_prod" ref="A3:R59" totalsRowShown="0" headerRowDxfId="84">
  <autoFilter ref="A3:R59" xr:uid="{AC78B5ED-157E-4570-8BE8-07306B0C8AD9}"/>
  <tableColumns count="18">
    <tableColumn id="1" xr3:uid="{60DDFE3F-9514-4995-91EC-96DA47EFEBF1}" name="TYPE BATEAU"/>
    <tableColumn id="2" xr3:uid="{C24614E9-C1EC-4CB6-AFC8-51E2B77F7CF1}" name="NUMÉRO"/>
    <tableColumn id="3" xr3:uid="{BC7EDD39-3F05-41F0-BF43-46CB1E8A3175}" name="COLORIS"/>
    <tableColumn id="4" xr3:uid="{8BD8C63F-0A4B-4ED6-A077-5B7DDF108D60}" name="VERSION"/>
    <tableColumn id="5" xr3:uid="{1CCE2897-58D8-4250-B796-ADCC0CB3ACC2}" name="N° COMMANDE"/>
    <tableColumn id="6" xr3:uid="{FE7F2EA1-846E-4A35-BBE4-3640B61714E9}" name="N°Affaire"/>
    <tableColumn id="7" xr3:uid="{4D7EDA05-FFCA-43DF-83A2-A862110E90C7}" name="COMMENTAIRES"/>
    <tableColumn id="8" xr3:uid="{1B82B584-6BAC-49E4-ABA6-68E6F78CE333}" name="DEBUT USINAGE">
      <calculatedColumnFormula>WORKDAY(K4,-14,jours_fériés[Dates])</calculatedColumnFormula>
    </tableColumn>
    <tableColumn id="9" xr3:uid="{9D26AA81-6EF7-471D-8681-71A1A63C7ED8}" name="FIN USINAGE">
      <calculatedColumnFormula>WORKDAY(H4,5,jours_fériés[Dates])</calculatedColumnFormula>
    </tableColumn>
    <tableColumn id="10" xr3:uid="{EFC1D309-11EC-413B-BAE2-8A115B93957F}" name="FIN USINAGE BMG_x000a_PORTES + MARCHES">
      <calculatedColumnFormula>WORKDAY(K4,-4,jours_fériés[Dates])</calculatedColumnFormula>
    </tableColumn>
    <tableColumn id="11" xr3:uid="{254962C4-C0CB-4426-95E1-7D7019D078E0}" name="FIN PRE MONTAGE">
      <calculatedColumnFormula>L4</calculatedColumnFormula>
    </tableColumn>
    <tableColumn id="12" xr3:uid="{D79F9576-EA6B-4445-920F-969EDC0F8A98}" name="FIN PRE MONTAGE _x000a_PORTES + MARCHES">
      <calculatedColumnFormula>WORKDAY(M4,-1,jours_fériés[Dates])</calculatedColumnFormula>
    </tableColumn>
    <tableColumn id="13" xr3:uid="{F01E8349-784F-4BA3-B04B-8EFA089A7004}" name="PIECES MISES EN RACK">
      <calculatedColumnFormula>WORKDAY(N4,-5,jours_fériés[Dates])</calculatedColumnFormula>
    </tableColumn>
    <tableColumn id="14" xr3:uid="{8A34B02F-9FF6-4FD7-9896-AAFABDABF789}" name="MISE EN RACK _x000a_PORTES + MARCHES"/>
    <tableColumn id="15" xr3:uid="{00B40919-13EF-4D1E-9E12-1059EAD69A6D}" name="HEURES MONTAGE"/>
    <tableColumn id="16" xr3:uid="{E807677C-3CB9-4C68-A181-E147F6096B01}" name="FIN MONTAGE">
      <calculatedColumnFormula>WORKDAY(Q4,-5,jours_fériés[Dates])</calculatedColumnFormula>
    </tableColumn>
    <tableColumn id="17" xr3:uid="{743052CD-3BA0-43F5-92E8-B69D90547221}" name="LIVRAISON CLIENT" dataDxfId="83"/>
    <tableColumn id="18" xr3:uid="{D6F81217-3EF6-45E6-8759-5A10376EFE80}" name="LIVRÉE"/>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91550BB8-F099-431F-ABF4-B934504BF939}" name="T_BDD" displayName="T_BDD" ref="A1:Q112" totalsRowShown="0" headerRowDxfId="82" dataDxfId="81">
  <autoFilter ref="A1:Q112" xr:uid="{91550BB8-F099-431F-ABF4-B934504BF939}"/>
  <sortState xmlns:xlrd2="http://schemas.microsoft.com/office/spreadsheetml/2017/richdata2" ref="A2:Q110">
    <sortCondition ref="H1:H110"/>
  </sortState>
  <tableColumns count="17">
    <tableColumn id="1" xr3:uid="{9C3221FE-9C9D-4085-94FA-0D02FB479722}" name="MARQUE"/>
    <tableColumn id="2" xr3:uid="{E0C35E98-ECE7-4527-B0E6-C37327A9DDF2}" name="MODELE"/>
    <tableColumn id="3" xr3:uid="{5B6CCD8B-96CC-45E6-8F9A-DD1B1E5441AA}" name="DESIGNATION"/>
    <tableColumn id="4" xr3:uid="{6870F857-0C1A-4AF9-B7CF-1A8C3ECDE6BE}" name="N° MEUBLE" dataDxfId="80"/>
    <tableColumn id="5" xr3:uid="{80D57B80-526D-4601-B037-97BB2B3C6103}" name="KIT" dataDxfId="79"/>
    <tableColumn id="6" xr3:uid="{320E69B5-5F45-422A-BD72-C3F30894A67D}" name="QTE MEUBLE" dataDxfId="78"/>
    <tableColumn id="7" xr3:uid="{0A113C14-C746-4DCB-8A25-2F00E0E44473}" name="QTE COLIS / MEUBLE"/>
    <tableColumn id="8" xr3:uid="{14EFAF4B-08A3-428B-8054-B3871799C45D}" name="N° PALETTE" dataDxfId="77"/>
    <tableColumn id="17" xr3:uid="{946EDD0E-3E54-48E7-AEDD-344E709DF167}" name="EMPLACEMENT" dataDxfId="76"/>
    <tableColumn id="9" xr3:uid="{FDD77BA5-6116-4046-8D30-EB5E5C6D15D4}" name="Difficulté Montage" dataDxfId="75"/>
    <tableColumn id="10" xr3:uid="{4D56FE5F-BC87-4EFB-8E8E-5616786BA99D}" name="Temps de montage" dataDxfId="74"/>
    <tableColumn id="11" xr3:uid="{2F009D21-4386-4FF4-B800-E3DB2868AE2F}" name="3 CAB PRO" dataDxfId="73"/>
    <tableColumn id="12" xr3:uid="{3E0EF50E-2ADA-48CA-8B60-5FCCE125B61C}" name="3 CAB COURSIVE ATELIER" dataDxfId="72"/>
    <tableColumn id="13" xr3:uid="{74F4637E-93FD-4CF0-A326-836FF7592007}" name="3 CAB ATELIER 05" dataDxfId="71"/>
    <tableColumn id="14" xr3:uid="{26987B5B-1CF4-4BBD-890B-D6D96DDCF70F}" name="4 CAB" dataDxfId="70"/>
    <tableColumn id="15" xr3:uid="{7FBDF54F-7994-41F6-9B20-3379CE1C649E}" name="2 CAB COURSIVE ATELIER" dataDxfId="69"/>
    <tableColumn id="16" xr3:uid="{780AA833-4D91-4C3D-AA8E-BF37D7D7AA70}" name="2 CAB ATELIER 05" dataDxfId="68"/>
  </tableColumns>
  <tableStyleInfo name="TableStyleLight8"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8042D01-F473-4E9C-A19A-65E4F43BD450}" name="T_versions" displayName="T_versions" ref="A1:A7" totalsRowShown="0" headerRowDxfId="67" dataDxfId="66">
  <autoFilter ref="A1:A7" xr:uid="{18042D01-F473-4E9C-A19A-65E4F43BD450}"/>
  <tableColumns count="1">
    <tableColumn id="1" xr3:uid="{6F8E4989-E869-4685-880A-D2CFDEE94F20}" name="Versions" dataDxfId="65"/>
  </tableColumns>
  <tableStyleInfo name="TableStyleLight10"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6FD65A5-C735-4B1C-AF2B-804C7CA76200}" name="T_modèles" displayName="T_modèles" ref="C1:C4" totalsRowShown="0" headerRowDxfId="64">
  <autoFilter ref="C1:C4" xr:uid="{06FD65A5-C735-4B1C-AF2B-804C7CA76200}"/>
  <tableColumns count="1">
    <tableColumn id="1" xr3:uid="{843089AC-5614-4D71-9C7A-8D498CCACCAD}" name="Modèles"/>
  </tableColumns>
  <tableStyleInfo name="TableStyleLight10"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A662F7C-8DA8-4F86-946F-6738769406D6}" name="T_options" displayName="T_options" ref="E1:E6" totalsRowShown="0" headerRowDxfId="63">
  <autoFilter ref="E1:E6" xr:uid="{0A662F7C-8DA8-4F86-946F-6738769406D6}"/>
  <tableColumns count="1">
    <tableColumn id="1" xr3:uid="{51A8EDF3-BFB6-4F91-80CD-061AF584E3DF}" name="OPTIONS"/>
  </tableColumns>
  <tableStyleInfo name="TableStyleLight10"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604D9111-1E45-4D74-9C0F-A6D23A74390C}" name="jours_fériés" displayName="jours_fériés" ref="H3:I28" totalsRowShown="0" headerRowDxfId="62" dataDxfId="61">
  <autoFilter ref="H3:I28" xr:uid="{604D9111-1E45-4D74-9C0F-A6D23A74390C}"/>
  <tableColumns count="2">
    <tableColumn id="1" xr3:uid="{51E44F53-646D-4641-AF7A-4C9587D7DC4F}" name="Jour fériés" dataDxfId="60"/>
    <tableColumn id="2" xr3:uid="{FC1F86F0-0B79-471E-BCD3-913183BDA56B}" name="Dates" dataDxfId="59"/>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table" Target="../tables/table5.xml"/><Relationship Id="rId1" Type="http://schemas.openxmlformats.org/officeDocument/2006/relationships/table" Target="../tables/table4.xml"/><Relationship Id="rId4" Type="http://schemas.openxmlformats.org/officeDocument/2006/relationships/table" Target="../tables/table7.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5CF614-7EA2-4365-A917-9C65DC9906FC}">
  <sheetPr codeName="Feuil1"/>
  <dimension ref="A2:Z60"/>
  <sheetViews>
    <sheetView tabSelected="1" zoomScale="55" zoomScaleNormal="55" workbookViewId="0">
      <selection activeCell="A28" sqref="A28"/>
    </sheetView>
  </sheetViews>
  <sheetFormatPr baseColWidth="10" defaultRowHeight="15" x14ac:dyDescent="0.25"/>
  <cols>
    <col min="1" max="1" width="13.85546875" customWidth="1"/>
    <col min="2" max="2" width="14.42578125" customWidth="1"/>
    <col min="3" max="4" width="20.140625" customWidth="1"/>
    <col min="5" max="5" width="22.42578125" customWidth="1"/>
    <col min="6" max="6" width="26.7109375" customWidth="1"/>
    <col min="7" max="7" width="25" customWidth="1"/>
    <col min="8" max="9" width="23.28515625" customWidth="1"/>
    <col min="10" max="10" width="35.28515625" customWidth="1"/>
    <col min="11" max="11" width="15.7109375" customWidth="1"/>
    <col min="12" max="12" width="23.7109375" customWidth="1"/>
    <col min="13" max="13" width="23.42578125" customWidth="1"/>
    <col min="14" max="14" width="21.42578125" customWidth="1"/>
    <col min="15" max="15" width="20.85546875" customWidth="1"/>
    <col min="16" max="16" width="25.140625" customWidth="1"/>
    <col min="17" max="17" width="22.85546875" customWidth="1"/>
    <col min="18" max="18" width="37" customWidth="1"/>
    <col min="19" max="19" width="23.85546875" customWidth="1"/>
    <col min="20" max="20" width="23.28515625" customWidth="1"/>
    <col min="21" max="21" width="37.28515625" customWidth="1"/>
    <col min="22" max="22" width="24.28515625" customWidth="1"/>
    <col min="23" max="23" width="23.7109375" customWidth="1"/>
    <col min="24" max="24" width="37.28515625" customWidth="1"/>
    <col min="25" max="25" width="23.85546875" customWidth="1"/>
    <col min="26" max="26" width="23.28515625" customWidth="1"/>
  </cols>
  <sheetData>
    <row r="2" spans="1:26" ht="31.5" customHeight="1" x14ac:dyDescent="0.25">
      <c r="A2" s="19" t="s">
        <v>262</v>
      </c>
      <c r="B2" s="19"/>
      <c r="C2" s="19"/>
      <c r="D2" s="19"/>
      <c r="E2" s="19"/>
      <c r="F2" s="18" t="s">
        <v>362</v>
      </c>
      <c r="G2" s="18"/>
      <c r="H2" s="18"/>
      <c r="I2" s="17"/>
    </row>
    <row r="4" spans="1:26" ht="36.75" customHeight="1" x14ac:dyDescent="0.25">
      <c r="A4" s="9" t="s">
        <v>263</v>
      </c>
      <c r="B4" s="9" t="s">
        <v>264</v>
      </c>
      <c r="C4" s="9" t="s">
        <v>283</v>
      </c>
      <c r="D4" s="9" t="s">
        <v>287</v>
      </c>
      <c r="E4" s="9" t="s">
        <v>265</v>
      </c>
      <c r="F4" s="9" t="s">
        <v>427</v>
      </c>
      <c r="G4" s="9" t="s">
        <v>363</v>
      </c>
      <c r="H4" s="9" t="s">
        <v>8</v>
      </c>
      <c r="I4" s="9" t="s">
        <v>3</v>
      </c>
      <c r="J4" s="9" t="s">
        <v>2</v>
      </c>
      <c r="K4" s="9" t="s">
        <v>4</v>
      </c>
      <c r="L4" s="9" t="s">
        <v>5</v>
      </c>
      <c r="M4" s="9" t="s">
        <v>6</v>
      </c>
      <c r="N4" s="9" t="s">
        <v>266</v>
      </c>
      <c r="O4" s="9" t="s">
        <v>267</v>
      </c>
      <c r="P4" s="9" t="s">
        <v>268</v>
      </c>
      <c r="Q4" s="9" t="s">
        <v>269</v>
      </c>
      <c r="R4" s="9" t="s">
        <v>275</v>
      </c>
      <c r="S4" s="9" t="s">
        <v>274</v>
      </c>
      <c r="T4" s="9" t="s">
        <v>276</v>
      </c>
      <c r="U4" s="9" t="s">
        <v>277</v>
      </c>
      <c r="V4" s="9" t="s">
        <v>278</v>
      </c>
      <c r="W4" s="9" t="s">
        <v>279</v>
      </c>
      <c r="X4" s="9" t="s">
        <v>280</v>
      </c>
      <c r="Y4" s="9" t="s">
        <v>281</v>
      </c>
      <c r="Z4" s="9" t="s">
        <v>282</v>
      </c>
    </row>
    <row r="5" spans="1:26" x14ac:dyDescent="0.25">
      <c r="A5" s="42">
        <v>18</v>
      </c>
      <c r="B5" s="42" t="s">
        <v>361</v>
      </c>
      <c r="C5" s="42" t="s">
        <v>17</v>
      </c>
      <c r="D5" s="42" t="s">
        <v>11</v>
      </c>
      <c r="E5" s="42" t="s">
        <v>425</v>
      </c>
      <c r="F5" s="43" t="s">
        <v>322</v>
      </c>
      <c r="G5" s="43" t="s">
        <v>426</v>
      </c>
      <c r="H5" s="42" t="s">
        <v>21</v>
      </c>
      <c r="I5" s="42" t="s">
        <v>19</v>
      </c>
      <c r="J5" s="42" t="s">
        <v>18</v>
      </c>
      <c r="K5" s="42">
        <v>1</v>
      </c>
      <c r="L5" s="42">
        <v>1</v>
      </c>
      <c r="M5" s="42">
        <v>3</v>
      </c>
      <c r="N5" s="42" t="s">
        <v>20</v>
      </c>
      <c r="O5" s="42">
        <v>22</v>
      </c>
      <c r="P5" s="42" t="s">
        <v>22</v>
      </c>
      <c r="Q5" s="44">
        <v>44879</v>
      </c>
      <c r="R5" s="42"/>
      <c r="S5" s="42"/>
      <c r="T5" s="42"/>
      <c r="U5" s="42"/>
      <c r="V5" s="42"/>
      <c r="W5" s="42"/>
      <c r="X5" s="42"/>
      <c r="Y5" s="42"/>
      <c r="Z5" s="42"/>
    </row>
    <row r="6" spans="1:26" x14ac:dyDescent="0.25">
      <c r="A6" s="42">
        <v>18</v>
      </c>
      <c r="B6" s="42" t="s">
        <v>361</v>
      </c>
      <c r="C6" s="42" t="s">
        <v>17</v>
      </c>
      <c r="D6" s="42" t="s">
        <v>11</v>
      </c>
      <c r="E6" s="42" t="s">
        <v>425</v>
      </c>
      <c r="F6" s="43" t="s">
        <v>322</v>
      </c>
      <c r="G6" s="43" t="s">
        <v>426</v>
      </c>
      <c r="H6" s="42" t="s">
        <v>21</v>
      </c>
      <c r="I6" s="42" t="s">
        <v>24</v>
      </c>
      <c r="J6" s="42" t="s">
        <v>23</v>
      </c>
      <c r="K6" s="42">
        <v>1</v>
      </c>
      <c r="L6" s="42">
        <v>1</v>
      </c>
      <c r="M6" s="42">
        <v>1</v>
      </c>
      <c r="N6" s="42" t="s">
        <v>20</v>
      </c>
      <c r="O6" s="42">
        <v>6</v>
      </c>
      <c r="P6" s="42" t="s">
        <v>25</v>
      </c>
      <c r="Q6" s="44">
        <v>44879</v>
      </c>
      <c r="R6" s="42"/>
      <c r="S6" s="42"/>
      <c r="T6" s="42"/>
      <c r="U6" s="42"/>
      <c r="V6" s="42"/>
      <c r="W6" s="42"/>
      <c r="X6" s="42"/>
      <c r="Y6" s="42"/>
      <c r="Z6" s="42"/>
    </row>
    <row r="7" spans="1:26" x14ac:dyDescent="0.25">
      <c r="A7" s="45">
        <v>18</v>
      </c>
      <c r="B7" s="45" t="s">
        <v>361</v>
      </c>
      <c r="C7" s="45" t="s">
        <v>17</v>
      </c>
      <c r="D7" s="45" t="s">
        <v>11</v>
      </c>
      <c r="E7" s="45" t="s">
        <v>425</v>
      </c>
      <c r="F7" s="46" t="s">
        <v>322</v>
      </c>
      <c r="G7" s="46" t="s">
        <v>426</v>
      </c>
      <c r="H7" s="45" t="s">
        <v>21</v>
      </c>
      <c r="I7" s="45" t="s">
        <v>27</v>
      </c>
      <c r="J7" s="45" t="s">
        <v>26</v>
      </c>
      <c r="K7" s="45">
        <v>1</v>
      </c>
      <c r="L7" s="45">
        <v>1</v>
      </c>
      <c r="M7" s="45">
        <v>2</v>
      </c>
      <c r="N7" s="45" t="s">
        <v>28</v>
      </c>
      <c r="O7" s="45">
        <v>8</v>
      </c>
      <c r="P7" s="45" t="s">
        <v>22</v>
      </c>
      <c r="Q7" s="47">
        <v>44879</v>
      </c>
      <c r="R7" s="45"/>
      <c r="S7" s="45"/>
      <c r="T7" s="45"/>
      <c r="U7" s="45"/>
      <c r="V7" s="45"/>
      <c r="W7" s="45"/>
      <c r="X7" s="45"/>
      <c r="Y7" s="45"/>
      <c r="Z7" s="45"/>
    </row>
    <row r="8" spans="1:26" x14ac:dyDescent="0.25">
      <c r="A8" s="45">
        <v>18</v>
      </c>
      <c r="B8" s="45" t="s">
        <v>361</v>
      </c>
      <c r="C8" s="45" t="s">
        <v>17</v>
      </c>
      <c r="D8" s="45" t="s">
        <v>11</v>
      </c>
      <c r="E8" s="45" t="s">
        <v>425</v>
      </c>
      <c r="F8" s="46" t="s">
        <v>322</v>
      </c>
      <c r="G8" s="46" t="s">
        <v>426</v>
      </c>
      <c r="H8" s="45" t="s">
        <v>21</v>
      </c>
      <c r="I8" s="45" t="s">
        <v>39</v>
      </c>
      <c r="J8" s="45" t="s">
        <v>38</v>
      </c>
      <c r="K8" s="45">
        <v>1</v>
      </c>
      <c r="L8" s="45">
        <v>1</v>
      </c>
      <c r="M8" s="45">
        <v>1</v>
      </c>
      <c r="N8" s="45" t="s">
        <v>28</v>
      </c>
      <c r="O8" s="45">
        <v>4</v>
      </c>
      <c r="P8" s="45" t="s">
        <v>25</v>
      </c>
      <c r="Q8" s="47">
        <v>44879</v>
      </c>
      <c r="R8" s="45"/>
      <c r="S8" s="45"/>
      <c r="T8" s="45"/>
      <c r="U8" s="45"/>
      <c r="V8" s="45"/>
      <c r="W8" s="45"/>
      <c r="X8" s="45"/>
      <c r="Y8" s="45"/>
      <c r="Z8" s="45"/>
    </row>
    <row r="9" spans="1:26" x14ac:dyDescent="0.25">
      <c r="A9" s="45">
        <v>18</v>
      </c>
      <c r="B9" s="45" t="s">
        <v>361</v>
      </c>
      <c r="C9" s="45" t="s">
        <v>17</v>
      </c>
      <c r="D9" s="45" t="s">
        <v>11</v>
      </c>
      <c r="E9" s="45" t="s">
        <v>425</v>
      </c>
      <c r="F9" s="46" t="s">
        <v>322</v>
      </c>
      <c r="G9" s="46" t="s">
        <v>426</v>
      </c>
      <c r="H9" s="45" t="s">
        <v>21</v>
      </c>
      <c r="I9" s="45" t="s">
        <v>41</v>
      </c>
      <c r="J9" s="45" t="s">
        <v>40</v>
      </c>
      <c r="K9" s="45">
        <v>1</v>
      </c>
      <c r="L9" s="45">
        <v>1</v>
      </c>
      <c r="M9" s="45">
        <v>1</v>
      </c>
      <c r="N9" s="45" t="s">
        <v>28</v>
      </c>
      <c r="O9" s="45">
        <v>1</v>
      </c>
      <c r="P9" s="45" t="s">
        <v>42</v>
      </c>
      <c r="Q9" s="47">
        <v>44879</v>
      </c>
      <c r="R9" s="45"/>
      <c r="S9" s="45"/>
      <c r="T9" s="45"/>
      <c r="U9" s="45"/>
      <c r="V9" s="45"/>
      <c r="W9" s="45"/>
      <c r="X9" s="45"/>
      <c r="Y9" s="45"/>
      <c r="Z9" s="45"/>
    </row>
    <row r="10" spans="1:26" x14ac:dyDescent="0.25">
      <c r="A10" s="45">
        <v>18</v>
      </c>
      <c r="B10" s="45" t="s">
        <v>361</v>
      </c>
      <c r="C10" s="45" t="s">
        <v>17</v>
      </c>
      <c r="D10" s="45" t="s">
        <v>11</v>
      </c>
      <c r="E10" s="45" t="s">
        <v>425</v>
      </c>
      <c r="F10" s="46" t="s">
        <v>322</v>
      </c>
      <c r="G10" s="46" t="s">
        <v>426</v>
      </c>
      <c r="H10" s="45" t="s">
        <v>31</v>
      </c>
      <c r="I10" s="45" t="s">
        <v>37</v>
      </c>
      <c r="J10" s="45" t="s">
        <v>36</v>
      </c>
      <c r="K10" s="45">
        <v>1</v>
      </c>
      <c r="L10" s="45">
        <v>1</v>
      </c>
      <c r="M10" s="45">
        <v>1</v>
      </c>
      <c r="N10" s="45" t="s">
        <v>28</v>
      </c>
      <c r="O10" s="45">
        <v>8</v>
      </c>
      <c r="P10" s="45" t="s">
        <v>22</v>
      </c>
      <c r="Q10" s="47">
        <v>44879</v>
      </c>
      <c r="R10" s="45"/>
      <c r="S10" s="45"/>
      <c r="T10" s="45"/>
      <c r="U10" s="45"/>
      <c r="V10" s="45"/>
      <c r="W10" s="45"/>
      <c r="X10" s="45"/>
      <c r="Y10" s="45"/>
      <c r="Z10" s="45"/>
    </row>
    <row r="11" spans="1:26" x14ac:dyDescent="0.25">
      <c r="A11" s="45">
        <v>18</v>
      </c>
      <c r="B11" s="45" t="s">
        <v>361</v>
      </c>
      <c r="C11" s="45" t="s">
        <v>17</v>
      </c>
      <c r="D11" s="45" t="s">
        <v>11</v>
      </c>
      <c r="E11" s="45" t="s">
        <v>425</v>
      </c>
      <c r="F11" s="46" t="s">
        <v>322</v>
      </c>
      <c r="G11" s="46" t="s">
        <v>426</v>
      </c>
      <c r="H11" s="45" t="s">
        <v>31</v>
      </c>
      <c r="I11" s="45" t="s">
        <v>44</v>
      </c>
      <c r="J11" s="45" t="s">
        <v>43</v>
      </c>
      <c r="K11" s="45">
        <v>1</v>
      </c>
      <c r="L11" s="45">
        <v>1</v>
      </c>
      <c r="M11" s="45">
        <v>1</v>
      </c>
      <c r="N11" s="45" t="s">
        <v>28</v>
      </c>
      <c r="O11" s="45">
        <v>4</v>
      </c>
      <c r="P11" s="45" t="s">
        <v>45</v>
      </c>
      <c r="Q11" s="47">
        <v>44879</v>
      </c>
      <c r="R11" s="45"/>
      <c r="S11" s="45"/>
      <c r="T11" s="45"/>
      <c r="U11" s="45"/>
      <c r="V11" s="45"/>
      <c r="W11" s="45"/>
      <c r="X11" s="45"/>
      <c r="Y11" s="45"/>
      <c r="Z11" s="45"/>
    </row>
    <row r="12" spans="1:26" x14ac:dyDescent="0.25">
      <c r="A12" s="48">
        <v>18</v>
      </c>
      <c r="B12" s="48" t="s">
        <v>361</v>
      </c>
      <c r="C12" s="48" t="s">
        <v>17</v>
      </c>
      <c r="D12" s="48" t="s">
        <v>11</v>
      </c>
      <c r="E12" s="48" t="s">
        <v>425</v>
      </c>
      <c r="F12" s="49" t="s">
        <v>322</v>
      </c>
      <c r="G12" s="49" t="s">
        <v>426</v>
      </c>
      <c r="H12" s="48" t="s">
        <v>21</v>
      </c>
      <c r="I12" s="48" t="s">
        <v>51</v>
      </c>
      <c r="J12" s="48" t="s">
        <v>50</v>
      </c>
      <c r="K12" s="48">
        <v>1</v>
      </c>
      <c r="L12" s="48">
        <v>1</v>
      </c>
      <c r="M12" s="48">
        <v>2</v>
      </c>
      <c r="N12" s="48" t="s">
        <v>52</v>
      </c>
      <c r="O12" s="48">
        <v>12</v>
      </c>
      <c r="P12" s="48" t="s">
        <v>22</v>
      </c>
      <c r="Q12" s="50">
        <v>44879</v>
      </c>
      <c r="R12" s="48"/>
      <c r="S12" s="48"/>
      <c r="T12" s="48"/>
      <c r="U12" s="48"/>
      <c r="V12" s="48"/>
      <c r="W12" s="48"/>
      <c r="X12" s="48"/>
      <c r="Y12" s="48"/>
      <c r="Z12" s="48"/>
    </row>
    <row r="13" spans="1:26" x14ac:dyDescent="0.25">
      <c r="A13" s="48">
        <v>18</v>
      </c>
      <c r="B13" s="48" t="s">
        <v>361</v>
      </c>
      <c r="C13" s="48" t="s">
        <v>17</v>
      </c>
      <c r="D13" s="48" t="s">
        <v>11</v>
      </c>
      <c r="E13" s="48" t="s">
        <v>425</v>
      </c>
      <c r="F13" s="49" t="s">
        <v>322</v>
      </c>
      <c r="G13" s="49" t="s">
        <v>426</v>
      </c>
      <c r="H13" s="48" t="s">
        <v>21</v>
      </c>
      <c r="I13" s="48" t="s">
        <v>54</v>
      </c>
      <c r="J13" s="48" t="s">
        <v>53</v>
      </c>
      <c r="K13" s="48">
        <v>1</v>
      </c>
      <c r="L13" s="48">
        <v>1</v>
      </c>
      <c r="M13" s="48">
        <v>1</v>
      </c>
      <c r="N13" s="48" t="s">
        <v>52</v>
      </c>
      <c r="O13" s="48">
        <v>4</v>
      </c>
      <c r="P13" s="48" t="s">
        <v>25</v>
      </c>
      <c r="Q13" s="50">
        <v>44879</v>
      </c>
      <c r="R13" s="48"/>
      <c r="S13" s="48"/>
      <c r="T13" s="48"/>
      <c r="U13" s="48"/>
      <c r="V13" s="48"/>
      <c r="W13" s="48"/>
      <c r="X13" s="48"/>
      <c r="Y13" s="48"/>
      <c r="Z13" s="48"/>
    </row>
    <row r="14" spans="1:26" x14ac:dyDescent="0.25">
      <c r="A14" s="30">
        <v>18</v>
      </c>
      <c r="B14" s="30" t="s">
        <v>361</v>
      </c>
      <c r="C14" s="30" t="s">
        <v>17</v>
      </c>
      <c r="D14" s="30" t="s">
        <v>11</v>
      </c>
      <c r="E14" s="30" t="s">
        <v>425</v>
      </c>
      <c r="F14" s="31" t="s">
        <v>322</v>
      </c>
      <c r="G14" s="31" t="s">
        <v>426</v>
      </c>
      <c r="H14" s="30" t="s">
        <v>58</v>
      </c>
      <c r="I14" s="30" t="s">
        <v>56</v>
      </c>
      <c r="J14" s="30" t="s">
        <v>55</v>
      </c>
      <c r="K14" s="30">
        <v>1</v>
      </c>
      <c r="L14" s="30">
        <v>1</v>
      </c>
      <c r="M14" s="30">
        <v>2</v>
      </c>
      <c r="N14" s="30" t="s">
        <v>57</v>
      </c>
      <c r="O14" s="30">
        <v>0.25</v>
      </c>
      <c r="P14" s="30" t="s">
        <v>42</v>
      </c>
      <c r="Q14" s="32">
        <v>44879</v>
      </c>
      <c r="R14" s="30"/>
      <c r="S14" s="30"/>
      <c r="T14" s="30"/>
      <c r="U14" s="30"/>
      <c r="V14" s="30"/>
      <c r="W14" s="30"/>
      <c r="X14" s="30"/>
      <c r="Y14" s="30"/>
      <c r="Z14" s="30"/>
    </row>
    <row r="15" spans="1:26" x14ac:dyDescent="0.25">
      <c r="A15" s="30">
        <v>18</v>
      </c>
      <c r="B15" s="30" t="s">
        <v>361</v>
      </c>
      <c r="C15" s="30" t="s">
        <v>17</v>
      </c>
      <c r="D15" s="30" t="s">
        <v>11</v>
      </c>
      <c r="E15" s="30" t="s">
        <v>425</v>
      </c>
      <c r="F15" s="31" t="s">
        <v>322</v>
      </c>
      <c r="G15" s="31" t="s">
        <v>426</v>
      </c>
      <c r="H15" s="30" t="s">
        <v>58</v>
      </c>
      <c r="I15" s="30" t="s">
        <v>60</v>
      </c>
      <c r="J15" s="30" t="s">
        <v>59</v>
      </c>
      <c r="K15" s="30">
        <v>1</v>
      </c>
      <c r="L15" s="30">
        <v>1</v>
      </c>
      <c r="M15" s="30">
        <v>3</v>
      </c>
      <c r="N15" s="30" t="s">
        <v>57</v>
      </c>
      <c r="O15" s="30">
        <v>0.25</v>
      </c>
      <c r="P15" s="30" t="s">
        <v>42</v>
      </c>
      <c r="Q15" s="32">
        <v>44879</v>
      </c>
      <c r="R15" s="30"/>
      <c r="S15" s="30"/>
      <c r="T15" s="30"/>
      <c r="U15" s="30"/>
      <c r="V15" s="30"/>
      <c r="W15" s="30"/>
      <c r="X15" s="30"/>
      <c r="Y15" s="30"/>
      <c r="Z15" s="30"/>
    </row>
    <row r="16" spans="1:26" x14ac:dyDescent="0.25">
      <c r="A16" s="30">
        <v>18</v>
      </c>
      <c r="B16" s="30" t="s">
        <v>361</v>
      </c>
      <c r="C16" s="30" t="s">
        <v>17</v>
      </c>
      <c r="D16" s="30" t="s">
        <v>11</v>
      </c>
      <c r="E16" s="30" t="s">
        <v>425</v>
      </c>
      <c r="F16" s="31" t="s">
        <v>322</v>
      </c>
      <c r="G16" s="31" t="s">
        <v>426</v>
      </c>
      <c r="H16" s="30" t="s">
        <v>58</v>
      </c>
      <c r="I16" s="30" t="s">
        <v>62</v>
      </c>
      <c r="J16" s="30" t="s">
        <v>61</v>
      </c>
      <c r="K16" s="30">
        <v>1</v>
      </c>
      <c r="L16" s="30">
        <v>1</v>
      </c>
      <c r="M16" s="30">
        <v>3</v>
      </c>
      <c r="N16" s="30" t="s">
        <v>57</v>
      </c>
      <c r="O16" s="30">
        <v>0.25</v>
      </c>
      <c r="P16" s="30" t="s">
        <v>45</v>
      </c>
      <c r="Q16" s="32">
        <v>44879</v>
      </c>
      <c r="R16" s="30"/>
      <c r="S16" s="30"/>
      <c r="T16" s="30"/>
      <c r="U16" s="30"/>
      <c r="V16" s="30"/>
      <c r="W16" s="30"/>
      <c r="X16" s="30"/>
      <c r="Y16" s="30"/>
      <c r="Z16" s="30"/>
    </row>
    <row r="17" spans="1:26" x14ac:dyDescent="0.25">
      <c r="A17" s="30">
        <v>18</v>
      </c>
      <c r="B17" s="30" t="s">
        <v>361</v>
      </c>
      <c r="C17" s="30" t="s">
        <v>17</v>
      </c>
      <c r="D17" s="30" t="s">
        <v>11</v>
      </c>
      <c r="E17" s="30" t="s">
        <v>425</v>
      </c>
      <c r="F17" s="31" t="s">
        <v>322</v>
      </c>
      <c r="G17" s="31" t="s">
        <v>426</v>
      </c>
      <c r="H17" s="30" t="s">
        <v>58</v>
      </c>
      <c r="I17" s="30" t="s">
        <v>64</v>
      </c>
      <c r="J17" s="30" t="s">
        <v>63</v>
      </c>
      <c r="K17" s="30">
        <v>1</v>
      </c>
      <c r="L17" s="30">
        <v>1</v>
      </c>
      <c r="M17" s="30">
        <v>5</v>
      </c>
      <c r="N17" s="30" t="s">
        <v>57</v>
      </c>
      <c r="O17" s="30">
        <v>2</v>
      </c>
      <c r="P17" s="30" t="s">
        <v>42</v>
      </c>
      <c r="Q17" s="32">
        <v>44879</v>
      </c>
      <c r="R17" s="30"/>
      <c r="S17" s="30"/>
      <c r="T17" s="30"/>
      <c r="U17" s="30"/>
      <c r="V17" s="30"/>
      <c r="W17" s="30"/>
      <c r="X17" s="30"/>
      <c r="Y17" s="30"/>
      <c r="Z17" s="30"/>
    </row>
    <row r="18" spans="1:26" x14ac:dyDescent="0.25">
      <c r="A18" s="30">
        <v>18</v>
      </c>
      <c r="B18" s="30" t="s">
        <v>361</v>
      </c>
      <c r="C18" s="30" t="s">
        <v>17</v>
      </c>
      <c r="D18" s="30" t="s">
        <v>11</v>
      </c>
      <c r="E18" s="30" t="s">
        <v>425</v>
      </c>
      <c r="F18" s="31" t="s">
        <v>322</v>
      </c>
      <c r="G18" s="31" t="s">
        <v>426</v>
      </c>
      <c r="H18" s="30" t="s">
        <v>58</v>
      </c>
      <c r="I18" s="30" t="s">
        <v>66</v>
      </c>
      <c r="J18" s="30" t="s">
        <v>65</v>
      </c>
      <c r="K18" s="30">
        <v>1</v>
      </c>
      <c r="L18" s="30">
        <v>1</v>
      </c>
      <c r="M18" s="30">
        <v>1</v>
      </c>
      <c r="N18" s="30" t="s">
        <v>57</v>
      </c>
      <c r="O18" s="30">
        <v>3</v>
      </c>
      <c r="P18" s="30" t="s">
        <v>45</v>
      </c>
      <c r="Q18" s="32">
        <v>44879</v>
      </c>
      <c r="R18" s="30"/>
      <c r="S18" s="30"/>
      <c r="T18" s="30"/>
      <c r="U18" s="30"/>
      <c r="V18" s="30"/>
      <c r="W18" s="30"/>
      <c r="X18" s="30"/>
      <c r="Y18" s="30"/>
      <c r="Z18" s="30"/>
    </row>
    <row r="19" spans="1:26" x14ac:dyDescent="0.25">
      <c r="A19" s="30">
        <v>18</v>
      </c>
      <c r="B19" s="30" t="s">
        <v>361</v>
      </c>
      <c r="C19" s="30" t="s">
        <v>17</v>
      </c>
      <c r="D19" s="30" t="s">
        <v>11</v>
      </c>
      <c r="E19" s="30" t="s">
        <v>425</v>
      </c>
      <c r="F19" s="31" t="s">
        <v>322</v>
      </c>
      <c r="G19" s="31" t="s">
        <v>426</v>
      </c>
      <c r="H19" s="30" t="s">
        <v>58</v>
      </c>
      <c r="I19" s="30" t="s">
        <v>68</v>
      </c>
      <c r="J19" s="30" t="s">
        <v>67</v>
      </c>
      <c r="K19" s="30">
        <v>1</v>
      </c>
      <c r="L19" s="30">
        <v>1</v>
      </c>
      <c r="M19" s="30">
        <v>1</v>
      </c>
      <c r="N19" s="30" t="s">
        <v>57</v>
      </c>
      <c r="O19" s="30">
        <v>3</v>
      </c>
      <c r="P19" s="30" t="s">
        <v>45</v>
      </c>
      <c r="Q19" s="32">
        <v>44879</v>
      </c>
      <c r="R19" s="30"/>
      <c r="S19" s="30"/>
      <c r="T19" s="30"/>
      <c r="U19" s="30"/>
      <c r="V19" s="30"/>
      <c r="W19" s="30"/>
      <c r="X19" s="30"/>
      <c r="Y19" s="30"/>
      <c r="Z19" s="30"/>
    </row>
    <row r="20" spans="1:26" x14ac:dyDescent="0.25">
      <c r="A20" s="30">
        <v>18</v>
      </c>
      <c r="B20" s="30" t="s">
        <v>361</v>
      </c>
      <c r="C20" s="30" t="s">
        <v>17</v>
      </c>
      <c r="D20" s="30" t="s">
        <v>11</v>
      </c>
      <c r="E20" s="30" t="s">
        <v>425</v>
      </c>
      <c r="F20" s="31" t="s">
        <v>322</v>
      </c>
      <c r="G20" s="31" t="s">
        <v>426</v>
      </c>
      <c r="H20" s="30" t="s">
        <v>58</v>
      </c>
      <c r="I20" s="30" t="s">
        <v>70</v>
      </c>
      <c r="J20" s="30" t="s">
        <v>69</v>
      </c>
      <c r="K20" s="30">
        <v>1</v>
      </c>
      <c r="L20" s="30">
        <v>1</v>
      </c>
      <c r="M20" s="30">
        <v>3</v>
      </c>
      <c r="N20" s="30" t="s">
        <v>57</v>
      </c>
      <c r="O20" s="30">
        <v>6</v>
      </c>
      <c r="P20" s="30" t="s">
        <v>22</v>
      </c>
      <c r="Q20" s="32">
        <v>44879</v>
      </c>
      <c r="R20" s="30"/>
      <c r="S20" s="30"/>
      <c r="T20" s="30"/>
      <c r="U20" s="30"/>
      <c r="V20" s="30"/>
      <c r="W20" s="30"/>
      <c r="X20" s="30"/>
      <c r="Y20" s="30"/>
      <c r="Z20" s="30"/>
    </row>
    <row r="21" spans="1:26" x14ac:dyDescent="0.25">
      <c r="A21" s="36">
        <v>18</v>
      </c>
      <c r="B21" s="36" t="s">
        <v>361</v>
      </c>
      <c r="C21" s="36" t="s">
        <v>17</v>
      </c>
      <c r="D21" s="36" t="s">
        <v>11</v>
      </c>
      <c r="E21" s="36" t="s">
        <v>425</v>
      </c>
      <c r="F21" s="37" t="s">
        <v>322</v>
      </c>
      <c r="G21" s="37" t="s">
        <v>426</v>
      </c>
      <c r="H21" s="36" t="s">
        <v>58</v>
      </c>
      <c r="I21" s="36" t="s">
        <v>72</v>
      </c>
      <c r="J21" s="36" t="s">
        <v>71</v>
      </c>
      <c r="K21" s="36">
        <v>1</v>
      </c>
      <c r="L21" s="36">
        <v>1</v>
      </c>
      <c r="M21" s="36">
        <v>2</v>
      </c>
      <c r="N21" s="36" t="s">
        <v>73</v>
      </c>
      <c r="O21" s="36">
        <v>4</v>
      </c>
      <c r="P21" s="36" t="s">
        <v>25</v>
      </c>
      <c r="Q21" s="38">
        <v>44879</v>
      </c>
      <c r="R21" s="36"/>
      <c r="S21" s="36"/>
      <c r="T21" s="36"/>
      <c r="U21" s="36"/>
      <c r="V21" s="36"/>
      <c r="W21" s="36"/>
      <c r="X21" s="36"/>
      <c r="Y21" s="36"/>
      <c r="Z21" s="36"/>
    </row>
    <row r="22" spans="1:26" x14ac:dyDescent="0.25">
      <c r="A22" s="36">
        <v>18</v>
      </c>
      <c r="B22" s="36" t="s">
        <v>361</v>
      </c>
      <c r="C22" s="36" t="s">
        <v>17</v>
      </c>
      <c r="D22" s="36" t="s">
        <v>11</v>
      </c>
      <c r="E22" s="36" t="s">
        <v>425</v>
      </c>
      <c r="F22" s="37" t="s">
        <v>322</v>
      </c>
      <c r="G22" s="37" t="s">
        <v>426</v>
      </c>
      <c r="H22" s="36" t="s">
        <v>58</v>
      </c>
      <c r="I22" s="36" t="s">
        <v>75</v>
      </c>
      <c r="J22" s="36" t="s">
        <v>74</v>
      </c>
      <c r="K22" s="36">
        <v>1</v>
      </c>
      <c r="L22" s="36">
        <v>1</v>
      </c>
      <c r="M22" s="36">
        <v>2</v>
      </c>
      <c r="N22" s="36" t="s">
        <v>73</v>
      </c>
      <c r="O22" s="36">
        <v>7</v>
      </c>
      <c r="P22" s="36" t="s">
        <v>25</v>
      </c>
      <c r="Q22" s="38">
        <v>44879</v>
      </c>
      <c r="R22" s="36"/>
      <c r="S22" s="36"/>
      <c r="T22" s="36"/>
      <c r="U22" s="36"/>
      <c r="V22" s="36"/>
      <c r="W22" s="36"/>
      <c r="X22" s="36"/>
      <c r="Y22" s="36"/>
      <c r="Z22" s="36"/>
    </row>
    <row r="23" spans="1:26" x14ac:dyDescent="0.25">
      <c r="A23" s="36">
        <v>18</v>
      </c>
      <c r="B23" s="36" t="s">
        <v>361</v>
      </c>
      <c r="C23" s="36" t="s">
        <v>17</v>
      </c>
      <c r="D23" s="36" t="s">
        <v>11</v>
      </c>
      <c r="E23" s="36" t="s">
        <v>425</v>
      </c>
      <c r="F23" s="37" t="s">
        <v>322</v>
      </c>
      <c r="G23" s="37" t="s">
        <v>426</v>
      </c>
      <c r="H23" s="36" t="s">
        <v>58</v>
      </c>
      <c r="I23" s="36" t="s">
        <v>77</v>
      </c>
      <c r="J23" s="36" t="s">
        <v>76</v>
      </c>
      <c r="K23" s="36">
        <v>1</v>
      </c>
      <c r="L23" s="36">
        <v>1</v>
      </c>
      <c r="M23" s="36">
        <v>4</v>
      </c>
      <c r="N23" s="36" t="s">
        <v>73</v>
      </c>
      <c r="O23" s="36">
        <v>0.5</v>
      </c>
      <c r="P23" s="36" t="s">
        <v>42</v>
      </c>
      <c r="Q23" s="38">
        <v>44879</v>
      </c>
      <c r="R23" s="36"/>
      <c r="S23" s="36"/>
      <c r="T23" s="36"/>
      <c r="U23" s="36"/>
      <c r="V23" s="36"/>
      <c r="W23" s="36"/>
      <c r="X23" s="36"/>
      <c r="Y23" s="36"/>
      <c r="Z23" s="36"/>
    </row>
    <row r="24" spans="1:26" x14ac:dyDescent="0.25">
      <c r="A24" s="36">
        <v>18</v>
      </c>
      <c r="B24" s="36" t="s">
        <v>361</v>
      </c>
      <c r="C24" s="36" t="s">
        <v>17</v>
      </c>
      <c r="D24" s="36" t="s">
        <v>11</v>
      </c>
      <c r="E24" s="36" t="s">
        <v>425</v>
      </c>
      <c r="F24" s="37" t="s">
        <v>322</v>
      </c>
      <c r="G24" s="37" t="s">
        <v>426</v>
      </c>
      <c r="H24" s="36" t="s">
        <v>58</v>
      </c>
      <c r="I24" s="36" t="s">
        <v>79</v>
      </c>
      <c r="J24" s="36" t="s">
        <v>78</v>
      </c>
      <c r="K24" s="36">
        <v>1</v>
      </c>
      <c r="L24" s="36">
        <v>1</v>
      </c>
      <c r="M24" s="36">
        <v>8</v>
      </c>
      <c r="N24" s="36" t="s">
        <v>73</v>
      </c>
      <c r="O24" s="36">
        <v>2</v>
      </c>
      <c r="P24" s="36" t="s">
        <v>25</v>
      </c>
      <c r="Q24" s="38">
        <v>44879</v>
      </c>
      <c r="R24" s="36"/>
      <c r="S24" s="36"/>
      <c r="T24" s="36"/>
      <c r="U24" s="36"/>
      <c r="V24" s="36"/>
      <c r="W24" s="36"/>
      <c r="X24" s="36"/>
      <c r="Y24" s="36"/>
      <c r="Z24" s="36"/>
    </row>
    <row r="25" spans="1:26" x14ac:dyDescent="0.25">
      <c r="A25" s="36">
        <v>18</v>
      </c>
      <c r="B25" s="36" t="s">
        <v>361</v>
      </c>
      <c r="C25" s="36" t="s">
        <v>17</v>
      </c>
      <c r="D25" s="36" t="s">
        <v>11</v>
      </c>
      <c r="E25" s="36" t="s">
        <v>425</v>
      </c>
      <c r="F25" s="37" t="s">
        <v>322</v>
      </c>
      <c r="G25" s="37" t="s">
        <v>426</v>
      </c>
      <c r="H25" s="36" t="s">
        <v>58</v>
      </c>
      <c r="I25" s="36" t="s">
        <v>81</v>
      </c>
      <c r="J25" s="36" t="s">
        <v>80</v>
      </c>
      <c r="K25" s="36">
        <v>1</v>
      </c>
      <c r="L25" s="36">
        <v>1</v>
      </c>
      <c r="M25" s="36">
        <v>2</v>
      </c>
      <c r="N25" s="36" t="s">
        <v>73</v>
      </c>
      <c r="O25" s="36">
        <v>12</v>
      </c>
      <c r="P25" s="36" t="s">
        <v>22</v>
      </c>
      <c r="Q25" s="38">
        <v>44879</v>
      </c>
      <c r="R25" s="36"/>
      <c r="S25" s="36"/>
      <c r="T25" s="36"/>
      <c r="U25" s="36"/>
      <c r="V25" s="36"/>
      <c r="W25" s="36"/>
      <c r="X25" s="36"/>
      <c r="Y25" s="36"/>
      <c r="Z25" s="36"/>
    </row>
    <row r="26" spans="1:26" x14ac:dyDescent="0.25">
      <c r="A26" s="21">
        <v>18</v>
      </c>
      <c r="B26" s="21" t="s">
        <v>361</v>
      </c>
      <c r="C26" s="21" t="s">
        <v>17</v>
      </c>
      <c r="D26" s="21" t="s">
        <v>11</v>
      </c>
      <c r="E26" s="21" t="s">
        <v>425</v>
      </c>
      <c r="F26" s="22" t="s">
        <v>322</v>
      </c>
      <c r="G26" s="22" t="s">
        <v>426</v>
      </c>
      <c r="H26" s="21" t="s">
        <v>85</v>
      </c>
      <c r="I26" s="21" t="s">
        <v>83</v>
      </c>
      <c r="J26" s="21" t="s">
        <v>82</v>
      </c>
      <c r="K26" s="21">
        <v>1</v>
      </c>
      <c r="L26" s="21">
        <v>1</v>
      </c>
      <c r="M26" s="21">
        <v>2</v>
      </c>
      <c r="N26" s="21" t="s">
        <v>84</v>
      </c>
      <c r="O26" s="21">
        <v>9</v>
      </c>
      <c r="P26" s="21" t="s">
        <v>22</v>
      </c>
      <c r="Q26" s="23">
        <v>44879</v>
      </c>
      <c r="R26" s="21"/>
      <c r="S26" s="21"/>
      <c r="T26" s="21"/>
      <c r="U26" s="21"/>
      <c r="V26" s="21"/>
      <c r="W26" s="21"/>
      <c r="X26" s="21"/>
      <c r="Y26" s="21"/>
      <c r="Z26" s="21"/>
    </row>
    <row r="27" spans="1:26" x14ac:dyDescent="0.25">
      <c r="A27" s="21">
        <v>18</v>
      </c>
      <c r="B27" s="21" t="s">
        <v>361</v>
      </c>
      <c r="C27" s="21" t="s">
        <v>17</v>
      </c>
      <c r="D27" s="21" t="s">
        <v>11</v>
      </c>
      <c r="E27" s="21" t="s">
        <v>425</v>
      </c>
      <c r="F27" s="22" t="s">
        <v>322</v>
      </c>
      <c r="G27" s="22" t="s">
        <v>426</v>
      </c>
      <c r="H27" s="21" t="s">
        <v>21</v>
      </c>
      <c r="I27" s="21" t="s">
        <v>89</v>
      </c>
      <c r="J27" s="21" t="s">
        <v>88</v>
      </c>
      <c r="K27" s="21">
        <v>1</v>
      </c>
      <c r="L27" s="21">
        <v>1</v>
      </c>
      <c r="M27" s="21">
        <v>4</v>
      </c>
      <c r="N27" s="21" t="s">
        <v>84</v>
      </c>
      <c r="O27" s="21">
        <v>2</v>
      </c>
      <c r="P27" s="21" t="s">
        <v>45</v>
      </c>
      <c r="Q27" s="23">
        <v>44879</v>
      </c>
      <c r="R27" s="21"/>
      <c r="S27" s="21"/>
      <c r="T27" s="21"/>
      <c r="U27" s="21"/>
      <c r="V27" s="21"/>
      <c r="W27" s="21"/>
      <c r="X27" s="21"/>
      <c r="Y27" s="21"/>
      <c r="Z27" s="21"/>
    </row>
    <row r="28" spans="1:26" x14ac:dyDescent="0.25">
      <c r="A28" s="21">
        <v>18</v>
      </c>
      <c r="B28" s="21" t="s">
        <v>361</v>
      </c>
      <c r="C28" s="21" t="s">
        <v>17</v>
      </c>
      <c r="D28" s="21" t="s">
        <v>11</v>
      </c>
      <c r="E28" s="21" t="s">
        <v>425</v>
      </c>
      <c r="F28" s="22" t="s">
        <v>322</v>
      </c>
      <c r="G28" s="22" t="s">
        <v>426</v>
      </c>
      <c r="H28" s="21" t="s">
        <v>21</v>
      </c>
      <c r="I28" s="21" t="s">
        <v>93</v>
      </c>
      <c r="J28" s="21" t="s">
        <v>92</v>
      </c>
      <c r="K28" s="21">
        <v>1</v>
      </c>
      <c r="L28" s="21">
        <v>1</v>
      </c>
      <c r="M28" s="21">
        <v>5</v>
      </c>
      <c r="N28" s="21" t="s">
        <v>84</v>
      </c>
      <c r="O28" s="21">
        <v>2</v>
      </c>
      <c r="P28" s="21" t="s">
        <v>42</v>
      </c>
      <c r="Q28" s="23">
        <v>44879</v>
      </c>
      <c r="R28" s="21"/>
      <c r="S28" s="21"/>
      <c r="T28" s="21"/>
      <c r="U28" s="21"/>
      <c r="V28" s="21"/>
      <c r="W28" s="21"/>
      <c r="X28" s="21"/>
      <c r="Y28" s="21"/>
      <c r="Z28" s="21"/>
    </row>
    <row r="29" spans="1:26" x14ac:dyDescent="0.25">
      <c r="A29" s="21">
        <v>18</v>
      </c>
      <c r="B29" s="21" t="s">
        <v>361</v>
      </c>
      <c r="C29" s="21" t="s">
        <v>17</v>
      </c>
      <c r="D29" s="21" t="s">
        <v>11</v>
      </c>
      <c r="E29" s="21" t="s">
        <v>425</v>
      </c>
      <c r="F29" s="22" t="s">
        <v>322</v>
      </c>
      <c r="G29" s="22" t="s">
        <v>426</v>
      </c>
      <c r="H29" s="21" t="s">
        <v>85</v>
      </c>
      <c r="I29" s="21" t="s">
        <v>91</v>
      </c>
      <c r="J29" s="21" t="s">
        <v>90</v>
      </c>
      <c r="K29" s="21">
        <v>1</v>
      </c>
      <c r="L29" s="21">
        <v>1</v>
      </c>
      <c r="M29" s="21">
        <v>2</v>
      </c>
      <c r="N29" s="21" t="s">
        <v>84</v>
      </c>
      <c r="O29" s="21">
        <v>0.25</v>
      </c>
      <c r="P29" s="21" t="s">
        <v>42</v>
      </c>
      <c r="Q29" s="23">
        <v>44879</v>
      </c>
      <c r="R29" s="21"/>
      <c r="S29" s="21"/>
      <c r="T29" s="21"/>
      <c r="U29" s="21"/>
      <c r="V29" s="21"/>
      <c r="W29" s="21"/>
      <c r="X29" s="21"/>
      <c r="Y29" s="21"/>
      <c r="Z29" s="21"/>
    </row>
    <row r="30" spans="1:26" x14ac:dyDescent="0.25">
      <c r="A30" s="21">
        <v>18</v>
      </c>
      <c r="B30" s="21" t="s">
        <v>361</v>
      </c>
      <c r="C30" s="21" t="s">
        <v>17</v>
      </c>
      <c r="D30" s="21" t="s">
        <v>11</v>
      </c>
      <c r="E30" s="21" t="s">
        <v>425</v>
      </c>
      <c r="F30" s="22" t="s">
        <v>322</v>
      </c>
      <c r="G30" s="22" t="s">
        <v>426</v>
      </c>
      <c r="H30" s="21" t="s">
        <v>21</v>
      </c>
      <c r="I30" s="21" t="s">
        <v>97</v>
      </c>
      <c r="J30" s="21" t="s">
        <v>96</v>
      </c>
      <c r="K30" s="21">
        <v>1</v>
      </c>
      <c r="L30" s="21">
        <v>1</v>
      </c>
      <c r="M30" s="21">
        <v>3</v>
      </c>
      <c r="N30" s="21" t="s">
        <v>84</v>
      </c>
      <c r="O30" s="21">
        <v>3</v>
      </c>
      <c r="P30" s="21" t="s">
        <v>25</v>
      </c>
      <c r="Q30" s="23">
        <v>44879</v>
      </c>
      <c r="R30" s="21"/>
      <c r="S30" s="21"/>
      <c r="T30" s="21"/>
      <c r="U30" s="21"/>
      <c r="V30" s="21"/>
      <c r="W30" s="21"/>
      <c r="X30" s="21"/>
      <c r="Y30" s="21"/>
      <c r="Z30" s="21"/>
    </row>
    <row r="31" spans="1:26" x14ac:dyDescent="0.25">
      <c r="A31" s="140">
        <v>18</v>
      </c>
      <c r="B31" s="140" t="s">
        <v>361</v>
      </c>
      <c r="C31" s="140" t="s">
        <v>17</v>
      </c>
      <c r="D31" s="140" t="s">
        <v>11</v>
      </c>
      <c r="E31" s="140" t="s">
        <v>425</v>
      </c>
      <c r="F31" s="141" t="s">
        <v>322</v>
      </c>
      <c r="G31" s="141" t="s">
        <v>426</v>
      </c>
      <c r="H31" s="140" t="s">
        <v>101</v>
      </c>
      <c r="I31" s="140" t="s">
        <v>99</v>
      </c>
      <c r="J31" s="140" t="s">
        <v>98</v>
      </c>
      <c r="K31" s="140">
        <v>1</v>
      </c>
      <c r="L31" s="140">
        <v>1</v>
      </c>
      <c r="M31" s="140">
        <v>2</v>
      </c>
      <c r="N31" s="140" t="s">
        <v>100</v>
      </c>
      <c r="O31" s="140">
        <v>7</v>
      </c>
      <c r="P31" s="140" t="s">
        <v>25</v>
      </c>
      <c r="Q31" s="142">
        <v>44879</v>
      </c>
      <c r="R31" s="140"/>
      <c r="S31" s="140"/>
      <c r="T31" s="140"/>
      <c r="U31" s="140"/>
      <c r="V31" s="140"/>
      <c r="W31" s="140"/>
      <c r="X31" s="140"/>
      <c r="Y31" s="140"/>
      <c r="Z31" s="140"/>
    </row>
    <row r="32" spans="1:26" x14ac:dyDescent="0.25">
      <c r="A32" s="140">
        <v>18</v>
      </c>
      <c r="B32" s="140" t="s">
        <v>361</v>
      </c>
      <c r="C32" s="140" t="s">
        <v>17</v>
      </c>
      <c r="D32" s="140" t="s">
        <v>11</v>
      </c>
      <c r="E32" s="140" t="s">
        <v>425</v>
      </c>
      <c r="F32" s="141" t="s">
        <v>322</v>
      </c>
      <c r="G32" s="141" t="s">
        <v>426</v>
      </c>
      <c r="H32" s="140" t="s">
        <v>101</v>
      </c>
      <c r="I32" s="140" t="s">
        <v>113</v>
      </c>
      <c r="J32" s="140" t="s">
        <v>112</v>
      </c>
      <c r="K32" s="140">
        <v>1</v>
      </c>
      <c r="L32" s="140">
        <v>1</v>
      </c>
      <c r="M32" s="140">
        <v>4</v>
      </c>
      <c r="N32" s="140" t="s">
        <v>100</v>
      </c>
      <c r="O32" s="140">
        <v>1</v>
      </c>
      <c r="P32" s="140" t="s">
        <v>42</v>
      </c>
      <c r="Q32" s="142">
        <v>44879</v>
      </c>
      <c r="R32" s="140"/>
      <c r="S32" s="140"/>
      <c r="T32" s="140"/>
      <c r="U32" s="140"/>
      <c r="V32" s="140"/>
      <c r="W32" s="140"/>
      <c r="X32" s="140"/>
      <c r="Y32" s="140"/>
      <c r="Z32" s="140"/>
    </row>
    <row r="33" spans="1:26" x14ac:dyDescent="0.25">
      <c r="A33" s="140">
        <v>18</v>
      </c>
      <c r="B33" s="140" t="s">
        <v>361</v>
      </c>
      <c r="C33" s="140" t="s">
        <v>17</v>
      </c>
      <c r="D33" s="140" t="s">
        <v>11</v>
      </c>
      <c r="E33" s="140" t="s">
        <v>425</v>
      </c>
      <c r="F33" s="141" t="s">
        <v>322</v>
      </c>
      <c r="G33" s="141" t="s">
        <v>426</v>
      </c>
      <c r="H33" s="140" t="s">
        <v>101</v>
      </c>
      <c r="I33" s="140" t="s">
        <v>103</v>
      </c>
      <c r="J33" s="140" t="s">
        <v>102</v>
      </c>
      <c r="K33" s="140">
        <v>1</v>
      </c>
      <c r="L33" s="140">
        <v>1</v>
      </c>
      <c r="M33" s="140">
        <v>5</v>
      </c>
      <c r="N33" s="140" t="s">
        <v>100</v>
      </c>
      <c r="O33" s="140">
        <v>2</v>
      </c>
      <c r="P33" s="140" t="s">
        <v>42</v>
      </c>
      <c r="Q33" s="142">
        <v>44879</v>
      </c>
      <c r="R33" s="140"/>
      <c r="S33" s="140"/>
      <c r="T33" s="140"/>
      <c r="U33" s="140"/>
      <c r="V33" s="140"/>
      <c r="W33" s="140"/>
      <c r="X33" s="140"/>
      <c r="Y33" s="140"/>
      <c r="Z33" s="140"/>
    </row>
    <row r="34" spans="1:26" x14ac:dyDescent="0.25">
      <c r="A34" s="140">
        <v>18</v>
      </c>
      <c r="B34" s="140" t="s">
        <v>361</v>
      </c>
      <c r="C34" s="140" t="s">
        <v>17</v>
      </c>
      <c r="D34" s="140" t="s">
        <v>11</v>
      </c>
      <c r="E34" s="140" t="s">
        <v>425</v>
      </c>
      <c r="F34" s="141" t="s">
        <v>322</v>
      </c>
      <c r="G34" s="141" t="s">
        <v>426</v>
      </c>
      <c r="H34" s="140" t="s">
        <v>101</v>
      </c>
      <c r="I34" s="140" t="s">
        <v>111</v>
      </c>
      <c r="J34" s="140" t="s">
        <v>110</v>
      </c>
      <c r="K34" s="140">
        <v>1</v>
      </c>
      <c r="L34" s="140">
        <v>1</v>
      </c>
      <c r="M34" s="140">
        <v>2</v>
      </c>
      <c r="N34" s="140" t="s">
        <v>100</v>
      </c>
      <c r="O34" s="140">
        <v>0.25</v>
      </c>
      <c r="P34" s="140" t="s">
        <v>42</v>
      </c>
      <c r="Q34" s="142">
        <v>44879</v>
      </c>
      <c r="R34" s="140"/>
      <c r="S34" s="140"/>
      <c r="T34" s="140"/>
      <c r="U34" s="140"/>
      <c r="V34" s="140"/>
      <c r="W34" s="140"/>
      <c r="X34" s="140"/>
      <c r="Y34" s="140"/>
      <c r="Z34" s="140"/>
    </row>
    <row r="35" spans="1:26" x14ac:dyDescent="0.25">
      <c r="A35" s="140">
        <v>18</v>
      </c>
      <c r="B35" s="140" t="s">
        <v>361</v>
      </c>
      <c r="C35" s="140" t="s">
        <v>17</v>
      </c>
      <c r="D35" s="140" t="s">
        <v>11</v>
      </c>
      <c r="E35" s="140" t="s">
        <v>425</v>
      </c>
      <c r="F35" s="141" t="s">
        <v>322</v>
      </c>
      <c r="G35" s="141" t="s">
        <v>426</v>
      </c>
      <c r="H35" s="140" t="s">
        <v>101</v>
      </c>
      <c r="I35" s="140" t="s">
        <v>109</v>
      </c>
      <c r="J35" s="140" t="s">
        <v>108</v>
      </c>
      <c r="K35" s="140">
        <v>1</v>
      </c>
      <c r="L35" s="140">
        <v>1</v>
      </c>
      <c r="M35" s="140">
        <v>3</v>
      </c>
      <c r="N35" s="140" t="s">
        <v>100</v>
      </c>
      <c r="O35" s="140">
        <v>1</v>
      </c>
      <c r="P35" s="140" t="s">
        <v>42</v>
      </c>
      <c r="Q35" s="142">
        <v>44879</v>
      </c>
      <c r="R35" s="140"/>
      <c r="S35" s="140"/>
      <c r="T35" s="140"/>
      <c r="U35" s="140"/>
      <c r="V35" s="140"/>
      <c r="W35" s="140"/>
      <c r="X35" s="140"/>
      <c r="Y35" s="140"/>
      <c r="Z35" s="140"/>
    </row>
    <row r="36" spans="1:26" x14ac:dyDescent="0.25">
      <c r="A36" s="140">
        <v>18</v>
      </c>
      <c r="B36" s="140" t="s">
        <v>361</v>
      </c>
      <c r="C36" s="140" t="s">
        <v>17</v>
      </c>
      <c r="D36" s="140" t="s">
        <v>11</v>
      </c>
      <c r="E36" s="140" t="s">
        <v>425</v>
      </c>
      <c r="F36" s="141" t="s">
        <v>322</v>
      </c>
      <c r="G36" s="141" t="s">
        <v>426</v>
      </c>
      <c r="H36" s="140" t="s">
        <v>101</v>
      </c>
      <c r="I36" s="140" t="s">
        <v>105</v>
      </c>
      <c r="J36" s="140" t="s">
        <v>104</v>
      </c>
      <c r="K36" s="140">
        <v>1</v>
      </c>
      <c r="L36" s="140">
        <v>1</v>
      </c>
      <c r="M36" s="140">
        <v>3</v>
      </c>
      <c r="N36" s="140" t="s">
        <v>100</v>
      </c>
      <c r="O36" s="140">
        <v>2</v>
      </c>
      <c r="P36" s="140" t="s">
        <v>45</v>
      </c>
      <c r="Q36" s="142">
        <v>44879</v>
      </c>
      <c r="R36" s="140"/>
      <c r="S36" s="140"/>
      <c r="T36" s="140"/>
      <c r="U36" s="140"/>
      <c r="V36" s="140"/>
      <c r="W36" s="140"/>
      <c r="X36" s="140"/>
      <c r="Y36" s="140"/>
      <c r="Z36" s="140"/>
    </row>
    <row r="37" spans="1:26" x14ac:dyDescent="0.25">
      <c r="A37" s="140">
        <v>18</v>
      </c>
      <c r="B37" s="140" t="s">
        <v>361</v>
      </c>
      <c r="C37" s="140" t="s">
        <v>17</v>
      </c>
      <c r="D37" s="140" t="s">
        <v>11</v>
      </c>
      <c r="E37" s="140" t="s">
        <v>425</v>
      </c>
      <c r="F37" s="141" t="s">
        <v>322</v>
      </c>
      <c r="G37" s="141" t="s">
        <v>426</v>
      </c>
      <c r="H37" s="140" t="s">
        <v>101</v>
      </c>
      <c r="I37" s="140" t="s">
        <v>107</v>
      </c>
      <c r="J37" s="140" t="s">
        <v>106</v>
      </c>
      <c r="K37" s="140">
        <v>1</v>
      </c>
      <c r="L37" s="140">
        <v>1</v>
      </c>
      <c r="M37" s="140">
        <v>1</v>
      </c>
      <c r="N37" s="140" t="s">
        <v>100</v>
      </c>
      <c r="O37" s="140">
        <v>3</v>
      </c>
      <c r="P37" s="140" t="s">
        <v>25</v>
      </c>
      <c r="Q37" s="142">
        <v>44879</v>
      </c>
      <c r="R37" s="140"/>
      <c r="S37" s="140"/>
      <c r="T37" s="140"/>
      <c r="U37" s="140"/>
      <c r="V37" s="140"/>
      <c r="W37" s="140"/>
      <c r="X37" s="140"/>
      <c r="Y37" s="140"/>
      <c r="Z37" s="140"/>
    </row>
    <row r="38" spans="1:26" x14ac:dyDescent="0.25">
      <c r="A38" s="27">
        <v>18</v>
      </c>
      <c r="B38" s="27" t="s">
        <v>361</v>
      </c>
      <c r="C38" s="27" t="s">
        <v>17</v>
      </c>
      <c r="D38" s="27" t="s">
        <v>11</v>
      </c>
      <c r="E38" s="27" t="s">
        <v>425</v>
      </c>
      <c r="F38" s="28" t="s">
        <v>322</v>
      </c>
      <c r="G38" s="28" t="s">
        <v>426</v>
      </c>
      <c r="H38" s="27" t="s">
        <v>117</v>
      </c>
      <c r="I38" s="27" t="s">
        <v>121</v>
      </c>
      <c r="J38" s="27" t="s">
        <v>120</v>
      </c>
      <c r="K38" s="27">
        <v>1</v>
      </c>
      <c r="L38" s="27">
        <v>1</v>
      </c>
      <c r="M38" s="27">
        <v>2</v>
      </c>
      <c r="N38" s="27" t="s">
        <v>116</v>
      </c>
      <c r="O38" s="27">
        <v>7</v>
      </c>
      <c r="P38" s="27" t="s">
        <v>25</v>
      </c>
      <c r="Q38" s="29">
        <v>44879</v>
      </c>
      <c r="R38" s="27"/>
      <c r="S38" s="27"/>
      <c r="T38" s="27"/>
      <c r="U38" s="27"/>
      <c r="V38" s="27"/>
      <c r="W38" s="27"/>
      <c r="X38" s="27"/>
      <c r="Y38" s="27"/>
      <c r="Z38" s="27"/>
    </row>
    <row r="39" spans="1:26" x14ac:dyDescent="0.25">
      <c r="A39" s="27">
        <v>18</v>
      </c>
      <c r="B39" s="27" t="s">
        <v>361</v>
      </c>
      <c r="C39" s="27" t="s">
        <v>17</v>
      </c>
      <c r="D39" s="27" t="s">
        <v>11</v>
      </c>
      <c r="E39" s="27" t="s">
        <v>425</v>
      </c>
      <c r="F39" s="28" t="s">
        <v>322</v>
      </c>
      <c r="G39" s="28" t="s">
        <v>426</v>
      </c>
      <c r="H39" s="27" t="s">
        <v>117</v>
      </c>
      <c r="I39" s="27" t="s">
        <v>123</v>
      </c>
      <c r="J39" s="27" t="s">
        <v>122</v>
      </c>
      <c r="K39" s="27">
        <v>1</v>
      </c>
      <c r="L39" s="27">
        <v>1</v>
      </c>
      <c r="M39" s="27">
        <v>2</v>
      </c>
      <c r="N39" s="27" t="s">
        <v>116</v>
      </c>
      <c r="O39" s="27">
        <v>5</v>
      </c>
      <c r="P39" s="27" t="s">
        <v>25</v>
      </c>
      <c r="Q39" s="29">
        <v>44879</v>
      </c>
      <c r="R39" s="27"/>
      <c r="S39" s="27"/>
      <c r="T39" s="27"/>
      <c r="U39" s="27"/>
      <c r="V39" s="27"/>
      <c r="W39" s="27"/>
      <c r="X39" s="27"/>
      <c r="Y39" s="27"/>
      <c r="Z39" s="27"/>
    </row>
    <row r="40" spans="1:26" x14ac:dyDescent="0.25">
      <c r="A40" s="27">
        <v>18</v>
      </c>
      <c r="B40" s="27" t="s">
        <v>361</v>
      </c>
      <c r="C40" s="27" t="s">
        <v>17</v>
      </c>
      <c r="D40" s="27" t="s">
        <v>11</v>
      </c>
      <c r="E40" s="27" t="s">
        <v>425</v>
      </c>
      <c r="F40" s="28" t="s">
        <v>322</v>
      </c>
      <c r="G40" s="28" t="s">
        <v>426</v>
      </c>
      <c r="H40" s="27" t="s">
        <v>117</v>
      </c>
      <c r="I40" s="27" t="s">
        <v>127</v>
      </c>
      <c r="J40" s="27" t="s">
        <v>126</v>
      </c>
      <c r="K40" s="27">
        <v>1</v>
      </c>
      <c r="L40" s="27">
        <v>1</v>
      </c>
      <c r="M40" s="27">
        <v>2</v>
      </c>
      <c r="N40" s="27" t="s">
        <v>116</v>
      </c>
      <c r="O40" s="27">
        <v>2</v>
      </c>
      <c r="P40" s="27" t="s">
        <v>25</v>
      </c>
      <c r="Q40" s="29">
        <v>44879</v>
      </c>
      <c r="R40" s="27"/>
      <c r="S40" s="27"/>
      <c r="T40" s="27"/>
      <c r="U40" s="27"/>
      <c r="V40" s="27"/>
      <c r="W40" s="27"/>
      <c r="X40" s="27"/>
      <c r="Y40" s="27"/>
      <c r="Z40" s="27"/>
    </row>
    <row r="41" spans="1:26" x14ac:dyDescent="0.25">
      <c r="A41" s="27">
        <v>18</v>
      </c>
      <c r="B41" s="27" t="s">
        <v>361</v>
      </c>
      <c r="C41" s="27" t="s">
        <v>17</v>
      </c>
      <c r="D41" s="27" t="s">
        <v>11</v>
      </c>
      <c r="E41" s="27" t="s">
        <v>425</v>
      </c>
      <c r="F41" s="28" t="s">
        <v>322</v>
      </c>
      <c r="G41" s="28" t="s">
        <v>426</v>
      </c>
      <c r="H41" s="27" t="s">
        <v>117</v>
      </c>
      <c r="I41" s="27" t="s">
        <v>115</v>
      </c>
      <c r="J41" s="27" t="s">
        <v>114</v>
      </c>
      <c r="K41" s="27">
        <v>1</v>
      </c>
      <c r="L41" s="27">
        <v>1</v>
      </c>
      <c r="M41" s="27">
        <v>4</v>
      </c>
      <c r="N41" s="27" t="s">
        <v>116</v>
      </c>
      <c r="O41" s="27">
        <v>0.5</v>
      </c>
      <c r="P41" s="27" t="s">
        <v>42</v>
      </c>
      <c r="Q41" s="29">
        <v>44879</v>
      </c>
      <c r="R41" s="27"/>
      <c r="S41" s="27"/>
      <c r="T41" s="27"/>
      <c r="U41" s="27"/>
      <c r="V41" s="27"/>
      <c r="W41" s="27"/>
      <c r="X41" s="27"/>
      <c r="Y41" s="27"/>
      <c r="Z41" s="27"/>
    </row>
    <row r="42" spans="1:26" x14ac:dyDescent="0.25">
      <c r="A42" s="27">
        <v>18</v>
      </c>
      <c r="B42" s="27" t="s">
        <v>361</v>
      </c>
      <c r="C42" s="27" t="s">
        <v>17</v>
      </c>
      <c r="D42" s="27" t="s">
        <v>11</v>
      </c>
      <c r="E42" s="27" t="s">
        <v>425</v>
      </c>
      <c r="F42" s="28" t="s">
        <v>322</v>
      </c>
      <c r="G42" s="28" t="s">
        <v>426</v>
      </c>
      <c r="H42" s="27" t="s">
        <v>117</v>
      </c>
      <c r="I42" s="27" t="s">
        <v>119</v>
      </c>
      <c r="J42" s="27" t="s">
        <v>118</v>
      </c>
      <c r="K42" s="27">
        <v>1</v>
      </c>
      <c r="L42" s="27">
        <v>1</v>
      </c>
      <c r="M42" s="27">
        <v>4</v>
      </c>
      <c r="N42" s="27" t="s">
        <v>116</v>
      </c>
      <c r="O42" s="27">
        <v>1</v>
      </c>
      <c r="P42" s="27" t="s">
        <v>42</v>
      </c>
      <c r="Q42" s="29">
        <v>44879</v>
      </c>
      <c r="R42" s="27"/>
      <c r="S42" s="27"/>
      <c r="T42" s="27"/>
      <c r="U42" s="27"/>
      <c r="V42" s="27"/>
      <c r="W42" s="27"/>
      <c r="X42" s="27"/>
      <c r="Y42" s="27"/>
      <c r="Z42" s="27"/>
    </row>
    <row r="43" spans="1:26" x14ac:dyDescent="0.25">
      <c r="A43" s="27">
        <v>18</v>
      </c>
      <c r="B43" s="27" t="s">
        <v>361</v>
      </c>
      <c r="C43" s="27" t="s">
        <v>17</v>
      </c>
      <c r="D43" s="27" t="s">
        <v>11</v>
      </c>
      <c r="E43" s="27" t="s">
        <v>425</v>
      </c>
      <c r="F43" s="28" t="s">
        <v>322</v>
      </c>
      <c r="G43" s="28" t="s">
        <v>426</v>
      </c>
      <c r="H43" s="27" t="s">
        <v>117</v>
      </c>
      <c r="I43" s="27" t="s">
        <v>129</v>
      </c>
      <c r="J43" s="27" t="s">
        <v>128</v>
      </c>
      <c r="K43" s="27">
        <v>1</v>
      </c>
      <c r="L43" s="27">
        <v>1</v>
      </c>
      <c r="M43" s="27">
        <v>2</v>
      </c>
      <c r="N43" s="27" t="s">
        <v>116</v>
      </c>
      <c r="O43" s="27">
        <v>6</v>
      </c>
      <c r="P43" s="27" t="s">
        <v>22</v>
      </c>
      <c r="Q43" s="29">
        <v>44879</v>
      </c>
      <c r="R43" s="27"/>
      <c r="S43" s="27"/>
      <c r="T43" s="27"/>
      <c r="U43" s="27"/>
      <c r="V43" s="27"/>
      <c r="W43" s="27"/>
      <c r="X43" s="27"/>
      <c r="Y43" s="27"/>
      <c r="Z43" s="27"/>
    </row>
    <row r="44" spans="1:26" x14ac:dyDescent="0.25">
      <c r="A44" s="27">
        <v>18</v>
      </c>
      <c r="B44" s="27" t="s">
        <v>361</v>
      </c>
      <c r="C44" s="27" t="s">
        <v>17</v>
      </c>
      <c r="D44" s="27" t="s">
        <v>11</v>
      </c>
      <c r="E44" s="27" t="s">
        <v>425</v>
      </c>
      <c r="F44" s="28" t="s">
        <v>322</v>
      </c>
      <c r="G44" s="28" t="s">
        <v>426</v>
      </c>
      <c r="H44" s="27" t="s">
        <v>117</v>
      </c>
      <c r="I44" s="27" t="s">
        <v>131</v>
      </c>
      <c r="J44" s="27" t="s">
        <v>130</v>
      </c>
      <c r="K44" s="27">
        <v>1</v>
      </c>
      <c r="L44" s="27">
        <v>1</v>
      </c>
      <c r="M44" s="27">
        <v>4</v>
      </c>
      <c r="N44" s="27" t="s">
        <v>116</v>
      </c>
      <c r="O44" s="27">
        <v>2</v>
      </c>
      <c r="P44" s="27" t="s">
        <v>45</v>
      </c>
      <c r="Q44" s="29">
        <v>44879</v>
      </c>
      <c r="R44" s="27"/>
      <c r="S44" s="27"/>
      <c r="T44" s="27"/>
      <c r="U44" s="27"/>
      <c r="V44" s="27"/>
      <c r="W44" s="27"/>
      <c r="X44" s="27"/>
      <c r="Y44" s="27"/>
      <c r="Z44" s="27"/>
    </row>
    <row r="45" spans="1:26" x14ac:dyDescent="0.25">
      <c r="A45" s="27">
        <v>18</v>
      </c>
      <c r="B45" s="27" t="s">
        <v>361</v>
      </c>
      <c r="C45" s="27" t="s">
        <v>17</v>
      </c>
      <c r="D45" s="27" t="s">
        <v>11</v>
      </c>
      <c r="E45" s="27" t="s">
        <v>425</v>
      </c>
      <c r="F45" s="28" t="s">
        <v>322</v>
      </c>
      <c r="G45" s="28" t="s">
        <v>426</v>
      </c>
      <c r="H45" s="27" t="s">
        <v>117</v>
      </c>
      <c r="I45" s="27" t="s">
        <v>125</v>
      </c>
      <c r="J45" s="27" t="s">
        <v>124</v>
      </c>
      <c r="K45" s="27">
        <v>1</v>
      </c>
      <c r="L45" s="27">
        <v>1</v>
      </c>
      <c r="M45" s="27">
        <v>4</v>
      </c>
      <c r="N45" s="27" t="s">
        <v>116</v>
      </c>
      <c r="O45" s="27">
        <v>15</v>
      </c>
      <c r="P45" s="27" t="s">
        <v>22</v>
      </c>
      <c r="Q45" s="29">
        <v>44879</v>
      </c>
      <c r="R45" s="27"/>
      <c r="S45" s="27"/>
      <c r="T45" s="27"/>
      <c r="U45" s="27"/>
      <c r="V45" s="27"/>
      <c r="W45" s="27"/>
      <c r="X45" s="27"/>
      <c r="Y45" s="27"/>
      <c r="Z45" s="27"/>
    </row>
    <row r="46" spans="1:26" x14ac:dyDescent="0.25">
      <c r="A46" s="24">
        <v>18</v>
      </c>
      <c r="B46" s="24" t="s">
        <v>361</v>
      </c>
      <c r="C46" s="24" t="s">
        <v>17</v>
      </c>
      <c r="D46" s="24" t="s">
        <v>11</v>
      </c>
      <c r="E46" s="24" t="s">
        <v>425</v>
      </c>
      <c r="F46" s="25" t="s">
        <v>322</v>
      </c>
      <c r="G46" s="25" t="s">
        <v>426</v>
      </c>
      <c r="H46" s="24" t="s">
        <v>21</v>
      </c>
      <c r="I46" s="24" t="s">
        <v>133</v>
      </c>
      <c r="J46" s="24" t="s">
        <v>132</v>
      </c>
      <c r="K46" s="24">
        <v>1</v>
      </c>
      <c r="L46" s="24">
        <v>1</v>
      </c>
      <c r="M46" s="24">
        <v>2</v>
      </c>
      <c r="N46" s="24" t="s">
        <v>134</v>
      </c>
      <c r="O46" s="24">
        <v>9</v>
      </c>
      <c r="P46" s="24" t="s">
        <v>22</v>
      </c>
      <c r="Q46" s="26">
        <v>44879</v>
      </c>
      <c r="R46" s="24"/>
      <c r="S46" s="24"/>
      <c r="T46" s="24"/>
      <c r="U46" s="24"/>
      <c r="V46" s="24"/>
      <c r="W46" s="24"/>
      <c r="X46" s="24"/>
      <c r="Y46" s="24"/>
      <c r="Z46" s="24"/>
    </row>
    <row r="47" spans="1:26" x14ac:dyDescent="0.25">
      <c r="A47" s="24">
        <v>18</v>
      </c>
      <c r="B47" s="24" t="s">
        <v>361</v>
      </c>
      <c r="C47" s="24" t="s">
        <v>17</v>
      </c>
      <c r="D47" s="24" t="s">
        <v>11</v>
      </c>
      <c r="E47" s="24" t="s">
        <v>425</v>
      </c>
      <c r="F47" s="25" t="s">
        <v>322</v>
      </c>
      <c r="G47" s="25" t="s">
        <v>426</v>
      </c>
      <c r="H47" s="24" t="s">
        <v>21</v>
      </c>
      <c r="I47" s="24" t="s">
        <v>136</v>
      </c>
      <c r="J47" s="24" t="s">
        <v>135</v>
      </c>
      <c r="K47" s="24">
        <v>1</v>
      </c>
      <c r="L47" s="24">
        <v>1</v>
      </c>
      <c r="M47" s="24">
        <v>4</v>
      </c>
      <c r="N47" s="24" t="s">
        <v>134</v>
      </c>
      <c r="O47" s="24">
        <v>2</v>
      </c>
      <c r="P47" s="24" t="s">
        <v>45</v>
      </c>
      <c r="Q47" s="26">
        <v>44879</v>
      </c>
      <c r="R47" s="24"/>
      <c r="S47" s="24"/>
      <c r="T47" s="24"/>
      <c r="U47" s="24"/>
      <c r="V47" s="24"/>
      <c r="W47" s="24"/>
      <c r="X47" s="24"/>
      <c r="Y47" s="24"/>
      <c r="Z47" s="24"/>
    </row>
    <row r="48" spans="1:26" x14ac:dyDescent="0.25">
      <c r="A48" s="24">
        <v>18</v>
      </c>
      <c r="B48" s="24" t="s">
        <v>361</v>
      </c>
      <c r="C48" s="24" t="s">
        <v>17</v>
      </c>
      <c r="D48" s="24" t="s">
        <v>11</v>
      </c>
      <c r="E48" s="24" t="s">
        <v>425</v>
      </c>
      <c r="F48" s="25" t="s">
        <v>322</v>
      </c>
      <c r="G48" s="25" t="s">
        <v>426</v>
      </c>
      <c r="H48" s="24" t="s">
        <v>21</v>
      </c>
      <c r="I48" s="24" t="s">
        <v>138</v>
      </c>
      <c r="J48" s="24" t="s">
        <v>137</v>
      </c>
      <c r="K48" s="24">
        <v>1</v>
      </c>
      <c r="L48" s="24">
        <v>1</v>
      </c>
      <c r="M48" s="24">
        <v>2</v>
      </c>
      <c r="N48" s="24" t="s">
        <v>134</v>
      </c>
      <c r="O48" s="24">
        <v>2</v>
      </c>
      <c r="P48" s="24" t="s">
        <v>42</v>
      </c>
      <c r="Q48" s="26">
        <v>44879</v>
      </c>
      <c r="R48" s="24"/>
      <c r="S48" s="24"/>
      <c r="T48" s="24"/>
      <c r="U48" s="24"/>
      <c r="V48" s="24"/>
      <c r="W48" s="24"/>
      <c r="X48" s="24"/>
      <c r="Y48" s="24"/>
      <c r="Z48" s="24"/>
    </row>
    <row r="49" spans="1:26" x14ac:dyDescent="0.25">
      <c r="A49" s="24">
        <v>18</v>
      </c>
      <c r="B49" s="24" t="s">
        <v>361</v>
      </c>
      <c r="C49" s="24" t="s">
        <v>17</v>
      </c>
      <c r="D49" s="24" t="s">
        <v>11</v>
      </c>
      <c r="E49" s="24" t="s">
        <v>425</v>
      </c>
      <c r="F49" s="25" t="s">
        <v>322</v>
      </c>
      <c r="G49" s="25" t="s">
        <v>426</v>
      </c>
      <c r="H49" s="24" t="s">
        <v>21</v>
      </c>
      <c r="I49" s="24" t="s">
        <v>140</v>
      </c>
      <c r="J49" s="24" t="s">
        <v>139</v>
      </c>
      <c r="K49" s="24">
        <v>1</v>
      </c>
      <c r="L49" s="24">
        <v>1</v>
      </c>
      <c r="M49" s="24">
        <v>2</v>
      </c>
      <c r="N49" s="24" t="s">
        <v>134</v>
      </c>
      <c r="O49" s="24">
        <v>0.25</v>
      </c>
      <c r="P49" s="24" t="s">
        <v>42</v>
      </c>
      <c r="Q49" s="26">
        <v>44879</v>
      </c>
      <c r="R49" s="24"/>
      <c r="S49" s="24"/>
      <c r="T49" s="24"/>
      <c r="U49" s="24"/>
      <c r="V49" s="24"/>
      <c r="W49" s="24"/>
      <c r="X49" s="24"/>
      <c r="Y49" s="24"/>
      <c r="Z49" s="24"/>
    </row>
    <row r="50" spans="1:26" x14ac:dyDescent="0.25">
      <c r="A50" s="24">
        <v>18</v>
      </c>
      <c r="B50" s="24" t="s">
        <v>361</v>
      </c>
      <c r="C50" s="24" t="s">
        <v>17</v>
      </c>
      <c r="D50" s="24" t="s">
        <v>11</v>
      </c>
      <c r="E50" s="24" t="s">
        <v>425</v>
      </c>
      <c r="F50" s="25" t="s">
        <v>322</v>
      </c>
      <c r="G50" s="25" t="s">
        <v>426</v>
      </c>
      <c r="H50" s="24" t="s">
        <v>21</v>
      </c>
      <c r="I50" s="24" t="s">
        <v>142</v>
      </c>
      <c r="J50" s="24" t="s">
        <v>141</v>
      </c>
      <c r="K50" s="24">
        <v>1</v>
      </c>
      <c r="L50" s="24">
        <v>1</v>
      </c>
      <c r="M50" s="24">
        <v>3</v>
      </c>
      <c r="N50" s="24" t="s">
        <v>134</v>
      </c>
      <c r="O50" s="24">
        <v>3</v>
      </c>
      <c r="P50" s="24" t="s">
        <v>25</v>
      </c>
      <c r="Q50" s="26">
        <v>44879</v>
      </c>
      <c r="R50" s="24"/>
      <c r="S50" s="24"/>
      <c r="T50" s="24"/>
      <c r="U50" s="24"/>
      <c r="V50" s="24"/>
      <c r="W50" s="24"/>
      <c r="X50" s="24"/>
      <c r="Y50" s="24"/>
      <c r="Z50" s="24"/>
    </row>
    <row r="51" spans="1:26" x14ac:dyDescent="0.25">
      <c r="A51" s="33">
        <v>18</v>
      </c>
      <c r="B51" s="33" t="s">
        <v>361</v>
      </c>
      <c r="C51" s="33" t="s">
        <v>17</v>
      </c>
      <c r="D51" s="33" t="s">
        <v>11</v>
      </c>
      <c r="E51" s="33" t="s">
        <v>425</v>
      </c>
      <c r="F51" s="34" t="s">
        <v>322</v>
      </c>
      <c r="G51" s="34" t="s">
        <v>426</v>
      </c>
      <c r="H51" s="33" t="s">
        <v>21</v>
      </c>
      <c r="I51" s="33" t="s">
        <v>167</v>
      </c>
      <c r="J51" s="33" t="s">
        <v>166</v>
      </c>
      <c r="K51" s="33">
        <v>1</v>
      </c>
      <c r="L51" s="33">
        <v>1</v>
      </c>
      <c r="M51" s="33">
        <v>3</v>
      </c>
      <c r="N51" s="33" t="s">
        <v>161</v>
      </c>
      <c r="O51" s="33">
        <v>2</v>
      </c>
      <c r="P51" s="33" t="s">
        <v>45</v>
      </c>
      <c r="Q51" s="35">
        <v>44879</v>
      </c>
      <c r="R51" s="33"/>
      <c r="S51" s="33"/>
      <c r="T51" s="33"/>
      <c r="U51" s="33"/>
      <c r="V51" s="33"/>
      <c r="W51" s="33"/>
      <c r="X51" s="33"/>
      <c r="Y51" s="33"/>
      <c r="Z51" s="33"/>
    </row>
    <row r="52" spans="1:26" x14ac:dyDescent="0.25">
      <c r="A52" s="33">
        <v>18</v>
      </c>
      <c r="B52" s="33" t="s">
        <v>361</v>
      </c>
      <c r="C52" s="33" t="s">
        <v>17</v>
      </c>
      <c r="D52" s="33" t="s">
        <v>11</v>
      </c>
      <c r="E52" s="33" t="s">
        <v>425</v>
      </c>
      <c r="F52" s="34" t="s">
        <v>322</v>
      </c>
      <c r="G52" s="34" t="s">
        <v>426</v>
      </c>
      <c r="H52" s="33" t="s">
        <v>21</v>
      </c>
      <c r="I52" s="33" t="s">
        <v>169</v>
      </c>
      <c r="J52" s="33" t="s">
        <v>168</v>
      </c>
      <c r="K52" s="33">
        <v>1</v>
      </c>
      <c r="L52" s="33">
        <v>1</v>
      </c>
      <c r="M52" s="33">
        <v>2</v>
      </c>
      <c r="N52" s="33" t="s">
        <v>161</v>
      </c>
      <c r="O52" s="33">
        <v>4</v>
      </c>
      <c r="P52" s="33" t="s">
        <v>25</v>
      </c>
      <c r="Q52" s="35">
        <v>44879</v>
      </c>
      <c r="R52" s="33"/>
      <c r="S52" s="33"/>
      <c r="T52" s="33"/>
      <c r="U52" s="33"/>
      <c r="V52" s="33"/>
      <c r="W52" s="33"/>
      <c r="X52" s="33"/>
      <c r="Y52" s="33"/>
      <c r="Z52" s="33"/>
    </row>
    <row r="53" spans="1:26" x14ac:dyDescent="0.25">
      <c r="A53" s="33">
        <v>18</v>
      </c>
      <c r="B53" s="33" t="s">
        <v>361</v>
      </c>
      <c r="C53" s="33" t="s">
        <v>17</v>
      </c>
      <c r="D53" s="33" t="s">
        <v>11</v>
      </c>
      <c r="E53" s="33" t="s">
        <v>425</v>
      </c>
      <c r="F53" s="34" t="s">
        <v>322</v>
      </c>
      <c r="G53" s="34" t="s">
        <v>426</v>
      </c>
      <c r="H53" s="33" t="s">
        <v>21</v>
      </c>
      <c r="I53" s="33" t="s">
        <v>171</v>
      </c>
      <c r="J53" s="33" t="s">
        <v>170</v>
      </c>
      <c r="K53" s="33">
        <v>1</v>
      </c>
      <c r="L53" s="33">
        <v>1</v>
      </c>
      <c r="M53" s="33">
        <v>1</v>
      </c>
      <c r="N53" s="33" t="s">
        <v>161</v>
      </c>
      <c r="O53" s="33">
        <v>3</v>
      </c>
      <c r="P53" s="33" t="s">
        <v>25</v>
      </c>
      <c r="Q53" s="35">
        <v>44879</v>
      </c>
      <c r="R53" s="33"/>
      <c r="S53" s="33"/>
      <c r="T53" s="33"/>
      <c r="U53" s="33"/>
      <c r="V53" s="33"/>
      <c r="W53" s="33"/>
      <c r="X53" s="33"/>
      <c r="Y53" s="33"/>
      <c r="Z53" s="33"/>
    </row>
    <row r="54" spans="1:26" x14ac:dyDescent="0.25">
      <c r="A54" s="33">
        <v>18</v>
      </c>
      <c r="B54" s="33" t="s">
        <v>361</v>
      </c>
      <c r="C54" s="33" t="s">
        <v>17</v>
      </c>
      <c r="D54" s="33" t="s">
        <v>11</v>
      </c>
      <c r="E54" s="33" t="s">
        <v>425</v>
      </c>
      <c r="F54" s="34" t="s">
        <v>322</v>
      </c>
      <c r="G54" s="34" t="s">
        <v>426</v>
      </c>
      <c r="H54" s="33" t="s">
        <v>21</v>
      </c>
      <c r="I54" s="33" t="s">
        <v>160</v>
      </c>
      <c r="J54" s="33" t="s">
        <v>159</v>
      </c>
      <c r="K54" s="33">
        <v>1</v>
      </c>
      <c r="L54" s="33">
        <v>1</v>
      </c>
      <c r="M54" s="33">
        <v>3</v>
      </c>
      <c r="N54" s="33" t="s">
        <v>161</v>
      </c>
      <c r="O54" s="33">
        <v>2</v>
      </c>
      <c r="P54" s="33" t="s">
        <v>45</v>
      </c>
      <c r="Q54" s="35">
        <v>44879</v>
      </c>
      <c r="R54" s="33"/>
      <c r="S54" s="33"/>
      <c r="T54" s="33"/>
      <c r="U54" s="33"/>
      <c r="V54" s="33"/>
      <c r="W54" s="33"/>
      <c r="X54" s="33"/>
      <c r="Y54" s="33"/>
      <c r="Z54" s="33"/>
    </row>
    <row r="55" spans="1:26" x14ac:dyDescent="0.25">
      <c r="A55" s="33">
        <v>18</v>
      </c>
      <c r="B55" s="33" t="s">
        <v>361</v>
      </c>
      <c r="C55" s="33" t="s">
        <v>17</v>
      </c>
      <c r="D55" s="33" t="s">
        <v>11</v>
      </c>
      <c r="E55" s="33" t="s">
        <v>425</v>
      </c>
      <c r="F55" s="34" t="s">
        <v>322</v>
      </c>
      <c r="G55" s="34" t="s">
        <v>426</v>
      </c>
      <c r="H55" s="33" t="s">
        <v>21</v>
      </c>
      <c r="I55" s="33" t="s">
        <v>163</v>
      </c>
      <c r="J55" s="33" t="s">
        <v>162</v>
      </c>
      <c r="K55" s="33">
        <v>1</v>
      </c>
      <c r="L55" s="33">
        <v>1</v>
      </c>
      <c r="M55" s="33">
        <v>2</v>
      </c>
      <c r="N55" s="33" t="s">
        <v>161</v>
      </c>
      <c r="O55" s="33">
        <v>4</v>
      </c>
      <c r="P55" s="33" t="s">
        <v>25</v>
      </c>
      <c r="Q55" s="35">
        <v>44879</v>
      </c>
      <c r="R55" s="33"/>
      <c r="S55" s="33"/>
      <c r="T55" s="33"/>
      <c r="U55" s="33"/>
      <c r="V55" s="33"/>
      <c r="W55" s="33"/>
      <c r="X55" s="33"/>
      <c r="Y55" s="33"/>
      <c r="Z55" s="33"/>
    </row>
    <row r="56" spans="1:26" x14ac:dyDescent="0.25">
      <c r="A56" s="33">
        <v>18</v>
      </c>
      <c r="B56" s="33" t="s">
        <v>361</v>
      </c>
      <c r="C56" s="33" t="s">
        <v>17</v>
      </c>
      <c r="D56" s="33" t="s">
        <v>11</v>
      </c>
      <c r="E56" s="33" t="s">
        <v>425</v>
      </c>
      <c r="F56" s="34" t="s">
        <v>322</v>
      </c>
      <c r="G56" s="34" t="s">
        <v>426</v>
      </c>
      <c r="H56" s="33" t="s">
        <v>21</v>
      </c>
      <c r="I56" s="33" t="s">
        <v>165</v>
      </c>
      <c r="J56" s="33" t="s">
        <v>164</v>
      </c>
      <c r="K56" s="33">
        <v>1</v>
      </c>
      <c r="L56" s="33">
        <v>1</v>
      </c>
      <c r="M56" s="33">
        <v>1</v>
      </c>
      <c r="N56" s="33" t="s">
        <v>161</v>
      </c>
      <c r="O56" s="33">
        <v>3</v>
      </c>
      <c r="P56" s="33" t="s">
        <v>25</v>
      </c>
      <c r="Q56" s="35">
        <v>44879</v>
      </c>
      <c r="R56" s="33"/>
      <c r="S56" s="33"/>
      <c r="T56" s="33"/>
      <c r="U56" s="33"/>
      <c r="V56" s="33"/>
      <c r="W56" s="33"/>
      <c r="X56" s="33"/>
      <c r="Y56" s="33"/>
      <c r="Z56" s="33"/>
    </row>
    <row r="57" spans="1:26" x14ac:dyDescent="0.25">
      <c r="A57" s="39">
        <v>18</v>
      </c>
      <c r="B57" s="39" t="s">
        <v>361</v>
      </c>
      <c r="C57" s="39" t="s">
        <v>17</v>
      </c>
      <c r="D57" s="39" t="s">
        <v>11</v>
      </c>
      <c r="E57" s="39" t="s">
        <v>425</v>
      </c>
      <c r="F57" s="40" t="s">
        <v>322</v>
      </c>
      <c r="G57" s="40" t="s">
        <v>426</v>
      </c>
      <c r="H57" s="39" t="s">
        <v>58</v>
      </c>
      <c r="I57" s="39" t="s">
        <v>181</v>
      </c>
      <c r="J57" s="39" t="s">
        <v>180</v>
      </c>
      <c r="K57" s="39">
        <v>1</v>
      </c>
      <c r="L57" s="39">
        <v>1</v>
      </c>
      <c r="M57" s="39">
        <v>4</v>
      </c>
      <c r="N57" s="39" t="s">
        <v>174</v>
      </c>
      <c r="O57" s="39">
        <v>8</v>
      </c>
      <c r="P57" s="39" t="s">
        <v>22</v>
      </c>
      <c r="Q57" s="41">
        <v>44879</v>
      </c>
      <c r="R57" s="39"/>
      <c r="S57" s="39"/>
      <c r="T57" s="39"/>
      <c r="U57" s="39"/>
      <c r="V57" s="39"/>
      <c r="W57" s="39"/>
      <c r="X57" s="39"/>
      <c r="Y57" s="39"/>
      <c r="Z57" s="39"/>
    </row>
    <row r="58" spans="1:26" x14ac:dyDescent="0.25">
      <c r="A58" s="39">
        <v>18</v>
      </c>
      <c r="B58" s="39" t="s">
        <v>361</v>
      </c>
      <c r="C58" s="39" t="s">
        <v>17</v>
      </c>
      <c r="D58" s="39" t="s">
        <v>11</v>
      </c>
      <c r="E58" s="39" t="s">
        <v>425</v>
      </c>
      <c r="F58" s="40" t="s">
        <v>322</v>
      </c>
      <c r="G58" s="40" t="s">
        <v>426</v>
      </c>
      <c r="H58" s="39" t="s">
        <v>58</v>
      </c>
      <c r="I58" s="39" t="s">
        <v>177</v>
      </c>
      <c r="J58" s="39" t="s">
        <v>176</v>
      </c>
      <c r="K58" s="39">
        <v>1</v>
      </c>
      <c r="L58" s="39">
        <v>1</v>
      </c>
      <c r="M58" s="39">
        <v>4</v>
      </c>
      <c r="N58" s="39" t="s">
        <v>174</v>
      </c>
      <c r="O58" s="39">
        <v>6</v>
      </c>
      <c r="P58" s="39" t="s">
        <v>25</v>
      </c>
      <c r="Q58" s="41">
        <v>44879</v>
      </c>
      <c r="R58" s="39"/>
      <c r="S58" s="39"/>
      <c r="T58" s="39"/>
      <c r="U58" s="39"/>
      <c r="V58" s="39"/>
      <c r="W58" s="39"/>
      <c r="X58" s="39"/>
      <c r="Y58" s="39"/>
      <c r="Z58" s="39"/>
    </row>
    <row r="59" spans="1:26" x14ac:dyDescent="0.25">
      <c r="A59" s="39">
        <v>18</v>
      </c>
      <c r="B59" s="39" t="s">
        <v>361</v>
      </c>
      <c r="C59" s="39" t="s">
        <v>17</v>
      </c>
      <c r="D59" s="39" t="s">
        <v>11</v>
      </c>
      <c r="E59" s="39" t="s">
        <v>425</v>
      </c>
      <c r="F59" s="40" t="s">
        <v>322</v>
      </c>
      <c r="G59" s="40" t="s">
        <v>426</v>
      </c>
      <c r="H59" s="39" t="s">
        <v>117</v>
      </c>
      <c r="I59" s="39" t="s">
        <v>183</v>
      </c>
      <c r="J59" s="39" t="s">
        <v>182</v>
      </c>
      <c r="K59" s="39">
        <v>1</v>
      </c>
      <c r="L59" s="39">
        <v>1</v>
      </c>
      <c r="M59" s="39">
        <v>3</v>
      </c>
      <c r="N59" s="39" t="s">
        <v>174</v>
      </c>
      <c r="O59" s="39">
        <v>6</v>
      </c>
      <c r="P59" s="39" t="s">
        <v>25</v>
      </c>
      <c r="Q59" s="41">
        <v>44879</v>
      </c>
      <c r="R59" s="39"/>
      <c r="S59" s="39"/>
      <c r="T59" s="39"/>
      <c r="U59" s="39"/>
      <c r="V59" s="39"/>
      <c r="W59" s="39"/>
      <c r="X59" s="39"/>
      <c r="Y59" s="39"/>
      <c r="Z59" s="39"/>
    </row>
    <row r="60" spans="1:26" x14ac:dyDescent="0.25">
      <c r="A60" s="51">
        <v>18</v>
      </c>
      <c r="B60" s="51" t="s">
        <v>361</v>
      </c>
      <c r="C60" s="51" t="s">
        <v>17</v>
      </c>
      <c r="D60" s="51" t="s">
        <v>11</v>
      </c>
      <c r="E60" s="51" t="s">
        <v>425</v>
      </c>
      <c r="F60" s="52" t="s">
        <v>322</v>
      </c>
      <c r="G60" s="52" t="s">
        <v>426</v>
      </c>
      <c r="H60" s="51" t="s">
        <v>21</v>
      </c>
      <c r="I60" s="51" t="s">
        <v>198</v>
      </c>
      <c r="J60" s="51" t="s">
        <v>197</v>
      </c>
      <c r="K60" s="51">
        <v>1</v>
      </c>
      <c r="L60" s="51">
        <v>1</v>
      </c>
      <c r="M60" s="51">
        <v>4</v>
      </c>
      <c r="N60" s="51" t="s">
        <v>186</v>
      </c>
      <c r="O60" s="51">
        <v>0</v>
      </c>
      <c r="P60" s="51" t="s">
        <v>42</v>
      </c>
      <c r="Q60" s="53">
        <v>44879</v>
      </c>
      <c r="R60" s="51"/>
      <c r="S60" s="51"/>
      <c r="T60" s="51"/>
      <c r="U60" s="51"/>
      <c r="V60" s="51"/>
      <c r="W60" s="51"/>
      <c r="X60" s="51"/>
      <c r="Y60" s="51"/>
      <c r="Z60" s="51"/>
    </row>
  </sheetData>
  <sortState xmlns:xlrd2="http://schemas.microsoft.com/office/spreadsheetml/2017/richdata2" ref="A5:Z60">
    <sortCondition ref="N5"/>
  </sortState>
  <mergeCells count="2">
    <mergeCell ref="F2:H2"/>
    <mergeCell ref="A2:E2"/>
  </mergeCells>
  <pageMargins left="0.7" right="0.7" top="0.75" bottom="0.75" header="0.3" footer="0.3"/>
  <pageSetup paperSize="9" orientation="portrait"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578261-FAA0-4A95-A940-0833ABC33982}">
  <sheetPr codeName="Feuil4"/>
  <dimension ref="A1:R59"/>
  <sheetViews>
    <sheetView zoomScale="55" zoomScaleNormal="55" workbookViewId="0">
      <selection activeCell="G51" sqref="G51"/>
    </sheetView>
  </sheetViews>
  <sheetFormatPr baseColWidth="10" defaultRowHeight="15" x14ac:dyDescent="0.25"/>
  <cols>
    <col min="1" max="1" width="14.7109375" customWidth="1"/>
    <col min="4" max="4" width="25.5703125" bestFit="1" customWidth="1"/>
    <col min="5" max="5" width="25.85546875" bestFit="1" customWidth="1"/>
    <col min="7" max="7" width="27.7109375" bestFit="1" customWidth="1"/>
    <col min="8" max="8" width="17.140625" customWidth="1"/>
    <col min="9" max="9" width="14.42578125" customWidth="1"/>
    <col min="10" max="10" width="21.7109375" customWidth="1"/>
    <col min="11" max="11" width="19.42578125" customWidth="1"/>
    <col min="12" max="12" width="16.140625" customWidth="1"/>
    <col min="13" max="13" width="22.7109375" customWidth="1"/>
    <col min="14" max="14" width="20" customWidth="1"/>
    <col min="15" max="15" width="19.42578125" customWidth="1"/>
    <col min="16" max="16" width="15.7109375" customWidth="1"/>
    <col min="17" max="17" width="19.140625" customWidth="1"/>
    <col min="23" max="23" width="26.42578125" bestFit="1" customWidth="1"/>
    <col min="24" max="24" width="15.85546875" bestFit="1" customWidth="1"/>
  </cols>
  <sheetData>
    <row r="1" spans="1:18" ht="53.25" customHeight="1" x14ac:dyDescent="0.25">
      <c r="A1" s="20" t="s">
        <v>360</v>
      </c>
      <c r="B1" s="20"/>
      <c r="C1" s="20"/>
      <c r="D1" s="20"/>
      <c r="E1" s="20"/>
      <c r="F1" s="20"/>
      <c r="G1" s="20"/>
      <c r="H1" s="20"/>
      <c r="I1" s="20"/>
      <c r="J1" s="20"/>
      <c r="K1" s="20"/>
      <c r="L1" s="20"/>
      <c r="M1" s="20"/>
      <c r="N1" s="20"/>
      <c r="O1" s="20"/>
      <c r="P1" s="20"/>
      <c r="Q1" s="20"/>
      <c r="R1" s="20"/>
    </row>
    <row r="2" spans="1:18" x14ac:dyDescent="0.25">
      <c r="A2" s="20"/>
      <c r="B2" s="20"/>
      <c r="C2" s="20"/>
      <c r="D2" s="20"/>
      <c r="E2" s="20"/>
      <c r="F2" s="20"/>
      <c r="G2" s="20"/>
      <c r="H2" s="20"/>
      <c r="I2" s="20"/>
      <c r="J2" s="20"/>
      <c r="K2" s="20"/>
      <c r="L2" s="20"/>
      <c r="M2" s="20"/>
      <c r="N2" s="20"/>
      <c r="O2" s="20"/>
      <c r="P2" s="20"/>
      <c r="Q2" s="20"/>
      <c r="R2" s="20"/>
    </row>
    <row r="3" spans="1:18" ht="40.5" customHeight="1" x14ac:dyDescent="0.25">
      <c r="A3" s="9" t="s">
        <v>284</v>
      </c>
      <c r="B3" s="9" t="s">
        <v>285</v>
      </c>
      <c r="C3" s="9" t="s">
        <v>286</v>
      </c>
      <c r="D3" s="9" t="s">
        <v>287</v>
      </c>
      <c r="E3" s="9" t="s">
        <v>288</v>
      </c>
      <c r="F3" s="9" t="s">
        <v>289</v>
      </c>
      <c r="G3" s="9" t="s">
        <v>290</v>
      </c>
      <c r="H3" s="9" t="s">
        <v>291</v>
      </c>
      <c r="I3" s="9" t="s">
        <v>292</v>
      </c>
      <c r="J3" s="9" t="s">
        <v>293</v>
      </c>
      <c r="K3" s="9" t="s">
        <v>294</v>
      </c>
      <c r="L3" s="9" t="s">
        <v>295</v>
      </c>
      <c r="M3" s="9" t="s">
        <v>296</v>
      </c>
      <c r="N3" s="9" t="s">
        <v>297</v>
      </c>
      <c r="O3" s="9" t="s">
        <v>298</v>
      </c>
      <c r="P3" s="9" t="s">
        <v>299</v>
      </c>
      <c r="Q3" s="9" t="s">
        <v>300</v>
      </c>
      <c r="R3" s="9" t="s">
        <v>301</v>
      </c>
    </row>
    <row r="4" spans="1:18" ht="18.75" customHeight="1" x14ac:dyDescent="0.25">
      <c r="A4" t="s">
        <v>331</v>
      </c>
      <c r="B4">
        <v>147</v>
      </c>
      <c r="C4" t="s">
        <v>304</v>
      </c>
      <c r="D4" t="s">
        <v>332</v>
      </c>
      <c r="H4" s="10">
        <f>WORKDAY(K4,-14,jours_fériés[Dates])</f>
        <v>44258</v>
      </c>
      <c r="I4" s="10">
        <f>WORKDAY(H4,5,jours_fériés[Dates])</f>
        <v>44265</v>
      </c>
      <c r="J4" s="10">
        <f>WORKDAY(K4,-4,jours_fériés[Dates])</f>
        <v>44272</v>
      </c>
      <c r="K4" s="10">
        <f>L4</f>
        <v>44278</v>
      </c>
      <c r="L4" s="10">
        <f>WORKDAY(M4,-1,jours_fériés[Dates])</f>
        <v>44278</v>
      </c>
      <c r="M4" s="10">
        <f>WORKDAY(N4,-5,jours_fériés[Dates])</f>
        <v>44279</v>
      </c>
      <c r="N4" s="10">
        <f>WORKDAY(P4,-8,jours_fériés[Dates])</f>
        <v>44286</v>
      </c>
      <c r="O4">
        <v>500</v>
      </c>
      <c r="P4" s="10">
        <f>WORKDAY(Q4,-5,jours_fériés[Dates])</f>
        <v>44298</v>
      </c>
      <c r="Q4" s="10">
        <v>44305</v>
      </c>
      <c r="R4" t="s">
        <v>303</v>
      </c>
    </row>
    <row r="5" spans="1:18" ht="18.75" customHeight="1" x14ac:dyDescent="0.25">
      <c r="A5" t="s">
        <v>331</v>
      </c>
      <c r="B5">
        <v>149</v>
      </c>
      <c r="C5" t="s">
        <v>304</v>
      </c>
      <c r="D5" t="s">
        <v>333</v>
      </c>
      <c r="H5" s="10">
        <f>WORKDAY(K5,-14,jours_fériés[Dates])</f>
        <v>44287</v>
      </c>
      <c r="I5" s="10">
        <f>WORKDAY(H5,5,jours_fériés[Dates])</f>
        <v>44294</v>
      </c>
      <c r="J5" s="10">
        <f>WORKDAY(K5,-4,jours_fériés[Dates])</f>
        <v>44301</v>
      </c>
      <c r="K5" s="10">
        <f t="shared" ref="K5:K59" si="0">L5</f>
        <v>44307</v>
      </c>
      <c r="L5" s="10">
        <f>WORKDAY(M5,-1,jours_fériés[Dates])</f>
        <v>44307</v>
      </c>
      <c r="M5" s="10">
        <f>WORKDAY(N5,-5,jours_fériés[Dates])</f>
        <v>44308</v>
      </c>
      <c r="N5" s="10">
        <f>WORKDAY(P5,-8,jours_fériés[Dates])</f>
        <v>44315</v>
      </c>
      <c r="O5">
        <v>500</v>
      </c>
      <c r="P5" s="10">
        <f>WORKDAY(Q5,-5,jours_fériés[Dates])</f>
        <v>44327</v>
      </c>
      <c r="Q5" s="10">
        <v>44334</v>
      </c>
      <c r="R5" t="s">
        <v>303</v>
      </c>
    </row>
    <row r="6" spans="1:18" ht="18.75" customHeight="1" x14ac:dyDescent="0.25">
      <c r="A6" t="s">
        <v>331</v>
      </c>
      <c r="B6">
        <v>150</v>
      </c>
      <c r="C6" t="s">
        <v>304</v>
      </c>
      <c r="D6" t="s">
        <v>333</v>
      </c>
      <c r="H6" s="10">
        <f>WORKDAY(K6,-14,jours_fériés[Dates])</f>
        <v>44302</v>
      </c>
      <c r="I6" s="10">
        <f>WORKDAY(H6,5,jours_fériés[Dates])</f>
        <v>44309</v>
      </c>
      <c r="J6" s="10">
        <f>WORKDAY(K6,-4,jours_fériés[Dates])</f>
        <v>44316</v>
      </c>
      <c r="K6" s="10">
        <f t="shared" si="0"/>
        <v>44322</v>
      </c>
      <c r="L6" s="10">
        <f>WORKDAY(M6,-1,jours_fériés[Dates])</f>
        <v>44322</v>
      </c>
      <c r="M6" s="10">
        <f>WORKDAY(N6,-5,jours_fériés[Dates])</f>
        <v>44323</v>
      </c>
      <c r="N6" s="10">
        <f>WORKDAY(P6,-8,jours_fériés[Dates])</f>
        <v>44330</v>
      </c>
      <c r="O6">
        <v>500</v>
      </c>
      <c r="P6" s="10">
        <f>WORKDAY(Q6,-5,jours_fériés[Dates])</f>
        <v>44342</v>
      </c>
      <c r="Q6" s="10">
        <v>44349</v>
      </c>
      <c r="R6" t="s">
        <v>303</v>
      </c>
    </row>
    <row r="7" spans="1:18" ht="18.75" customHeight="1" x14ac:dyDescent="0.25">
      <c r="A7" t="s">
        <v>331</v>
      </c>
      <c r="B7">
        <v>152</v>
      </c>
      <c r="C7" t="s">
        <v>302</v>
      </c>
      <c r="D7" t="s">
        <v>332</v>
      </c>
      <c r="H7" s="10">
        <f>WORKDAY(K7,-14,jours_fériés[Dates])</f>
        <v>44322</v>
      </c>
      <c r="I7" s="10">
        <f>WORKDAY(H7,5,jours_fériés[Dates])</f>
        <v>44329</v>
      </c>
      <c r="J7" s="10">
        <f>WORKDAY(K7,-4,jours_fériés[Dates])</f>
        <v>44336</v>
      </c>
      <c r="K7" s="10">
        <f t="shared" si="0"/>
        <v>44342</v>
      </c>
      <c r="L7" s="10">
        <f>WORKDAY(M7,-1,jours_fériés[Dates])</f>
        <v>44342</v>
      </c>
      <c r="M7" s="10">
        <f>WORKDAY(N7,-5,jours_fériés[Dates])</f>
        <v>44343</v>
      </c>
      <c r="N7" s="10">
        <f>WORKDAY(P7,-8,jours_fériés[Dates])</f>
        <v>44350</v>
      </c>
      <c r="O7">
        <v>500</v>
      </c>
      <c r="P7" s="10">
        <f>WORKDAY(Q7,-5,jours_fériés[Dates])</f>
        <v>44362</v>
      </c>
      <c r="Q7" s="10">
        <v>44369</v>
      </c>
      <c r="R7" t="s">
        <v>303</v>
      </c>
    </row>
    <row r="8" spans="1:18" ht="18.75" customHeight="1" x14ac:dyDescent="0.25">
      <c r="A8" t="s">
        <v>331</v>
      </c>
      <c r="B8">
        <v>154</v>
      </c>
      <c r="C8" t="s">
        <v>302</v>
      </c>
      <c r="D8" t="s">
        <v>332</v>
      </c>
      <c r="H8" s="10">
        <f>WORKDAY(K8,-14,jours_fériés[Dates])</f>
        <v>44354</v>
      </c>
      <c r="I8" s="10">
        <f>WORKDAY(H8,5,jours_fériés[Dates])</f>
        <v>44361</v>
      </c>
      <c r="J8" s="10">
        <f>WORKDAY(K8,-4,jours_fériés[Dates])</f>
        <v>44368</v>
      </c>
      <c r="K8" s="10">
        <f t="shared" si="0"/>
        <v>44372</v>
      </c>
      <c r="L8" s="10">
        <f>WORKDAY(M8,-1,jours_fériés[Dates])</f>
        <v>44372</v>
      </c>
      <c r="M8" s="10">
        <f>WORKDAY(N8,-5,jours_fériés[Dates])</f>
        <v>44375</v>
      </c>
      <c r="N8" s="10">
        <f>WORKDAY(P8,-8,jours_fériés[Dates])</f>
        <v>44382</v>
      </c>
      <c r="O8">
        <v>500</v>
      </c>
      <c r="P8" s="10">
        <f>WORKDAY(Q8,-5,jours_fériés[Dates])</f>
        <v>44392</v>
      </c>
      <c r="Q8" s="10">
        <v>44399</v>
      </c>
      <c r="R8" t="s">
        <v>303</v>
      </c>
    </row>
    <row r="9" spans="1:18" ht="18.75" customHeight="1" x14ac:dyDescent="0.25">
      <c r="A9" t="s">
        <v>331</v>
      </c>
      <c r="B9">
        <v>156</v>
      </c>
      <c r="C9" t="s">
        <v>302</v>
      </c>
      <c r="D9" t="s">
        <v>333</v>
      </c>
      <c r="H9" s="10">
        <f>WORKDAY(K9,-14,jours_fériés[Dates])</f>
        <v>44368</v>
      </c>
      <c r="I9" s="10">
        <f>WORKDAY(H9,5,jours_fériés[Dates])</f>
        <v>44375</v>
      </c>
      <c r="J9" s="10">
        <f>WORKDAY(K9,-4,jours_fériés[Dates])</f>
        <v>44382</v>
      </c>
      <c r="K9" s="10">
        <f t="shared" si="0"/>
        <v>44386</v>
      </c>
      <c r="L9" s="10">
        <f>WORKDAY(M9,-1,jours_fériés[Dates])</f>
        <v>44386</v>
      </c>
      <c r="M9" s="10">
        <f>WORKDAY(N9,-5,jours_fériés[Dates])</f>
        <v>44389</v>
      </c>
      <c r="N9" s="10">
        <f>WORKDAY(P9,-8,jours_fériés[Dates])</f>
        <v>44396</v>
      </c>
      <c r="O9">
        <v>500</v>
      </c>
      <c r="P9" s="10">
        <f>WORKDAY(Q9,-5,jours_fériés[Dates])</f>
        <v>44406</v>
      </c>
      <c r="Q9" s="10">
        <v>44413</v>
      </c>
      <c r="R9" t="s">
        <v>303</v>
      </c>
    </row>
    <row r="10" spans="1:18" ht="18.75" customHeight="1" x14ac:dyDescent="0.25">
      <c r="A10" t="s">
        <v>331</v>
      </c>
      <c r="B10">
        <v>157</v>
      </c>
      <c r="C10" t="s">
        <v>304</v>
      </c>
      <c r="D10" t="s">
        <v>333</v>
      </c>
      <c r="G10" t="s">
        <v>334</v>
      </c>
      <c r="H10" s="10">
        <f>WORKDAY(K10,-14,jours_fériés[Dates])</f>
        <v>44414</v>
      </c>
      <c r="I10" s="10">
        <f>WORKDAY(H10,5,jours_fériés[Dates])</f>
        <v>44421</v>
      </c>
      <c r="J10" s="10">
        <f>WORKDAY(K10,-4,jours_fériés[Dates])</f>
        <v>44428</v>
      </c>
      <c r="K10" s="10">
        <f t="shared" si="0"/>
        <v>44434</v>
      </c>
      <c r="L10" s="10">
        <f>WORKDAY(M10,-1,jours_fériés[Dates])</f>
        <v>44434</v>
      </c>
      <c r="M10" s="10">
        <f>WORKDAY(N10,-5,jours_fériés[Dates])</f>
        <v>44435</v>
      </c>
      <c r="N10" s="10">
        <f>WORKDAY(P10,-8,jours_fériés[Dates])</f>
        <v>44442</v>
      </c>
      <c r="O10">
        <v>500</v>
      </c>
      <c r="P10" s="10">
        <f>WORKDAY(Q10,-5,jours_fériés[Dates])</f>
        <v>44454</v>
      </c>
      <c r="Q10" s="10">
        <v>44461</v>
      </c>
      <c r="R10" t="s">
        <v>303</v>
      </c>
    </row>
    <row r="11" spans="1:18" ht="18.75" customHeight="1" x14ac:dyDescent="0.25">
      <c r="A11" t="s">
        <v>17</v>
      </c>
      <c r="B11">
        <v>1</v>
      </c>
      <c r="C11" t="s">
        <v>302</v>
      </c>
      <c r="D11" t="s">
        <v>11</v>
      </c>
      <c r="H11" s="10">
        <f>WORKDAY(K11,-14,jours_fériés[Dates])</f>
        <v>44400</v>
      </c>
      <c r="I11" s="10">
        <f>WORKDAY(H11,5,jours_fériés[Dates])</f>
        <v>44407</v>
      </c>
      <c r="J11" s="10">
        <f>WORKDAY(K11,-4,jours_fériés[Dates])</f>
        <v>44414</v>
      </c>
      <c r="K11" s="10">
        <f t="shared" si="0"/>
        <v>44420</v>
      </c>
      <c r="L11" s="10">
        <f>WORKDAY(M11,-1,jours_fériés[Dates])</f>
        <v>44420</v>
      </c>
      <c r="M11" s="10">
        <f>WORKDAY(N11,-5,jours_fériés[Dates])</f>
        <v>44421</v>
      </c>
      <c r="N11" s="10">
        <f>WORKDAY(P11,-8,jours_fériés[Dates])</f>
        <v>44428</v>
      </c>
      <c r="O11">
        <v>600</v>
      </c>
      <c r="P11" s="10">
        <f>WORKDAY(Q11,-5,jours_fériés[Dates])</f>
        <v>44440</v>
      </c>
      <c r="Q11" s="10">
        <v>44447</v>
      </c>
      <c r="R11" t="s">
        <v>303</v>
      </c>
    </row>
    <row r="12" spans="1:18" ht="18.75" customHeight="1" x14ac:dyDescent="0.25">
      <c r="A12" t="s">
        <v>331</v>
      </c>
      <c r="B12">
        <v>158</v>
      </c>
      <c r="C12" t="s">
        <v>304</v>
      </c>
      <c r="D12" t="s">
        <v>333</v>
      </c>
      <c r="H12" s="10">
        <f>WORKDAY(K12,-14,jours_fériés[Dates])</f>
        <v>44428</v>
      </c>
      <c r="I12" s="10">
        <f>WORKDAY(H12,5,jours_fériés[Dates])</f>
        <v>44435</v>
      </c>
      <c r="J12" s="10">
        <f>WORKDAY(K12,-4,jours_fériés[Dates])</f>
        <v>44442</v>
      </c>
      <c r="K12" s="10">
        <f t="shared" si="0"/>
        <v>44448</v>
      </c>
      <c r="L12" s="10">
        <f>WORKDAY(M12,-1,jours_fériés[Dates])</f>
        <v>44448</v>
      </c>
      <c r="M12" s="10">
        <f>WORKDAY(N12,-5,jours_fériés[Dates])</f>
        <v>44449</v>
      </c>
      <c r="N12" s="10">
        <f>WORKDAY(P12,-8,jours_fériés[Dates])</f>
        <v>44456</v>
      </c>
      <c r="O12">
        <v>500</v>
      </c>
      <c r="P12" s="10">
        <f>WORKDAY(Q12,-5,jours_fériés[Dates])</f>
        <v>44468</v>
      </c>
      <c r="Q12" s="10">
        <v>44475</v>
      </c>
      <c r="R12" t="s">
        <v>303</v>
      </c>
    </row>
    <row r="13" spans="1:18" ht="18.75" customHeight="1" x14ac:dyDescent="0.25">
      <c r="A13" t="s">
        <v>331</v>
      </c>
      <c r="B13">
        <v>160</v>
      </c>
      <c r="C13" t="s">
        <v>302</v>
      </c>
      <c r="D13" t="s">
        <v>335</v>
      </c>
      <c r="H13" s="10">
        <f>WORKDAY(K13,-14,jours_fériés[Dates])</f>
        <v>44449</v>
      </c>
      <c r="I13" s="10">
        <f>WORKDAY(H13,5,jours_fériés[Dates])</f>
        <v>44456</v>
      </c>
      <c r="J13" s="10">
        <f>WORKDAY(K13,-4,jours_fériés[Dates])</f>
        <v>44463</v>
      </c>
      <c r="K13" s="10">
        <f t="shared" si="0"/>
        <v>44469</v>
      </c>
      <c r="L13" s="10">
        <f>WORKDAY(M13,-1,jours_fériés[Dates])</f>
        <v>44469</v>
      </c>
      <c r="M13" s="10">
        <f>WORKDAY(N13,-5,jours_fériés[Dates])</f>
        <v>44470</v>
      </c>
      <c r="N13" s="10">
        <f>WORKDAY(P13,-8,jours_fériés[Dates])</f>
        <v>44477</v>
      </c>
      <c r="O13">
        <v>500</v>
      </c>
      <c r="P13" s="10">
        <f>WORKDAY(Q13,-5,jours_fériés[Dates])</f>
        <v>44489</v>
      </c>
      <c r="Q13" s="10">
        <v>44496</v>
      </c>
      <c r="R13" t="s">
        <v>303</v>
      </c>
    </row>
    <row r="14" spans="1:18" ht="18.75" customHeight="1" x14ac:dyDescent="0.25">
      <c r="A14" t="s">
        <v>17</v>
      </c>
      <c r="B14">
        <v>2</v>
      </c>
      <c r="C14" t="s">
        <v>304</v>
      </c>
      <c r="D14" t="s">
        <v>11</v>
      </c>
      <c r="H14" s="10">
        <f>WORKDAY(K14,-14,jours_fériés[Dates])</f>
        <v>44427</v>
      </c>
      <c r="I14" s="10">
        <f>WORKDAY(H14,5,jours_fériés[Dates])</f>
        <v>44434</v>
      </c>
      <c r="J14" s="10">
        <f>WORKDAY(K14,-4,jours_fériés[Dates])</f>
        <v>44441</v>
      </c>
      <c r="K14" s="10">
        <f t="shared" si="0"/>
        <v>44447</v>
      </c>
      <c r="L14" s="10">
        <f>WORKDAY(M14,-1,jours_fériés[Dates])</f>
        <v>44447</v>
      </c>
      <c r="M14" s="10">
        <f>WORKDAY(N14,-5,jours_fériés[Dates])</f>
        <v>44448</v>
      </c>
      <c r="N14" s="10">
        <f>WORKDAY(P14,-8,jours_fériés[Dates])</f>
        <v>44455</v>
      </c>
      <c r="O14">
        <v>550</v>
      </c>
      <c r="P14" s="10">
        <f>WORKDAY(Q14,-5,jours_fériés[Dates])</f>
        <v>44467</v>
      </c>
      <c r="Q14" s="10">
        <v>44474</v>
      </c>
      <c r="R14" t="s">
        <v>303</v>
      </c>
    </row>
    <row r="15" spans="1:18" ht="18.75" customHeight="1" x14ac:dyDescent="0.25">
      <c r="A15" t="s">
        <v>331</v>
      </c>
      <c r="B15">
        <v>161</v>
      </c>
      <c r="C15" t="s">
        <v>304</v>
      </c>
      <c r="D15" t="s">
        <v>333</v>
      </c>
      <c r="G15" t="s">
        <v>314</v>
      </c>
      <c r="H15" s="10">
        <f>WORKDAY(K15,-14,jours_fériés[Dates])</f>
        <v>44462</v>
      </c>
      <c r="I15" s="10">
        <f>WORKDAY(H15,5,jours_fériés[Dates])</f>
        <v>44469</v>
      </c>
      <c r="J15" s="10">
        <f>WORKDAY(K15,-4,jours_fériés[Dates])</f>
        <v>44476</v>
      </c>
      <c r="K15" s="10">
        <f t="shared" si="0"/>
        <v>44482</v>
      </c>
      <c r="L15" s="10">
        <f>WORKDAY(M15,-1,jours_fériés[Dates])</f>
        <v>44482</v>
      </c>
      <c r="M15" s="10">
        <f>WORKDAY(N15,-5,jours_fériés[Dates])</f>
        <v>44483</v>
      </c>
      <c r="N15" s="10">
        <f>WORKDAY(P15,-8,jours_fériés[Dates])</f>
        <v>44490</v>
      </c>
      <c r="O15">
        <v>500</v>
      </c>
      <c r="P15" s="10">
        <f>WORKDAY(Q15,-5,jours_fériés[Dates])</f>
        <v>44502</v>
      </c>
      <c r="Q15" s="10">
        <v>44509</v>
      </c>
      <c r="R15" t="s">
        <v>303</v>
      </c>
    </row>
    <row r="16" spans="1:18" ht="18.75" customHeight="1" x14ac:dyDescent="0.25">
      <c r="A16" t="s">
        <v>331</v>
      </c>
      <c r="B16">
        <v>163</v>
      </c>
      <c r="C16" t="s">
        <v>302</v>
      </c>
      <c r="D16" t="s">
        <v>333</v>
      </c>
      <c r="H16" s="10">
        <f>WORKDAY(K16,-14,jours_fériés[Dates])</f>
        <v>44480</v>
      </c>
      <c r="I16" s="10">
        <f>WORKDAY(H16,5,jours_fériés[Dates])</f>
        <v>44487</v>
      </c>
      <c r="J16" s="10">
        <f>WORKDAY(K16,-4,jours_fériés[Dates])</f>
        <v>44494</v>
      </c>
      <c r="K16" s="10">
        <f t="shared" si="0"/>
        <v>44498</v>
      </c>
      <c r="L16" s="10">
        <f>WORKDAY(M16,-1,jours_fériés[Dates])</f>
        <v>44498</v>
      </c>
      <c r="M16" s="10">
        <f>WORKDAY(N16,-5,jours_fériés[Dates])</f>
        <v>44501</v>
      </c>
      <c r="N16" s="10">
        <f>WORKDAY(P16,-8,jours_fériés[Dates])</f>
        <v>44508</v>
      </c>
      <c r="O16">
        <v>500</v>
      </c>
      <c r="P16" s="10">
        <f>WORKDAY(Q16,-5,jours_fériés[Dates])</f>
        <v>44518</v>
      </c>
      <c r="Q16" s="10">
        <v>44525</v>
      </c>
      <c r="R16" t="s">
        <v>303</v>
      </c>
    </row>
    <row r="17" spans="1:18" ht="18.75" customHeight="1" x14ac:dyDescent="0.25">
      <c r="A17" t="s">
        <v>331</v>
      </c>
      <c r="B17">
        <v>165</v>
      </c>
      <c r="C17" t="s">
        <v>302</v>
      </c>
      <c r="D17" t="s">
        <v>333</v>
      </c>
      <c r="H17" s="10">
        <f>WORKDAY(K17,-14,jours_fériés[Dates])</f>
        <v>44869</v>
      </c>
      <c r="I17" s="10">
        <f>WORKDAY(H17,5,jours_fériés[Dates])</f>
        <v>44876</v>
      </c>
      <c r="J17" s="10">
        <f>WORKDAY(K17,-4,jours_fériés[Dates])</f>
        <v>44883</v>
      </c>
      <c r="K17" s="10">
        <f t="shared" si="0"/>
        <v>44889</v>
      </c>
      <c r="L17" s="10">
        <f>WORKDAY(M17,-1,jours_fériés[Dates])</f>
        <v>44889</v>
      </c>
      <c r="M17" s="10">
        <f>WORKDAY(N17,-5,jours_fériés[Dates])</f>
        <v>44890</v>
      </c>
      <c r="N17" s="10">
        <f>WORKDAY(P17,-8,jours_fériés[Dates])</f>
        <v>44897</v>
      </c>
      <c r="O17">
        <v>500</v>
      </c>
      <c r="P17" s="10">
        <f>WORKDAY(Q17,-5,jours_fériés[Dates])</f>
        <v>44909</v>
      </c>
      <c r="Q17" s="10">
        <v>44916</v>
      </c>
      <c r="R17" t="s">
        <v>303</v>
      </c>
    </row>
    <row r="18" spans="1:18" ht="18.75" customHeight="1" x14ac:dyDescent="0.25">
      <c r="A18" t="s">
        <v>17</v>
      </c>
      <c r="B18">
        <v>3</v>
      </c>
      <c r="C18" t="s">
        <v>302</v>
      </c>
      <c r="D18" t="s">
        <v>11</v>
      </c>
      <c r="H18" s="10">
        <f>WORKDAY(K18,-14,jours_fériés[Dates])</f>
        <v>44539</v>
      </c>
      <c r="I18" s="10">
        <f>WORKDAY(H18,5,jours_fériés[Dates])</f>
        <v>44546</v>
      </c>
      <c r="J18" s="10">
        <f>WORKDAY(K18,-4,jours_fériés[Dates])</f>
        <v>44553</v>
      </c>
      <c r="K18" s="10">
        <f t="shared" si="0"/>
        <v>44559</v>
      </c>
      <c r="L18" s="10">
        <f>WORKDAY(M18,-1,jours_fériés[Dates])</f>
        <v>44559</v>
      </c>
      <c r="M18" s="10">
        <f>WORKDAY(N18,-5,jours_fériés[Dates])</f>
        <v>44560</v>
      </c>
      <c r="N18" s="10">
        <f>WORKDAY(P18,-8,jours_fériés[Dates])</f>
        <v>44567</v>
      </c>
      <c r="O18">
        <v>500</v>
      </c>
      <c r="P18" s="10">
        <f>WORKDAY(Q18,-5,jours_fériés[Dates])</f>
        <v>44579</v>
      </c>
      <c r="Q18" s="10">
        <v>44586</v>
      </c>
      <c r="R18" t="s">
        <v>303</v>
      </c>
    </row>
    <row r="19" spans="1:18" ht="18.75" customHeight="1" x14ac:dyDescent="0.25">
      <c r="A19" t="s">
        <v>331</v>
      </c>
      <c r="B19">
        <v>167</v>
      </c>
      <c r="C19" t="s">
        <v>302</v>
      </c>
      <c r="D19" t="s">
        <v>333</v>
      </c>
      <c r="H19" s="10">
        <f>WORKDAY(K19,-14,jours_fériés[Dates])</f>
        <v>44553</v>
      </c>
      <c r="I19" s="10">
        <f>WORKDAY(H19,5,jours_fériés[Dates])</f>
        <v>44560</v>
      </c>
      <c r="J19" s="10">
        <f>WORKDAY(K19,-4,jours_fériés[Dates])</f>
        <v>44567</v>
      </c>
      <c r="K19" s="10">
        <f t="shared" si="0"/>
        <v>44573</v>
      </c>
      <c r="L19" s="10">
        <f>WORKDAY(M19,-1,jours_fériés[Dates])</f>
        <v>44573</v>
      </c>
      <c r="M19" s="10">
        <f>WORKDAY(N19,-5,jours_fériés[Dates])</f>
        <v>44574</v>
      </c>
      <c r="N19" s="10">
        <f>WORKDAY(P19,-8,jours_fériés[Dates])</f>
        <v>44581</v>
      </c>
      <c r="O19">
        <v>500</v>
      </c>
      <c r="P19" s="10">
        <f>WORKDAY(Q19,-5,jours_fériés[Dates])</f>
        <v>44593</v>
      </c>
      <c r="Q19" s="10">
        <v>44600</v>
      </c>
      <c r="R19" t="s">
        <v>303</v>
      </c>
    </row>
    <row r="20" spans="1:18" ht="18.75" customHeight="1" x14ac:dyDescent="0.25">
      <c r="A20" t="s">
        <v>17</v>
      </c>
      <c r="B20">
        <v>4</v>
      </c>
      <c r="C20" t="s">
        <v>304</v>
      </c>
      <c r="D20" t="s">
        <v>11</v>
      </c>
      <c r="H20" s="10">
        <f>WORKDAY(K20,-14,jours_fériés[Dates])</f>
        <v>44566</v>
      </c>
      <c r="I20" s="10">
        <f>WORKDAY(H20,5,jours_fériés[Dates])</f>
        <v>44573</v>
      </c>
      <c r="J20" s="10">
        <f>WORKDAY(K20,-4,jours_fériés[Dates])</f>
        <v>44580</v>
      </c>
      <c r="K20" s="10">
        <f t="shared" si="0"/>
        <v>44586</v>
      </c>
      <c r="L20" s="10">
        <f>WORKDAY(M20,-1,jours_fériés[Dates])</f>
        <v>44586</v>
      </c>
      <c r="M20" s="10">
        <f>WORKDAY(N20,-5,jours_fériés[Dates])</f>
        <v>44587</v>
      </c>
      <c r="N20" s="10">
        <f>WORKDAY(P20,-8,jours_fériés[Dates])</f>
        <v>44594</v>
      </c>
      <c r="O20">
        <v>500</v>
      </c>
      <c r="P20" s="10">
        <f>WORKDAY(Q20,-5,jours_fériés[Dates])</f>
        <v>44606</v>
      </c>
      <c r="Q20" s="10">
        <v>44612</v>
      </c>
      <c r="R20" t="s">
        <v>303</v>
      </c>
    </row>
    <row r="21" spans="1:18" ht="18.75" customHeight="1" x14ac:dyDescent="0.25">
      <c r="A21" t="s">
        <v>331</v>
      </c>
      <c r="B21">
        <v>169</v>
      </c>
      <c r="C21" t="s">
        <v>304</v>
      </c>
      <c r="D21" t="s">
        <v>333</v>
      </c>
      <c r="H21" s="10">
        <f>WORKDAY(K21,-14,jours_fériés[Dates])</f>
        <v>44580</v>
      </c>
      <c r="I21" s="10">
        <f>WORKDAY(H21,5,jours_fériés[Dates])</f>
        <v>44587</v>
      </c>
      <c r="J21" s="10">
        <f>WORKDAY(K21,-4,jours_fériés[Dates])</f>
        <v>44594</v>
      </c>
      <c r="K21" s="10">
        <f t="shared" si="0"/>
        <v>44600</v>
      </c>
      <c r="L21" s="10">
        <f>WORKDAY(M21,-1,jours_fériés[Dates])</f>
        <v>44600</v>
      </c>
      <c r="M21" s="10">
        <f>WORKDAY(N21,-5,jours_fériés[Dates])</f>
        <v>44601</v>
      </c>
      <c r="N21" s="10">
        <f>WORKDAY(P21,-8,jours_fériés[Dates])</f>
        <v>44608</v>
      </c>
      <c r="O21">
        <v>500</v>
      </c>
      <c r="P21" s="10">
        <f>WORKDAY(Q21,-5,jours_fériés[Dates])</f>
        <v>44620</v>
      </c>
      <c r="Q21" s="10">
        <v>44627</v>
      </c>
      <c r="R21" t="s">
        <v>303</v>
      </c>
    </row>
    <row r="22" spans="1:18" ht="18.75" customHeight="1" x14ac:dyDescent="0.25">
      <c r="A22" t="s">
        <v>17</v>
      </c>
      <c r="B22">
        <v>5</v>
      </c>
      <c r="C22" t="s">
        <v>304</v>
      </c>
      <c r="D22" t="s">
        <v>11</v>
      </c>
      <c r="H22" s="10">
        <f>WORKDAY(K22,-14,jours_fériés[Dates])</f>
        <v>44586</v>
      </c>
      <c r="I22" s="10">
        <f>WORKDAY(H22,5,jours_fériés[Dates])</f>
        <v>44593</v>
      </c>
      <c r="J22" s="10">
        <f>WORKDAY(K22,-4,jours_fériés[Dates])</f>
        <v>44600</v>
      </c>
      <c r="K22" s="10">
        <f t="shared" si="0"/>
        <v>44606</v>
      </c>
      <c r="L22" s="10">
        <f>WORKDAY(M22,-1,jours_fériés[Dates])</f>
        <v>44606</v>
      </c>
      <c r="M22" s="10">
        <f>WORKDAY(N22,-5,jours_fériés[Dates])</f>
        <v>44607</v>
      </c>
      <c r="N22" s="10">
        <f>WORKDAY(P22,-8,jours_fériés[Dates])</f>
        <v>44614</v>
      </c>
      <c r="O22">
        <v>500</v>
      </c>
      <c r="P22" s="10">
        <f>WORKDAY(Q22,-5,jours_fériés[Dates])</f>
        <v>44624</v>
      </c>
      <c r="Q22" s="10">
        <v>44631</v>
      </c>
      <c r="R22" t="s">
        <v>303</v>
      </c>
    </row>
    <row r="23" spans="1:18" ht="18.75" customHeight="1" x14ac:dyDescent="0.25">
      <c r="A23" t="s">
        <v>331</v>
      </c>
      <c r="B23">
        <v>170</v>
      </c>
      <c r="C23" t="s">
        <v>302</v>
      </c>
      <c r="D23" t="s">
        <v>332</v>
      </c>
      <c r="E23" t="s">
        <v>336</v>
      </c>
      <c r="H23" s="10">
        <f>WORKDAY(K23,-14,jours_fériés[Dates])</f>
        <v>44594</v>
      </c>
      <c r="I23" s="10">
        <f>WORKDAY(H23,5,jours_fériés[Dates])</f>
        <v>44601</v>
      </c>
      <c r="J23" s="10">
        <f>WORKDAY(K23,-4,jours_fériés[Dates])</f>
        <v>44608</v>
      </c>
      <c r="K23" s="10">
        <f t="shared" si="0"/>
        <v>44614</v>
      </c>
      <c r="L23" s="10">
        <f>WORKDAY(M23,-1,jours_fériés[Dates])</f>
        <v>44614</v>
      </c>
      <c r="M23" s="10">
        <f>WORKDAY(N23,-5,jours_fériés[Dates])</f>
        <v>44615</v>
      </c>
      <c r="N23" s="10">
        <f>WORKDAY(P23,-8,jours_fériés[Dates])</f>
        <v>44622</v>
      </c>
      <c r="O23">
        <v>500</v>
      </c>
      <c r="P23" s="10">
        <f>WORKDAY(Q23,-5,jours_fériés[Dates])</f>
        <v>44634</v>
      </c>
      <c r="Q23" s="10">
        <v>44641</v>
      </c>
      <c r="R23" t="s">
        <v>303</v>
      </c>
    </row>
    <row r="24" spans="1:18" ht="18.75" customHeight="1" x14ac:dyDescent="0.25">
      <c r="A24" t="s">
        <v>17</v>
      </c>
      <c r="B24">
        <v>6</v>
      </c>
      <c r="C24" t="s">
        <v>304</v>
      </c>
      <c r="D24" t="s">
        <v>11</v>
      </c>
      <c r="E24" t="s">
        <v>305</v>
      </c>
      <c r="H24" s="10">
        <f>WORKDAY(K24,-14,jours_fériés[Dates])</f>
        <v>44607</v>
      </c>
      <c r="I24" s="10">
        <f>WORKDAY(H24,5,jours_fériés[Dates])</f>
        <v>44614</v>
      </c>
      <c r="J24" s="10">
        <f>WORKDAY(K24,-4,jours_fériés[Dates])</f>
        <v>44621</v>
      </c>
      <c r="K24" s="10">
        <f t="shared" si="0"/>
        <v>44627</v>
      </c>
      <c r="L24" s="10">
        <f>WORKDAY(M24,-1,jours_fériés[Dates])</f>
        <v>44627</v>
      </c>
      <c r="M24" s="10">
        <f>WORKDAY(N24,-5,jours_fériés[Dates])</f>
        <v>44628</v>
      </c>
      <c r="N24" s="10">
        <f>WORKDAY(P24,-8,jours_fériés[Dates])</f>
        <v>44635</v>
      </c>
      <c r="O24">
        <v>500</v>
      </c>
      <c r="P24" s="10">
        <f>WORKDAY(Q24,-5,jours_fériés[Dates])</f>
        <v>44645</v>
      </c>
      <c r="Q24" s="10">
        <v>44652</v>
      </c>
      <c r="R24" t="s">
        <v>303</v>
      </c>
    </row>
    <row r="25" spans="1:18" ht="18.75" customHeight="1" x14ac:dyDescent="0.25">
      <c r="A25" t="s">
        <v>331</v>
      </c>
      <c r="B25">
        <v>172</v>
      </c>
      <c r="C25" t="s">
        <v>304</v>
      </c>
      <c r="D25" t="s">
        <v>333</v>
      </c>
      <c r="E25" t="s">
        <v>337</v>
      </c>
      <c r="H25" s="10">
        <f>WORKDAY(K25,-14,jours_fériés[Dates])</f>
        <v>44616</v>
      </c>
      <c r="I25" s="10">
        <f>WORKDAY(H25,5,jours_fériés[Dates])</f>
        <v>44623</v>
      </c>
      <c r="J25" s="10">
        <f>WORKDAY(K25,-4,jours_fériés[Dates])</f>
        <v>44630</v>
      </c>
      <c r="K25" s="10">
        <f t="shared" si="0"/>
        <v>44636</v>
      </c>
      <c r="L25" s="10">
        <f>WORKDAY(M25,-1,jours_fériés[Dates])</f>
        <v>44636</v>
      </c>
      <c r="M25" s="10">
        <f>WORKDAY(N25,-5,jours_fériés[Dates])</f>
        <v>44637</v>
      </c>
      <c r="N25" s="10">
        <f>WORKDAY(P25,-8,jours_fériés[Dates])</f>
        <v>44644</v>
      </c>
      <c r="O25">
        <v>500</v>
      </c>
      <c r="P25" s="10">
        <f>WORKDAY(Q25,-5,jours_fériés[Dates])</f>
        <v>44656</v>
      </c>
      <c r="Q25" s="10">
        <v>44663</v>
      </c>
      <c r="R25" t="s">
        <v>303</v>
      </c>
    </row>
    <row r="26" spans="1:18" ht="18.75" customHeight="1" x14ac:dyDescent="0.25">
      <c r="A26" t="s">
        <v>17</v>
      </c>
      <c r="B26">
        <v>7</v>
      </c>
      <c r="C26" t="s">
        <v>302</v>
      </c>
      <c r="D26" t="s">
        <v>306</v>
      </c>
      <c r="E26" t="s">
        <v>307</v>
      </c>
      <c r="H26" s="10">
        <f>WORKDAY(K26,-14,jours_fériés[Dates])</f>
        <v>44634</v>
      </c>
      <c r="I26" s="10">
        <f>WORKDAY(H26,5,jours_fériés[Dates])</f>
        <v>44641</v>
      </c>
      <c r="J26" s="10">
        <f>WORKDAY(K26,-4,jours_fériés[Dates])</f>
        <v>44648</v>
      </c>
      <c r="K26" s="10">
        <f t="shared" si="0"/>
        <v>44652</v>
      </c>
      <c r="L26" s="10">
        <f>WORKDAY(M26,-1,jours_fériés[Dates])</f>
        <v>44652</v>
      </c>
      <c r="M26" s="10">
        <f>WORKDAY(N26,-5,jours_fériés[Dates])</f>
        <v>44655</v>
      </c>
      <c r="N26" s="10">
        <f>WORKDAY(P26,-8,jours_fériés[Dates])</f>
        <v>44662</v>
      </c>
      <c r="O26">
        <v>500</v>
      </c>
      <c r="P26" s="10">
        <f>WORKDAY(Q26,-5,jours_fériés[Dates])</f>
        <v>44672</v>
      </c>
      <c r="Q26" s="10">
        <v>44679</v>
      </c>
      <c r="R26" t="s">
        <v>303</v>
      </c>
    </row>
    <row r="27" spans="1:18" ht="18.75" customHeight="1" x14ac:dyDescent="0.25">
      <c r="A27" t="s">
        <v>331</v>
      </c>
      <c r="B27">
        <v>175</v>
      </c>
      <c r="C27" t="s">
        <v>304</v>
      </c>
      <c r="D27" t="s">
        <v>333</v>
      </c>
      <c r="E27" t="s">
        <v>338</v>
      </c>
      <c r="H27" s="10">
        <f>WORKDAY(K27,-14,jours_fériés[Dates])</f>
        <v>44648</v>
      </c>
      <c r="I27" s="10">
        <f>WORKDAY(H27,5,jours_fériés[Dates])</f>
        <v>44655</v>
      </c>
      <c r="J27" s="10">
        <f>WORKDAY(K27,-4,jours_fériés[Dates])</f>
        <v>44662</v>
      </c>
      <c r="K27" s="10">
        <f t="shared" si="0"/>
        <v>44666</v>
      </c>
      <c r="L27" s="10">
        <f>WORKDAY(M27,-1,jours_fériés[Dates])</f>
        <v>44666</v>
      </c>
      <c r="M27" s="10">
        <f>WORKDAY(N27,-5,jours_fériés[Dates])</f>
        <v>44669</v>
      </c>
      <c r="N27" s="10">
        <f>WORKDAY(P27,-8,jours_fériés[Dates])</f>
        <v>44676</v>
      </c>
      <c r="O27">
        <v>500</v>
      </c>
      <c r="P27" s="10">
        <f>WORKDAY(Q27,-5,jours_fériés[Dates])</f>
        <v>44686</v>
      </c>
      <c r="Q27" s="10">
        <v>44693</v>
      </c>
      <c r="R27" t="s">
        <v>303</v>
      </c>
    </row>
    <row r="28" spans="1:18" ht="18.75" customHeight="1" x14ac:dyDescent="0.25">
      <c r="A28" t="s">
        <v>17</v>
      </c>
      <c r="B28">
        <v>8</v>
      </c>
      <c r="C28" t="s">
        <v>304</v>
      </c>
      <c r="D28" t="s">
        <v>11</v>
      </c>
      <c r="E28" t="s">
        <v>308</v>
      </c>
      <c r="H28" s="10">
        <f>WORKDAY(K28,-14,jours_fériés[Dates])</f>
        <v>44686</v>
      </c>
      <c r="I28" s="10">
        <f>WORKDAY(H28,5,jours_fériés[Dates])</f>
        <v>44693</v>
      </c>
      <c r="J28" s="10">
        <f>WORKDAY(K28,-4,jours_fériés[Dates])</f>
        <v>44700</v>
      </c>
      <c r="K28" s="10">
        <f t="shared" si="0"/>
        <v>44706</v>
      </c>
      <c r="L28" s="10">
        <f>WORKDAY(M28,-1,jours_fériés[Dates])</f>
        <v>44706</v>
      </c>
      <c r="M28" s="10">
        <f>WORKDAY(N28,-5,jours_fériés[Dates])</f>
        <v>44707</v>
      </c>
      <c r="N28" s="10">
        <f>WORKDAY(P28,-8,jours_fériés[Dates])</f>
        <v>44714</v>
      </c>
      <c r="O28">
        <v>500</v>
      </c>
      <c r="P28" s="10">
        <f>WORKDAY(Q28,-5,jours_fériés[Dates])</f>
        <v>44726</v>
      </c>
      <c r="Q28" s="10">
        <v>44733</v>
      </c>
      <c r="R28" t="s">
        <v>303</v>
      </c>
    </row>
    <row r="29" spans="1:18" ht="18.75" customHeight="1" x14ac:dyDescent="0.25">
      <c r="A29" t="s">
        <v>331</v>
      </c>
      <c r="B29">
        <v>179</v>
      </c>
      <c r="C29" t="s">
        <v>302</v>
      </c>
      <c r="D29" t="s">
        <v>332</v>
      </c>
      <c r="E29" t="s">
        <v>339</v>
      </c>
      <c r="G29" t="s">
        <v>340</v>
      </c>
      <c r="H29" s="10">
        <f>WORKDAY(K29,-14,jours_fériés[Dates])</f>
        <v>44760</v>
      </c>
      <c r="I29" s="10">
        <f>WORKDAY(H29,5,jours_fériés[Dates])</f>
        <v>44767</v>
      </c>
      <c r="J29" s="10">
        <f>WORKDAY(K29,-4,jours_fériés[Dates])</f>
        <v>44774</v>
      </c>
      <c r="K29" s="10">
        <f t="shared" si="0"/>
        <v>44778</v>
      </c>
      <c r="L29" s="10">
        <f>WORKDAY(M29,-1,jours_fériés[Dates])</f>
        <v>44778</v>
      </c>
      <c r="M29" s="10">
        <f>WORKDAY(N29,-5,jours_fériés[Dates])</f>
        <v>44788</v>
      </c>
      <c r="N29" s="10">
        <f>WORKDAY(P29,-8,jours_fériés[Dates])</f>
        <v>44795</v>
      </c>
      <c r="O29">
        <v>500</v>
      </c>
      <c r="P29" s="10">
        <f>WORKDAY(Q29,-5,jours_fériés[Dates])</f>
        <v>44805</v>
      </c>
      <c r="Q29" s="10">
        <v>44812</v>
      </c>
      <c r="R29" t="s">
        <v>317</v>
      </c>
    </row>
    <row r="30" spans="1:18" ht="18.75" customHeight="1" x14ac:dyDescent="0.25">
      <c r="A30" t="s">
        <v>17</v>
      </c>
      <c r="B30">
        <v>9</v>
      </c>
      <c r="C30" t="s">
        <v>302</v>
      </c>
      <c r="D30" t="s">
        <v>309</v>
      </c>
      <c r="E30" t="s">
        <v>310</v>
      </c>
      <c r="H30" s="10">
        <f>WORKDAY(K30,-14,jours_fériés[Dates])</f>
        <v>44697</v>
      </c>
      <c r="I30" s="10">
        <f>WORKDAY(H30,5,jours_fériés[Dates])</f>
        <v>44704</v>
      </c>
      <c r="J30" s="10">
        <f>WORKDAY(K30,-4,jours_fériés[Dates])</f>
        <v>44711</v>
      </c>
      <c r="K30" s="10">
        <f t="shared" si="0"/>
        <v>44715</v>
      </c>
      <c r="L30" s="10">
        <f>WORKDAY(M30,-1,jours_fériés[Dates])</f>
        <v>44715</v>
      </c>
      <c r="M30" s="10">
        <f>WORKDAY(N30,-5,jours_fériés[Dates])</f>
        <v>44718</v>
      </c>
      <c r="N30" s="10">
        <f>WORKDAY(P30,-8,jours_fériés[Dates])</f>
        <v>44725</v>
      </c>
      <c r="O30">
        <v>500</v>
      </c>
      <c r="P30" s="10">
        <f>WORKDAY(Q30,-5,jours_fériés[Dates])</f>
        <v>44735</v>
      </c>
      <c r="Q30" s="10">
        <v>44742</v>
      </c>
      <c r="R30" t="s">
        <v>303</v>
      </c>
    </row>
    <row r="31" spans="1:18" ht="18.75" customHeight="1" x14ac:dyDescent="0.25">
      <c r="A31" t="s">
        <v>17</v>
      </c>
      <c r="B31">
        <v>10</v>
      </c>
      <c r="C31" t="s">
        <v>302</v>
      </c>
      <c r="D31" t="s">
        <v>306</v>
      </c>
      <c r="E31" t="s">
        <v>311</v>
      </c>
      <c r="H31" s="10">
        <f>WORKDAY(K31,-14,jours_fériés[Dates])</f>
        <v>44713</v>
      </c>
      <c r="I31" s="10">
        <f>WORKDAY(H31,5,jours_fériés[Dates])</f>
        <v>44720</v>
      </c>
      <c r="J31" s="10">
        <f>WORKDAY(K31,-4,jours_fériés[Dates])</f>
        <v>44727</v>
      </c>
      <c r="K31" s="10">
        <f t="shared" si="0"/>
        <v>44733</v>
      </c>
      <c r="L31" s="10">
        <f>WORKDAY(M31,-1,jours_fériés[Dates])</f>
        <v>44733</v>
      </c>
      <c r="M31" s="10">
        <f>WORKDAY(N31,-5,jours_fériés[Dates])</f>
        <v>44734</v>
      </c>
      <c r="N31" s="10">
        <f>WORKDAY(P31,-8,jours_fériés[Dates])</f>
        <v>44741</v>
      </c>
      <c r="O31">
        <v>500</v>
      </c>
      <c r="P31" s="10">
        <f>WORKDAY(Q31,-5,jours_fériés[Dates])</f>
        <v>44753</v>
      </c>
      <c r="Q31" s="10">
        <v>44760</v>
      </c>
      <c r="R31" t="s">
        <v>303</v>
      </c>
    </row>
    <row r="32" spans="1:18" ht="18.75" customHeight="1" x14ac:dyDescent="0.25">
      <c r="A32" t="s">
        <v>17</v>
      </c>
      <c r="B32">
        <v>11</v>
      </c>
      <c r="C32" t="s">
        <v>304</v>
      </c>
      <c r="D32" t="s">
        <v>11</v>
      </c>
      <c r="E32" t="s">
        <v>312</v>
      </c>
      <c r="H32" s="10">
        <f>WORKDAY(K32,-14,jours_fériés[Dates])</f>
        <v>44725</v>
      </c>
      <c r="I32" s="10">
        <f>WORKDAY(H32,5,jours_fériés[Dates])</f>
        <v>44732</v>
      </c>
      <c r="J32" s="10">
        <f>WORKDAY(K32,-4,jours_fériés[Dates])</f>
        <v>44739</v>
      </c>
      <c r="K32" s="10">
        <f t="shared" si="0"/>
        <v>44743</v>
      </c>
      <c r="L32" s="10">
        <f>WORKDAY(M32,-1,jours_fériés[Dates])</f>
        <v>44743</v>
      </c>
      <c r="M32" s="10">
        <f>WORKDAY(N32,-5,jours_fériés[Dates])</f>
        <v>44746</v>
      </c>
      <c r="N32" s="10">
        <f>WORKDAY(P32,-8,jours_fériés[Dates])</f>
        <v>44753</v>
      </c>
      <c r="O32">
        <v>500</v>
      </c>
      <c r="P32" s="10">
        <f>WORKDAY(Q32,-5,jours_fériés[Dates])</f>
        <v>44763</v>
      </c>
      <c r="Q32" s="10">
        <v>44770</v>
      </c>
      <c r="R32" t="s">
        <v>303</v>
      </c>
    </row>
    <row r="33" spans="1:18" ht="18.75" customHeight="1" x14ac:dyDescent="0.25">
      <c r="A33" t="s">
        <v>17</v>
      </c>
      <c r="B33">
        <v>12</v>
      </c>
      <c r="C33" t="s">
        <v>302</v>
      </c>
      <c r="D33" t="s">
        <v>11</v>
      </c>
      <c r="E33" t="s">
        <v>313</v>
      </c>
      <c r="G33" t="s">
        <v>314</v>
      </c>
      <c r="H33" s="10">
        <f>WORKDAY(K33,-14,jours_fériés[Dates])</f>
        <v>44753</v>
      </c>
      <c r="I33" s="10">
        <f>WORKDAY(H33,5,jours_fériés[Dates])</f>
        <v>44760</v>
      </c>
      <c r="J33" s="10">
        <f>WORKDAY(K33,-4,jours_fériés[Dates])</f>
        <v>44767</v>
      </c>
      <c r="K33" s="10">
        <f t="shared" si="0"/>
        <v>44771</v>
      </c>
      <c r="L33" s="10">
        <f>WORKDAY(M33,-1,jours_fériés[Dates])</f>
        <v>44771</v>
      </c>
      <c r="M33" s="10">
        <f>WORKDAY(N33,-5,jours_fériés[Dates])</f>
        <v>44774</v>
      </c>
      <c r="N33" s="10">
        <f>WORKDAY(P33,-8,jours_fériés[Dates])</f>
        <v>44788</v>
      </c>
      <c r="O33">
        <v>500</v>
      </c>
      <c r="P33" s="10">
        <f>WORKDAY(Q33,-5,jours_fériés[Dates])</f>
        <v>44798</v>
      </c>
      <c r="Q33" s="10">
        <v>44805</v>
      </c>
      <c r="R33" t="s">
        <v>303</v>
      </c>
    </row>
    <row r="34" spans="1:18" ht="18.75" customHeight="1" x14ac:dyDescent="0.25">
      <c r="A34" t="s">
        <v>17</v>
      </c>
      <c r="B34">
        <v>13</v>
      </c>
      <c r="C34" t="s">
        <v>302</v>
      </c>
      <c r="D34" t="s">
        <v>14</v>
      </c>
      <c r="E34" t="s">
        <v>315</v>
      </c>
      <c r="G34" t="s">
        <v>314</v>
      </c>
      <c r="H34" s="10">
        <f>WORKDAY(K34,-14,jours_fériés[Dates])</f>
        <v>44767</v>
      </c>
      <c r="I34" s="10">
        <f>WORKDAY(H34,5,jours_fériés[Dates])</f>
        <v>44774</v>
      </c>
      <c r="J34" s="10">
        <f>WORKDAY(K34,-4,jours_fériés[Dates])</f>
        <v>44788</v>
      </c>
      <c r="K34" s="10">
        <f t="shared" si="0"/>
        <v>44792</v>
      </c>
      <c r="L34" s="10">
        <f>WORKDAY(M34,-1,jours_fériés[Dates])</f>
        <v>44792</v>
      </c>
      <c r="M34" s="10">
        <f>WORKDAY(N34,-5,jours_fériés[Dates])</f>
        <v>44795</v>
      </c>
      <c r="N34" s="10">
        <f>WORKDAY(P34,-8,jours_fériés[Dates])</f>
        <v>44802</v>
      </c>
      <c r="O34">
        <v>500</v>
      </c>
      <c r="P34" s="10">
        <f>WORKDAY(Q34,-5,jours_fériés[Dates])</f>
        <v>44812</v>
      </c>
      <c r="Q34" s="10">
        <v>44819</v>
      </c>
      <c r="R34" t="s">
        <v>303</v>
      </c>
    </row>
    <row r="35" spans="1:18" ht="18.75" customHeight="1" x14ac:dyDescent="0.25">
      <c r="A35" t="s">
        <v>17</v>
      </c>
      <c r="B35">
        <v>14</v>
      </c>
      <c r="C35" t="s">
        <v>302</v>
      </c>
      <c r="D35" t="s">
        <v>11</v>
      </c>
      <c r="E35" t="s">
        <v>316</v>
      </c>
      <c r="G35" t="s">
        <v>314</v>
      </c>
      <c r="H35" s="10">
        <f>WORKDAY(K35,-14,jours_fériés[Dates])</f>
        <v>44777</v>
      </c>
      <c r="I35" s="10">
        <f>WORKDAY(H35,5,jours_fériés[Dates])</f>
        <v>44791</v>
      </c>
      <c r="J35" s="10">
        <f>WORKDAY(K35,-4,jours_fériés[Dates])</f>
        <v>44798</v>
      </c>
      <c r="K35" s="10">
        <f t="shared" si="0"/>
        <v>44804</v>
      </c>
      <c r="L35" s="10">
        <f>WORKDAY(M35,-1,jours_fériés[Dates])</f>
        <v>44804</v>
      </c>
      <c r="M35" s="10">
        <f>WORKDAY(N35,-5,jours_fériés[Dates])</f>
        <v>44805</v>
      </c>
      <c r="N35" s="10">
        <f>WORKDAY(P35,-8,jours_fériés[Dates])</f>
        <v>44812</v>
      </c>
      <c r="O35">
        <v>500</v>
      </c>
      <c r="P35" s="10">
        <f>WORKDAY(Q35,-5,jours_fériés[Dates])</f>
        <v>44824</v>
      </c>
      <c r="Q35" s="10">
        <v>44831</v>
      </c>
      <c r="R35" t="s">
        <v>317</v>
      </c>
    </row>
    <row r="36" spans="1:18" ht="18.75" customHeight="1" x14ac:dyDescent="0.25">
      <c r="A36" t="s">
        <v>17</v>
      </c>
      <c r="B36">
        <v>15</v>
      </c>
      <c r="C36" t="s">
        <v>302</v>
      </c>
      <c r="D36" t="s">
        <v>11</v>
      </c>
      <c r="E36" t="s">
        <v>318</v>
      </c>
      <c r="F36">
        <v>9371</v>
      </c>
      <c r="H36" s="10">
        <f>WORKDAY(K36,-14,jours_fériés[Dates])</f>
        <v>44795</v>
      </c>
      <c r="I36" s="10">
        <f>WORKDAY(H36,5,jours_fériés[Dates])</f>
        <v>44802</v>
      </c>
      <c r="J36" s="10">
        <f>WORKDAY(K36,-4,jours_fériés[Dates])</f>
        <v>44809</v>
      </c>
      <c r="K36" s="10">
        <f t="shared" si="0"/>
        <v>44813</v>
      </c>
      <c r="L36" s="10">
        <f>WORKDAY(M36,-1,jours_fériés[Dates])</f>
        <v>44813</v>
      </c>
      <c r="M36" s="10">
        <f>WORKDAY(N36,-5,jours_fériés[Dates])</f>
        <v>44816</v>
      </c>
      <c r="N36" s="10">
        <f>WORKDAY(P36,-8,jours_fériés[Dates])</f>
        <v>44823</v>
      </c>
      <c r="O36">
        <v>500</v>
      </c>
      <c r="P36" s="10">
        <f>WORKDAY(Q36,-5,jours_fériés[Dates])</f>
        <v>44833</v>
      </c>
      <c r="Q36" s="10">
        <v>44840</v>
      </c>
      <c r="R36" t="s">
        <v>317</v>
      </c>
    </row>
    <row r="37" spans="1:18" ht="18.75" customHeight="1" x14ac:dyDescent="0.25">
      <c r="A37" t="s">
        <v>17</v>
      </c>
      <c r="B37">
        <v>16</v>
      </c>
      <c r="C37" t="s">
        <v>304</v>
      </c>
      <c r="D37" t="s">
        <v>11</v>
      </c>
      <c r="E37" t="s">
        <v>319</v>
      </c>
      <c r="F37">
        <v>9393</v>
      </c>
      <c r="H37" s="10">
        <f>WORKDAY(K37,-14,jours_fériés[Dates])</f>
        <v>44806</v>
      </c>
      <c r="I37" s="10">
        <f>WORKDAY(H37,5,jours_fériés[Dates])</f>
        <v>44813</v>
      </c>
      <c r="J37" s="10">
        <f>WORKDAY(K37,-4,jours_fériés[Dates])</f>
        <v>44820</v>
      </c>
      <c r="K37" s="10">
        <f t="shared" si="0"/>
        <v>44826</v>
      </c>
      <c r="L37" s="10">
        <f>WORKDAY(M37,-1,jours_fériés[Dates])</f>
        <v>44826</v>
      </c>
      <c r="M37" s="10">
        <f>WORKDAY(N37,-5,jours_fériés[Dates])</f>
        <v>44827</v>
      </c>
      <c r="N37" s="10">
        <f>WORKDAY(P37,-8,jours_fériés[Dates])</f>
        <v>44834</v>
      </c>
      <c r="O37">
        <v>500</v>
      </c>
      <c r="P37" s="10">
        <f>WORKDAY(Q37,-5,jours_fériés[Dates])</f>
        <v>44846</v>
      </c>
      <c r="Q37" s="10">
        <v>44853</v>
      </c>
      <c r="R37" t="s">
        <v>317</v>
      </c>
    </row>
    <row r="38" spans="1:18" ht="18.75" customHeight="1" x14ac:dyDescent="0.25">
      <c r="A38" t="s">
        <v>17</v>
      </c>
      <c r="B38">
        <v>17</v>
      </c>
      <c r="C38" t="s">
        <v>302</v>
      </c>
      <c r="D38" t="s">
        <v>320</v>
      </c>
      <c r="E38" t="s">
        <v>321</v>
      </c>
      <c r="F38">
        <v>9410</v>
      </c>
      <c r="H38" s="10">
        <f>WORKDAY(K38,-14,jours_fériés[Dates])</f>
        <v>44816</v>
      </c>
      <c r="I38" s="10">
        <f>WORKDAY(H38,5,jours_fériés[Dates])</f>
        <v>44823</v>
      </c>
      <c r="J38" s="10">
        <f>WORKDAY(K38,-4,jours_fériés[Dates])</f>
        <v>44830</v>
      </c>
      <c r="K38" s="10">
        <f t="shared" si="0"/>
        <v>44834</v>
      </c>
      <c r="L38" s="10">
        <f>WORKDAY(M38,-1,jours_fériés[Dates])</f>
        <v>44834</v>
      </c>
      <c r="M38" s="10">
        <f>WORKDAY(N38,-5,jours_fériés[Dates])</f>
        <v>44837</v>
      </c>
      <c r="N38" s="10">
        <f>WORKDAY(P38,-8,jours_fériés[Dates])</f>
        <v>44844</v>
      </c>
      <c r="O38">
        <v>500</v>
      </c>
      <c r="P38" s="10">
        <f>WORKDAY(Q38,-5,jours_fériés[Dates])</f>
        <v>44854</v>
      </c>
      <c r="Q38" s="10">
        <v>44861</v>
      </c>
      <c r="R38" t="s">
        <v>317</v>
      </c>
    </row>
    <row r="39" spans="1:18" ht="18.75" customHeight="1" x14ac:dyDescent="0.25">
      <c r="A39" t="s">
        <v>17</v>
      </c>
      <c r="B39">
        <v>18</v>
      </c>
      <c r="C39" t="s">
        <v>302</v>
      </c>
      <c r="D39" t="s">
        <v>11</v>
      </c>
      <c r="E39" t="s">
        <v>322</v>
      </c>
      <c r="F39">
        <v>9421</v>
      </c>
      <c r="G39" t="s">
        <v>314</v>
      </c>
      <c r="H39" s="10">
        <f>WORKDAY(K39,-14,jours_fériés[Dates])</f>
        <v>44832</v>
      </c>
      <c r="I39" s="10">
        <f>WORKDAY(H39,5,jours_fériés[Dates])</f>
        <v>44839</v>
      </c>
      <c r="J39" s="10">
        <f>WORKDAY(K39,-4,jours_fériés[Dates])</f>
        <v>44846</v>
      </c>
      <c r="K39" s="10">
        <f t="shared" si="0"/>
        <v>44852</v>
      </c>
      <c r="L39" s="10">
        <f>WORKDAY(M39,-1,jours_fériés[Dates])</f>
        <v>44852</v>
      </c>
      <c r="M39" s="10">
        <f>WORKDAY(N39,-5,jours_fériés[Dates])</f>
        <v>44853</v>
      </c>
      <c r="N39" s="10">
        <f>WORKDAY(P39,-8,jours_fériés[Dates])</f>
        <v>44860</v>
      </c>
      <c r="O39">
        <v>500</v>
      </c>
      <c r="P39" s="10">
        <f>WORKDAY(Q39,-5,jours_fériés[Dates])</f>
        <v>44872</v>
      </c>
      <c r="Q39" s="10">
        <v>44879</v>
      </c>
      <c r="R39" t="s">
        <v>317</v>
      </c>
    </row>
    <row r="40" spans="1:18" ht="18.75" customHeight="1" x14ac:dyDescent="0.25">
      <c r="A40" t="s">
        <v>17</v>
      </c>
      <c r="B40">
        <v>19</v>
      </c>
      <c r="C40" t="s">
        <v>304</v>
      </c>
      <c r="D40" t="s">
        <v>320</v>
      </c>
      <c r="E40" t="s">
        <v>323</v>
      </c>
      <c r="F40">
        <v>9462</v>
      </c>
      <c r="G40" t="s">
        <v>314</v>
      </c>
      <c r="H40" s="10">
        <f>WORKDAY(K40,-14,jours_fériés[Dates])</f>
        <v>44844</v>
      </c>
      <c r="I40" s="10">
        <f>WORKDAY(H40,5,jours_fériés[Dates])</f>
        <v>44851</v>
      </c>
      <c r="J40" s="10">
        <f>WORKDAY(K40,-4,jours_fériés[Dates])</f>
        <v>44858</v>
      </c>
      <c r="K40" s="10">
        <f t="shared" si="0"/>
        <v>44862</v>
      </c>
      <c r="L40" s="10">
        <f>WORKDAY(M40,-1,jours_fériés[Dates])</f>
        <v>44862</v>
      </c>
      <c r="M40" s="10">
        <f>WORKDAY(N40,-5,jours_fériés[Dates])</f>
        <v>44865</v>
      </c>
      <c r="N40" s="10">
        <f>WORKDAY(P40,-8,jours_fériés[Dates])</f>
        <v>44872</v>
      </c>
      <c r="O40">
        <v>500</v>
      </c>
      <c r="P40" s="10">
        <f>WORKDAY(Q40,-5,jours_fériés[Dates])</f>
        <v>44882</v>
      </c>
      <c r="Q40" s="10">
        <v>44889</v>
      </c>
      <c r="R40" t="s">
        <v>317</v>
      </c>
    </row>
    <row r="41" spans="1:18" ht="18.75" customHeight="1" x14ac:dyDescent="0.25">
      <c r="A41" t="s">
        <v>17</v>
      </c>
      <c r="B41">
        <v>20</v>
      </c>
      <c r="C41" t="s">
        <v>304</v>
      </c>
      <c r="D41" t="s">
        <v>11</v>
      </c>
      <c r="E41" t="s">
        <v>324</v>
      </c>
      <c r="F41">
        <v>9463</v>
      </c>
      <c r="G41" t="s">
        <v>314</v>
      </c>
      <c r="H41" s="10">
        <f>WORKDAY(K41,-14,jours_fériés[Dates])</f>
        <v>44854</v>
      </c>
      <c r="I41" s="10">
        <f>WORKDAY(H41,5,jours_fériés[Dates])</f>
        <v>44861</v>
      </c>
      <c r="J41" s="10">
        <f>WORKDAY(K41,-4,jours_fériés[Dates])</f>
        <v>44868</v>
      </c>
      <c r="K41" s="10">
        <f t="shared" si="0"/>
        <v>44874</v>
      </c>
      <c r="L41" s="10">
        <f>WORKDAY(M41,-1,jours_fériés[Dates])</f>
        <v>44874</v>
      </c>
      <c r="M41" s="10">
        <f>WORKDAY(N41,-5,jours_fériés[Dates])</f>
        <v>44875</v>
      </c>
      <c r="N41" s="10">
        <f>WORKDAY(P41,-8,jours_fériés[Dates])</f>
        <v>44882</v>
      </c>
      <c r="O41">
        <v>500</v>
      </c>
      <c r="P41" s="10">
        <f>WORKDAY(Q41,-5,jours_fériés[Dates])</f>
        <v>44894</v>
      </c>
      <c r="Q41" s="10">
        <v>44901</v>
      </c>
      <c r="R41" t="s">
        <v>317</v>
      </c>
    </row>
    <row r="42" spans="1:18" ht="18.75" customHeight="1" x14ac:dyDescent="0.25">
      <c r="A42" t="s">
        <v>17</v>
      </c>
      <c r="B42">
        <v>21</v>
      </c>
      <c r="C42" t="s">
        <v>302</v>
      </c>
      <c r="D42" t="s">
        <v>11</v>
      </c>
      <c r="E42" t="s">
        <v>325</v>
      </c>
      <c r="F42">
        <v>9464</v>
      </c>
      <c r="G42" t="s">
        <v>314</v>
      </c>
      <c r="H42" s="10">
        <f>WORKDAY(K42,-14,jours_fériés[Dates])</f>
        <v>44865</v>
      </c>
      <c r="I42" s="10">
        <f>WORKDAY(H42,5,jours_fériés[Dates])</f>
        <v>44872</v>
      </c>
      <c r="J42" s="10">
        <f>WORKDAY(K42,-4,jours_fériés[Dates])</f>
        <v>44879</v>
      </c>
      <c r="K42" s="10">
        <f t="shared" si="0"/>
        <v>44883</v>
      </c>
      <c r="L42" s="10">
        <f>WORKDAY(M42,-1,jours_fériés[Dates])</f>
        <v>44883</v>
      </c>
      <c r="M42" s="10">
        <f>WORKDAY(N42,-5,jours_fériés[Dates])</f>
        <v>44886</v>
      </c>
      <c r="N42" s="10">
        <f>WORKDAY(P42,-8,jours_fériés[Dates])</f>
        <v>44893</v>
      </c>
      <c r="O42">
        <v>500</v>
      </c>
      <c r="P42" s="10">
        <f>WORKDAY(Q42,-5,jours_fériés[Dates])</f>
        <v>44903</v>
      </c>
      <c r="Q42" s="10">
        <v>44910</v>
      </c>
      <c r="R42" t="s">
        <v>317</v>
      </c>
    </row>
    <row r="43" spans="1:18" ht="18.75" customHeight="1" x14ac:dyDescent="0.25">
      <c r="A43" t="s">
        <v>17</v>
      </c>
      <c r="B43">
        <v>22</v>
      </c>
      <c r="C43" t="s">
        <v>304</v>
      </c>
      <c r="D43" t="s">
        <v>320</v>
      </c>
      <c r="E43" t="s">
        <v>326</v>
      </c>
      <c r="F43">
        <v>9491</v>
      </c>
      <c r="G43" t="s">
        <v>314</v>
      </c>
      <c r="H43" s="10">
        <f>WORKDAY(K43,-14,jours_fériés[Dates])</f>
        <v>44519</v>
      </c>
      <c r="I43" s="10">
        <f>WORKDAY(H43,5,jours_fériés[Dates])</f>
        <v>44526</v>
      </c>
      <c r="J43" s="10">
        <f>WORKDAY(K43,-4,jours_fériés[Dates])</f>
        <v>44533</v>
      </c>
      <c r="K43" s="10">
        <f t="shared" si="0"/>
        <v>44539</v>
      </c>
      <c r="L43" s="10">
        <f>WORKDAY(M43,-1,jours_fériés[Dates])</f>
        <v>44539</v>
      </c>
      <c r="M43" s="10">
        <f>WORKDAY(N43,-5,jours_fériés[Dates])</f>
        <v>44540</v>
      </c>
      <c r="N43" s="10">
        <f>WORKDAY(P43,-8,jours_fériés[Dates])</f>
        <v>44547</v>
      </c>
      <c r="O43">
        <v>500</v>
      </c>
      <c r="P43" s="10">
        <f>WORKDAY(Q43,-5,jours_fériés[Dates])</f>
        <v>44559</v>
      </c>
      <c r="Q43" s="10">
        <v>44566</v>
      </c>
      <c r="R43" t="s">
        <v>317</v>
      </c>
    </row>
    <row r="44" spans="1:18" ht="18.75" customHeight="1" x14ac:dyDescent="0.25">
      <c r="A44" t="s">
        <v>17</v>
      </c>
      <c r="B44">
        <v>23</v>
      </c>
      <c r="C44" t="s">
        <v>304</v>
      </c>
      <c r="D44" t="s">
        <v>327</v>
      </c>
      <c r="E44" t="s">
        <v>328</v>
      </c>
      <c r="F44">
        <v>9562</v>
      </c>
      <c r="H44" s="10">
        <f>WORKDAY(K44,-14,jours_fériés[Dates])</f>
        <v>44897</v>
      </c>
      <c r="I44" s="10">
        <f>WORKDAY(H44,5,jours_fériés[Dates])</f>
        <v>44904</v>
      </c>
      <c r="J44" s="10">
        <f>WORKDAY(K44,-4,jours_fériés[Dates])</f>
        <v>44911</v>
      </c>
      <c r="K44" s="10">
        <f t="shared" si="0"/>
        <v>44917</v>
      </c>
      <c r="L44" s="10">
        <f>WORKDAY(M44,-1,jours_fériés[Dates])</f>
        <v>44917</v>
      </c>
      <c r="M44" s="10">
        <f>WORKDAY(N44,-5,jours_fériés[Dates])</f>
        <v>44918</v>
      </c>
      <c r="N44" s="10">
        <f>WORKDAY(P44,-8,jours_fériés[Dates])</f>
        <v>44925</v>
      </c>
      <c r="O44">
        <v>500</v>
      </c>
      <c r="P44" s="10">
        <f>WORKDAY(Q44,-5,jours_fériés[Dates])</f>
        <v>44937</v>
      </c>
      <c r="Q44" s="10">
        <v>44944</v>
      </c>
      <c r="R44" t="s">
        <v>317</v>
      </c>
    </row>
    <row r="45" spans="1:18" ht="18.75" customHeight="1" x14ac:dyDescent="0.25">
      <c r="A45" t="s">
        <v>17</v>
      </c>
      <c r="B45">
        <v>24</v>
      </c>
      <c r="C45" t="s">
        <v>302</v>
      </c>
      <c r="D45" t="s">
        <v>11</v>
      </c>
      <c r="F45">
        <v>9582</v>
      </c>
      <c r="H45" s="10">
        <f>WORKDAY(K45,-14,jours_fériés[Dates])</f>
        <v>44909</v>
      </c>
      <c r="I45" s="10">
        <f>WORKDAY(H45,5,jours_fériés[Dates])</f>
        <v>44916</v>
      </c>
      <c r="J45" s="10">
        <f>WORKDAY(K45,-4,jours_fériés[Dates])</f>
        <v>44923</v>
      </c>
      <c r="K45" s="10">
        <f t="shared" si="0"/>
        <v>44929</v>
      </c>
      <c r="L45" s="10">
        <f>WORKDAY(M45,-1,jours_fériés[Dates])</f>
        <v>44929</v>
      </c>
      <c r="M45" s="10">
        <f>WORKDAY(N45,-5,jours_fériés[Dates])</f>
        <v>44930</v>
      </c>
      <c r="N45" s="10">
        <f>WORKDAY(P45,-8,jours_fériés[Dates])</f>
        <v>44937</v>
      </c>
      <c r="O45">
        <v>500</v>
      </c>
      <c r="P45" s="10">
        <f>WORKDAY(Q45,-5,jours_fériés[Dates])</f>
        <v>44949</v>
      </c>
      <c r="Q45" s="10">
        <v>44956</v>
      </c>
      <c r="R45" t="s">
        <v>317</v>
      </c>
    </row>
    <row r="46" spans="1:18" ht="18.75" customHeight="1" x14ac:dyDescent="0.25">
      <c r="A46" t="s">
        <v>17</v>
      </c>
      <c r="B46">
        <v>25</v>
      </c>
      <c r="H46" s="10">
        <f>WORKDAY(K46,-14,jours_fériés[Dates])</f>
        <v>44921</v>
      </c>
      <c r="I46" s="10">
        <f>WORKDAY(H46,5,jours_fériés[Dates])</f>
        <v>44928</v>
      </c>
      <c r="J46" s="10">
        <f>WORKDAY(K46,-4,jours_fériés[Dates])</f>
        <v>44935</v>
      </c>
      <c r="K46" s="10">
        <f t="shared" si="0"/>
        <v>44939</v>
      </c>
      <c r="L46" s="10">
        <f>WORKDAY(M46,-1,jours_fériés[Dates])</f>
        <v>44939</v>
      </c>
      <c r="M46" s="10">
        <f>WORKDAY(N46,-5,jours_fériés[Dates])</f>
        <v>44942</v>
      </c>
      <c r="N46" s="10">
        <f>WORKDAY(P46,-8,jours_fériés[Dates])</f>
        <v>44949</v>
      </c>
      <c r="O46">
        <v>500</v>
      </c>
      <c r="P46" s="10">
        <f>WORKDAY(Q46,-5,jours_fériés[Dates])</f>
        <v>44959</v>
      </c>
      <c r="Q46" s="10">
        <v>44966</v>
      </c>
      <c r="R46" t="s">
        <v>317</v>
      </c>
    </row>
    <row r="47" spans="1:18" ht="18.75" customHeight="1" x14ac:dyDescent="0.25">
      <c r="A47" t="s">
        <v>17</v>
      </c>
      <c r="B47">
        <v>26</v>
      </c>
      <c r="C47" t="s">
        <v>304</v>
      </c>
      <c r="D47" t="s">
        <v>329</v>
      </c>
      <c r="H47" s="10">
        <f>WORKDAY(K47,-14,jours_fériés[Dates])</f>
        <v>44935</v>
      </c>
      <c r="I47" s="10">
        <f>WORKDAY(H47,5,jours_fériés[Dates])</f>
        <v>44942</v>
      </c>
      <c r="J47" s="10">
        <f>WORKDAY(K47,-4,jours_fériés[Dates])</f>
        <v>44949</v>
      </c>
      <c r="K47" s="10">
        <f t="shared" si="0"/>
        <v>44953</v>
      </c>
      <c r="L47" s="10">
        <f>WORKDAY(M47,-1,jours_fériés[Dates])</f>
        <v>44953</v>
      </c>
      <c r="M47" s="10">
        <f>WORKDAY(N47,-5,jours_fériés[Dates])</f>
        <v>44956</v>
      </c>
      <c r="N47" s="10">
        <f>WORKDAY(P47,-8,jours_fériés[Dates])</f>
        <v>44963</v>
      </c>
      <c r="O47">
        <v>500</v>
      </c>
      <c r="P47" s="10">
        <f>WORKDAY(Q47,-5,jours_fériés[Dates])</f>
        <v>44973</v>
      </c>
      <c r="Q47" s="10">
        <v>44980</v>
      </c>
      <c r="R47" t="s">
        <v>317</v>
      </c>
    </row>
    <row r="48" spans="1:18" ht="18.75" customHeight="1" x14ac:dyDescent="0.25">
      <c r="A48" t="s">
        <v>271</v>
      </c>
      <c r="B48">
        <v>1</v>
      </c>
      <c r="C48" t="s">
        <v>330</v>
      </c>
      <c r="H48" s="10">
        <f>WORKDAY(K48,-14,jours_fériés[Dates])</f>
        <v>44935</v>
      </c>
      <c r="I48" s="10">
        <f>WORKDAY(H48,5,jours_fériés[Dates])</f>
        <v>44942</v>
      </c>
      <c r="J48" s="10">
        <f>WORKDAY(K48,-4,jours_fériés[Dates])</f>
        <v>44949</v>
      </c>
      <c r="K48" s="10">
        <f>L48</f>
        <v>44953</v>
      </c>
      <c r="L48" s="10">
        <f>WORKDAY(M48,-1,jours_fériés[Dates])</f>
        <v>44953</v>
      </c>
      <c r="M48" s="10">
        <f>WORKDAY(N48,-5,jours_fériés[Dates])</f>
        <v>44956</v>
      </c>
      <c r="N48" s="10">
        <f>WORKDAY(P48,-8,jours_fériés[Dates])</f>
        <v>44963</v>
      </c>
      <c r="O48">
        <v>500</v>
      </c>
      <c r="P48" s="10">
        <f>WORKDAY(Q48,-5,jours_fériés[Dates])</f>
        <v>44973</v>
      </c>
      <c r="Q48" s="10">
        <v>44980</v>
      </c>
      <c r="R48" t="s">
        <v>317</v>
      </c>
    </row>
    <row r="49" spans="1:18" ht="18.75" customHeight="1" x14ac:dyDescent="0.25">
      <c r="A49" t="s">
        <v>17</v>
      </c>
      <c r="B49">
        <v>27</v>
      </c>
      <c r="C49" t="s">
        <v>304</v>
      </c>
      <c r="D49" t="s">
        <v>11</v>
      </c>
      <c r="H49" s="10">
        <f>WORKDAY(K49,-14,jours_fériés[Dates])</f>
        <v>44942</v>
      </c>
      <c r="I49" s="10">
        <f>WORKDAY(H49,5,jours_fériés[Dates])</f>
        <v>44949</v>
      </c>
      <c r="J49" s="10">
        <f>WORKDAY(K49,-4,jours_fériés[Dates])</f>
        <v>44956</v>
      </c>
      <c r="K49" s="10">
        <f t="shared" si="0"/>
        <v>44960</v>
      </c>
      <c r="L49" s="10">
        <f>WORKDAY(M49,-1,jours_fériés[Dates])</f>
        <v>44960</v>
      </c>
      <c r="M49" s="10">
        <f>WORKDAY(N49,-5,jours_fériés[Dates])</f>
        <v>44963</v>
      </c>
      <c r="N49" s="10">
        <f>WORKDAY(P49,-8,jours_fériés[Dates])</f>
        <v>44970</v>
      </c>
      <c r="O49">
        <v>500</v>
      </c>
      <c r="P49" s="10">
        <f>WORKDAY(Q49,-5,jours_fériés[Dates])</f>
        <v>44980</v>
      </c>
      <c r="Q49" s="10">
        <v>44987</v>
      </c>
      <c r="R49" t="s">
        <v>317</v>
      </c>
    </row>
    <row r="50" spans="1:18" ht="18.75" customHeight="1" x14ac:dyDescent="0.25">
      <c r="A50" t="s">
        <v>17</v>
      </c>
      <c r="B50">
        <v>28</v>
      </c>
      <c r="C50" t="s">
        <v>304</v>
      </c>
      <c r="D50" t="s">
        <v>14</v>
      </c>
      <c r="H50" s="10">
        <f>WORKDAY(K50,-14,jours_fériés[Dates])</f>
        <v>44956</v>
      </c>
      <c r="I50" s="10">
        <f>WORKDAY(H50,5,jours_fériés[Dates])</f>
        <v>44963</v>
      </c>
      <c r="J50" s="10">
        <f>WORKDAY(K50,-4,jours_fériés[Dates])</f>
        <v>44970</v>
      </c>
      <c r="K50" s="10">
        <f t="shared" si="0"/>
        <v>44974</v>
      </c>
      <c r="L50" s="10">
        <f>WORKDAY(M50,-1,jours_fériés[Dates])</f>
        <v>44974</v>
      </c>
      <c r="M50" s="10">
        <f>WORKDAY(N50,-5,jours_fériés[Dates])</f>
        <v>44977</v>
      </c>
      <c r="N50" s="10">
        <f>WORKDAY(P50,-8,jours_fériés[Dates])</f>
        <v>44984</v>
      </c>
      <c r="O50">
        <v>500</v>
      </c>
      <c r="P50" s="10">
        <f>WORKDAY(Q50,-5,jours_fériés[Dates])</f>
        <v>44994</v>
      </c>
      <c r="Q50" s="10">
        <v>45001</v>
      </c>
      <c r="R50" t="s">
        <v>317</v>
      </c>
    </row>
    <row r="51" spans="1:18" ht="18.75" customHeight="1" x14ac:dyDescent="0.25">
      <c r="A51" t="s">
        <v>17</v>
      </c>
      <c r="B51">
        <v>29</v>
      </c>
      <c r="C51" t="s">
        <v>304</v>
      </c>
      <c r="D51" t="s">
        <v>327</v>
      </c>
      <c r="H51" s="10">
        <f>WORKDAY(K51,-14,jours_fériés[Dates])</f>
        <v>44963</v>
      </c>
      <c r="I51" s="10">
        <f>WORKDAY(H51,5,jours_fériés[Dates])</f>
        <v>44970</v>
      </c>
      <c r="J51" s="10">
        <f>WORKDAY(K51,-4,jours_fériés[Dates])</f>
        <v>44977</v>
      </c>
      <c r="K51" s="10">
        <f t="shared" si="0"/>
        <v>44981</v>
      </c>
      <c r="L51" s="10">
        <f>WORKDAY(M51,-1,jours_fériés[Dates])</f>
        <v>44981</v>
      </c>
      <c r="M51" s="10">
        <f>WORKDAY(N51,-5,jours_fériés[Dates])</f>
        <v>44984</v>
      </c>
      <c r="N51" s="10">
        <f>WORKDAY(P51,-8,jours_fériés[Dates])</f>
        <v>44991</v>
      </c>
      <c r="O51">
        <v>500</v>
      </c>
      <c r="P51" s="10">
        <f>WORKDAY(Q51,-5,jours_fériés[Dates])</f>
        <v>45001</v>
      </c>
      <c r="Q51" s="10">
        <v>45008</v>
      </c>
      <c r="R51" t="s">
        <v>317</v>
      </c>
    </row>
    <row r="52" spans="1:18" ht="18.75" customHeight="1" x14ac:dyDescent="0.25">
      <c r="A52" t="s">
        <v>271</v>
      </c>
      <c r="B52">
        <v>2</v>
      </c>
      <c r="C52" t="s">
        <v>330</v>
      </c>
      <c r="H52" s="10">
        <f>WORKDAY(K52,-14,jours_fériés[Dates])</f>
        <v>44956</v>
      </c>
      <c r="I52" s="10">
        <f>WORKDAY(H52,5,jours_fériés[Dates])</f>
        <v>44963</v>
      </c>
      <c r="J52" s="10">
        <f>WORKDAY(K52,-4,jours_fériés[Dates])</f>
        <v>44970</v>
      </c>
      <c r="K52" s="10">
        <f t="shared" si="0"/>
        <v>44974</v>
      </c>
      <c r="L52" s="10">
        <f>WORKDAY(M52,-1,jours_fériés[Dates])</f>
        <v>44974</v>
      </c>
      <c r="M52" s="10">
        <f>WORKDAY(N52,-5,jours_fériés[Dates])</f>
        <v>44977</v>
      </c>
      <c r="N52" s="10">
        <f>WORKDAY(P52,-8,jours_fériés[Dates])</f>
        <v>44984</v>
      </c>
      <c r="O52">
        <v>500</v>
      </c>
      <c r="P52" s="10">
        <f>WORKDAY(Q52,-5,jours_fériés[Dates])</f>
        <v>44994</v>
      </c>
      <c r="Q52" s="10">
        <v>45001</v>
      </c>
      <c r="R52" t="s">
        <v>317</v>
      </c>
    </row>
    <row r="53" spans="1:18" ht="18.75" customHeight="1" x14ac:dyDescent="0.25">
      <c r="A53" t="s">
        <v>17</v>
      </c>
      <c r="B53">
        <v>30</v>
      </c>
      <c r="C53" t="s">
        <v>304</v>
      </c>
      <c r="D53" t="s">
        <v>11</v>
      </c>
      <c r="H53" s="10">
        <f>WORKDAY(K53,-14,jours_fériés[Dates])</f>
        <v>44981</v>
      </c>
      <c r="I53" s="10">
        <f>WORKDAY(H53,5,jours_fériés[Dates])</f>
        <v>44988</v>
      </c>
      <c r="J53" s="10">
        <f>WORKDAY(K53,-4,jours_fériés[Dates])</f>
        <v>44995</v>
      </c>
      <c r="K53" s="10">
        <f t="shared" si="0"/>
        <v>45001</v>
      </c>
      <c r="L53" s="10">
        <f>WORKDAY(M53,-1,jours_fériés[Dates])</f>
        <v>45001</v>
      </c>
      <c r="M53" s="10">
        <f>WORKDAY(N53,-5,jours_fériés[Dates])</f>
        <v>45002</v>
      </c>
      <c r="N53" s="10">
        <f>WORKDAY(P53,-8,jours_fériés[Dates])</f>
        <v>45009</v>
      </c>
      <c r="O53">
        <v>500</v>
      </c>
      <c r="P53" s="10">
        <f>WORKDAY(Q53,-5,jours_fériés[Dates])</f>
        <v>45021</v>
      </c>
      <c r="Q53" s="10">
        <v>45029</v>
      </c>
      <c r="R53" t="s">
        <v>317</v>
      </c>
    </row>
    <row r="54" spans="1:18" ht="18.75" customHeight="1" x14ac:dyDescent="0.25">
      <c r="A54" t="s">
        <v>17</v>
      </c>
      <c r="B54">
        <v>31</v>
      </c>
      <c r="C54" t="s">
        <v>302</v>
      </c>
      <c r="D54" t="s">
        <v>11</v>
      </c>
      <c r="H54" s="10">
        <f>WORKDAY(K54,-14,jours_fériés[Dates])</f>
        <v>44988</v>
      </c>
      <c r="I54" s="10">
        <f>WORKDAY(H54,5,jours_fériés[Dates])</f>
        <v>44995</v>
      </c>
      <c r="J54" s="10">
        <f>WORKDAY(K54,-4,jours_fériés[Dates])</f>
        <v>45002</v>
      </c>
      <c r="K54" s="10">
        <f t="shared" si="0"/>
        <v>45008</v>
      </c>
      <c r="L54" s="10">
        <f>WORKDAY(M54,-1,jours_fériés[Dates])</f>
        <v>45008</v>
      </c>
      <c r="M54" s="10">
        <f>WORKDAY(N54,-5,jours_fériés[Dates])</f>
        <v>45009</v>
      </c>
      <c r="N54" s="10">
        <f>WORKDAY(P54,-8,jours_fériés[Dates])</f>
        <v>45016</v>
      </c>
      <c r="O54">
        <v>500</v>
      </c>
      <c r="P54" s="10">
        <f>WORKDAY(Q54,-5,jours_fériés[Dates])</f>
        <v>45029</v>
      </c>
      <c r="Q54" s="10">
        <v>45036</v>
      </c>
      <c r="R54" t="s">
        <v>317</v>
      </c>
    </row>
    <row r="55" spans="1:18" ht="18.75" customHeight="1" x14ac:dyDescent="0.25">
      <c r="A55" t="s">
        <v>17</v>
      </c>
      <c r="B55">
        <v>32</v>
      </c>
      <c r="C55" t="s">
        <v>304</v>
      </c>
      <c r="D55" t="s">
        <v>11</v>
      </c>
      <c r="H55" s="10">
        <f>WORKDAY(K55,-14,jours_fériés[Dates])</f>
        <v>45001</v>
      </c>
      <c r="I55" s="10">
        <f>WORKDAY(H55,5,jours_fériés[Dates])</f>
        <v>45008</v>
      </c>
      <c r="J55" s="10">
        <f>WORKDAY(K55,-4,jours_fériés[Dates])</f>
        <v>45015</v>
      </c>
      <c r="K55" s="10">
        <f t="shared" si="0"/>
        <v>45021</v>
      </c>
      <c r="L55" s="10">
        <f>WORKDAY(M55,-1,jours_fériés[Dates])</f>
        <v>45021</v>
      </c>
      <c r="M55" s="10">
        <f>WORKDAY(N55,-5,jours_fériés[Dates])</f>
        <v>45022</v>
      </c>
      <c r="N55" s="10">
        <f>WORKDAY(P55,-8,jours_fériés[Dates])</f>
        <v>45030</v>
      </c>
      <c r="O55">
        <v>500</v>
      </c>
      <c r="P55" s="10">
        <f>WORKDAY(Q55,-5,jours_fériés[Dates])</f>
        <v>45042</v>
      </c>
      <c r="Q55" s="10">
        <v>45050</v>
      </c>
      <c r="R55" t="s">
        <v>317</v>
      </c>
    </row>
    <row r="56" spans="1:18" ht="18.75" customHeight="1" x14ac:dyDescent="0.25">
      <c r="A56" t="s">
        <v>271</v>
      </c>
      <c r="B56">
        <v>3</v>
      </c>
      <c r="C56" t="s">
        <v>330</v>
      </c>
      <c r="H56" s="10">
        <f>WORKDAY(K56,-14,jours_fériés[Dates])</f>
        <v>45007</v>
      </c>
      <c r="I56" s="10">
        <f>WORKDAY(H56,5,jours_fériés[Dates])</f>
        <v>45014</v>
      </c>
      <c r="J56" s="10">
        <f>WORKDAY(K56,-4,jours_fériés[Dates])</f>
        <v>45021</v>
      </c>
      <c r="K56" s="10">
        <f t="shared" si="0"/>
        <v>45028</v>
      </c>
      <c r="L56" s="10">
        <f>WORKDAY(M56,-1,jours_fériés[Dates])</f>
        <v>45028</v>
      </c>
      <c r="M56" s="10">
        <f>WORKDAY(N56,-5,jours_fériés[Dates])</f>
        <v>45029</v>
      </c>
      <c r="N56" s="10">
        <f>WORKDAY(P56,-8,jours_fériés[Dates])</f>
        <v>45036</v>
      </c>
      <c r="O56">
        <v>500</v>
      </c>
      <c r="P56" s="10">
        <f>WORKDAY(Q56,-5,jours_fériés[Dates])</f>
        <v>45049</v>
      </c>
      <c r="Q56" s="10">
        <v>45057</v>
      </c>
      <c r="R56" t="s">
        <v>317</v>
      </c>
    </row>
    <row r="57" spans="1:18" ht="18.75" customHeight="1" x14ac:dyDescent="0.25">
      <c r="A57" t="s">
        <v>17</v>
      </c>
      <c r="B57">
        <v>33</v>
      </c>
      <c r="C57" t="s">
        <v>302</v>
      </c>
      <c r="D57" t="s">
        <v>11</v>
      </c>
      <c r="H57" s="10">
        <f>WORKDAY(K57,-14,jours_fériés[Dates])</f>
        <v>45007</v>
      </c>
      <c r="I57" s="10">
        <f>WORKDAY(H57,5,jours_fériés[Dates])</f>
        <v>45014</v>
      </c>
      <c r="J57" s="10">
        <f>WORKDAY(K57,-4,jours_fériés[Dates])</f>
        <v>45021</v>
      </c>
      <c r="K57" s="10">
        <f t="shared" si="0"/>
        <v>45028</v>
      </c>
      <c r="L57" s="10">
        <f>WORKDAY(M57,-1,jours_fériés[Dates])</f>
        <v>45028</v>
      </c>
      <c r="M57" s="10">
        <f>WORKDAY(N57,-5,jours_fériés[Dates])</f>
        <v>45029</v>
      </c>
      <c r="N57" s="10">
        <f>WORKDAY(P57,-8,jours_fériés[Dates])</f>
        <v>45036</v>
      </c>
      <c r="O57">
        <v>500</v>
      </c>
      <c r="P57" s="10">
        <f>WORKDAY(Q57,-5,jours_fériés[Dates])</f>
        <v>45049</v>
      </c>
      <c r="Q57" s="10">
        <v>45057</v>
      </c>
      <c r="R57" t="s">
        <v>317</v>
      </c>
    </row>
    <row r="58" spans="1:18" ht="18.75" customHeight="1" x14ac:dyDescent="0.25">
      <c r="A58" t="s">
        <v>17</v>
      </c>
      <c r="B58">
        <v>34</v>
      </c>
      <c r="C58" t="s">
        <v>302</v>
      </c>
      <c r="D58" t="s">
        <v>14</v>
      </c>
      <c r="H58" s="10">
        <f>WORKDAY(K58,-14,jours_fériés[Dates])</f>
        <v>45020</v>
      </c>
      <c r="I58" s="10">
        <f>WORKDAY(H58,5,jours_fériés[Dates])</f>
        <v>45028</v>
      </c>
      <c r="J58" s="10">
        <f>WORKDAY(K58,-4,jours_fériés[Dates])</f>
        <v>45035</v>
      </c>
      <c r="K58" s="10">
        <f t="shared" si="0"/>
        <v>45041</v>
      </c>
      <c r="L58" s="10">
        <f>WORKDAY(M58,-1,jours_fériés[Dates])</f>
        <v>45041</v>
      </c>
      <c r="M58" s="10">
        <f>WORKDAY(N58,-5,jours_fériés[Dates])</f>
        <v>45042</v>
      </c>
      <c r="N58" s="10">
        <f>WORKDAY(P58,-8,jours_fériés[Dates])</f>
        <v>45050</v>
      </c>
      <c r="O58">
        <v>500</v>
      </c>
      <c r="P58" s="10">
        <f>WORKDAY(Q58,-5,jours_fériés[Dates])</f>
        <v>45063</v>
      </c>
      <c r="Q58" s="10">
        <v>45071</v>
      </c>
      <c r="R58" t="s">
        <v>317</v>
      </c>
    </row>
    <row r="59" spans="1:18" ht="18.75" customHeight="1" x14ac:dyDescent="0.25">
      <c r="A59" t="s">
        <v>17</v>
      </c>
      <c r="B59">
        <v>35</v>
      </c>
      <c r="C59" t="s">
        <v>304</v>
      </c>
      <c r="D59" t="s">
        <v>327</v>
      </c>
      <c r="H59" s="10">
        <f>WORKDAY(K59,-14,jours_fériés[Dates])</f>
        <v>45023</v>
      </c>
      <c r="I59" s="10">
        <f>WORKDAY(H59,5,jours_fériés[Dates])</f>
        <v>45033</v>
      </c>
      <c r="J59" s="10">
        <f>WORKDAY(K59,-4,jours_fériés[Dates])</f>
        <v>45040</v>
      </c>
      <c r="K59" s="10">
        <f t="shared" si="0"/>
        <v>45044</v>
      </c>
      <c r="L59" s="10">
        <f>WORKDAY(M59,-1,jours_fériés[Dates])</f>
        <v>45044</v>
      </c>
      <c r="M59" s="10">
        <f>WORKDAY(N59,-5,jours_fériés[Dates])</f>
        <v>45048</v>
      </c>
      <c r="N59" s="10">
        <f>WORKDAY(P59,-8,jours_fériés[Dates])</f>
        <v>45056</v>
      </c>
      <c r="O59">
        <v>500</v>
      </c>
      <c r="P59" s="10">
        <f>WORKDAY(Q59,-5,jours_fériés[Dates])</f>
        <v>45069</v>
      </c>
      <c r="Q59" s="10">
        <v>45077</v>
      </c>
      <c r="R59" t="s">
        <v>317</v>
      </c>
    </row>
  </sheetData>
  <mergeCells count="1">
    <mergeCell ref="A1:R2"/>
  </mergeCell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2C20D2A-3F38-4E8E-8A72-E389A1758C0F}">
  <sheetPr codeName="Feuil2"/>
  <dimension ref="A1:Q112"/>
  <sheetViews>
    <sheetView zoomScale="70" zoomScaleNormal="70" workbookViewId="0">
      <selection activeCell="H34" sqref="H34:H40"/>
    </sheetView>
  </sheetViews>
  <sheetFormatPr baseColWidth="10" defaultRowHeight="15" x14ac:dyDescent="0.25"/>
  <cols>
    <col min="1" max="1" width="12.5703125" bestFit="1" customWidth="1"/>
    <col min="2" max="2" width="12.140625" bestFit="1" customWidth="1"/>
    <col min="3" max="3" width="36.140625" bestFit="1" customWidth="1"/>
    <col min="4" max="4" width="14.140625" bestFit="1" customWidth="1"/>
    <col min="5" max="5" width="7.85546875" bestFit="1" customWidth="1"/>
    <col min="6" max="6" width="15.28515625" bestFit="1" customWidth="1"/>
    <col min="7" max="7" width="14.7109375" bestFit="1" customWidth="1"/>
    <col min="8" max="8" width="14.28515625" bestFit="1" customWidth="1"/>
    <col min="9" max="9" width="18.7109375" bestFit="1" customWidth="1"/>
    <col min="10" max="10" width="13.140625" bestFit="1" customWidth="1"/>
    <col min="11" max="11" width="13.85546875" bestFit="1" customWidth="1"/>
    <col min="12" max="12" width="18" customWidth="1"/>
    <col min="13" max="13" width="18.42578125" customWidth="1"/>
    <col min="14" max="14" width="17.28515625" customWidth="1"/>
    <col min="15" max="15" width="13.28515625" bestFit="1" customWidth="1"/>
    <col min="16" max="16" width="14" bestFit="1" customWidth="1"/>
  </cols>
  <sheetData>
    <row r="1" spans="1:17" ht="25.5" x14ac:dyDescent="0.25">
      <c r="A1" s="1" t="s">
        <v>0</v>
      </c>
      <c r="B1" s="1" t="s">
        <v>1</v>
      </c>
      <c r="C1" s="1" t="s">
        <v>2</v>
      </c>
      <c r="D1" s="1" t="s">
        <v>3</v>
      </c>
      <c r="E1" s="1" t="s">
        <v>4</v>
      </c>
      <c r="F1" s="1" t="s">
        <v>5</v>
      </c>
      <c r="G1" s="1" t="s">
        <v>6</v>
      </c>
      <c r="H1" s="1" t="s">
        <v>7</v>
      </c>
      <c r="I1" s="1" t="s">
        <v>8</v>
      </c>
      <c r="J1" s="1" t="s">
        <v>9</v>
      </c>
      <c r="K1" s="1" t="s">
        <v>10</v>
      </c>
      <c r="L1" s="15" t="s">
        <v>11</v>
      </c>
      <c r="M1" s="16" t="s">
        <v>12</v>
      </c>
      <c r="N1" s="16" t="s">
        <v>13</v>
      </c>
      <c r="O1" s="16" t="s">
        <v>14</v>
      </c>
      <c r="P1" s="16" t="s">
        <v>15</v>
      </c>
      <c r="Q1" s="16" t="s">
        <v>16</v>
      </c>
    </row>
    <row r="2" spans="1:17" x14ac:dyDescent="0.25">
      <c r="A2" t="s">
        <v>361</v>
      </c>
      <c r="B2" t="s">
        <v>17</v>
      </c>
      <c r="C2" t="s">
        <v>18</v>
      </c>
      <c r="D2" s="2" t="s">
        <v>19</v>
      </c>
      <c r="E2" s="2">
        <v>1</v>
      </c>
      <c r="F2" s="2">
        <v>1</v>
      </c>
      <c r="G2">
        <v>3</v>
      </c>
      <c r="H2" s="3" t="s">
        <v>20</v>
      </c>
      <c r="I2" s="3" t="s">
        <v>21</v>
      </c>
      <c r="J2" s="3" t="s">
        <v>22</v>
      </c>
      <c r="K2" s="3">
        <v>22</v>
      </c>
      <c r="L2" s="14">
        <v>47</v>
      </c>
      <c r="M2" s="3">
        <v>47</v>
      </c>
      <c r="N2" s="3">
        <v>47</v>
      </c>
      <c r="O2" s="3">
        <v>41</v>
      </c>
      <c r="P2" s="3">
        <v>43</v>
      </c>
      <c r="Q2" s="3">
        <v>43</v>
      </c>
    </row>
    <row r="3" spans="1:17" x14ac:dyDescent="0.25">
      <c r="A3" t="s">
        <v>361</v>
      </c>
      <c r="B3" t="s">
        <v>17</v>
      </c>
      <c r="C3" t="s">
        <v>23</v>
      </c>
      <c r="D3" s="2" t="s">
        <v>24</v>
      </c>
      <c r="E3" s="2">
        <v>1</v>
      </c>
      <c r="F3" s="2">
        <v>1</v>
      </c>
      <c r="G3">
        <v>1</v>
      </c>
      <c r="H3" s="3" t="s">
        <v>20</v>
      </c>
      <c r="I3" s="3" t="s">
        <v>21</v>
      </c>
      <c r="J3" s="3" t="s">
        <v>25</v>
      </c>
      <c r="K3" s="3">
        <v>6</v>
      </c>
      <c r="L3" s="14">
        <v>48</v>
      </c>
      <c r="M3" s="3">
        <v>55</v>
      </c>
      <c r="N3" s="3">
        <v>55</v>
      </c>
      <c r="O3" s="3">
        <v>46</v>
      </c>
      <c r="P3" s="3">
        <v>47</v>
      </c>
      <c r="Q3" s="3">
        <v>47</v>
      </c>
    </row>
    <row r="4" spans="1:17" x14ac:dyDescent="0.25">
      <c r="A4" t="s">
        <v>361</v>
      </c>
      <c r="B4" t="s">
        <v>17</v>
      </c>
      <c r="C4" t="s">
        <v>26</v>
      </c>
      <c r="D4" s="2" t="s">
        <v>27</v>
      </c>
      <c r="E4" s="2">
        <v>1</v>
      </c>
      <c r="F4" s="2">
        <v>1</v>
      </c>
      <c r="G4">
        <v>2</v>
      </c>
      <c r="H4" s="3" t="s">
        <v>28</v>
      </c>
      <c r="I4" s="3" t="s">
        <v>21</v>
      </c>
      <c r="J4" s="3" t="s">
        <v>22</v>
      </c>
      <c r="K4" s="3">
        <v>8</v>
      </c>
      <c r="L4" s="14">
        <v>50</v>
      </c>
      <c r="M4" s="3">
        <v>48</v>
      </c>
      <c r="N4" s="3">
        <v>48</v>
      </c>
      <c r="O4" s="3">
        <v>51</v>
      </c>
      <c r="P4" s="3">
        <v>48</v>
      </c>
      <c r="Q4" s="3">
        <v>48</v>
      </c>
    </row>
    <row r="5" spans="1:17" x14ac:dyDescent="0.25">
      <c r="A5" t="s">
        <v>361</v>
      </c>
      <c r="B5" t="s">
        <v>17</v>
      </c>
      <c r="C5" t="s">
        <v>29</v>
      </c>
      <c r="D5" s="2" t="s">
        <v>30</v>
      </c>
      <c r="E5" s="2">
        <v>1</v>
      </c>
      <c r="F5" s="2">
        <v>1</v>
      </c>
      <c r="G5">
        <v>1</v>
      </c>
      <c r="H5" s="3" t="s">
        <v>28</v>
      </c>
      <c r="I5" s="3" t="s">
        <v>31</v>
      </c>
      <c r="J5" s="3" t="s">
        <v>22</v>
      </c>
      <c r="K5" s="3">
        <v>8</v>
      </c>
      <c r="L5" s="14">
        <v>49</v>
      </c>
      <c r="M5" s="3">
        <v>56</v>
      </c>
      <c r="N5" s="3">
        <v>56</v>
      </c>
      <c r="O5" s="3">
        <v>54</v>
      </c>
      <c r="P5" s="3">
        <v>50</v>
      </c>
      <c r="Q5" s="3">
        <v>50</v>
      </c>
    </row>
    <row r="6" spans="1:17" x14ac:dyDescent="0.25">
      <c r="A6" t="s">
        <v>361</v>
      </c>
      <c r="B6" t="s">
        <v>17</v>
      </c>
      <c r="C6" t="s">
        <v>32</v>
      </c>
      <c r="D6" s="2" t="s">
        <v>33</v>
      </c>
      <c r="E6" s="2">
        <v>1</v>
      </c>
      <c r="F6" s="2">
        <v>1</v>
      </c>
      <c r="G6">
        <v>1</v>
      </c>
      <c r="H6" s="3" t="s">
        <v>28</v>
      </c>
      <c r="I6" s="3" t="s">
        <v>31</v>
      </c>
      <c r="J6" s="3" t="s">
        <v>22</v>
      </c>
      <c r="K6" s="3">
        <v>8</v>
      </c>
      <c r="L6" s="14">
        <v>49</v>
      </c>
      <c r="M6" s="3">
        <v>56</v>
      </c>
      <c r="N6" s="3">
        <v>56</v>
      </c>
      <c r="O6" s="3">
        <v>54</v>
      </c>
      <c r="P6" s="3">
        <v>50</v>
      </c>
      <c r="Q6" s="3">
        <v>50</v>
      </c>
    </row>
    <row r="7" spans="1:17" x14ac:dyDescent="0.25">
      <c r="A7" t="s">
        <v>361</v>
      </c>
      <c r="B7" t="s">
        <v>17</v>
      </c>
      <c r="C7" t="s">
        <v>34</v>
      </c>
      <c r="D7" s="2" t="s">
        <v>35</v>
      </c>
      <c r="E7" s="2">
        <v>1</v>
      </c>
      <c r="F7" s="2">
        <v>1</v>
      </c>
      <c r="G7">
        <v>1</v>
      </c>
      <c r="H7" s="3" t="s">
        <v>28</v>
      </c>
      <c r="I7" s="3" t="s">
        <v>31</v>
      </c>
      <c r="J7" s="3" t="s">
        <v>22</v>
      </c>
      <c r="K7" s="3">
        <v>8</v>
      </c>
      <c r="L7" s="14">
        <v>49</v>
      </c>
      <c r="M7" s="3">
        <v>56</v>
      </c>
      <c r="N7" s="3">
        <v>56</v>
      </c>
      <c r="O7" s="3">
        <v>54</v>
      </c>
      <c r="P7" s="3">
        <v>50</v>
      </c>
      <c r="Q7" s="3">
        <v>50</v>
      </c>
    </row>
    <row r="8" spans="1:17" x14ac:dyDescent="0.25">
      <c r="A8" t="s">
        <v>361</v>
      </c>
      <c r="B8" t="s">
        <v>17</v>
      </c>
      <c r="C8" t="s">
        <v>36</v>
      </c>
      <c r="D8" s="2" t="s">
        <v>37</v>
      </c>
      <c r="E8" s="2">
        <v>1</v>
      </c>
      <c r="F8" s="2">
        <v>1</v>
      </c>
      <c r="G8">
        <v>1</v>
      </c>
      <c r="H8" s="3" t="s">
        <v>28</v>
      </c>
      <c r="I8" s="3" t="s">
        <v>31</v>
      </c>
      <c r="J8" s="3" t="s">
        <v>22</v>
      </c>
      <c r="K8" s="3">
        <v>8</v>
      </c>
      <c r="L8" s="14">
        <v>49</v>
      </c>
      <c r="M8" s="3">
        <v>56</v>
      </c>
      <c r="N8" s="3">
        <v>56</v>
      </c>
      <c r="O8" s="3">
        <v>54</v>
      </c>
      <c r="P8" s="3">
        <v>50</v>
      </c>
      <c r="Q8" s="3">
        <v>50</v>
      </c>
    </row>
    <row r="9" spans="1:17" x14ac:dyDescent="0.25">
      <c r="A9" t="s">
        <v>361</v>
      </c>
      <c r="B9" t="s">
        <v>17</v>
      </c>
      <c r="C9" t="s">
        <v>38</v>
      </c>
      <c r="D9" s="2" t="s">
        <v>39</v>
      </c>
      <c r="E9" s="2">
        <v>1</v>
      </c>
      <c r="F9" s="2">
        <v>1</v>
      </c>
      <c r="G9">
        <v>1</v>
      </c>
      <c r="H9" s="3" t="s">
        <v>28</v>
      </c>
      <c r="I9" s="3" t="s">
        <v>21</v>
      </c>
      <c r="J9" s="3" t="s">
        <v>25</v>
      </c>
      <c r="K9" s="3">
        <v>4</v>
      </c>
      <c r="L9" s="14">
        <v>51</v>
      </c>
      <c r="M9" s="3">
        <v>57</v>
      </c>
      <c r="N9" s="3">
        <v>57</v>
      </c>
      <c r="O9" s="3">
        <v>55</v>
      </c>
      <c r="P9" s="3">
        <v>52</v>
      </c>
      <c r="Q9" s="3">
        <v>52</v>
      </c>
    </row>
    <row r="10" spans="1:17" x14ac:dyDescent="0.25">
      <c r="A10" t="s">
        <v>361</v>
      </c>
      <c r="B10" t="s">
        <v>17</v>
      </c>
      <c r="C10" t="s">
        <v>40</v>
      </c>
      <c r="D10" s="2" t="s">
        <v>41</v>
      </c>
      <c r="E10" s="2">
        <v>1</v>
      </c>
      <c r="F10" s="2">
        <v>1</v>
      </c>
      <c r="G10">
        <v>1</v>
      </c>
      <c r="H10" s="3" t="s">
        <v>28</v>
      </c>
      <c r="I10" s="3" t="s">
        <v>21</v>
      </c>
      <c r="J10" s="3" t="s">
        <v>42</v>
      </c>
      <c r="K10" s="3">
        <v>1</v>
      </c>
      <c r="L10" s="14">
        <v>54</v>
      </c>
      <c r="M10" s="3">
        <v>58</v>
      </c>
      <c r="N10" s="3">
        <v>58</v>
      </c>
      <c r="O10" s="3">
        <v>56</v>
      </c>
      <c r="P10" s="3">
        <v>54</v>
      </c>
      <c r="Q10" s="3">
        <v>54</v>
      </c>
    </row>
    <row r="11" spans="1:17" x14ac:dyDescent="0.25">
      <c r="A11" t="s">
        <v>361</v>
      </c>
      <c r="B11" t="s">
        <v>17</v>
      </c>
      <c r="C11" t="s">
        <v>43</v>
      </c>
      <c r="D11" s="2" t="s">
        <v>44</v>
      </c>
      <c r="E11" s="2">
        <v>1</v>
      </c>
      <c r="F11" s="2">
        <v>1</v>
      </c>
      <c r="G11">
        <v>1</v>
      </c>
      <c r="H11" s="3" t="s">
        <v>28</v>
      </c>
      <c r="I11" s="3" t="s">
        <v>31</v>
      </c>
      <c r="J11" s="3" t="s">
        <v>45</v>
      </c>
      <c r="K11" s="3">
        <v>4</v>
      </c>
      <c r="L11" s="14" t="s">
        <v>46</v>
      </c>
      <c r="M11" s="3" t="s">
        <v>46</v>
      </c>
      <c r="N11" s="3" t="s">
        <v>46</v>
      </c>
      <c r="O11" s="3" t="s">
        <v>46</v>
      </c>
      <c r="P11" s="3" t="s">
        <v>46</v>
      </c>
      <c r="Q11" s="3" t="s">
        <v>46</v>
      </c>
    </row>
    <row r="12" spans="1:17" x14ac:dyDescent="0.25">
      <c r="A12" t="s">
        <v>361</v>
      </c>
      <c r="B12" t="s">
        <v>17</v>
      </c>
      <c r="C12" t="s">
        <v>47</v>
      </c>
      <c r="D12" s="2" t="s">
        <v>48</v>
      </c>
      <c r="E12" s="2">
        <v>1</v>
      </c>
      <c r="F12" s="2">
        <v>1</v>
      </c>
      <c r="G12">
        <v>1</v>
      </c>
      <c r="H12" s="3" t="s">
        <v>28</v>
      </c>
      <c r="I12" s="3" t="s">
        <v>21</v>
      </c>
      <c r="J12" s="3" t="s">
        <v>42</v>
      </c>
      <c r="K12" s="3">
        <v>0</v>
      </c>
      <c r="L12" s="14" t="s">
        <v>49</v>
      </c>
      <c r="M12" s="3" t="s">
        <v>49</v>
      </c>
      <c r="N12" s="3" t="s">
        <v>49</v>
      </c>
      <c r="O12" s="3" t="s">
        <v>49</v>
      </c>
      <c r="P12" s="3" t="s">
        <v>49</v>
      </c>
      <c r="Q12" s="3" t="s">
        <v>49</v>
      </c>
    </row>
    <row r="13" spans="1:17" x14ac:dyDescent="0.25">
      <c r="A13" t="s">
        <v>361</v>
      </c>
      <c r="B13" t="s">
        <v>17</v>
      </c>
      <c r="C13" t="s">
        <v>50</v>
      </c>
      <c r="D13" s="2" t="s">
        <v>51</v>
      </c>
      <c r="E13" s="2">
        <v>1</v>
      </c>
      <c r="F13" s="2">
        <v>1</v>
      </c>
      <c r="G13">
        <v>2</v>
      </c>
      <c r="H13" s="3" t="s">
        <v>52</v>
      </c>
      <c r="I13" s="3" t="s">
        <v>21</v>
      </c>
      <c r="J13" s="3" t="s">
        <v>22</v>
      </c>
      <c r="K13" s="3">
        <v>12</v>
      </c>
      <c r="L13" s="14">
        <v>52</v>
      </c>
      <c r="M13" s="3">
        <v>10</v>
      </c>
      <c r="N13" s="3">
        <v>10</v>
      </c>
      <c r="O13" s="3">
        <v>10</v>
      </c>
      <c r="P13" s="3">
        <v>49</v>
      </c>
      <c r="Q13" s="3">
        <v>49</v>
      </c>
    </row>
    <row r="14" spans="1:17" x14ac:dyDescent="0.25">
      <c r="A14" t="s">
        <v>361</v>
      </c>
      <c r="B14" t="s">
        <v>17</v>
      </c>
      <c r="C14" t="s">
        <v>53</v>
      </c>
      <c r="D14" s="2" t="s">
        <v>54</v>
      </c>
      <c r="E14" s="2">
        <v>1</v>
      </c>
      <c r="F14" s="2">
        <v>1</v>
      </c>
      <c r="G14">
        <v>1</v>
      </c>
      <c r="H14" s="3" t="s">
        <v>52</v>
      </c>
      <c r="I14" s="3" t="s">
        <v>21</v>
      </c>
      <c r="J14" s="3" t="s">
        <v>25</v>
      </c>
      <c r="K14" s="3">
        <v>4</v>
      </c>
      <c r="L14" s="14">
        <v>53</v>
      </c>
      <c r="M14" s="3">
        <v>20</v>
      </c>
      <c r="N14" s="3">
        <v>20</v>
      </c>
      <c r="O14" s="3">
        <v>20</v>
      </c>
      <c r="P14" s="3">
        <v>53</v>
      </c>
      <c r="Q14" s="3">
        <v>53</v>
      </c>
    </row>
    <row r="15" spans="1:17" x14ac:dyDescent="0.25">
      <c r="A15" t="s">
        <v>361</v>
      </c>
      <c r="B15" t="s">
        <v>17</v>
      </c>
      <c r="C15" t="s">
        <v>55</v>
      </c>
      <c r="D15" s="2" t="s">
        <v>56</v>
      </c>
      <c r="E15" s="2">
        <v>1</v>
      </c>
      <c r="F15" s="2">
        <v>1</v>
      </c>
      <c r="G15">
        <v>2</v>
      </c>
      <c r="H15" s="3" t="s">
        <v>57</v>
      </c>
      <c r="I15" s="3" t="s">
        <v>58</v>
      </c>
      <c r="J15" s="3" t="s">
        <v>42</v>
      </c>
      <c r="K15" s="3">
        <v>0.25</v>
      </c>
      <c r="L15" s="14">
        <v>10</v>
      </c>
      <c r="M15" s="3"/>
      <c r="N15" s="3"/>
      <c r="O15" s="3"/>
      <c r="P15" s="3">
        <v>5</v>
      </c>
      <c r="Q15" s="3">
        <v>5</v>
      </c>
    </row>
    <row r="16" spans="1:17" x14ac:dyDescent="0.25">
      <c r="A16" t="s">
        <v>361</v>
      </c>
      <c r="B16" t="s">
        <v>17</v>
      </c>
      <c r="C16" t="s">
        <v>59</v>
      </c>
      <c r="D16" s="2" t="s">
        <v>60</v>
      </c>
      <c r="E16" s="2">
        <v>1</v>
      </c>
      <c r="F16" s="2">
        <v>1</v>
      </c>
      <c r="G16">
        <v>3</v>
      </c>
      <c r="H16" s="3" t="s">
        <v>57</v>
      </c>
      <c r="I16" s="3" t="s">
        <v>58</v>
      </c>
      <c r="J16" s="3" t="s">
        <v>42</v>
      </c>
      <c r="K16" s="3">
        <v>0.25</v>
      </c>
      <c r="L16" s="14">
        <v>11</v>
      </c>
      <c r="M16" s="3"/>
      <c r="N16" s="3"/>
      <c r="O16" s="3"/>
      <c r="P16" s="3">
        <v>6</v>
      </c>
      <c r="Q16" s="3">
        <v>6</v>
      </c>
    </row>
    <row r="17" spans="1:17" x14ac:dyDescent="0.25">
      <c r="A17" t="s">
        <v>361</v>
      </c>
      <c r="B17" t="s">
        <v>17</v>
      </c>
      <c r="C17" t="s">
        <v>61</v>
      </c>
      <c r="D17" s="2" t="s">
        <v>62</v>
      </c>
      <c r="E17" s="2">
        <v>1</v>
      </c>
      <c r="F17" s="2">
        <v>1</v>
      </c>
      <c r="G17">
        <v>3</v>
      </c>
      <c r="H17" s="3" t="s">
        <v>57</v>
      </c>
      <c r="I17" s="3" t="s">
        <v>58</v>
      </c>
      <c r="J17" s="3" t="s">
        <v>45</v>
      </c>
      <c r="K17" s="3">
        <v>0.25</v>
      </c>
      <c r="L17" s="14">
        <v>12</v>
      </c>
      <c r="M17" s="3"/>
      <c r="N17" s="3"/>
      <c r="O17" s="3"/>
      <c r="P17" s="3">
        <v>7</v>
      </c>
      <c r="Q17" s="3">
        <v>7</v>
      </c>
    </row>
    <row r="18" spans="1:17" x14ac:dyDescent="0.25">
      <c r="A18" t="s">
        <v>361</v>
      </c>
      <c r="B18" t="s">
        <v>17</v>
      </c>
      <c r="C18" t="s">
        <v>63</v>
      </c>
      <c r="D18" s="2" t="s">
        <v>64</v>
      </c>
      <c r="E18" s="2">
        <v>1</v>
      </c>
      <c r="F18" s="2">
        <v>1</v>
      </c>
      <c r="G18">
        <v>5</v>
      </c>
      <c r="H18" s="3" t="s">
        <v>57</v>
      </c>
      <c r="I18" s="3" t="s">
        <v>58</v>
      </c>
      <c r="J18" s="3" t="s">
        <v>42</v>
      </c>
      <c r="K18" s="3">
        <v>2</v>
      </c>
      <c r="L18" s="14">
        <v>13</v>
      </c>
      <c r="M18" s="3"/>
      <c r="N18" s="3"/>
      <c r="O18" s="3"/>
      <c r="P18" s="3">
        <v>10</v>
      </c>
      <c r="Q18" s="3">
        <v>10</v>
      </c>
    </row>
    <row r="19" spans="1:17" x14ac:dyDescent="0.25">
      <c r="A19" t="s">
        <v>361</v>
      </c>
      <c r="B19" t="s">
        <v>17</v>
      </c>
      <c r="C19" t="s">
        <v>65</v>
      </c>
      <c r="D19" s="2" t="s">
        <v>66</v>
      </c>
      <c r="E19" s="2">
        <v>1</v>
      </c>
      <c r="F19" s="2">
        <v>1</v>
      </c>
      <c r="G19">
        <v>1</v>
      </c>
      <c r="H19" s="3" t="s">
        <v>57</v>
      </c>
      <c r="I19" s="3" t="s">
        <v>58</v>
      </c>
      <c r="J19" s="3" t="s">
        <v>45</v>
      </c>
      <c r="K19" s="3">
        <v>3</v>
      </c>
      <c r="L19" s="14">
        <v>29</v>
      </c>
      <c r="M19" s="3"/>
      <c r="N19" s="3"/>
      <c r="O19" s="3"/>
      <c r="P19" s="3">
        <v>29</v>
      </c>
      <c r="Q19" s="3">
        <v>29</v>
      </c>
    </row>
    <row r="20" spans="1:17" x14ac:dyDescent="0.25">
      <c r="A20" t="s">
        <v>361</v>
      </c>
      <c r="B20" t="s">
        <v>17</v>
      </c>
      <c r="C20" t="s">
        <v>67</v>
      </c>
      <c r="D20" s="2" t="s">
        <v>68</v>
      </c>
      <c r="E20" s="2">
        <v>1</v>
      </c>
      <c r="F20" s="2">
        <v>1</v>
      </c>
      <c r="G20">
        <v>1</v>
      </c>
      <c r="H20" s="3" t="s">
        <v>57</v>
      </c>
      <c r="I20" s="3" t="s">
        <v>58</v>
      </c>
      <c r="J20" s="3" t="s">
        <v>45</v>
      </c>
      <c r="K20" s="3">
        <v>3</v>
      </c>
      <c r="L20" s="14">
        <v>30</v>
      </c>
      <c r="M20" s="3"/>
      <c r="N20" s="3"/>
      <c r="O20" s="3"/>
      <c r="P20" s="3">
        <v>30</v>
      </c>
      <c r="Q20" s="3">
        <v>30</v>
      </c>
    </row>
    <row r="21" spans="1:17" x14ac:dyDescent="0.25">
      <c r="A21" t="s">
        <v>361</v>
      </c>
      <c r="B21" t="s">
        <v>17</v>
      </c>
      <c r="C21" t="s">
        <v>69</v>
      </c>
      <c r="D21" s="2" t="s">
        <v>70</v>
      </c>
      <c r="E21" s="2">
        <v>1</v>
      </c>
      <c r="F21" s="2">
        <v>1</v>
      </c>
      <c r="G21">
        <v>3</v>
      </c>
      <c r="H21" s="3" t="s">
        <v>57</v>
      </c>
      <c r="I21" s="3" t="s">
        <v>58</v>
      </c>
      <c r="J21" s="3" t="s">
        <v>22</v>
      </c>
      <c r="K21" s="3">
        <v>6</v>
      </c>
      <c r="L21" s="14">
        <v>33</v>
      </c>
      <c r="M21" s="3"/>
      <c r="N21" s="3"/>
      <c r="O21" s="3"/>
      <c r="P21" s="3">
        <v>38</v>
      </c>
      <c r="Q21" s="3">
        <v>38</v>
      </c>
    </row>
    <row r="22" spans="1:17" x14ac:dyDescent="0.25">
      <c r="A22" t="s">
        <v>361</v>
      </c>
      <c r="B22" t="s">
        <v>17</v>
      </c>
      <c r="C22" t="s">
        <v>71</v>
      </c>
      <c r="D22" s="2" t="s">
        <v>72</v>
      </c>
      <c r="E22" s="2">
        <v>1</v>
      </c>
      <c r="F22" s="2">
        <v>1</v>
      </c>
      <c r="G22">
        <v>2</v>
      </c>
      <c r="H22" s="3" t="s">
        <v>73</v>
      </c>
      <c r="I22" s="3" t="s">
        <v>58</v>
      </c>
      <c r="J22" s="3" t="s">
        <v>25</v>
      </c>
      <c r="K22" s="3">
        <v>4</v>
      </c>
      <c r="L22" s="14">
        <v>39</v>
      </c>
      <c r="M22" s="3"/>
      <c r="N22" s="3"/>
      <c r="O22" s="3"/>
      <c r="P22" s="3">
        <v>41</v>
      </c>
      <c r="Q22" s="3">
        <v>41</v>
      </c>
    </row>
    <row r="23" spans="1:17" x14ac:dyDescent="0.25">
      <c r="A23" t="s">
        <v>361</v>
      </c>
      <c r="B23" t="s">
        <v>17</v>
      </c>
      <c r="C23" t="s">
        <v>74</v>
      </c>
      <c r="D23" s="2" t="s">
        <v>75</v>
      </c>
      <c r="E23" s="2">
        <v>1</v>
      </c>
      <c r="F23" s="2">
        <v>1</v>
      </c>
      <c r="G23">
        <v>2</v>
      </c>
      <c r="H23" s="3" t="s">
        <v>73</v>
      </c>
      <c r="I23" s="3" t="s">
        <v>58</v>
      </c>
      <c r="J23" s="3" t="s">
        <v>25</v>
      </c>
      <c r="K23" s="3">
        <v>7</v>
      </c>
      <c r="L23" s="14">
        <v>40</v>
      </c>
      <c r="M23" s="3"/>
      <c r="N23" s="3"/>
      <c r="O23" s="3"/>
      <c r="P23" s="3">
        <v>42</v>
      </c>
      <c r="Q23" s="3">
        <v>42</v>
      </c>
    </row>
    <row r="24" spans="1:17" x14ac:dyDescent="0.25">
      <c r="A24" t="s">
        <v>361</v>
      </c>
      <c r="B24" t="s">
        <v>17</v>
      </c>
      <c r="C24" t="s">
        <v>76</v>
      </c>
      <c r="D24" s="2" t="s">
        <v>77</v>
      </c>
      <c r="E24" s="2">
        <v>1</v>
      </c>
      <c r="F24" s="2">
        <v>1</v>
      </c>
      <c r="G24">
        <v>4</v>
      </c>
      <c r="H24" s="3" t="s">
        <v>73</v>
      </c>
      <c r="I24" s="3" t="s">
        <v>58</v>
      </c>
      <c r="J24" s="3" t="s">
        <v>42</v>
      </c>
      <c r="K24" s="3">
        <v>0.5</v>
      </c>
      <c r="L24" s="14">
        <v>44</v>
      </c>
      <c r="M24" s="3"/>
      <c r="N24" s="3"/>
      <c r="O24" s="3"/>
      <c r="P24" s="3">
        <v>44</v>
      </c>
      <c r="Q24" s="3">
        <v>44</v>
      </c>
    </row>
    <row r="25" spans="1:17" x14ac:dyDescent="0.25">
      <c r="A25" t="s">
        <v>361</v>
      </c>
      <c r="B25" t="s">
        <v>17</v>
      </c>
      <c r="C25" t="s">
        <v>78</v>
      </c>
      <c r="D25" s="2" t="s">
        <v>79</v>
      </c>
      <c r="E25" s="2">
        <v>1</v>
      </c>
      <c r="F25" s="2">
        <v>1</v>
      </c>
      <c r="G25">
        <v>8</v>
      </c>
      <c r="H25" s="3" t="s">
        <v>73</v>
      </c>
      <c r="I25" s="3" t="s">
        <v>58</v>
      </c>
      <c r="J25" s="3" t="s">
        <v>25</v>
      </c>
      <c r="K25" s="3">
        <v>2</v>
      </c>
      <c r="L25" s="14">
        <v>45</v>
      </c>
      <c r="M25" s="3"/>
      <c r="N25" s="3"/>
      <c r="O25" s="3"/>
      <c r="P25" s="3">
        <v>45</v>
      </c>
      <c r="Q25" s="3">
        <v>45</v>
      </c>
    </row>
    <row r="26" spans="1:17" x14ac:dyDescent="0.25">
      <c r="A26" t="s">
        <v>361</v>
      </c>
      <c r="B26" t="s">
        <v>17</v>
      </c>
      <c r="C26" t="s">
        <v>80</v>
      </c>
      <c r="D26" s="2" t="s">
        <v>81</v>
      </c>
      <c r="E26" s="2">
        <v>1</v>
      </c>
      <c r="F26" s="2">
        <v>1</v>
      </c>
      <c r="G26">
        <v>2</v>
      </c>
      <c r="H26" s="3" t="s">
        <v>73</v>
      </c>
      <c r="I26" s="3" t="s">
        <v>58</v>
      </c>
      <c r="J26" s="3" t="s">
        <v>22</v>
      </c>
      <c r="K26" s="3">
        <v>12</v>
      </c>
      <c r="L26" s="14">
        <v>46</v>
      </c>
      <c r="M26" s="3"/>
      <c r="N26" s="3"/>
      <c r="O26" s="3"/>
      <c r="P26" s="3">
        <v>51</v>
      </c>
      <c r="Q26" s="3">
        <v>51</v>
      </c>
    </row>
    <row r="27" spans="1:17" x14ac:dyDescent="0.25">
      <c r="A27" t="s">
        <v>361</v>
      </c>
      <c r="B27" t="s">
        <v>17</v>
      </c>
      <c r="C27" t="s">
        <v>82</v>
      </c>
      <c r="D27" s="2" t="s">
        <v>83</v>
      </c>
      <c r="E27" s="2">
        <v>1</v>
      </c>
      <c r="F27" s="2">
        <v>1</v>
      </c>
      <c r="G27">
        <v>2</v>
      </c>
      <c r="H27" s="3" t="s">
        <v>84</v>
      </c>
      <c r="I27" s="3" t="s">
        <v>85</v>
      </c>
      <c r="J27" s="3" t="s">
        <v>22</v>
      </c>
      <c r="K27" s="3">
        <v>9</v>
      </c>
      <c r="L27" s="14">
        <v>2</v>
      </c>
      <c r="M27" s="3">
        <v>2</v>
      </c>
      <c r="N27" s="3">
        <v>2</v>
      </c>
      <c r="O27" s="3">
        <v>2</v>
      </c>
      <c r="P27" s="3"/>
      <c r="Q27" s="3"/>
    </row>
    <row r="28" spans="1:17" x14ac:dyDescent="0.25">
      <c r="A28" t="s">
        <v>361</v>
      </c>
      <c r="B28" t="s">
        <v>17</v>
      </c>
      <c r="C28" t="s">
        <v>86</v>
      </c>
      <c r="D28" s="2" t="s">
        <v>87</v>
      </c>
      <c r="E28" s="2">
        <v>1</v>
      </c>
      <c r="F28" s="2">
        <v>1</v>
      </c>
      <c r="G28">
        <v>2</v>
      </c>
      <c r="H28" s="3" t="s">
        <v>84</v>
      </c>
      <c r="I28" s="3" t="s">
        <v>58</v>
      </c>
      <c r="J28" s="3" t="s">
        <v>22</v>
      </c>
      <c r="K28" s="3">
        <v>9</v>
      </c>
      <c r="L28" s="14"/>
      <c r="M28" s="3"/>
      <c r="N28" s="3"/>
      <c r="O28" s="3"/>
      <c r="P28" s="3">
        <v>2</v>
      </c>
      <c r="Q28" s="3">
        <v>2</v>
      </c>
    </row>
    <row r="29" spans="1:17" x14ac:dyDescent="0.25">
      <c r="A29" t="s">
        <v>361</v>
      </c>
      <c r="B29" t="s">
        <v>17</v>
      </c>
      <c r="C29" t="s">
        <v>88</v>
      </c>
      <c r="D29" s="2" t="s">
        <v>89</v>
      </c>
      <c r="E29" s="2">
        <v>1</v>
      </c>
      <c r="F29" s="2">
        <v>1</v>
      </c>
      <c r="G29">
        <v>4</v>
      </c>
      <c r="H29" s="3" t="s">
        <v>84</v>
      </c>
      <c r="I29" s="3" t="s">
        <v>21</v>
      </c>
      <c r="J29" s="3" t="s">
        <v>45</v>
      </c>
      <c r="K29" s="3">
        <v>2</v>
      </c>
      <c r="L29" s="14">
        <v>9</v>
      </c>
      <c r="M29" s="3">
        <v>7</v>
      </c>
      <c r="N29" s="3">
        <v>7</v>
      </c>
      <c r="O29" s="3">
        <v>7</v>
      </c>
      <c r="P29" s="3">
        <v>11</v>
      </c>
      <c r="Q29" s="3">
        <v>11</v>
      </c>
    </row>
    <row r="30" spans="1:17" x14ac:dyDescent="0.25">
      <c r="A30" t="s">
        <v>361</v>
      </c>
      <c r="B30" t="s">
        <v>17</v>
      </c>
      <c r="C30" t="s">
        <v>90</v>
      </c>
      <c r="D30" s="2" t="s">
        <v>91</v>
      </c>
      <c r="E30" s="2">
        <v>1</v>
      </c>
      <c r="F30" s="2">
        <v>1</v>
      </c>
      <c r="G30">
        <v>2</v>
      </c>
      <c r="H30" s="3" t="s">
        <v>84</v>
      </c>
      <c r="I30" s="3" t="s">
        <v>85</v>
      </c>
      <c r="J30" s="3" t="s">
        <v>42</v>
      </c>
      <c r="K30" s="3">
        <v>0.25</v>
      </c>
      <c r="L30" s="14">
        <v>19</v>
      </c>
      <c r="M30" s="3">
        <v>15</v>
      </c>
      <c r="N30" s="3">
        <v>15</v>
      </c>
      <c r="O30" s="3">
        <v>15</v>
      </c>
      <c r="P30" s="3"/>
      <c r="Q30" s="3"/>
    </row>
    <row r="31" spans="1:17" x14ac:dyDescent="0.25">
      <c r="A31" t="s">
        <v>361</v>
      </c>
      <c r="B31" t="s">
        <v>17</v>
      </c>
      <c r="C31" t="s">
        <v>92</v>
      </c>
      <c r="D31" s="2" t="s">
        <v>93</v>
      </c>
      <c r="E31" s="2">
        <v>1</v>
      </c>
      <c r="F31" s="2">
        <v>1</v>
      </c>
      <c r="G31">
        <v>5</v>
      </c>
      <c r="H31" s="3" t="s">
        <v>84</v>
      </c>
      <c r="I31" s="3" t="s">
        <v>21</v>
      </c>
      <c r="J31" s="3" t="s">
        <v>42</v>
      </c>
      <c r="K31" s="3">
        <v>2</v>
      </c>
      <c r="L31" s="14">
        <v>16</v>
      </c>
      <c r="M31" s="3">
        <v>12</v>
      </c>
      <c r="N31" s="3">
        <v>12</v>
      </c>
      <c r="O31" s="3">
        <v>12</v>
      </c>
      <c r="P31" s="3">
        <v>13</v>
      </c>
      <c r="Q31" s="3">
        <v>13</v>
      </c>
    </row>
    <row r="32" spans="1:17" x14ac:dyDescent="0.25">
      <c r="A32" t="s">
        <v>361</v>
      </c>
      <c r="B32" t="s">
        <v>17</v>
      </c>
      <c r="C32" t="s">
        <v>94</v>
      </c>
      <c r="D32" s="2" t="s">
        <v>95</v>
      </c>
      <c r="E32" s="2">
        <v>1</v>
      </c>
      <c r="F32" s="2">
        <v>1</v>
      </c>
      <c r="G32">
        <v>2</v>
      </c>
      <c r="H32" s="3" t="s">
        <v>84</v>
      </c>
      <c r="I32" s="3" t="s">
        <v>58</v>
      </c>
      <c r="J32" s="3" t="s">
        <v>42</v>
      </c>
      <c r="K32" s="3">
        <v>0.25</v>
      </c>
      <c r="L32" s="14"/>
      <c r="M32" s="3"/>
      <c r="N32" s="3"/>
      <c r="O32" s="3"/>
      <c r="P32" s="3">
        <v>26</v>
      </c>
      <c r="Q32" s="3">
        <v>26</v>
      </c>
    </row>
    <row r="33" spans="1:17" x14ac:dyDescent="0.25">
      <c r="A33" t="s">
        <v>361</v>
      </c>
      <c r="B33" t="s">
        <v>17</v>
      </c>
      <c r="C33" t="s">
        <v>96</v>
      </c>
      <c r="D33" s="2" t="s">
        <v>97</v>
      </c>
      <c r="E33" s="2">
        <v>1</v>
      </c>
      <c r="F33" s="2">
        <v>1</v>
      </c>
      <c r="G33">
        <v>3</v>
      </c>
      <c r="H33" s="3" t="s">
        <v>84</v>
      </c>
      <c r="I33" s="3" t="s">
        <v>21</v>
      </c>
      <c r="J33" s="3" t="s">
        <v>25</v>
      </c>
      <c r="K33" s="3">
        <v>3</v>
      </c>
      <c r="L33" s="14">
        <v>27</v>
      </c>
      <c r="M33" s="3">
        <v>25</v>
      </c>
      <c r="N33" s="3">
        <v>25</v>
      </c>
      <c r="O33" s="3">
        <v>24</v>
      </c>
      <c r="P33" s="3">
        <v>32</v>
      </c>
      <c r="Q33" s="3">
        <v>32</v>
      </c>
    </row>
    <row r="34" spans="1:17" x14ac:dyDescent="0.25">
      <c r="A34" t="s">
        <v>361</v>
      </c>
      <c r="B34" t="s">
        <v>17</v>
      </c>
      <c r="C34" t="s">
        <v>98</v>
      </c>
      <c r="D34" s="2" t="s">
        <v>99</v>
      </c>
      <c r="E34" s="2">
        <v>1</v>
      </c>
      <c r="F34" s="2">
        <v>1</v>
      </c>
      <c r="G34">
        <v>2</v>
      </c>
      <c r="H34" s="3" t="s">
        <v>100</v>
      </c>
      <c r="I34" s="3" t="s">
        <v>101</v>
      </c>
      <c r="J34" s="3" t="s">
        <v>25</v>
      </c>
      <c r="K34" s="3">
        <v>7</v>
      </c>
      <c r="L34" s="14">
        <v>1</v>
      </c>
      <c r="M34" s="3"/>
      <c r="N34" s="3"/>
      <c r="O34" s="3">
        <v>4</v>
      </c>
      <c r="P34" s="3"/>
      <c r="Q34" s="3"/>
    </row>
    <row r="35" spans="1:17" x14ac:dyDescent="0.25">
      <c r="A35" t="s">
        <v>361</v>
      </c>
      <c r="B35" t="s">
        <v>17</v>
      </c>
      <c r="C35" t="s">
        <v>102</v>
      </c>
      <c r="D35" s="2" t="s">
        <v>103</v>
      </c>
      <c r="E35" s="2">
        <v>1</v>
      </c>
      <c r="F35" s="2">
        <v>1</v>
      </c>
      <c r="G35">
        <v>5</v>
      </c>
      <c r="H35" s="3" t="s">
        <v>100</v>
      </c>
      <c r="I35" s="3" t="s">
        <v>101</v>
      </c>
      <c r="J35" s="3" t="s">
        <v>42</v>
      </c>
      <c r="K35" s="3">
        <v>2</v>
      </c>
      <c r="L35" s="14">
        <v>14</v>
      </c>
      <c r="M35" s="3"/>
      <c r="N35" s="3"/>
      <c r="O35" s="3">
        <v>9</v>
      </c>
      <c r="P35" s="3"/>
      <c r="Q35" s="3"/>
    </row>
    <row r="36" spans="1:17" x14ac:dyDescent="0.25">
      <c r="A36" t="s">
        <v>361</v>
      </c>
      <c r="B36" t="s">
        <v>17</v>
      </c>
      <c r="C36" t="s">
        <v>104</v>
      </c>
      <c r="D36" s="2" t="s">
        <v>105</v>
      </c>
      <c r="E36" s="2">
        <v>1</v>
      </c>
      <c r="F36" s="2">
        <v>1</v>
      </c>
      <c r="G36">
        <v>3</v>
      </c>
      <c r="H36" s="3" t="s">
        <v>100</v>
      </c>
      <c r="I36" s="3" t="s">
        <v>101</v>
      </c>
      <c r="J36" s="3" t="s">
        <v>45</v>
      </c>
      <c r="K36" s="3">
        <v>2</v>
      </c>
      <c r="L36" s="14">
        <v>31</v>
      </c>
      <c r="M36" s="3"/>
      <c r="N36" s="3"/>
      <c r="O36" s="3">
        <v>21</v>
      </c>
      <c r="P36" s="3"/>
      <c r="Q36" s="3"/>
    </row>
    <row r="37" spans="1:17" x14ac:dyDescent="0.25">
      <c r="A37" t="s">
        <v>361</v>
      </c>
      <c r="B37" t="s">
        <v>17</v>
      </c>
      <c r="C37" t="s">
        <v>106</v>
      </c>
      <c r="D37" s="2" t="s">
        <v>107</v>
      </c>
      <c r="E37" s="2">
        <v>1</v>
      </c>
      <c r="F37" s="2">
        <v>1</v>
      </c>
      <c r="G37">
        <v>1</v>
      </c>
      <c r="H37" s="3" t="s">
        <v>100</v>
      </c>
      <c r="I37" s="3" t="s">
        <v>101</v>
      </c>
      <c r="J37" s="3" t="s">
        <v>25</v>
      </c>
      <c r="K37" s="3">
        <v>3</v>
      </c>
      <c r="L37" s="14">
        <v>32</v>
      </c>
      <c r="M37" s="3"/>
      <c r="N37" s="3"/>
      <c r="O37" s="3">
        <v>23</v>
      </c>
      <c r="P37" s="3"/>
      <c r="Q37" s="3"/>
    </row>
    <row r="38" spans="1:17" x14ac:dyDescent="0.25">
      <c r="A38" t="s">
        <v>361</v>
      </c>
      <c r="B38" t="s">
        <v>17</v>
      </c>
      <c r="C38" t="s">
        <v>108</v>
      </c>
      <c r="D38" s="2" t="s">
        <v>109</v>
      </c>
      <c r="E38" s="2">
        <v>1</v>
      </c>
      <c r="F38" s="2">
        <v>1</v>
      </c>
      <c r="G38">
        <v>3</v>
      </c>
      <c r="H38" s="3" t="s">
        <v>100</v>
      </c>
      <c r="I38" s="3" t="s">
        <v>101</v>
      </c>
      <c r="J38" s="3" t="s">
        <v>42</v>
      </c>
      <c r="K38" s="3">
        <v>1</v>
      </c>
      <c r="L38" s="14">
        <v>28</v>
      </c>
      <c r="M38" s="3"/>
      <c r="N38" s="3"/>
      <c r="O38" s="3">
        <v>19</v>
      </c>
      <c r="P38" s="3"/>
      <c r="Q38" s="3"/>
    </row>
    <row r="39" spans="1:17" x14ac:dyDescent="0.25">
      <c r="A39" t="s">
        <v>361</v>
      </c>
      <c r="B39" t="s">
        <v>17</v>
      </c>
      <c r="C39" t="s">
        <v>110</v>
      </c>
      <c r="D39" s="2" t="s">
        <v>111</v>
      </c>
      <c r="E39" s="2">
        <v>1</v>
      </c>
      <c r="F39" s="2">
        <v>1</v>
      </c>
      <c r="G39">
        <v>2</v>
      </c>
      <c r="H39" s="3" t="s">
        <v>100</v>
      </c>
      <c r="I39" s="3" t="s">
        <v>101</v>
      </c>
      <c r="J39" s="3" t="s">
        <v>42</v>
      </c>
      <c r="K39" s="3">
        <v>0.25</v>
      </c>
      <c r="L39" s="14">
        <v>17</v>
      </c>
      <c r="M39" s="3"/>
      <c r="N39" s="3"/>
      <c r="O39" s="3">
        <v>17</v>
      </c>
      <c r="P39" s="3"/>
      <c r="Q39" s="3"/>
    </row>
    <row r="40" spans="1:17" x14ac:dyDescent="0.25">
      <c r="A40" t="s">
        <v>361</v>
      </c>
      <c r="B40" t="s">
        <v>17</v>
      </c>
      <c r="C40" t="s">
        <v>112</v>
      </c>
      <c r="D40" s="2" t="s">
        <v>113</v>
      </c>
      <c r="E40" s="2">
        <v>1</v>
      </c>
      <c r="F40" s="2">
        <v>1</v>
      </c>
      <c r="G40">
        <v>4</v>
      </c>
      <c r="H40" s="3" t="s">
        <v>100</v>
      </c>
      <c r="I40" s="3" t="s">
        <v>101</v>
      </c>
      <c r="J40" s="3" t="s">
        <v>42</v>
      </c>
      <c r="K40" s="3">
        <v>1</v>
      </c>
      <c r="L40" s="14">
        <v>7</v>
      </c>
      <c r="M40" s="3"/>
      <c r="N40" s="3"/>
      <c r="O40" s="3">
        <v>5</v>
      </c>
      <c r="P40" s="3"/>
      <c r="Q40" s="3"/>
    </row>
    <row r="41" spans="1:17" x14ac:dyDescent="0.25">
      <c r="A41" t="s">
        <v>361</v>
      </c>
      <c r="B41" t="s">
        <v>17</v>
      </c>
      <c r="C41" t="s">
        <v>114</v>
      </c>
      <c r="D41" s="2" t="s">
        <v>115</v>
      </c>
      <c r="E41" s="2">
        <v>1</v>
      </c>
      <c r="F41" s="2">
        <v>1</v>
      </c>
      <c r="G41">
        <v>4</v>
      </c>
      <c r="H41" s="3" t="s">
        <v>116</v>
      </c>
      <c r="I41" s="3" t="s">
        <v>117</v>
      </c>
      <c r="J41" s="3" t="s">
        <v>42</v>
      </c>
      <c r="K41" s="3">
        <v>0.5</v>
      </c>
      <c r="L41" s="14">
        <v>34</v>
      </c>
      <c r="M41" s="3"/>
      <c r="N41" s="3">
        <v>44</v>
      </c>
      <c r="O41" s="3">
        <v>42</v>
      </c>
      <c r="P41" s="3"/>
      <c r="Q41" s="3">
        <v>31</v>
      </c>
    </row>
    <row r="42" spans="1:17" x14ac:dyDescent="0.25">
      <c r="A42" t="s">
        <v>361</v>
      </c>
      <c r="B42" t="s">
        <v>17</v>
      </c>
      <c r="C42" t="s">
        <v>118</v>
      </c>
      <c r="D42" s="2" t="s">
        <v>119</v>
      </c>
      <c r="E42" s="2">
        <v>1</v>
      </c>
      <c r="F42" s="2">
        <v>1</v>
      </c>
      <c r="G42">
        <v>4</v>
      </c>
      <c r="H42" s="3" t="s">
        <v>116</v>
      </c>
      <c r="I42" s="3" t="s">
        <v>117</v>
      </c>
      <c r="J42" s="3" t="s">
        <v>42</v>
      </c>
      <c r="K42" s="3">
        <v>1</v>
      </c>
      <c r="L42" s="14">
        <v>35</v>
      </c>
      <c r="M42" s="3"/>
      <c r="N42" s="3">
        <v>46</v>
      </c>
      <c r="O42" s="3">
        <v>44</v>
      </c>
      <c r="P42" s="3"/>
      <c r="Q42" s="3">
        <v>32</v>
      </c>
    </row>
    <row r="43" spans="1:17" x14ac:dyDescent="0.25">
      <c r="A43" t="s">
        <v>361</v>
      </c>
      <c r="B43" t="s">
        <v>17</v>
      </c>
      <c r="C43" t="s">
        <v>120</v>
      </c>
      <c r="D43" s="2" t="s">
        <v>121</v>
      </c>
      <c r="E43" s="2">
        <v>1</v>
      </c>
      <c r="F43" s="2">
        <v>1</v>
      </c>
      <c r="G43">
        <v>2</v>
      </c>
      <c r="H43" s="3" t="s">
        <v>116</v>
      </c>
      <c r="I43" s="3" t="s">
        <v>117</v>
      </c>
      <c r="J43" s="3" t="s">
        <v>25</v>
      </c>
      <c r="K43" s="3">
        <v>7</v>
      </c>
      <c r="L43" s="14">
        <v>4</v>
      </c>
      <c r="M43" s="3"/>
      <c r="N43" s="3">
        <v>30</v>
      </c>
      <c r="O43" s="3">
        <v>27</v>
      </c>
      <c r="P43" s="3"/>
      <c r="Q43" s="3">
        <v>8</v>
      </c>
    </row>
    <row r="44" spans="1:17" x14ac:dyDescent="0.25">
      <c r="A44" t="s">
        <v>361</v>
      </c>
      <c r="B44" t="s">
        <v>17</v>
      </c>
      <c r="C44" t="s">
        <v>122</v>
      </c>
      <c r="D44" s="2" t="s">
        <v>123</v>
      </c>
      <c r="E44" s="2">
        <v>1</v>
      </c>
      <c r="F44" s="2">
        <v>1</v>
      </c>
      <c r="G44">
        <v>2</v>
      </c>
      <c r="H44" s="3" t="s">
        <v>116</v>
      </c>
      <c r="I44" s="3" t="s">
        <v>117</v>
      </c>
      <c r="J44" s="3" t="s">
        <v>25</v>
      </c>
      <c r="K44" s="3">
        <v>5</v>
      </c>
      <c r="L44" s="14">
        <v>5</v>
      </c>
      <c r="M44" s="3"/>
      <c r="N44" s="3">
        <v>32</v>
      </c>
      <c r="O44" s="3">
        <v>29</v>
      </c>
      <c r="P44" s="3"/>
      <c r="Q44" s="3">
        <v>9</v>
      </c>
    </row>
    <row r="45" spans="1:17" x14ac:dyDescent="0.25">
      <c r="A45" t="s">
        <v>361</v>
      </c>
      <c r="B45" t="s">
        <v>17</v>
      </c>
      <c r="C45" t="s">
        <v>124</v>
      </c>
      <c r="D45" s="2" t="s">
        <v>125</v>
      </c>
      <c r="E45" s="3">
        <v>1</v>
      </c>
      <c r="F45" s="3">
        <v>1</v>
      </c>
      <c r="G45" s="4">
        <v>4</v>
      </c>
      <c r="H45" s="3" t="s">
        <v>116</v>
      </c>
      <c r="I45" s="3" t="s">
        <v>117</v>
      </c>
      <c r="J45" s="3" t="s">
        <v>22</v>
      </c>
      <c r="K45" s="3">
        <v>15</v>
      </c>
      <c r="L45" s="14">
        <v>38</v>
      </c>
      <c r="M45" s="3"/>
      <c r="N45" s="3">
        <v>53</v>
      </c>
      <c r="O45" s="3">
        <v>52</v>
      </c>
      <c r="P45" s="3"/>
      <c r="Q45" s="3">
        <v>37</v>
      </c>
    </row>
    <row r="46" spans="1:17" x14ac:dyDescent="0.25">
      <c r="A46" t="s">
        <v>361</v>
      </c>
      <c r="B46" t="s">
        <v>17</v>
      </c>
      <c r="C46" t="s">
        <v>126</v>
      </c>
      <c r="D46" s="2" t="s">
        <v>127</v>
      </c>
      <c r="E46" s="2">
        <v>1</v>
      </c>
      <c r="F46" s="2">
        <v>1</v>
      </c>
      <c r="G46">
        <v>2</v>
      </c>
      <c r="H46" s="3" t="s">
        <v>116</v>
      </c>
      <c r="I46" s="3" t="s">
        <v>117</v>
      </c>
      <c r="J46" s="3" t="s">
        <v>25</v>
      </c>
      <c r="K46" s="3">
        <v>2</v>
      </c>
      <c r="L46" s="14">
        <v>6</v>
      </c>
      <c r="M46" s="3"/>
      <c r="N46" s="3">
        <v>42</v>
      </c>
      <c r="O46" s="3">
        <v>39</v>
      </c>
      <c r="P46" s="3"/>
      <c r="Q46" s="3">
        <v>33</v>
      </c>
    </row>
    <row r="47" spans="1:17" x14ac:dyDescent="0.25">
      <c r="A47" t="s">
        <v>361</v>
      </c>
      <c r="B47" t="s">
        <v>17</v>
      </c>
      <c r="C47" t="s">
        <v>128</v>
      </c>
      <c r="D47" s="2" t="s">
        <v>129</v>
      </c>
      <c r="E47" s="2">
        <v>1</v>
      </c>
      <c r="F47" s="2">
        <v>1</v>
      </c>
      <c r="G47">
        <v>2</v>
      </c>
      <c r="H47" s="3" t="s">
        <v>116</v>
      </c>
      <c r="I47" s="3" t="s">
        <v>117</v>
      </c>
      <c r="J47" s="3" t="s">
        <v>22</v>
      </c>
      <c r="K47" s="3">
        <v>6</v>
      </c>
      <c r="L47" s="14">
        <v>36</v>
      </c>
      <c r="M47" s="3"/>
      <c r="N47" s="3">
        <v>49</v>
      </c>
      <c r="O47" s="3">
        <v>47</v>
      </c>
      <c r="P47" s="3"/>
      <c r="Q47" s="3">
        <v>34</v>
      </c>
    </row>
    <row r="48" spans="1:17" x14ac:dyDescent="0.25">
      <c r="A48" t="s">
        <v>361</v>
      </c>
      <c r="B48" t="s">
        <v>17</v>
      </c>
      <c r="C48" t="s">
        <v>130</v>
      </c>
      <c r="D48" s="2" t="s">
        <v>131</v>
      </c>
      <c r="E48" s="2">
        <v>1</v>
      </c>
      <c r="F48" s="2">
        <v>1</v>
      </c>
      <c r="G48">
        <v>4</v>
      </c>
      <c r="H48" s="3" t="s">
        <v>116</v>
      </c>
      <c r="I48" s="3" t="s">
        <v>117</v>
      </c>
      <c r="J48" s="3" t="s">
        <v>45</v>
      </c>
      <c r="K48" s="3">
        <v>2</v>
      </c>
      <c r="L48" s="14">
        <v>37</v>
      </c>
      <c r="M48" s="3"/>
      <c r="N48" s="3">
        <v>51</v>
      </c>
      <c r="O48" s="3">
        <v>49</v>
      </c>
      <c r="P48" s="3"/>
      <c r="Q48" s="3">
        <v>35</v>
      </c>
    </row>
    <row r="49" spans="1:17" x14ac:dyDescent="0.25">
      <c r="A49" t="s">
        <v>361</v>
      </c>
      <c r="B49" t="s">
        <v>17</v>
      </c>
      <c r="C49" t="s">
        <v>132</v>
      </c>
      <c r="D49" s="2" t="s">
        <v>133</v>
      </c>
      <c r="E49" s="2">
        <v>1</v>
      </c>
      <c r="F49" s="2">
        <v>1</v>
      </c>
      <c r="G49">
        <v>2</v>
      </c>
      <c r="H49" s="3" t="s">
        <v>134</v>
      </c>
      <c r="I49" s="3" t="s">
        <v>21</v>
      </c>
      <c r="J49" s="3" t="s">
        <v>22</v>
      </c>
      <c r="K49" s="3">
        <v>9</v>
      </c>
      <c r="L49" s="14">
        <v>3</v>
      </c>
      <c r="M49" s="3">
        <v>3</v>
      </c>
      <c r="N49" s="3">
        <v>3</v>
      </c>
      <c r="O49" s="3">
        <v>3</v>
      </c>
      <c r="P49" s="3">
        <v>1</v>
      </c>
      <c r="Q49" s="3">
        <v>1</v>
      </c>
    </row>
    <row r="50" spans="1:17" x14ac:dyDescent="0.25">
      <c r="A50" t="s">
        <v>361</v>
      </c>
      <c r="B50" t="s">
        <v>17</v>
      </c>
      <c r="C50" t="s">
        <v>135</v>
      </c>
      <c r="D50" s="2" t="s">
        <v>136</v>
      </c>
      <c r="E50" s="2">
        <v>1</v>
      </c>
      <c r="F50" s="2">
        <v>1</v>
      </c>
      <c r="G50">
        <v>4</v>
      </c>
      <c r="H50" s="3" t="s">
        <v>134</v>
      </c>
      <c r="I50" s="3" t="s">
        <v>21</v>
      </c>
      <c r="J50" s="3" t="s">
        <v>45</v>
      </c>
      <c r="K50" s="3">
        <v>2</v>
      </c>
      <c r="L50" s="14">
        <v>8</v>
      </c>
      <c r="M50" s="3">
        <v>8</v>
      </c>
      <c r="N50" s="3">
        <v>8</v>
      </c>
      <c r="O50" s="3">
        <v>8</v>
      </c>
      <c r="P50" s="3">
        <v>12</v>
      </c>
      <c r="Q50" s="3">
        <v>12</v>
      </c>
    </row>
    <row r="51" spans="1:17" x14ac:dyDescent="0.25">
      <c r="A51" t="s">
        <v>361</v>
      </c>
      <c r="B51" t="s">
        <v>17</v>
      </c>
      <c r="C51" t="s">
        <v>137</v>
      </c>
      <c r="D51" s="2" t="s">
        <v>138</v>
      </c>
      <c r="E51" s="2">
        <v>1</v>
      </c>
      <c r="F51" s="2">
        <v>1</v>
      </c>
      <c r="G51">
        <v>2</v>
      </c>
      <c r="H51" s="3" t="s">
        <v>134</v>
      </c>
      <c r="I51" s="3" t="s">
        <v>21</v>
      </c>
      <c r="J51" s="3" t="s">
        <v>42</v>
      </c>
      <c r="K51" s="3">
        <v>2</v>
      </c>
      <c r="L51" s="14">
        <v>15</v>
      </c>
      <c r="M51" s="3">
        <v>13</v>
      </c>
      <c r="N51" s="3">
        <v>13</v>
      </c>
      <c r="O51" s="3">
        <v>13</v>
      </c>
      <c r="P51" s="3">
        <v>14</v>
      </c>
      <c r="Q51" s="3">
        <v>14</v>
      </c>
    </row>
    <row r="52" spans="1:17" x14ac:dyDescent="0.25">
      <c r="A52" t="s">
        <v>361</v>
      </c>
      <c r="B52" t="s">
        <v>17</v>
      </c>
      <c r="C52" t="s">
        <v>139</v>
      </c>
      <c r="D52" s="2" t="s">
        <v>140</v>
      </c>
      <c r="E52" s="2">
        <v>1</v>
      </c>
      <c r="F52" s="2">
        <v>1</v>
      </c>
      <c r="G52">
        <v>2</v>
      </c>
      <c r="H52" s="3" t="s">
        <v>134</v>
      </c>
      <c r="I52" s="3" t="s">
        <v>21</v>
      </c>
      <c r="J52" s="3" t="s">
        <v>42</v>
      </c>
      <c r="K52" s="3">
        <v>0.25</v>
      </c>
      <c r="L52" s="14">
        <v>18</v>
      </c>
      <c r="M52" s="3">
        <v>16</v>
      </c>
      <c r="N52" s="3">
        <v>16</v>
      </c>
      <c r="O52" s="3">
        <v>16</v>
      </c>
      <c r="P52" s="3">
        <v>25</v>
      </c>
      <c r="Q52" s="3">
        <v>25</v>
      </c>
    </row>
    <row r="53" spans="1:17" x14ac:dyDescent="0.25">
      <c r="A53" t="s">
        <v>361</v>
      </c>
      <c r="B53" t="s">
        <v>17</v>
      </c>
      <c r="C53" t="s">
        <v>141</v>
      </c>
      <c r="D53" s="2" t="s">
        <v>142</v>
      </c>
      <c r="E53" s="2">
        <v>1</v>
      </c>
      <c r="F53" s="2">
        <v>1</v>
      </c>
      <c r="G53">
        <v>3</v>
      </c>
      <c r="H53" s="3" t="s">
        <v>134</v>
      </c>
      <c r="I53" s="3" t="s">
        <v>21</v>
      </c>
      <c r="J53" s="3" t="s">
        <v>25</v>
      </c>
      <c r="K53" s="3">
        <v>3</v>
      </c>
      <c r="L53" s="14">
        <v>26</v>
      </c>
      <c r="M53" s="3">
        <v>26</v>
      </c>
      <c r="N53" s="3">
        <v>26</v>
      </c>
      <c r="O53" s="3">
        <v>25</v>
      </c>
      <c r="P53" s="3">
        <v>31</v>
      </c>
      <c r="Q53" s="3">
        <v>31</v>
      </c>
    </row>
    <row r="54" spans="1:17" x14ac:dyDescent="0.25">
      <c r="A54" t="s">
        <v>361</v>
      </c>
      <c r="B54" t="s">
        <v>17</v>
      </c>
      <c r="C54" t="s">
        <v>143</v>
      </c>
      <c r="D54" s="2" t="s">
        <v>144</v>
      </c>
      <c r="E54" s="2">
        <v>1</v>
      </c>
      <c r="F54" s="2">
        <v>1</v>
      </c>
      <c r="G54">
        <v>2</v>
      </c>
      <c r="H54" s="3" t="s">
        <v>145</v>
      </c>
      <c r="I54" s="3" t="s">
        <v>146</v>
      </c>
      <c r="J54" s="3" t="s">
        <v>25</v>
      </c>
      <c r="K54" s="3">
        <v>7</v>
      </c>
      <c r="L54" s="14"/>
      <c r="M54" s="3">
        <v>1</v>
      </c>
      <c r="N54" s="3">
        <v>1</v>
      </c>
      <c r="O54" s="3">
        <v>1</v>
      </c>
      <c r="P54" s="3"/>
      <c r="Q54" s="3"/>
    </row>
    <row r="55" spans="1:17" x14ac:dyDescent="0.25">
      <c r="A55" t="s">
        <v>361</v>
      </c>
      <c r="B55" t="s">
        <v>17</v>
      </c>
      <c r="C55" t="s">
        <v>147</v>
      </c>
      <c r="D55" s="2" t="s">
        <v>148</v>
      </c>
      <c r="E55" s="2">
        <v>1</v>
      </c>
      <c r="F55" s="2">
        <v>1</v>
      </c>
      <c r="G55">
        <v>5</v>
      </c>
      <c r="H55" s="3" t="s">
        <v>145</v>
      </c>
      <c r="I55" s="3" t="s">
        <v>146</v>
      </c>
      <c r="J55" s="3" t="s">
        <v>42</v>
      </c>
      <c r="K55" s="3">
        <v>2</v>
      </c>
      <c r="L55" s="14"/>
      <c r="M55" s="3">
        <v>11</v>
      </c>
      <c r="N55" s="3">
        <v>11</v>
      </c>
      <c r="O55" s="3">
        <v>11</v>
      </c>
      <c r="P55" s="3"/>
      <c r="Q55" s="3"/>
    </row>
    <row r="56" spans="1:17" x14ac:dyDescent="0.25">
      <c r="A56" t="s">
        <v>361</v>
      </c>
      <c r="B56" t="s">
        <v>17</v>
      </c>
      <c r="C56" t="s">
        <v>149</v>
      </c>
      <c r="D56" s="2" t="s">
        <v>150</v>
      </c>
      <c r="E56" s="2">
        <v>1</v>
      </c>
      <c r="F56" s="2">
        <v>1</v>
      </c>
      <c r="G56">
        <v>3</v>
      </c>
      <c r="H56" s="3" t="s">
        <v>145</v>
      </c>
      <c r="I56" s="3" t="s">
        <v>146</v>
      </c>
      <c r="J56" s="3" t="s">
        <v>45</v>
      </c>
      <c r="K56" s="3">
        <v>2</v>
      </c>
      <c r="L56" s="14"/>
      <c r="M56" s="3">
        <v>21</v>
      </c>
      <c r="N56" s="3">
        <v>21</v>
      </c>
      <c r="O56" s="3">
        <v>22</v>
      </c>
      <c r="P56" s="3"/>
      <c r="Q56" s="3"/>
    </row>
    <row r="57" spans="1:17" x14ac:dyDescent="0.25">
      <c r="A57" t="s">
        <v>361</v>
      </c>
      <c r="B57" t="s">
        <v>17</v>
      </c>
      <c r="C57" t="s">
        <v>151</v>
      </c>
      <c r="D57" s="2" t="s">
        <v>152</v>
      </c>
      <c r="E57" s="2">
        <v>1</v>
      </c>
      <c r="F57" s="2">
        <v>1</v>
      </c>
      <c r="G57">
        <v>1</v>
      </c>
      <c r="H57" s="3" t="s">
        <v>145</v>
      </c>
      <c r="I57" s="3" t="s">
        <v>146</v>
      </c>
      <c r="J57" s="3" t="s">
        <v>25</v>
      </c>
      <c r="K57" s="3">
        <v>3</v>
      </c>
      <c r="L57" s="14"/>
      <c r="M57" s="3">
        <v>27</v>
      </c>
      <c r="N57" s="3">
        <v>27</v>
      </c>
      <c r="O57" s="3">
        <v>26</v>
      </c>
      <c r="P57" s="3"/>
      <c r="Q57" s="3"/>
    </row>
    <row r="58" spans="1:17" x14ac:dyDescent="0.25">
      <c r="A58" t="s">
        <v>361</v>
      </c>
      <c r="B58" t="s">
        <v>17</v>
      </c>
      <c r="C58" t="s">
        <v>153</v>
      </c>
      <c r="D58" s="2" t="s">
        <v>154</v>
      </c>
      <c r="E58" s="2">
        <v>1</v>
      </c>
      <c r="F58" s="2">
        <v>1</v>
      </c>
      <c r="G58">
        <v>3</v>
      </c>
      <c r="H58" s="3" t="s">
        <v>145</v>
      </c>
      <c r="I58" s="3" t="s">
        <v>146</v>
      </c>
      <c r="J58" s="3" t="s">
        <v>42</v>
      </c>
      <c r="K58" s="3">
        <v>1</v>
      </c>
      <c r="L58" s="14"/>
      <c r="M58" s="3">
        <v>17</v>
      </c>
      <c r="N58" s="3">
        <v>17</v>
      </c>
      <c r="O58" s="3">
        <v>18</v>
      </c>
      <c r="P58" s="3"/>
      <c r="Q58" s="3"/>
    </row>
    <row r="59" spans="1:17" x14ac:dyDescent="0.25">
      <c r="A59" t="s">
        <v>361</v>
      </c>
      <c r="B59" t="s">
        <v>17</v>
      </c>
      <c r="C59" t="s">
        <v>155</v>
      </c>
      <c r="D59" s="2" t="s">
        <v>156</v>
      </c>
      <c r="E59" s="2">
        <v>1</v>
      </c>
      <c r="F59" s="2">
        <v>1</v>
      </c>
      <c r="G59">
        <v>2</v>
      </c>
      <c r="H59" s="3" t="s">
        <v>145</v>
      </c>
      <c r="I59" s="3" t="s">
        <v>146</v>
      </c>
      <c r="J59" s="3" t="s">
        <v>42</v>
      </c>
      <c r="K59" s="3">
        <v>0.25</v>
      </c>
      <c r="L59" s="14"/>
      <c r="M59" s="3">
        <v>14</v>
      </c>
      <c r="N59" s="3">
        <v>14</v>
      </c>
      <c r="O59" s="3">
        <v>14</v>
      </c>
      <c r="P59" s="3"/>
      <c r="Q59" s="3"/>
    </row>
    <row r="60" spans="1:17" x14ac:dyDescent="0.25">
      <c r="A60" t="s">
        <v>361</v>
      </c>
      <c r="B60" t="s">
        <v>17</v>
      </c>
      <c r="C60" t="s">
        <v>157</v>
      </c>
      <c r="D60" s="2" t="s">
        <v>158</v>
      </c>
      <c r="E60" s="2">
        <v>1</v>
      </c>
      <c r="F60" s="2">
        <v>1</v>
      </c>
      <c r="G60">
        <v>4</v>
      </c>
      <c r="H60" s="3" t="s">
        <v>145</v>
      </c>
      <c r="I60" s="3" t="s">
        <v>146</v>
      </c>
      <c r="J60" s="3" t="s">
        <v>42</v>
      </c>
      <c r="K60" s="3">
        <v>1</v>
      </c>
      <c r="L60" s="14"/>
      <c r="M60" s="3">
        <v>6</v>
      </c>
      <c r="N60" s="3">
        <v>6</v>
      </c>
      <c r="O60" s="3">
        <v>6</v>
      </c>
      <c r="P60" s="3"/>
      <c r="Q60" s="3"/>
    </row>
    <row r="61" spans="1:17" x14ac:dyDescent="0.25">
      <c r="A61" t="s">
        <v>361</v>
      </c>
      <c r="B61" t="s">
        <v>17</v>
      </c>
      <c r="C61" t="s">
        <v>159</v>
      </c>
      <c r="D61" s="2" t="s">
        <v>160</v>
      </c>
      <c r="E61" s="2">
        <v>1</v>
      </c>
      <c r="F61" s="2">
        <v>1</v>
      </c>
      <c r="G61">
        <v>3</v>
      </c>
      <c r="H61" s="3" t="s">
        <v>161</v>
      </c>
      <c r="I61" s="3" t="s">
        <v>21</v>
      </c>
      <c r="J61" s="3" t="s">
        <v>45</v>
      </c>
      <c r="K61" s="3">
        <v>2</v>
      </c>
      <c r="L61" s="14">
        <v>23</v>
      </c>
      <c r="M61" s="3">
        <v>35</v>
      </c>
      <c r="N61" s="3">
        <v>35</v>
      </c>
      <c r="O61" s="3">
        <v>31</v>
      </c>
      <c r="P61" s="3">
        <v>19</v>
      </c>
      <c r="Q61" s="3">
        <v>19</v>
      </c>
    </row>
    <row r="62" spans="1:17" x14ac:dyDescent="0.25">
      <c r="A62" t="s">
        <v>361</v>
      </c>
      <c r="B62" t="s">
        <v>17</v>
      </c>
      <c r="C62" t="s">
        <v>162</v>
      </c>
      <c r="D62" s="2" t="s">
        <v>163</v>
      </c>
      <c r="E62" s="2">
        <v>1</v>
      </c>
      <c r="F62" s="2">
        <v>1</v>
      </c>
      <c r="G62">
        <v>2</v>
      </c>
      <c r="H62" s="3" t="s">
        <v>161</v>
      </c>
      <c r="I62" s="3" t="s">
        <v>21</v>
      </c>
      <c r="J62" s="3" t="s">
        <v>25</v>
      </c>
      <c r="K62" s="3">
        <v>4</v>
      </c>
      <c r="L62" s="14">
        <v>24</v>
      </c>
      <c r="M62" s="3">
        <v>36</v>
      </c>
      <c r="N62" s="3">
        <v>36</v>
      </c>
      <c r="O62" s="3">
        <v>32</v>
      </c>
      <c r="P62" s="3">
        <v>20</v>
      </c>
      <c r="Q62" s="3">
        <v>20</v>
      </c>
    </row>
    <row r="63" spans="1:17" x14ac:dyDescent="0.25">
      <c r="A63" t="s">
        <v>361</v>
      </c>
      <c r="B63" t="s">
        <v>17</v>
      </c>
      <c r="C63" t="s">
        <v>164</v>
      </c>
      <c r="D63" s="2" t="s">
        <v>165</v>
      </c>
      <c r="E63" s="2">
        <v>1</v>
      </c>
      <c r="F63" s="2">
        <v>1</v>
      </c>
      <c r="G63">
        <v>1</v>
      </c>
      <c r="H63" s="3" t="s">
        <v>161</v>
      </c>
      <c r="I63" s="3" t="s">
        <v>21</v>
      </c>
      <c r="J63" s="3" t="s">
        <v>25</v>
      </c>
      <c r="K63" s="3">
        <v>3</v>
      </c>
      <c r="L63" s="14">
        <v>25</v>
      </c>
      <c r="M63" s="3">
        <v>37</v>
      </c>
      <c r="N63" s="3">
        <v>37</v>
      </c>
      <c r="O63" s="3">
        <v>33</v>
      </c>
      <c r="P63" s="3">
        <v>21</v>
      </c>
      <c r="Q63" s="3">
        <v>21</v>
      </c>
    </row>
    <row r="64" spans="1:17" x14ac:dyDescent="0.25">
      <c r="A64" t="s">
        <v>361</v>
      </c>
      <c r="B64" t="s">
        <v>17</v>
      </c>
      <c r="C64" t="s">
        <v>166</v>
      </c>
      <c r="D64" s="2" t="s">
        <v>167</v>
      </c>
      <c r="E64" s="2">
        <v>1</v>
      </c>
      <c r="F64" s="2">
        <v>1</v>
      </c>
      <c r="G64">
        <v>3</v>
      </c>
      <c r="H64" s="3" t="s">
        <v>161</v>
      </c>
      <c r="I64" s="3" t="s">
        <v>21</v>
      </c>
      <c r="J64" s="3" t="s">
        <v>45</v>
      </c>
      <c r="K64" s="3">
        <v>2</v>
      </c>
      <c r="L64" s="14">
        <v>20</v>
      </c>
      <c r="M64" s="3">
        <v>38</v>
      </c>
      <c r="N64" s="3">
        <v>38</v>
      </c>
      <c r="O64" s="3">
        <v>34</v>
      </c>
      <c r="P64" s="3">
        <v>22</v>
      </c>
      <c r="Q64" s="3">
        <v>22</v>
      </c>
    </row>
    <row r="65" spans="1:17" x14ac:dyDescent="0.25">
      <c r="A65" t="s">
        <v>361</v>
      </c>
      <c r="B65" t="s">
        <v>17</v>
      </c>
      <c r="C65" t="s">
        <v>168</v>
      </c>
      <c r="D65" s="2" t="s">
        <v>169</v>
      </c>
      <c r="E65" s="2">
        <v>1</v>
      </c>
      <c r="F65" s="2">
        <v>1</v>
      </c>
      <c r="G65">
        <v>2</v>
      </c>
      <c r="H65" s="3" t="s">
        <v>161</v>
      </c>
      <c r="I65" s="3" t="s">
        <v>21</v>
      </c>
      <c r="J65" s="3" t="s">
        <v>25</v>
      </c>
      <c r="K65" s="3">
        <v>4</v>
      </c>
      <c r="L65" s="14">
        <v>21</v>
      </c>
      <c r="M65" s="3">
        <v>39</v>
      </c>
      <c r="N65" s="3">
        <v>39</v>
      </c>
      <c r="O65" s="3">
        <v>35</v>
      </c>
      <c r="P65" s="3">
        <v>23</v>
      </c>
      <c r="Q65" s="3">
        <v>23</v>
      </c>
    </row>
    <row r="66" spans="1:17" x14ac:dyDescent="0.25">
      <c r="A66" t="s">
        <v>361</v>
      </c>
      <c r="B66" t="s">
        <v>17</v>
      </c>
      <c r="C66" t="s">
        <v>170</v>
      </c>
      <c r="D66" s="2" t="s">
        <v>171</v>
      </c>
      <c r="E66" s="2">
        <v>1</v>
      </c>
      <c r="F66" s="2">
        <v>1</v>
      </c>
      <c r="G66">
        <v>1</v>
      </c>
      <c r="H66" s="3" t="s">
        <v>161</v>
      </c>
      <c r="I66" s="3" t="s">
        <v>21</v>
      </c>
      <c r="J66" s="3" t="s">
        <v>25</v>
      </c>
      <c r="K66" s="3">
        <v>3</v>
      </c>
      <c r="L66" s="14">
        <v>22</v>
      </c>
      <c r="M66" s="3">
        <v>40</v>
      </c>
      <c r="N66" s="3">
        <v>40</v>
      </c>
      <c r="O66" s="3">
        <v>36</v>
      </c>
      <c r="P66" s="3">
        <v>24</v>
      </c>
      <c r="Q66" s="3">
        <v>24</v>
      </c>
    </row>
    <row r="67" spans="1:17" x14ac:dyDescent="0.25">
      <c r="A67" t="s">
        <v>361</v>
      </c>
      <c r="B67" t="s">
        <v>17</v>
      </c>
      <c r="C67" t="s">
        <v>172</v>
      </c>
      <c r="D67" s="2" t="s">
        <v>173</v>
      </c>
      <c r="E67" s="2">
        <v>1</v>
      </c>
      <c r="F67" s="2">
        <v>1</v>
      </c>
      <c r="G67">
        <v>3</v>
      </c>
      <c r="H67" s="3" t="s">
        <v>174</v>
      </c>
      <c r="I67" s="3" t="s">
        <v>175</v>
      </c>
      <c r="J67" s="3" t="s">
        <v>25</v>
      </c>
      <c r="K67" s="3">
        <v>6</v>
      </c>
      <c r="L67" s="14"/>
      <c r="M67" s="3">
        <v>34</v>
      </c>
      <c r="N67" s="3"/>
      <c r="O67" s="3"/>
      <c r="P67" s="3">
        <v>39</v>
      </c>
      <c r="Q67" s="3"/>
    </row>
    <row r="68" spans="1:17" x14ac:dyDescent="0.25">
      <c r="A68" t="s">
        <v>361</v>
      </c>
      <c r="B68" t="s">
        <v>17</v>
      </c>
      <c r="C68" t="s">
        <v>176</v>
      </c>
      <c r="D68" s="2" t="s">
        <v>177</v>
      </c>
      <c r="E68" s="2">
        <v>1</v>
      </c>
      <c r="F68" s="2">
        <v>1</v>
      </c>
      <c r="G68">
        <v>4</v>
      </c>
      <c r="H68" s="3" t="s">
        <v>174</v>
      </c>
      <c r="I68" s="3" t="s">
        <v>58</v>
      </c>
      <c r="J68" s="3" t="s">
        <v>25</v>
      </c>
      <c r="K68" s="3">
        <v>6</v>
      </c>
      <c r="L68" s="14">
        <v>42</v>
      </c>
      <c r="M68" s="3"/>
      <c r="N68" s="3"/>
      <c r="O68" s="3"/>
      <c r="P68" s="3">
        <v>40</v>
      </c>
      <c r="Q68" s="3">
        <v>40</v>
      </c>
    </row>
    <row r="69" spans="1:17" x14ac:dyDescent="0.25">
      <c r="A69" t="s">
        <v>361</v>
      </c>
      <c r="B69" t="s">
        <v>17</v>
      </c>
      <c r="C69" t="s">
        <v>178</v>
      </c>
      <c r="D69" s="2" t="s">
        <v>179</v>
      </c>
      <c r="E69" s="2">
        <v>1</v>
      </c>
      <c r="F69" s="2">
        <v>1</v>
      </c>
      <c r="G69">
        <v>3</v>
      </c>
      <c r="H69" s="3" t="s">
        <v>174</v>
      </c>
      <c r="I69" s="3" t="s">
        <v>85</v>
      </c>
      <c r="J69" s="3" t="s">
        <v>25</v>
      </c>
      <c r="K69" s="3">
        <v>6</v>
      </c>
      <c r="L69" s="14"/>
      <c r="M69" s="3">
        <v>33</v>
      </c>
      <c r="N69" s="3">
        <v>33</v>
      </c>
      <c r="O69" s="3">
        <v>38</v>
      </c>
      <c r="P69" s="3"/>
      <c r="Q69" s="3"/>
    </row>
    <row r="70" spans="1:17" x14ac:dyDescent="0.25">
      <c r="A70" t="s">
        <v>361</v>
      </c>
      <c r="B70" t="s">
        <v>17</v>
      </c>
      <c r="C70" t="s">
        <v>180</v>
      </c>
      <c r="D70" s="2" t="s">
        <v>181</v>
      </c>
      <c r="E70" s="2">
        <v>1</v>
      </c>
      <c r="F70" s="2">
        <v>1</v>
      </c>
      <c r="G70">
        <v>4</v>
      </c>
      <c r="H70" s="3" t="s">
        <v>174</v>
      </c>
      <c r="I70" s="3" t="s">
        <v>58</v>
      </c>
      <c r="J70" s="3" t="s">
        <v>22</v>
      </c>
      <c r="K70" s="3">
        <v>8</v>
      </c>
      <c r="L70" s="14">
        <v>41</v>
      </c>
      <c r="M70" s="3"/>
      <c r="N70" s="3"/>
      <c r="O70" s="3"/>
      <c r="P70" s="3">
        <v>46</v>
      </c>
      <c r="Q70" s="3">
        <v>46</v>
      </c>
    </row>
    <row r="71" spans="1:17" x14ac:dyDescent="0.25">
      <c r="A71" t="s">
        <v>361</v>
      </c>
      <c r="B71" t="s">
        <v>17</v>
      </c>
      <c r="C71" t="s">
        <v>182</v>
      </c>
      <c r="D71" s="2" t="s">
        <v>183</v>
      </c>
      <c r="E71" s="2">
        <v>1</v>
      </c>
      <c r="F71" s="2">
        <v>1</v>
      </c>
      <c r="G71">
        <v>3</v>
      </c>
      <c r="H71" s="3" t="s">
        <v>174</v>
      </c>
      <c r="I71" s="3" t="s">
        <v>117</v>
      </c>
      <c r="J71" s="3" t="s">
        <v>25</v>
      </c>
      <c r="K71" s="3">
        <v>6</v>
      </c>
      <c r="L71" s="14">
        <v>43</v>
      </c>
      <c r="M71" s="3"/>
      <c r="N71" s="3">
        <v>34</v>
      </c>
      <c r="O71" s="3">
        <v>37</v>
      </c>
      <c r="P71" s="3"/>
      <c r="Q71" s="3">
        <v>39</v>
      </c>
    </row>
    <row r="72" spans="1:17" x14ac:dyDescent="0.25">
      <c r="A72" t="s">
        <v>361</v>
      </c>
      <c r="B72" t="s">
        <v>17</v>
      </c>
      <c r="C72" t="s">
        <v>184</v>
      </c>
      <c r="D72" s="2" t="s">
        <v>185</v>
      </c>
      <c r="E72" s="2">
        <v>1</v>
      </c>
      <c r="F72" s="2">
        <v>1</v>
      </c>
      <c r="G72">
        <v>1</v>
      </c>
      <c r="H72" s="3" t="s">
        <v>186</v>
      </c>
      <c r="I72" s="3" t="s">
        <v>21</v>
      </c>
      <c r="J72" s="3" t="s">
        <v>42</v>
      </c>
      <c r="K72" s="3">
        <v>0</v>
      </c>
      <c r="L72" s="14" t="s">
        <v>49</v>
      </c>
      <c r="M72" s="3" t="s">
        <v>49</v>
      </c>
      <c r="N72" s="3" t="s">
        <v>49</v>
      </c>
      <c r="O72" s="3" t="s">
        <v>49</v>
      </c>
      <c r="P72" s="3" t="s">
        <v>49</v>
      </c>
      <c r="Q72" s="3" t="s">
        <v>49</v>
      </c>
    </row>
    <row r="73" spans="1:17" x14ac:dyDescent="0.25">
      <c r="A73" t="s">
        <v>361</v>
      </c>
      <c r="B73" t="s">
        <v>17</v>
      </c>
      <c r="C73" t="s">
        <v>187</v>
      </c>
      <c r="D73" s="2" t="s">
        <v>188</v>
      </c>
      <c r="E73" s="2">
        <v>1</v>
      </c>
      <c r="F73" s="2">
        <v>1</v>
      </c>
      <c r="G73">
        <v>4</v>
      </c>
      <c r="H73" s="3" t="s">
        <v>186</v>
      </c>
      <c r="I73" s="3" t="s">
        <v>21</v>
      </c>
      <c r="J73" s="3" t="s">
        <v>42</v>
      </c>
      <c r="K73" s="3">
        <v>0</v>
      </c>
      <c r="L73" s="14" t="s">
        <v>49</v>
      </c>
      <c r="M73" s="3" t="s">
        <v>49</v>
      </c>
      <c r="N73" s="3" t="s">
        <v>49</v>
      </c>
      <c r="O73" s="3" t="s">
        <v>49</v>
      </c>
      <c r="P73" s="3" t="s">
        <v>49</v>
      </c>
      <c r="Q73" s="3" t="s">
        <v>49</v>
      </c>
    </row>
    <row r="74" spans="1:17" x14ac:dyDescent="0.25">
      <c r="A74" t="s">
        <v>361</v>
      </c>
      <c r="B74" t="s">
        <v>17</v>
      </c>
      <c r="C74" t="s">
        <v>189</v>
      </c>
      <c r="D74" s="2" t="s">
        <v>190</v>
      </c>
      <c r="E74" s="2">
        <v>1</v>
      </c>
      <c r="F74" s="2">
        <v>1</v>
      </c>
      <c r="G74">
        <v>4</v>
      </c>
      <c r="H74" s="3" t="s">
        <v>186</v>
      </c>
      <c r="I74" s="3" t="s">
        <v>175</v>
      </c>
      <c r="J74" s="3" t="s">
        <v>42</v>
      </c>
      <c r="K74" s="3">
        <v>0</v>
      </c>
      <c r="L74" s="14" t="s">
        <v>49</v>
      </c>
      <c r="M74" s="3"/>
      <c r="N74" s="3" t="s">
        <v>49</v>
      </c>
      <c r="O74" s="3" t="s">
        <v>49</v>
      </c>
      <c r="P74" s="3"/>
      <c r="Q74" s="3" t="s">
        <v>49</v>
      </c>
    </row>
    <row r="75" spans="1:17" x14ac:dyDescent="0.25">
      <c r="A75" t="s">
        <v>361</v>
      </c>
      <c r="B75" t="s">
        <v>17</v>
      </c>
      <c r="C75" t="s">
        <v>191</v>
      </c>
      <c r="D75" s="2" t="s">
        <v>192</v>
      </c>
      <c r="E75" s="2">
        <v>1</v>
      </c>
      <c r="F75" s="2">
        <v>1</v>
      </c>
      <c r="G75">
        <v>1</v>
      </c>
      <c r="H75" s="3" t="s">
        <v>186</v>
      </c>
      <c r="I75" s="3" t="s">
        <v>85</v>
      </c>
      <c r="J75" s="3" t="s">
        <v>42</v>
      </c>
      <c r="K75" s="3">
        <v>0</v>
      </c>
      <c r="L75" s="14"/>
      <c r="M75" s="3" t="s">
        <v>49</v>
      </c>
      <c r="N75" s="3" t="s">
        <v>49</v>
      </c>
      <c r="O75" s="3" t="s">
        <v>49</v>
      </c>
      <c r="P75" s="3"/>
      <c r="Q75" s="3"/>
    </row>
    <row r="76" spans="1:17" x14ac:dyDescent="0.25">
      <c r="A76" t="s">
        <v>361</v>
      </c>
      <c r="B76" t="s">
        <v>17</v>
      </c>
      <c r="C76" t="s">
        <v>193</v>
      </c>
      <c r="D76" s="2" t="s">
        <v>194</v>
      </c>
      <c r="E76" s="2">
        <v>1</v>
      </c>
      <c r="F76" s="2">
        <v>1</v>
      </c>
      <c r="G76">
        <v>19</v>
      </c>
      <c r="H76" s="3" t="s">
        <v>186</v>
      </c>
      <c r="I76" s="3" t="s">
        <v>21</v>
      </c>
      <c r="J76" s="3" t="s">
        <v>42</v>
      </c>
      <c r="K76" s="3">
        <v>0</v>
      </c>
      <c r="L76" s="14" t="s">
        <v>49</v>
      </c>
      <c r="M76" s="3" t="s">
        <v>49</v>
      </c>
      <c r="N76" s="3" t="s">
        <v>49</v>
      </c>
      <c r="O76" s="3" t="s">
        <v>49</v>
      </c>
      <c r="P76" s="3" t="s">
        <v>49</v>
      </c>
      <c r="Q76" s="3" t="s">
        <v>49</v>
      </c>
    </row>
    <row r="77" spans="1:17" x14ac:dyDescent="0.25">
      <c r="A77" t="s">
        <v>361</v>
      </c>
      <c r="B77" t="s">
        <v>17</v>
      </c>
      <c r="C77" t="s">
        <v>195</v>
      </c>
      <c r="D77" s="2" t="s">
        <v>196</v>
      </c>
      <c r="E77" s="2">
        <v>1</v>
      </c>
      <c r="F77" s="2">
        <v>1</v>
      </c>
      <c r="G77">
        <v>7</v>
      </c>
      <c r="H77" s="3" t="s">
        <v>186</v>
      </c>
      <c r="I77" s="3" t="s">
        <v>21</v>
      </c>
      <c r="J77" s="3" t="s">
        <v>42</v>
      </c>
      <c r="K77" s="3">
        <v>0</v>
      </c>
      <c r="L77" s="14" t="s">
        <v>49</v>
      </c>
      <c r="M77" s="3" t="s">
        <v>49</v>
      </c>
      <c r="N77" s="3" t="s">
        <v>49</v>
      </c>
      <c r="O77" s="3" t="s">
        <v>49</v>
      </c>
      <c r="P77" s="3" t="s">
        <v>49</v>
      </c>
      <c r="Q77" s="3" t="s">
        <v>49</v>
      </c>
    </row>
    <row r="78" spans="1:17" x14ac:dyDescent="0.25">
      <c r="A78" t="s">
        <v>361</v>
      </c>
      <c r="B78" t="s">
        <v>17</v>
      </c>
      <c r="C78" t="s">
        <v>197</v>
      </c>
      <c r="D78" s="2" t="s">
        <v>198</v>
      </c>
      <c r="E78" s="2">
        <v>1</v>
      </c>
      <c r="F78" s="2">
        <v>1</v>
      </c>
      <c r="G78">
        <v>4</v>
      </c>
      <c r="H78" s="3" t="s">
        <v>186</v>
      </c>
      <c r="I78" s="3" t="s">
        <v>21</v>
      </c>
      <c r="J78" s="3" t="s">
        <v>42</v>
      </c>
      <c r="K78" s="3">
        <v>0</v>
      </c>
      <c r="L78" s="14" t="s">
        <v>49</v>
      </c>
      <c r="M78" s="3" t="s">
        <v>49</v>
      </c>
      <c r="N78" s="3" t="s">
        <v>49</v>
      </c>
      <c r="O78" s="3" t="s">
        <v>49</v>
      </c>
      <c r="P78" s="3" t="s">
        <v>49</v>
      </c>
      <c r="Q78" s="3" t="s">
        <v>49</v>
      </c>
    </row>
    <row r="79" spans="1:17" x14ac:dyDescent="0.25">
      <c r="A79" t="s">
        <v>361</v>
      </c>
      <c r="B79" t="s">
        <v>17</v>
      </c>
      <c r="C79" t="s">
        <v>199</v>
      </c>
      <c r="D79" s="2" t="s">
        <v>200</v>
      </c>
      <c r="E79" s="2">
        <v>1</v>
      </c>
      <c r="F79" s="2">
        <v>1</v>
      </c>
      <c r="G79">
        <v>4</v>
      </c>
      <c r="H79" s="3" t="s">
        <v>186</v>
      </c>
      <c r="I79" s="3" t="s">
        <v>117</v>
      </c>
      <c r="J79" s="3" t="s">
        <v>42</v>
      </c>
      <c r="K79" s="3">
        <v>0</v>
      </c>
      <c r="L79" s="14"/>
      <c r="M79" s="3"/>
      <c r="N79" s="3"/>
      <c r="O79" s="3"/>
      <c r="P79" s="3"/>
      <c r="Q79" s="3"/>
    </row>
    <row r="80" spans="1:17" x14ac:dyDescent="0.25">
      <c r="A80" t="s">
        <v>361</v>
      </c>
      <c r="B80" t="s">
        <v>17</v>
      </c>
      <c r="C80" t="s">
        <v>201</v>
      </c>
      <c r="D80" s="2" t="s">
        <v>202</v>
      </c>
      <c r="E80" s="2">
        <v>1</v>
      </c>
      <c r="F80" s="2">
        <v>1</v>
      </c>
      <c r="G80">
        <v>4</v>
      </c>
      <c r="H80" s="3" t="s">
        <v>186</v>
      </c>
      <c r="I80" s="3" t="s">
        <v>85</v>
      </c>
      <c r="J80" s="3" t="s">
        <v>42</v>
      </c>
      <c r="K80" s="3">
        <v>0.5</v>
      </c>
      <c r="L80" s="14"/>
      <c r="M80" s="3">
        <v>43</v>
      </c>
      <c r="N80" s="3">
        <v>43</v>
      </c>
      <c r="O80" s="3">
        <v>43</v>
      </c>
      <c r="P80" s="3"/>
      <c r="Q80" s="3"/>
    </row>
    <row r="81" spans="1:17" x14ac:dyDescent="0.25">
      <c r="A81" t="s">
        <v>361</v>
      </c>
      <c r="B81" t="s">
        <v>17</v>
      </c>
      <c r="C81" t="s">
        <v>203</v>
      </c>
      <c r="D81" s="2" t="s">
        <v>204</v>
      </c>
      <c r="E81" s="2">
        <v>1</v>
      </c>
      <c r="F81" s="2">
        <v>1</v>
      </c>
      <c r="G81">
        <v>4</v>
      </c>
      <c r="H81" s="3" t="s">
        <v>186</v>
      </c>
      <c r="I81" s="3" t="s">
        <v>85</v>
      </c>
      <c r="J81" s="3" t="s">
        <v>42</v>
      </c>
      <c r="K81" s="3">
        <v>1</v>
      </c>
      <c r="L81" s="14"/>
      <c r="M81" s="3">
        <v>45</v>
      </c>
      <c r="N81" s="3">
        <v>45</v>
      </c>
      <c r="O81" s="3">
        <v>45</v>
      </c>
      <c r="P81" s="3"/>
      <c r="Q81" s="3"/>
    </row>
    <row r="82" spans="1:17" x14ac:dyDescent="0.25">
      <c r="A82" t="s">
        <v>361</v>
      </c>
      <c r="B82" t="s">
        <v>17</v>
      </c>
      <c r="C82" t="s">
        <v>205</v>
      </c>
      <c r="D82" s="2" t="s">
        <v>206</v>
      </c>
      <c r="E82" s="2">
        <v>1</v>
      </c>
      <c r="F82" s="2">
        <v>1</v>
      </c>
      <c r="G82">
        <v>4</v>
      </c>
      <c r="H82" s="3" t="s">
        <v>186</v>
      </c>
      <c r="I82" s="3" t="s">
        <v>85</v>
      </c>
      <c r="J82" s="3" t="s">
        <v>42</v>
      </c>
      <c r="K82" s="3">
        <v>0</v>
      </c>
      <c r="L82" s="14"/>
      <c r="M82" s="3"/>
      <c r="N82" s="3"/>
      <c r="O82" s="3"/>
      <c r="P82" s="3"/>
      <c r="Q82" s="3"/>
    </row>
    <row r="83" spans="1:17" x14ac:dyDescent="0.25">
      <c r="A83" t="s">
        <v>361</v>
      </c>
      <c r="B83" t="s">
        <v>17</v>
      </c>
      <c r="C83" t="s">
        <v>207</v>
      </c>
      <c r="D83" s="2" t="s">
        <v>208</v>
      </c>
      <c r="E83" s="2">
        <v>1</v>
      </c>
      <c r="F83" s="2">
        <v>1</v>
      </c>
      <c r="G83">
        <v>4</v>
      </c>
      <c r="H83" s="3" t="s">
        <v>186</v>
      </c>
      <c r="I83" s="3" t="s">
        <v>117</v>
      </c>
      <c r="J83" s="3" t="s">
        <v>42</v>
      </c>
      <c r="K83" s="3">
        <v>0</v>
      </c>
      <c r="L83" s="14"/>
      <c r="M83" s="3"/>
      <c r="N83" s="3"/>
      <c r="O83" s="3"/>
      <c r="P83" s="3"/>
      <c r="Q83" s="3"/>
    </row>
    <row r="84" spans="1:17" x14ac:dyDescent="0.25">
      <c r="A84" t="s">
        <v>361</v>
      </c>
      <c r="B84" t="s">
        <v>17</v>
      </c>
      <c r="C84" t="s">
        <v>209</v>
      </c>
      <c r="D84" s="2" t="s">
        <v>210</v>
      </c>
      <c r="E84" s="2">
        <v>1</v>
      </c>
      <c r="F84" s="2">
        <v>1</v>
      </c>
      <c r="G84">
        <v>3</v>
      </c>
      <c r="H84" s="3" t="s">
        <v>211</v>
      </c>
      <c r="I84" s="3" t="s">
        <v>212</v>
      </c>
      <c r="J84" s="3" t="s">
        <v>45</v>
      </c>
      <c r="K84" s="3">
        <v>1</v>
      </c>
      <c r="L84" s="14"/>
      <c r="M84" s="3">
        <v>4</v>
      </c>
      <c r="N84" s="3">
        <v>4</v>
      </c>
      <c r="O84" s="3"/>
      <c r="P84" s="3">
        <v>3</v>
      </c>
      <c r="Q84" s="3">
        <v>3</v>
      </c>
    </row>
    <row r="85" spans="1:17" x14ac:dyDescent="0.25">
      <c r="A85" t="s">
        <v>361</v>
      </c>
      <c r="B85" t="s">
        <v>17</v>
      </c>
      <c r="C85" t="s">
        <v>213</v>
      </c>
      <c r="D85" s="2" t="s">
        <v>210</v>
      </c>
      <c r="E85" s="2">
        <v>1</v>
      </c>
      <c r="F85" s="2">
        <v>1</v>
      </c>
      <c r="G85">
        <v>3</v>
      </c>
      <c r="H85" s="3" t="s">
        <v>211</v>
      </c>
      <c r="I85" s="3" t="s">
        <v>212</v>
      </c>
      <c r="J85" s="3" t="s">
        <v>45</v>
      </c>
      <c r="K85" s="3">
        <v>1</v>
      </c>
      <c r="L85" s="14"/>
      <c r="M85" s="3">
        <v>4</v>
      </c>
      <c r="N85" s="3">
        <v>4</v>
      </c>
      <c r="O85" s="3"/>
      <c r="P85" s="3">
        <v>3</v>
      </c>
      <c r="Q85" s="3">
        <v>3</v>
      </c>
    </row>
    <row r="86" spans="1:17" x14ac:dyDescent="0.25">
      <c r="A86" t="s">
        <v>361</v>
      </c>
      <c r="B86" t="s">
        <v>17</v>
      </c>
      <c r="C86" t="s">
        <v>214</v>
      </c>
      <c r="D86" s="2" t="s">
        <v>215</v>
      </c>
      <c r="E86" s="2">
        <v>1</v>
      </c>
      <c r="F86" s="2">
        <v>1</v>
      </c>
      <c r="G86">
        <v>2</v>
      </c>
      <c r="H86" s="3" t="s">
        <v>211</v>
      </c>
      <c r="I86" s="3" t="s">
        <v>212</v>
      </c>
      <c r="J86" s="3" t="s">
        <v>42</v>
      </c>
      <c r="K86" s="3">
        <v>0.5</v>
      </c>
      <c r="L86" s="14"/>
      <c r="M86" s="3">
        <v>5</v>
      </c>
      <c r="N86" s="3">
        <v>5</v>
      </c>
      <c r="O86" s="3"/>
      <c r="P86" s="3">
        <v>4</v>
      </c>
      <c r="Q86" s="3">
        <v>4</v>
      </c>
    </row>
    <row r="87" spans="1:17" x14ac:dyDescent="0.25">
      <c r="A87" t="s">
        <v>361</v>
      </c>
      <c r="B87" t="s">
        <v>17</v>
      </c>
      <c r="C87" t="s">
        <v>216</v>
      </c>
      <c r="D87" s="2" t="s">
        <v>215</v>
      </c>
      <c r="E87" s="2">
        <v>1</v>
      </c>
      <c r="F87" s="2">
        <v>1</v>
      </c>
      <c r="G87">
        <v>2</v>
      </c>
      <c r="H87" s="3" t="s">
        <v>211</v>
      </c>
      <c r="I87" s="3" t="s">
        <v>212</v>
      </c>
      <c r="J87" s="3" t="s">
        <v>42</v>
      </c>
      <c r="K87" s="3">
        <v>0.5</v>
      </c>
      <c r="L87" s="14"/>
      <c r="M87" s="3">
        <v>5</v>
      </c>
      <c r="N87" s="3">
        <v>5</v>
      </c>
      <c r="O87" s="3"/>
      <c r="P87" s="3">
        <v>4</v>
      </c>
      <c r="Q87" s="3">
        <v>4</v>
      </c>
    </row>
    <row r="88" spans="1:17" x14ac:dyDescent="0.25">
      <c r="A88" t="s">
        <v>361</v>
      </c>
      <c r="B88" t="s">
        <v>17</v>
      </c>
      <c r="C88" t="s">
        <v>217</v>
      </c>
      <c r="D88" s="2" t="s">
        <v>218</v>
      </c>
      <c r="E88" s="2">
        <v>1</v>
      </c>
      <c r="F88" s="2">
        <v>1</v>
      </c>
      <c r="G88">
        <v>1</v>
      </c>
      <c r="H88" s="3" t="s">
        <v>211</v>
      </c>
      <c r="I88" s="3" t="s">
        <v>212</v>
      </c>
      <c r="J88" s="3" t="s">
        <v>25</v>
      </c>
      <c r="K88" s="3">
        <v>2</v>
      </c>
      <c r="L88" s="14"/>
      <c r="M88" s="3">
        <v>9</v>
      </c>
      <c r="N88" s="3">
        <v>9</v>
      </c>
      <c r="O88" s="3"/>
      <c r="P88" s="3">
        <v>15</v>
      </c>
      <c r="Q88" s="3">
        <v>15</v>
      </c>
    </row>
    <row r="89" spans="1:17" x14ac:dyDescent="0.25">
      <c r="A89" t="s">
        <v>361</v>
      </c>
      <c r="B89" t="s">
        <v>17</v>
      </c>
      <c r="C89" t="s">
        <v>219</v>
      </c>
      <c r="D89" s="2" t="s">
        <v>220</v>
      </c>
      <c r="E89" s="2">
        <v>1</v>
      </c>
      <c r="F89" s="2">
        <v>1</v>
      </c>
      <c r="G89">
        <v>3</v>
      </c>
      <c r="H89" s="3" t="s">
        <v>211</v>
      </c>
      <c r="I89" s="3" t="s">
        <v>212</v>
      </c>
      <c r="J89" s="3" t="s">
        <v>42</v>
      </c>
      <c r="K89" s="3">
        <v>1</v>
      </c>
      <c r="L89" s="14"/>
      <c r="M89" s="3">
        <v>18</v>
      </c>
      <c r="N89" s="3">
        <v>18</v>
      </c>
      <c r="O89" s="3"/>
      <c r="P89" s="3">
        <v>16</v>
      </c>
      <c r="Q89" s="3">
        <v>16</v>
      </c>
    </row>
    <row r="90" spans="1:17" x14ac:dyDescent="0.25">
      <c r="A90" t="s">
        <v>361</v>
      </c>
      <c r="B90" t="s">
        <v>17</v>
      </c>
      <c r="C90" t="s">
        <v>221</v>
      </c>
      <c r="D90" s="2" t="s">
        <v>220</v>
      </c>
      <c r="E90" s="2">
        <v>1</v>
      </c>
      <c r="F90" s="2">
        <v>1</v>
      </c>
      <c r="G90">
        <v>3</v>
      </c>
      <c r="H90" s="3" t="s">
        <v>211</v>
      </c>
      <c r="I90" s="3" t="s">
        <v>212</v>
      </c>
      <c r="J90" s="3" t="s">
        <v>42</v>
      </c>
      <c r="K90" s="3">
        <v>1</v>
      </c>
      <c r="L90" s="14"/>
      <c r="M90" s="3">
        <v>18</v>
      </c>
      <c r="N90" s="3">
        <v>18</v>
      </c>
      <c r="O90" s="3"/>
      <c r="P90" s="3">
        <v>16</v>
      </c>
      <c r="Q90" s="3">
        <v>16</v>
      </c>
    </row>
    <row r="91" spans="1:17" x14ac:dyDescent="0.25">
      <c r="A91" t="s">
        <v>361</v>
      </c>
      <c r="B91" t="s">
        <v>17</v>
      </c>
      <c r="C91" t="s">
        <v>222</v>
      </c>
      <c r="D91" s="2" t="s">
        <v>223</v>
      </c>
      <c r="E91" s="2">
        <v>1</v>
      </c>
      <c r="F91" s="2">
        <v>1</v>
      </c>
      <c r="G91">
        <v>1</v>
      </c>
      <c r="H91" s="3" t="s">
        <v>211</v>
      </c>
      <c r="I91" s="3" t="s">
        <v>212</v>
      </c>
      <c r="J91" s="3" t="s">
        <v>22</v>
      </c>
      <c r="K91" s="3">
        <v>4</v>
      </c>
      <c r="L91" s="14"/>
      <c r="M91" s="3">
        <v>19</v>
      </c>
      <c r="N91" s="3">
        <v>19</v>
      </c>
      <c r="O91" s="3"/>
      <c r="P91" s="3">
        <v>17</v>
      </c>
      <c r="Q91" s="3">
        <v>17</v>
      </c>
    </row>
    <row r="92" spans="1:17" x14ac:dyDescent="0.25">
      <c r="A92" t="s">
        <v>361</v>
      </c>
      <c r="B92" t="s">
        <v>17</v>
      </c>
      <c r="C92" t="s">
        <v>224</v>
      </c>
      <c r="D92" s="2" t="s">
        <v>225</v>
      </c>
      <c r="E92" s="2">
        <v>1</v>
      </c>
      <c r="F92" s="2">
        <v>1</v>
      </c>
      <c r="G92">
        <v>2</v>
      </c>
      <c r="H92" s="3" t="s">
        <v>211</v>
      </c>
      <c r="I92" s="3" t="s">
        <v>212</v>
      </c>
      <c r="J92" s="3" t="s">
        <v>45</v>
      </c>
      <c r="K92" s="3">
        <v>2</v>
      </c>
      <c r="L92" s="14"/>
      <c r="M92" s="3">
        <v>22</v>
      </c>
      <c r="N92" s="3">
        <v>22</v>
      </c>
      <c r="O92" s="3"/>
      <c r="P92" s="3">
        <v>18</v>
      </c>
      <c r="Q92" s="3">
        <v>18</v>
      </c>
    </row>
    <row r="93" spans="1:17" x14ac:dyDescent="0.25">
      <c r="A93" t="s">
        <v>361</v>
      </c>
      <c r="B93" t="s">
        <v>17</v>
      </c>
      <c r="C93" t="s">
        <v>226</v>
      </c>
      <c r="D93" s="2" t="s">
        <v>227</v>
      </c>
      <c r="E93" s="2">
        <v>1</v>
      </c>
      <c r="F93" s="2">
        <v>1</v>
      </c>
      <c r="G93">
        <v>1</v>
      </c>
      <c r="H93" s="3" t="s">
        <v>211</v>
      </c>
      <c r="I93" s="3" t="s">
        <v>212</v>
      </c>
      <c r="J93" s="3" t="s">
        <v>25</v>
      </c>
      <c r="K93" s="3">
        <v>3</v>
      </c>
      <c r="L93" s="14"/>
      <c r="M93" s="3">
        <v>23</v>
      </c>
      <c r="N93" s="3">
        <v>23</v>
      </c>
      <c r="O93" s="3"/>
      <c r="P93" s="3">
        <v>27</v>
      </c>
      <c r="Q93" s="3">
        <v>27</v>
      </c>
    </row>
    <row r="94" spans="1:17" x14ac:dyDescent="0.25">
      <c r="A94" t="s">
        <v>361</v>
      </c>
      <c r="B94" t="s">
        <v>17</v>
      </c>
      <c r="C94" t="s">
        <v>228</v>
      </c>
      <c r="D94" s="2" t="s">
        <v>227</v>
      </c>
      <c r="E94" s="2">
        <v>1</v>
      </c>
      <c r="F94" s="2">
        <v>1</v>
      </c>
      <c r="G94">
        <v>1</v>
      </c>
      <c r="H94" s="3" t="s">
        <v>211</v>
      </c>
      <c r="I94" s="3" t="s">
        <v>212</v>
      </c>
      <c r="J94" s="3" t="s">
        <v>25</v>
      </c>
      <c r="K94" s="3">
        <v>3</v>
      </c>
      <c r="L94" s="14"/>
      <c r="M94" s="3">
        <v>23</v>
      </c>
      <c r="N94" s="3">
        <v>23</v>
      </c>
      <c r="O94" s="3"/>
      <c r="P94" s="3">
        <v>27</v>
      </c>
      <c r="Q94" s="3">
        <v>27</v>
      </c>
    </row>
    <row r="95" spans="1:17" x14ac:dyDescent="0.25">
      <c r="A95" t="s">
        <v>361</v>
      </c>
      <c r="B95" t="s">
        <v>17</v>
      </c>
      <c r="C95" t="s">
        <v>229</v>
      </c>
      <c r="D95" s="2" t="s">
        <v>230</v>
      </c>
      <c r="E95" s="2">
        <v>1</v>
      </c>
      <c r="F95" s="2">
        <v>1</v>
      </c>
      <c r="G95">
        <v>1</v>
      </c>
      <c r="H95" s="3" t="s">
        <v>211</v>
      </c>
      <c r="I95" s="3" t="s">
        <v>212</v>
      </c>
      <c r="J95" s="3" t="s">
        <v>25</v>
      </c>
      <c r="K95" s="3">
        <v>3</v>
      </c>
      <c r="L95" s="14"/>
      <c r="M95" s="3">
        <v>24</v>
      </c>
      <c r="N95" s="3">
        <v>24</v>
      </c>
      <c r="O95" s="3"/>
      <c r="P95" s="3">
        <v>28</v>
      </c>
      <c r="Q95" s="3">
        <v>28</v>
      </c>
    </row>
    <row r="96" spans="1:17" x14ac:dyDescent="0.25">
      <c r="A96" t="s">
        <v>361</v>
      </c>
      <c r="B96" t="s">
        <v>17</v>
      </c>
      <c r="C96" t="s">
        <v>231</v>
      </c>
      <c r="D96" s="2" t="s">
        <v>232</v>
      </c>
      <c r="E96" s="2">
        <v>1</v>
      </c>
      <c r="F96" s="2">
        <v>1</v>
      </c>
      <c r="G96">
        <v>1</v>
      </c>
      <c r="H96" s="3" t="s">
        <v>211</v>
      </c>
      <c r="I96" s="3" t="s">
        <v>212</v>
      </c>
      <c r="J96" s="3" t="s">
        <v>45</v>
      </c>
      <c r="K96" s="3">
        <v>3</v>
      </c>
      <c r="L96" s="14"/>
      <c r="M96" s="3">
        <v>28</v>
      </c>
      <c r="N96" s="3">
        <v>28</v>
      </c>
      <c r="O96" s="3"/>
      <c r="P96" s="3">
        <v>36</v>
      </c>
      <c r="Q96" s="3">
        <v>36</v>
      </c>
    </row>
    <row r="97" spans="1:17" x14ac:dyDescent="0.25">
      <c r="A97" t="s">
        <v>361</v>
      </c>
      <c r="B97" t="s">
        <v>17</v>
      </c>
      <c r="C97" t="s">
        <v>233</v>
      </c>
      <c r="D97" s="2" t="s">
        <v>232</v>
      </c>
      <c r="E97" s="2">
        <v>1</v>
      </c>
      <c r="F97" s="2">
        <v>1</v>
      </c>
      <c r="G97">
        <v>1</v>
      </c>
      <c r="H97" s="3" t="s">
        <v>211</v>
      </c>
      <c r="I97" s="3" t="s">
        <v>212</v>
      </c>
      <c r="J97" s="3" t="s">
        <v>25</v>
      </c>
      <c r="K97" s="3">
        <v>4</v>
      </c>
      <c r="L97" s="14"/>
      <c r="M97" s="3">
        <v>28</v>
      </c>
      <c r="N97" s="3">
        <v>28</v>
      </c>
      <c r="O97" s="3"/>
      <c r="P97" s="3">
        <v>36</v>
      </c>
      <c r="Q97" s="3">
        <v>36</v>
      </c>
    </row>
    <row r="98" spans="1:17" x14ac:dyDescent="0.25">
      <c r="A98" t="s">
        <v>361</v>
      </c>
      <c r="B98" t="s">
        <v>17</v>
      </c>
      <c r="C98" t="s">
        <v>234</v>
      </c>
      <c r="D98" s="2" t="s">
        <v>235</v>
      </c>
      <c r="E98" s="2">
        <v>1</v>
      </c>
      <c r="F98" s="2">
        <v>1</v>
      </c>
      <c r="G98">
        <v>1</v>
      </c>
      <c r="H98" s="3" t="s">
        <v>211</v>
      </c>
      <c r="I98" s="3" t="s">
        <v>212</v>
      </c>
      <c r="J98" s="3" t="s">
        <v>42</v>
      </c>
      <c r="K98" s="3">
        <v>0</v>
      </c>
      <c r="L98" s="14"/>
      <c r="M98" s="3" t="s">
        <v>49</v>
      </c>
      <c r="N98" s="3" t="s">
        <v>49</v>
      </c>
      <c r="O98" s="3"/>
      <c r="P98" s="3" t="s">
        <v>49</v>
      </c>
      <c r="Q98" s="3" t="s">
        <v>49</v>
      </c>
    </row>
    <row r="99" spans="1:17" x14ac:dyDescent="0.25">
      <c r="A99" t="s">
        <v>361</v>
      </c>
      <c r="B99" t="s">
        <v>17</v>
      </c>
      <c r="C99" t="s">
        <v>236</v>
      </c>
      <c r="D99" s="2" t="s">
        <v>237</v>
      </c>
      <c r="E99" s="2">
        <v>1</v>
      </c>
      <c r="F99" s="2">
        <v>1</v>
      </c>
      <c r="G99">
        <v>2</v>
      </c>
      <c r="H99" s="5" t="s">
        <v>238</v>
      </c>
      <c r="I99" s="3" t="s">
        <v>85</v>
      </c>
      <c r="J99" s="3" t="s">
        <v>25</v>
      </c>
      <c r="K99" s="3">
        <v>7</v>
      </c>
      <c r="L99" s="14"/>
      <c r="M99" s="3">
        <v>31</v>
      </c>
      <c r="N99" s="3">
        <v>31</v>
      </c>
      <c r="O99" s="3">
        <v>30</v>
      </c>
      <c r="P99" s="3"/>
      <c r="Q99" s="3"/>
    </row>
    <row r="100" spans="1:17" x14ac:dyDescent="0.25">
      <c r="A100" t="s">
        <v>361</v>
      </c>
      <c r="B100" t="s">
        <v>17</v>
      </c>
      <c r="C100" t="s">
        <v>239</v>
      </c>
      <c r="D100" s="2" t="s">
        <v>240</v>
      </c>
      <c r="E100" s="2">
        <v>1</v>
      </c>
      <c r="F100" s="2">
        <v>1</v>
      </c>
      <c r="G100">
        <v>2</v>
      </c>
      <c r="H100" s="5" t="s">
        <v>238</v>
      </c>
      <c r="I100" s="3" t="s">
        <v>85</v>
      </c>
      <c r="J100" s="3" t="s">
        <v>25</v>
      </c>
      <c r="K100" s="3">
        <v>5</v>
      </c>
      <c r="L100" s="14"/>
      <c r="M100" s="3">
        <v>29</v>
      </c>
      <c r="N100" s="3">
        <v>29</v>
      </c>
      <c r="O100" s="3">
        <v>28</v>
      </c>
      <c r="P100" s="3"/>
      <c r="Q100" s="3"/>
    </row>
    <row r="101" spans="1:17" x14ac:dyDescent="0.25">
      <c r="A101" t="s">
        <v>361</v>
      </c>
      <c r="B101" t="s">
        <v>17</v>
      </c>
      <c r="C101" t="s">
        <v>241</v>
      </c>
      <c r="D101" s="2" t="s">
        <v>242</v>
      </c>
      <c r="E101" s="2">
        <v>1</v>
      </c>
      <c r="F101" s="2">
        <v>1</v>
      </c>
      <c r="G101">
        <v>4</v>
      </c>
      <c r="H101" s="5" t="s">
        <v>238</v>
      </c>
      <c r="I101" s="3" t="s">
        <v>85</v>
      </c>
      <c r="J101" s="3" t="s">
        <v>22</v>
      </c>
      <c r="K101" s="3">
        <v>15</v>
      </c>
      <c r="L101" s="14"/>
      <c r="M101" s="3">
        <v>54</v>
      </c>
      <c r="N101" s="3">
        <v>54</v>
      </c>
      <c r="O101" s="3">
        <v>53</v>
      </c>
      <c r="P101" s="3"/>
      <c r="Q101" s="3"/>
    </row>
    <row r="102" spans="1:17" x14ac:dyDescent="0.25">
      <c r="A102" t="s">
        <v>361</v>
      </c>
      <c r="B102" t="s">
        <v>17</v>
      </c>
      <c r="C102" t="s">
        <v>243</v>
      </c>
      <c r="D102" s="2" t="s">
        <v>244</v>
      </c>
      <c r="E102" s="2">
        <v>1</v>
      </c>
      <c r="F102" s="2">
        <v>1</v>
      </c>
      <c r="G102">
        <v>2</v>
      </c>
      <c r="H102" s="5" t="s">
        <v>238</v>
      </c>
      <c r="I102" s="3" t="s">
        <v>85</v>
      </c>
      <c r="J102" s="3" t="s">
        <v>25</v>
      </c>
      <c r="K102" s="3">
        <v>2</v>
      </c>
      <c r="L102" s="14"/>
      <c r="M102" s="3">
        <v>41</v>
      </c>
      <c r="N102" s="3">
        <v>41</v>
      </c>
      <c r="O102" s="3">
        <v>40</v>
      </c>
      <c r="P102" s="3"/>
      <c r="Q102" s="3"/>
    </row>
    <row r="103" spans="1:17" x14ac:dyDescent="0.25">
      <c r="A103" t="s">
        <v>361</v>
      </c>
      <c r="B103" t="s">
        <v>17</v>
      </c>
      <c r="C103" t="s">
        <v>245</v>
      </c>
      <c r="D103" s="2" t="s">
        <v>246</v>
      </c>
      <c r="E103" s="2">
        <v>1</v>
      </c>
      <c r="F103" s="2">
        <v>1</v>
      </c>
      <c r="G103">
        <v>4</v>
      </c>
      <c r="H103" s="5" t="s">
        <v>238</v>
      </c>
      <c r="I103" s="3" t="s">
        <v>85</v>
      </c>
      <c r="J103" s="3" t="s">
        <v>45</v>
      </c>
      <c r="K103" s="3">
        <v>2</v>
      </c>
      <c r="L103" s="14"/>
      <c r="M103" s="3">
        <v>52</v>
      </c>
      <c r="N103" s="3">
        <v>52</v>
      </c>
      <c r="O103" s="3">
        <v>50</v>
      </c>
      <c r="P103" s="3"/>
      <c r="Q103" s="3"/>
    </row>
    <row r="104" spans="1:17" x14ac:dyDescent="0.25">
      <c r="A104" t="s">
        <v>361</v>
      </c>
      <c r="B104" t="s">
        <v>17</v>
      </c>
      <c r="C104" t="s">
        <v>247</v>
      </c>
      <c r="D104" s="2" t="s">
        <v>248</v>
      </c>
      <c r="E104" s="2">
        <v>1</v>
      </c>
      <c r="F104" s="2">
        <v>1</v>
      </c>
      <c r="G104">
        <v>2</v>
      </c>
      <c r="H104" s="5" t="s">
        <v>238</v>
      </c>
      <c r="I104" s="3" t="s">
        <v>85</v>
      </c>
      <c r="J104" s="3" t="s">
        <v>22</v>
      </c>
      <c r="K104" s="3">
        <v>6</v>
      </c>
      <c r="L104" s="14"/>
      <c r="M104" s="3">
        <v>50</v>
      </c>
      <c r="N104" s="3">
        <v>50</v>
      </c>
      <c r="O104" s="3">
        <v>48</v>
      </c>
      <c r="P104" s="3"/>
      <c r="Q104" s="3"/>
    </row>
    <row r="105" spans="1:17" x14ac:dyDescent="0.25">
      <c r="A105" t="s">
        <v>361</v>
      </c>
      <c r="B105" t="s">
        <v>17</v>
      </c>
      <c r="C105" t="s">
        <v>249</v>
      </c>
      <c r="D105" s="2" t="s">
        <v>250</v>
      </c>
      <c r="E105" s="2">
        <v>1</v>
      </c>
      <c r="F105" s="2">
        <v>1</v>
      </c>
      <c r="G105">
        <v>2</v>
      </c>
      <c r="H105" s="3" t="s">
        <v>251</v>
      </c>
      <c r="I105" s="3" t="s">
        <v>175</v>
      </c>
      <c r="J105" s="3" t="s">
        <v>25</v>
      </c>
      <c r="K105" s="3">
        <v>7</v>
      </c>
      <c r="L105" s="14"/>
      <c r="M105" s="3">
        <v>30</v>
      </c>
      <c r="N105" s="3"/>
      <c r="O105" s="3"/>
      <c r="P105" s="3">
        <v>8</v>
      </c>
      <c r="Q105" s="3"/>
    </row>
    <row r="106" spans="1:17" x14ac:dyDescent="0.25">
      <c r="A106" t="s">
        <v>361</v>
      </c>
      <c r="B106" t="s">
        <v>17</v>
      </c>
      <c r="C106" t="s">
        <v>252</v>
      </c>
      <c r="D106" s="2" t="s">
        <v>253</v>
      </c>
      <c r="E106" s="2">
        <v>1</v>
      </c>
      <c r="F106" s="2">
        <v>1</v>
      </c>
      <c r="G106">
        <v>2</v>
      </c>
      <c r="H106" s="3" t="s">
        <v>251</v>
      </c>
      <c r="I106" s="3" t="s">
        <v>175</v>
      </c>
      <c r="J106" s="3" t="s">
        <v>25</v>
      </c>
      <c r="K106" s="3">
        <v>5</v>
      </c>
      <c r="L106" s="14"/>
      <c r="M106" s="3">
        <v>32</v>
      </c>
      <c r="N106" s="3"/>
      <c r="O106" s="3"/>
      <c r="P106" s="3">
        <v>9</v>
      </c>
      <c r="Q106" s="3"/>
    </row>
    <row r="107" spans="1:17" x14ac:dyDescent="0.25">
      <c r="A107" t="s">
        <v>361</v>
      </c>
      <c r="B107" t="s">
        <v>17</v>
      </c>
      <c r="C107" t="s">
        <v>254</v>
      </c>
      <c r="D107" s="2" t="s">
        <v>255</v>
      </c>
      <c r="E107" s="2">
        <v>1</v>
      </c>
      <c r="F107" s="2">
        <v>1</v>
      </c>
      <c r="G107">
        <v>4</v>
      </c>
      <c r="H107" s="3" t="s">
        <v>251</v>
      </c>
      <c r="I107" s="3" t="s">
        <v>175</v>
      </c>
      <c r="J107" s="3" t="s">
        <v>42</v>
      </c>
      <c r="K107" s="3">
        <v>0.5</v>
      </c>
      <c r="L107" s="14"/>
      <c r="M107" s="3">
        <v>44</v>
      </c>
      <c r="N107" s="3"/>
      <c r="O107" s="3"/>
      <c r="P107" s="3">
        <v>31</v>
      </c>
      <c r="Q107" s="3"/>
    </row>
    <row r="108" spans="1:17" x14ac:dyDescent="0.25">
      <c r="A108" t="s">
        <v>361</v>
      </c>
      <c r="B108" t="s">
        <v>17</v>
      </c>
      <c r="C108" t="s">
        <v>256</v>
      </c>
      <c r="D108" s="2" t="s">
        <v>257</v>
      </c>
      <c r="E108" s="2">
        <v>1</v>
      </c>
      <c r="F108" s="2">
        <v>1</v>
      </c>
      <c r="G108">
        <v>4</v>
      </c>
      <c r="H108" s="3" t="s">
        <v>251</v>
      </c>
      <c r="I108" s="3" t="s">
        <v>175</v>
      </c>
      <c r="J108" s="3" t="s">
        <v>42</v>
      </c>
      <c r="K108" s="3">
        <v>1</v>
      </c>
      <c r="L108" s="14"/>
      <c r="M108" s="3">
        <v>46</v>
      </c>
      <c r="N108" s="3"/>
      <c r="O108" s="3"/>
      <c r="P108" s="3">
        <v>32</v>
      </c>
      <c r="Q108" s="3"/>
    </row>
    <row r="109" spans="1:17" x14ac:dyDescent="0.25">
      <c r="A109" t="s">
        <v>361</v>
      </c>
      <c r="B109" t="s">
        <v>17</v>
      </c>
      <c r="C109" t="s">
        <v>258</v>
      </c>
      <c r="D109" s="2" t="s">
        <v>259</v>
      </c>
      <c r="E109" s="2">
        <v>1</v>
      </c>
      <c r="F109" s="2">
        <v>1</v>
      </c>
      <c r="G109">
        <v>2</v>
      </c>
      <c r="H109" s="3" t="s">
        <v>251</v>
      </c>
      <c r="I109" s="3" t="s">
        <v>175</v>
      </c>
      <c r="J109" s="3" t="s">
        <v>25</v>
      </c>
      <c r="K109" s="3">
        <v>2</v>
      </c>
      <c r="L109" s="14"/>
      <c r="M109" s="3">
        <v>42</v>
      </c>
      <c r="N109" s="3"/>
      <c r="O109" s="3"/>
      <c r="P109" s="3">
        <v>33</v>
      </c>
      <c r="Q109" s="3"/>
    </row>
    <row r="110" spans="1:17" x14ac:dyDescent="0.25">
      <c r="A110" t="s">
        <v>361</v>
      </c>
      <c r="B110" t="s">
        <v>17</v>
      </c>
      <c r="C110" t="s">
        <v>260</v>
      </c>
      <c r="D110" s="2" t="s">
        <v>261</v>
      </c>
      <c r="E110" s="2">
        <v>1</v>
      </c>
      <c r="F110" s="2">
        <v>1</v>
      </c>
      <c r="G110">
        <v>4</v>
      </c>
      <c r="H110" s="3" t="s">
        <v>251</v>
      </c>
      <c r="I110" s="3" t="s">
        <v>175</v>
      </c>
      <c r="J110" s="3" t="s">
        <v>22</v>
      </c>
      <c r="K110" s="3">
        <v>15</v>
      </c>
      <c r="L110" s="14"/>
      <c r="M110" s="3">
        <v>53</v>
      </c>
      <c r="N110" s="3"/>
      <c r="O110" s="3"/>
      <c r="P110" s="3">
        <v>37</v>
      </c>
      <c r="Q110" s="3"/>
    </row>
    <row r="111" spans="1:17" x14ac:dyDescent="0.25">
      <c r="A111" t="s">
        <v>361</v>
      </c>
      <c r="B111" t="s">
        <v>17</v>
      </c>
      <c r="C111" t="s">
        <v>128</v>
      </c>
      <c r="D111" s="2" t="s">
        <v>129</v>
      </c>
      <c r="E111" s="2">
        <v>1</v>
      </c>
      <c r="F111" s="2">
        <v>1</v>
      </c>
      <c r="G111">
        <v>2</v>
      </c>
      <c r="H111" s="3" t="s">
        <v>251</v>
      </c>
      <c r="I111" s="3" t="s">
        <v>175</v>
      </c>
      <c r="J111" s="3" t="s">
        <v>22</v>
      </c>
      <c r="K111" s="3">
        <v>6</v>
      </c>
      <c r="L111" s="14"/>
      <c r="M111" s="3">
        <v>49</v>
      </c>
      <c r="N111" s="3"/>
      <c r="O111" s="3"/>
      <c r="P111" s="3">
        <v>34</v>
      </c>
      <c r="Q111" s="3"/>
    </row>
    <row r="112" spans="1:17" x14ac:dyDescent="0.25">
      <c r="A112" t="s">
        <v>361</v>
      </c>
      <c r="B112" t="s">
        <v>17</v>
      </c>
      <c r="C112" t="s">
        <v>130</v>
      </c>
      <c r="D112" s="2" t="s">
        <v>131</v>
      </c>
      <c r="E112" s="2">
        <v>1</v>
      </c>
      <c r="F112" s="2">
        <v>1</v>
      </c>
      <c r="G112">
        <v>4</v>
      </c>
      <c r="H112" s="3" t="s">
        <v>251</v>
      </c>
      <c r="I112" s="3" t="s">
        <v>175</v>
      </c>
      <c r="J112" s="3" t="s">
        <v>45</v>
      </c>
      <c r="K112" s="3">
        <v>2</v>
      </c>
      <c r="L112" s="14"/>
      <c r="M112" s="3">
        <v>51</v>
      </c>
      <c r="N112" s="3"/>
      <c r="O112" s="3"/>
      <c r="P112" s="3">
        <v>35</v>
      </c>
      <c r="Q112" s="3"/>
    </row>
  </sheetData>
  <phoneticPr fontId="9" type="noConversion"/>
  <conditionalFormatting sqref="H1:I112">
    <cfRule type="cellIs" dxfId="31" priority="1" operator="equal">
      <formula>"C03"</formula>
    </cfRule>
    <cfRule type="cellIs" dxfId="30" priority="2" operator="equal">
      <formula>"C02"</formula>
    </cfRule>
    <cfRule type="cellIs" dxfId="29" priority="20" operator="equal">
      <formula>"C01"</formula>
    </cfRule>
    <cfRule type="cellIs" dxfId="28" priority="21" operator="equal">
      <formula>"F01"</formula>
    </cfRule>
    <cfRule type="cellIs" dxfId="27" priority="22" operator="equal">
      <formula>"F02"</formula>
    </cfRule>
    <cfRule type="cellIs" dxfId="26" priority="23" operator="equal">
      <formula>"F03"</formula>
    </cfRule>
    <cfRule type="cellIs" dxfId="16" priority="24" operator="equal">
      <formula>"F04"</formula>
    </cfRule>
    <cfRule type="cellIs" dxfId="25" priority="25" operator="equal">
      <formula>"F05"</formula>
    </cfRule>
    <cfRule type="cellIs" dxfId="24" priority="26" operator="equal">
      <formula>"F06"</formula>
    </cfRule>
    <cfRule type="cellIs" dxfId="23" priority="27" operator="equal">
      <formula>"F07"</formula>
    </cfRule>
    <cfRule type="cellIs" dxfId="22" priority="28" operator="equal">
      <formula>"F08"</formula>
    </cfRule>
    <cfRule type="cellIs" dxfId="21" priority="29" operator="equal">
      <formula>"F09"</formula>
    </cfRule>
    <cfRule type="cellIs" dxfId="20" priority="30" operator="equal">
      <formula>"F10"</formula>
    </cfRule>
    <cfRule type="cellIs" dxfId="19" priority="31" operator="equal">
      <formula>"F11"</formula>
    </cfRule>
    <cfRule type="cellIs" dxfId="18" priority="32" operator="equal">
      <formula>"F13"</formula>
    </cfRule>
    <cfRule type="cellIs" dxfId="17" priority="33" operator="equal">
      <formula>"F15"</formula>
    </cfRule>
  </conditionalFormatting>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CDDA974-5726-4A6F-BB76-91D893D2FD33}">
  <sheetPr codeName="Feuil3"/>
  <dimension ref="A1:I29"/>
  <sheetViews>
    <sheetView workbookViewId="0">
      <selection activeCell="A7" sqref="A7"/>
    </sheetView>
  </sheetViews>
  <sheetFormatPr baseColWidth="10" defaultRowHeight="15" x14ac:dyDescent="0.25"/>
  <cols>
    <col min="1" max="1" width="24.7109375" customWidth="1"/>
    <col min="2" max="2" width="5.5703125" customWidth="1"/>
    <col min="3" max="3" width="15.28515625" customWidth="1"/>
    <col min="4" max="4" width="5.5703125" customWidth="1"/>
    <col min="5" max="5" width="34.140625" bestFit="1" customWidth="1"/>
    <col min="8" max="8" width="20.28515625" bestFit="1" customWidth="1"/>
    <col min="9" max="9" width="15.85546875" bestFit="1" customWidth="1"/>
  </cols>
  <sheetData>
    <row r="1" spans="1:9" ht="15.75" x14ac:dyDescent="0.25">
      <c r="A1" s="8" t="s">
        <v>270</v>
      </c>
      <c r="B1" s="8"/>
      <c r="C1" s="8" t="s">
        <v>273</v>
      </c>
      <c r="D1" s="8"/>
      <c r="E1" s="8" t="s">
        <v>272</v>
      </c>
      <c r="H1" s="11" t="s">
        <v>341</v>
      </c>
      <c r="I1" s="7">
        <v>2023</v>
      </c>
    </row>
    <row r="2" spans="1:9" x14ac:dyDescent="0.25">
      <c r="A2" s="6" t="s">
        <v>11</v>
      </c>
      <c r="C2" t="s">
        <v>17</v>
      </c>
      <c r="E2" t="s">
        <v>29</v>
      </c>
    </row>
    <row r="3" spans="1:9" x14ac:dyDescent="0.25">
      <c r="A3" s="6" t="s">
        <v>327</v>
      </c>
      <c r="C3" t="s">
        <v>271</v>
      </c>
      <c r="E3" t="s">
        <v>32</v>
      </c>
      <c r="H3" s="3" t="s">
        <v>342</v>
      </c>
      <c r="I3" s="3" t="s">
        <v>343</v>
      </c>
    </row>
    <row r="4" spans="1:9" x14ac:dyDescent="0.25">
      <c r="A4" s="6" t="s">
        <v>13</v>
      </c>
      <c r="C4" t="s">
        <v>331</v>
      </c>
      <c r="E4" t="s">
        <v>34</v>
      </c>
      <c r="H4" s="12" t="s">
        <v>344</v>
      </c>
      <c r="I4" s="13">
        <f xml:space="preserve"> DATE($I$1,1,1)</f>
        <v>44927</v>
      </c>
    </row>
    <row r="5" spans="1:9" x14ac:dyDescent="0.25">
      <c r="A5" s="6" t="s">
        <v>14</v>
      </c>
      <c r="E5" t="s">
        <v>36</v>
      </c>
      <c r="H5" s="12" t="s">
        <v>345</v>
      </c>
      <c r="I5" s="13">
        <f xml:space="preserve"> FLOOR(DAY(MINUTE($I$1/38)/2+56)&amp;"/5/"&amp;$I$1,7)-34</f>
        <v>45025</v>
      </c>
    </row>
    <row r="6" spans="1:9" ht="16.5" x14ac:dyDescent="0.3">
      <c r="A6" s="6" t="s">
        <v>320</v>
      </c>
      <c r="E6" t="s">
        <v>43</v>
      </c>
      <c r="H6" s="12" t="s">
        <v>346</v>
      </c>
      <c r="I6" s="13">
        <f xml:space="preserve"> I5 + 1</f>
        <v>45026</v>
      </c>
    </row>
    <row r="7" spans="1:9" x14ac:dyDescent="0.25">
      <c r="A7" s="6" t="s">
        <v>16</v>
      </c>
      <c r="H7" s="12" t="s">
        <v>347</v>
      </c>
      <c r="I7" s="13">
        <f xml:space="preserve"> DATE($I$1,5,1)</f>
        <v>45047</v>
      </c>
    </row>
    <row r="8" spans="1:9" x14ac:dyDescent="0.25">
      <c r="H8" s="12" t="s">
        <v>348</v>
      </c>
      <c r="I8" s="13">
        <f xml:space="preserve"> DATE($I$1,5,8)</f>
        <v>45054</v>
      </c>
    </row>
    <row r="9" spans="1:9" x14ac:dyDescent="0.25">
      <c r="H9" s="12" t="s">
        <v>349</v>
      </c>
      <c r="I9" s="13">
        <f xml:space="preserve"> I5 + 39</f>
        <v>45064</v>
      </c>
    </row>
    <row r="10" spans="1:9" x14ac:dyDescent="0.25">
      <c r="H10" s="12" t="s">
        <v>350</v>
      </c>
      <c r="I10" s="13">
        <f xml:space="preserve"> I5 + 49</f>
        <v>45074</v>
      </c>
    </row>
    <row r="11" spans="1:9" x14ac:dyDescent="0.25">
      <c r="H11" s="12" t="s">
        <v>351</v>
      </c>
      <c r="I11" s="13">
        <f xml:space="preserve"> I5 + 50</f>
        <v>45075</v>
      </c>
    </row>
    <row r="12" spans="1:9" x14ac:dyDescent="0.25">
      <c r="H12" s="12" t="s">
        <v>352</v>
      </c>
      <c r="I12" s="13">
        <f xml:space="preserve"> DATE($I$1,7,14)</f>
        <v>45121</v>
      </c>
    </row>
    <row r="13" spans="1:9" x14ac:dyDescent="0.25">
      <c r="H13" s="12" t="s">
        <v>353</v>
      </c>
      <c r="I13" s="13">
        <v>44781</v>
      </c>
    </row>
    <row r="14" spans="1:9" x14ac:dyDescent="0.25">
      <c r="H14" s="12" t="s">
        <v>353</v>
      </c>
      <c r="I14" s="13">
        <f>I13+1</f>
        <v>44782</v>
      </c>
    </row>
    <row r="15" spans="1:9" x14ac:dyDescent="0.25">
      <c r="H15" s="12" t="s">
        <v>353</v>
      </c>
      <c r="I15" s="13">
        <f>I14+1</f>
        <v>44783</v>
      </c>
    </row>
    <row r="16" spans="1:9" x14ac:dyDescent="0.25">
      <c r="H16" s="12" t="s">
        <v>353</v>
      </c>
      <c r="I16" s="13">
        <f>I15+1</f>
        <v>44784</v>
      </c>
    </row>
    <row r="17" spans="8:9" x14ac:dyDescent="0.25">
      <c r="H17" s="12" t="s">
        <v>353</v>
      </c>
      <c r="I17" s="13">
        <f>I16+1</f>
        <v>44785</v>
      </c>
    </row>
    <row r="18" spans="8:9" x14ac:dyDescent="0.25">
      <c r="H18" s="12" t="s">
        <v>354</v>
      </c>
      <c r="I18" s="13">
        <f xml:space="preserve"> DATE($I$1,8,15)</f>
        <v>45153</v>
      </c>
    </row>
    <row r="19" spans="8:9" x14ac:dyDescent="0.25">
      <c r="H19" s="12" t="s">
        <v>355</v>
      </c>
      <c r="I19" s="13">
        <f xml:space="preserve"> DATE($I$1,11,1)</f>
        <v>45231</v>
      </c>
    </row>
    <row r="20" spans="8:9" x14ac:dyDescent="0.25">
      <c r="H20" s="12" t="s">
        <v>356</v>
      </c>
      <c r="I20" s="13">
        <f xml:space="preserve"> DATE($I$1,11,11)</f>
        <v>45241</v>
      </c>
    </row>
    <row r="21" spans="8:9" x14ac:dyDescent="0.25">
      <c r="H21" s="12" t="s">
        <v>357</v>
      </c>
      <c r="I21" s="13">
        <f>I20+1</f>
        <v>45242</v>
      </c>
    </row>
    <row r="22" spans="8:9" x14ac:dyDescent="0.25">
      <c r="H22" s="12" t="s">
        <v>358</v>
      </c>
      <c r="I22" s="13">
        <f xml:space="preserve"> DATE($I$1,12,25)</f>
        <v>45285</v>
      </c>
    </row>
    <row r="23" spans="8:9" x14ac:dyDescent="0.25">
      <c r="H23" s="12" t="s">
        <v>359</v>
      </c>
      <c r="I23" s="13">
        <f t="shared" ref="I23:I28" si="0">I22+1</f>
        <v>45286</v>
      </c>
    </row>
    <row r="24" spans="8:9" x14ac:dyDescent="0.25">
      <c r="H24" s="12" t="s">
        <v>359</v>
      </c>
      <c r="I24" s="13">
        <f t="shared" si="0"/>
        <v>45287</v>
      </c>
    </row>
    <row r="25" spans="8:9" x14ac:dyDescent="0.25">
      <c r="H25" s="12" t="s">
        <v>359</v>
      </c>
      <c r="I25" s="13">
        <f t="shared" si="0"/>
        <v>45288</v>
      </c>
    </row>
    <row r="26" spans="8:9" x14ac:dyDescent="0.25">
      <c r="H26" s="12" t="s">
        <v>359</v>
      </c>
      <c r="I26" s="13">
        <f t="shared" si="0"/>
        <v>45289</v>
      </c>
    </row>
    <row r="27" spans="8:9" x14ac:dyDescent="0.25">
      <c r="H27" s="12" t="s">
        <v>359</v>
      </c>
      <c r="I27" s="13">
        <f t="shared" si="0"/>
        <v>45290</v>
      </c>
    </row>
    <row r="28" spans="8:9" x14ac:dyDescent="0.25">
      <c r="H28" s="12" t="s">
        <v>359</v>
      </c>
      <c r="I28" s="13">
        <f t="shared" si="0"/>
        <v>45291</v>
      </c>
    </row>
    <row r="29" spans="8:9" x14ac:dyDescent="0.25">
      <c r="H29" s="12"/>
      <c r="I29" s="13"/>
    </row>
  </sheetData>
  <pageMargins left="0.7" right="0.7" top="0.75" bottom="0.75" header="0.3" footer="0.3"/>
  <tableParts count="4">
    <tablePart r:id="rId1"/>
    <tablePart r:id="rId2"/>
    <tablePart r:id="rId3"/>
    <tablePart r:id="rId4"/>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7D8109-0C22-491D-829B-9AF3E36B8A1A}">
  <sheetPr codeName="Feuil7">
    <tabColor rgb="FF00B050"/>
  </sheetPr>
  <dimension ref="A1:AE971"/>
  <sheetViews>
    <sheetView view="pageBreakPreview" zoomScale="70" zoomScaleNormal="100" zoomScaleSheetLayoutView="70" workbookViewId="0">
      <selection activeCell="M12" sqref="M12:W12"/>
    </sheetView>
  </sheetViews>
  <sheetFormatPr baseColWidth="10" defaultColWidth="11.42578125" defaultRowHeight="12.75" x14ac:dyDescent="0.2"/>
  <cols>
    <col min="1" max="1" width="4.7109375" style="60" customWidth="1"/>
    <col min="2" max="2" width="7.7109375" style="60" customWidth="1"/>
    <col min="3" max="4" width="1.140625" style="60" customWidth="1"/>
    <col min="5" max="5" width="6.7109375" style="60" customWidth="1"/>
    <col min="6" max="6" width="5.140625" style="60" customWidth="1"/>
    <col min="7" max="7" width="4.7109375" style="60" customWidth="1"/>
    <col min="8" max="9" width="4" style="60" customWidth="1"/>
    <col min="10" max="10" width="5" style="60" customWidth="1"/>
    <col min="11" max="11" width="4.85546875" style="60" customWidth="1"/>
    <col min="12" max="12" width="1.140625" style="60" customWidth="1"/>
    <col min="13" max="13" width="4.7109375" style="60" customWidth="1"/>
    <col min="14" max="14" width="7.7109375" style="60" customWidth="1"/>
    <col min="15" max="16" width="1.140625" style="60" customWidth="1"/>
    <col min="17" max="17" width="6.7109375" style="60" customWidth="1"/>
    <col min="18" max="18" width="5.140625" style="60" customWidth="1"/>
    <col min="19" max="19" width="4.7109375" style="60" customWidth="1"/>
    <col min="20" max="21" width="4" style="60" customWidth="1"/>
    <col min="22" max="22" width="5" style="60" customWidth="1"/>
    <col min="23" max="23" width="4.85546875" style="60" customWidth="1"/>
    <col min="24" max="24" width="10.7109375" style="60" customWidth="1"/>
    <col min="25" max="25" width="15.42578125" style="60" customWidth="1"/>
    <col min="26" max="26" width="17.42578125" style="60" customWidth="1"/>
    <col min="27" max="27" width="20.140625" style="60" customWidth="1"/>
    <col min="28" max="28" width="6.28515625" style="60" customWidth="1"/>
    <col min="29" max="29" width="17.140625" style="61" customWidth="1"/>
    <col min="30" max="16384" width="11.42578125" style="60"/>
  </cols>
  <sheetData>
    <row r="1" spans="1:31" ht="20.100000000000001" customHeight="1" x14ac:dyDescent="0.2">
      <c r="A1" s="54" t="str">
        <f>"Bateau "&amp;modele&amp;" n°"</f>
        <v>Bateau CA40 n°</v>
      </c>
      <c r="B1" s="55"/>
      <c r="C1" s="55"/>
      <c r="D1" s="55"/>
      <c r="E1" s="55"/>
      <c r="F1" s="56">
        <v>18</v>
      </c>
      <c r="G1" s="57" t="str">
        <f>"cde n°"</f>
        <v>cde n°</v>
      </c>
      <c r="H1" s="57"/>
      <c r="I1" s="55" t="s">
        <v>322</v>
      </c>
      <c r="J1" s="55"/>
      <c r="K1" s="58"/>
      <c r="L1" s="59"/>
      <c r="M1" s="54" t="str">
        <f>"Bateau "&amp;modele&amp;" n°"</f>
        <v>Bateau CA40 n°</v>
      </c>
      <c r="N1" s="55"/>
      <c r="O1" s="55"/>
      <c r="P1" s="55"/>
      <c r="Q1" s="55"/>
      <c r="R1" s="56">
        <v>18</v>
      </c>
      <c r="S1" s="57" t="str">
        <f>"cde n°"</f>
        <v>cde n°</v>
      </c>
      <c r="T1" s="57"/>
      <c r="U1" s="55" t="s">
        <v>322</v>
      </c>
      <c r="V1" s="55"/>
      <c r="W1" s="58"/>
      <c r="AE1" s="62"/>
    </row>
    <row r="2" spans="1:31" ht="20.100000000000001" customHeight="1" x14ac:dyDescent="0.2">
      <c r="A2" s="63"/>
      <c r="B2" s="64"/>
      <c r="C2" s="64"/>
      <c r="D2" s="64"/>
      <c r="E2" s="64"/>
      <c r="F2" s="65"/>
      <c r="G2" s="66"/>
      <c r="H2" s="66"/>
      <c r="I2" s="64"/>
      <c r="J2" s="64"/>
      <c r="K2" s="67"/>
      <c r="L2" s="59"/>
      <c r="M2" s="63"/>
      <c r="N2" s="64"/>
      <c r="O2" s="64"/>
      <c r="P2" s="64"/>
      <c r="Q2" s="64"/>
      <c r="R2" s="65"/>
      <c r="S2" s="66"/>
      <c r="T2" s="66"/>
      <c r="U2" s="64"/>
      <c r="V2" s="64"/>
      <c r="W2" s="67"/>
      <c r="AE2" s="62"/>
    </row>
    <row r="3" spans="1:31" ht="20.100000000000001" customHeight="1" x14ac:dyDescent="0.2">
      <c r="A3" s="68" t="s">
        <v>98</v>
      </c>
      <c r="B3" s="69"/>
      <c r="C3" s="69"/>
      <c r="D3" s="69"/>
      <c r="E3" s="69"/>
      <c r="F3" s="69"/>
      <c r="G3" s="69"/>
      <c r="H3" s="69"/>
      <c r="I3" s="69"/>
      <c r="J3" s="69"/>
      <c r="K3" s="70"/>
      <c r="M3" s="68" t="s">
        <v>98</v>
      </c>
      <c r="N3" s="69"/>
      <c r="O3" s="69"/>
      <c r="P3" s="69"/>
      <c r="Q3" s="69"/>
      <c r="R3" s="69"/>
      <c r="S3" s="69"/>
      <c r="T3" s="69"/>
      <c r="U3" s="69"/>
      <c r="V3" s="69"/>
      <c r="W3" s="70"/>
      <c r="AE3" s="62"/>
    </row>
    <row r="4" spans="1:31" ht="20.100000000000001" customHeight="1" x14ac:dyDescent="0.2">
      <c r="A4" s="71" t="s">
        <v>364</v>
      </c>
      <c r="B4" s="72"/>
      <c r="C4" s="72"/>
      <c r="D4" s="72"/>
      <c r="E4" s="72"/>
      <c r="F4" s="72"/>
      <c r="G4" s="72"/>
      <c r="H4" s="69" t="s">
        <v>365</v>
      </c>
      <c r="I4" s="69"/>
      <c r="J4" s="69"/>
      <c r="K4" s="70"/>
      <c r="M4" s="71" t="s">
        <v>364</v>
      </c>
      <c r="N4" s="72"/>
      <c r="O4" s="72"/>
      <c r="P4" s="72"/>
      <c r="Q4" s="72"/>
      <c r="R4" s="72"/>
      <c r="S4" s="72"/>
      <c r="T4" s="69" t="s">
        <v>366</v>
      </c>
      <c r="U4" s="69"/>
      <c r="V4" s="69"/>
      <c r="W4" s="70"/>
      <c r="AE4" s="62"/>
    </row>
    <row r="5" spans="1:31" ht="20.100000000000001" customHeight="1" x14ac:dyDescent="0.2">
      <c r="A5" s="73" t="s">
        <v>367</v>
      </c>
      <c r="B5" s="74"/>
      <c r="C5" s="74"/>
      <c r="D5" s="74"/>
      <c r="E5" s="66" t="s">
        <v>99</v>
      </c>
      <c r="F5" s="66"/>
      <c r="G5" s="66"/>
      <c r="H5" s="66"/>
      <c r="I5" s="66"/>
      <c r="J5" s="66"/>
      <c r="K5" s="75"/>
      <c r="M5" s="73" t="s">
        <v>367</v>
      </c>
      <c r="N5" s="74"/>
      <c r="O5" s="74"/>
      <c r="P5" s="74"/>
      <c r="Q5" s="66" t="s">
        <v>99</v>
      </c>
      <c r="R5" s="66"/>
      <c r="S5" s="66"/>
      <c r="T5" s="66"/>
      <c r="U5" s="66"/>
      <c r="V5" s="66"/>
      <c r="W5" s="75"/>
      <c r="AE5" s="62"/>
    </row>
    <row r="6" spans="1:31" ht="20.100000000000001" customHeight="1" x14ac:dyDescent="0.2">
      <c r="A6" s="73"/>
      <c r="B6" s="74"/>
      <c r="C6" s="74"/>
      <c r="D6" s="74"/>
      <c r="E6" s="66"/>
      <c r="F6" s="66"/>
      <c r="G6" s="66"/>
      <c r="H6" s="66"/>
      <c r="I6" s="66"/>
      <c r="J6" s="66"/>
      <c r="K6" s="75"/>
      <c r="M6" s="73"/>
      <c r="N6" s="74"/>
      <c r="O6" s="74"/>
      <c r="P6" s="74"/>
      <c r="Q6" s="66"/>
      <c r="R6" s="66"/>
      <c r="S6" s="66"/>
      <c r="T6" s="66"/>
      <c r="U6" s="66"/>
      <c r="V6" s="66"/>
      <c r="W6" s="75"/>
      <c r="AE6" s="62"/>
    </row>
    <row r="7" spans="1:31" ht="20.100000000000001" customHeight="1" x14ac:dyDescent="0.2">
      <c r="A7" s="73" t="s">
        <v>368</v>
      </c>
      <c r="B7" s="74"/>
      <c r="C7" s="74"/>
      <c r="D7" s="74"/>
      <c r="E7" s="64" t="s">
        <v>361</v>
      </c>
      <c r="F7" s="64"/>
      <c r="G7" s="64"/>
      <c r="H7" s="64"/>
      <c r="I7" s="66" t="s">
        <v>100</v>
      </c>
      <c r="J7" s="66"/>
      <c r="K7" s="75"/>
      <c r="M7" s="73" t="s">
        <v>368</v>
      </c>
      <c r="N7" s="74"/>
      <c r="O7" s="74"/>
      <c r="P7" s="74"/>
      <c r="Q7" s="64" t="e">
        <f>client</f>
        <v>#VALUE!</v>
      </c>
      <c r="R7" s="64"/>
      <c r="S7" s="64"/>
      <c r="T7" s="64"/>
      <c r="U7" s="66" t="s">
        <v>100</v>
      </c>
      <c r="V7" s="66"/>
      <c r="W7" s="75"/>
      <c r="AE7" s="62"/>
    </row>
    <row r="8" spans="1:31" ht="20.100000000000001" customHeight="1" thickBot="1" x14ac:dyDescent="0.25">
      <c r="A8" s="76"/>
      <c r="B8" s="77"/>
      <c r="C8" s="77"/>
      <c r="D8" s="77"/>
      <c r="E8" s="78"/>
      <c r="F8" s="78"/>
      <c r="G8" s="78"/>
      <c r="H8" s="78"/>
      <c r="I8" s="79"/>
      <c r="J8" s="79"/>
      <c r="K8" s="80"/>
      <c r="M8" s="76"/>
      <c r="N8" s="77"/>
      <c r="O8" s="77"/>
      <c r="P8" s="77"/>
      <c r="Q8" s="78"/>
      <c r="R8" s="78"/>
      <c r="S8" s="78"/>
      <c r="T8" s="78"/>
      <c r="U8" s="79"/>
      <c r="V8" s="79"/>
      <c r="W8" s="80"/>
      <c r="AE8" s="62"/>
    </row>
    <row r="9" spans="1:31" ht="20.100000000000001" customHeight="1" thickBot="1" x14ac:dyDescent="0.25">
      <c r="B9" s="59"/>
      <c r="C9" s="59"/>
      <c r="D9" s="59"/>
      <c r="E9" s="59"/>
      <c r="N9" s="59"/>
      <c r="O9" s="59"/>
      <c r="P9" s="59"/>
      <c r="Q9" s="59"/>
      <c r="AE9" s="62"/>
    </row>
    <row r="10" spans="1:31" ht="20.100000000000001" customHeight="1" x14ac:dyDescent="0.2">
      <c r="A10" s="54" t="str">
        <f>"Bateau "&amp;modele&amp;" n°"</f>
        <v>Bateau CA40 n°</v>
      </c>
      <c r="B10" s="55"/>
      <c r="C10" s="55"/>
      <c r="D10" s="55"/>
      <c r="E10" s="55"/>
      <c r="F10" s="56">
        <v>18</v>
      </c>
      <c r="G10" s="57" t="str">
        <f>"cde n°"</f>
        <v>cde n°</v>
      </c>
      <c r="H10" s="57"/>
      <c r="I10" s="55" t="s">
        <v>322</v>
      </c>
      <c r="J10" s="55"/>
      <c r="K10" s="58"/>
      <c r="L10" s="59"/>
      <c r="M10" s="54" t="str">
        <f>"Bateau "&amp;modele&amp;" n°"</f>
        <v>Bateau CA40 n°</v>
      </c>
      <c r="N10" s="55"/>
      <c r="O10" s="55"/>
      <c r="P10" s="55"/>
      <c r="Q10" s="55"/>
      <c r="R10" s="56">
        <v>18</v>
      </c>
      <c r="S10" s="57" t="str">
        <f>"cde n°"</f>
        <v>cde n°</v>
      </c>
      <c r="T10" s="57"/>
      <c r="U10" s="55" t="s">
        <v>322</v>
      </c>
      <c r="V10" s="55"/>
      <c r="W10" s="58"/>
      <c r="AE10" s="62"/>
    </row>
    <row r="11" spans="1:31" ht="20.100000000000001" customHeight="1" x14ac:dyDescent="0.2">
      <c r="A11" s="63"/>
      <c r="B11" s="64"/>
      <c r="C11" s="64"/>
      <c r="D11" s="64"/>
      <c r="E11" s="64"/>
      <c r="F11" s="65"/>
      <c r="G11" s="66"/>
      <c r="H11" s="66"/>
      <c r="I11" s="64"/>
      <c r="J11" s="64"/>
      <c r="K11" s="67"/>
      <c r="L11" s="59"/>
      <c r="M11" s="63"/>
      <c r="N11" s="64"/>
      <c r="O11" s="64"/>
      <c r="P11" s="64"/>
      <c r="Q11" s="64"/>
      <c r="R11" s="65"/>
      <c r="S11" s="66"/>
      <c r="T11" s="66"/>
      <c r="U11" s="64"/>
      <c r="V11" s="64"/>
      <c r="W11" s="67"/>
      <c r="AE11" s="62"/>
    </row>
    <row r="12" spans="1:31" ht="20.100000000000001" customHeight="1" x14ac:dyDescent="0.2">
      <c r="A12" s="68" t="s">
        <v>102</v>
      </c>
      <c r="B12" s="69"/>
      <c r="C12" s="69"/>
      <c r="D12" s="69"/>
      <c r="E12" s="69"/>
      <c r="F12" s="69"/>
      <c r="G12" s="69"/>
      <c r="H12" s="69"/>
      <c r="I12" s="69"/>
      <c r="J12" s="69"/>
      <c r="K12" s="70"/>
      <c r="M12" s="68" t="s">
        <v>102</v>
      </c>
      <c r="N12" s="69"/>
      <c r="O12" s="69"/>
      <c r="P12" s="69"/>
      <c r="Q12" s="69"/>
      <c r="R12" s="69"/>
      <c r="S12" s="69"/>
      <c r="T12" s="69"/>
      <c r="U12" s="69"/>
      <c r="V12" s="69"/>
      <c r="W12" s="70"/>
      <c r="AE12" s="62"/>
    </row>
    <row r="13" spans="1:31" ht="20.100000000000001" customHeight="1" x14ac:dyDescent="0.2">
      <c r="A13" s="71" t="s">
        <v>364</v>
      </c>
      <c r="B13" s="72"/>
      <c r="C13" s="72"/>
      <c r="D13" s="72"/>
      <c r="E13" s="72"/>
      <c r="F13" s="72"/>
      <c r="G13" s="72"/>
      <c r="H13" s="69" t="s">
        <v>369</v>
      </c>
      <c r="I13" s="69"/>
      <c r="J13" s="69"/>
      <c r="K13" s="70"/>
      <c r="M13" s="71" t="s">
        <v>364</v>
      </c>
      <c r="N13" s="72"/>
      <c r="O13" s="72"/>
      <c r="P13" s="72"/>
      <c r="Q13" s="72"/>
      <c r="R13" s="72"/>
      <c r="S13" s="72"/>
      <c r="T13" s="69" t="s">
        <v>370</v>
      </c>
      <c r="U13" s="69"/>
      <c r="V13" s="69"/>
      <c r="W13" s="70"/>
      <c r="AE13" s="62"/>
    </row>
    <row r="14" spans="1:31" ht="20.100000000000001" customHeight="1" x14ac:dyDescent="0.2">
      <c r="A14" s="73" t="s">
        <v>367</v>
      </c>
      <c r="B14" s="74"/>
      <c r="C14" s="74"/>
      <c r="D14" s="74"/>
      <c r="E14" s="66" t="s">
        <v>103</v>
      </c>
      <c r="F14" s="66"/>
      <c r="G14" s="66"/>
      <c r="H14" s="66"/>
      <c r="I14" s="66"/>
      <c r="J14" s="66"/>
      <c r="K14" s="75"/>
      <c r="M14" s="73" t="s">
        <v>367</v>
      </c>
      <c r="N14" s="74"/>
      <c r="O14" s="74"/>
      <c r="P14" s="74"/>
      <c r="Q14" s="66" t="s">
        <v>103</v>
      </c>
      <c r="R14" s="66"/>
      <c r="S14" s="66"/>
      <c r="T14" s="66"/>
      <c r="U14" s="66"/>
      <c r="V14" s="66"/>
      <c r="W14" s="75"/>
      <c r="AE14" s="62"/>
    </row>
    <row r="15" spans="1:31" ht="20.100000000000001" customHeight="1" x14ac:dyDescent="0.2">
      <c r="A15" s="73"/>
      <c r="B15" s="74"/>
      <c r="C15" s="74"/>
      <c r="D15" s="74"/>
      <c r="E15" s="66"/>
      <c r="F15" s="66"/>
      <c r="G15" s="66"/>
      <c r="H15" s="66"/>
      <c r="I15" s="66"/>
      <c r="J15" s="66"/>
      <c r="K15" s="75"/>
      <c r="M15" s="73"/>
      <c r="N15" s="74"/>
      <c r="O15" s="74"/>
      <c r="P15" s="74"/>
      <c r="Q15" s="66"/>
      <c r="R15" s="66"/>
      <c r="S15" s="66"/>
      <c r="T15" s="66"/>
      <c r="U15" s="66"/>
      <c r="V15" s="66"/>
      <c r="W15" s="75"/>
      <c r="AE15" s="62"/>
    </row>
    <row r="16" spans="1:31" ht="20.100000000000001" customHeight="1" x14ac:dyDescent="0.2">
      <c r="A16" s="73" t="s">
        <v>368</v>
      </c>
      <c r="B16" s="74"/>
      <c r="C16" s="74"/>
      <c r="D16" s="74"/>
      <c r="E16" s="64" t="e">
        <f>client</f>
        <v>#VALUE!</v>
      </c>
      <c r="F16" s="64"/>
      <c r="G16" s="64"/>
      <c r="H16" s="64"/>
      <c r="I16" s="66" t="s">
        <v>100</v>
      </c>
      <c r="J16" s="66"/>
      <c r="K16" s="75"/>
      <c r="M16" s="73" t="s">
        <v>368</v>
      </c>
      <c r="N16" s="74"/>
      <c r="O16" s="74"/>
      <c r="P16" s="74"/>
      <c r="Q16" s="64" t="e">
        <f>client</f>
        <v>#VALUE!</v>
      </c>
      <c r="R16" s="64"/>
      <c r="S16" s="64"/>
      <c r="T16" s="64"/>
      <c r="U16" s="66" t="s">
        <v>100</v>
      </c>
      <c r="V16" s="66"/>
      <c r="W16" s="75"/>
      <c r="AE16" s="62"/>
    </row>
    <row r="17" spans="1:31" ht="20.100000000000001" customHeight="1" thickBot="1" x14ac:dyDescent="0.25">
      <c r="A17" s="76"/>
      <c r="B17" s="77"/>
      <c r="C17" s="77"/>
      <c r="D17" s="77"/>
      <c r="E17" s="78"/>
      <c r="F17" s="78"/>
      <c r="G17" s="78"/>
      <c r="H17" s="78"/>
      <c r="I17" s="79"/>
      <c r="J17" s="79"/>
      <c r="K17" s="80"/>
      <c r="M17" s="76"/>
      <c r="N17" s="77"/>
      <c r="O17" s="77"/>
      <c r="P17" s="77"/>
      <c r="Q17" s="78"/>
      <c r="R17" s="78"/>
      <c r="S17" s="78"/>
      <c r="T17" s="78"/>
      <c r="U17" s="79"/>
      <c r="V17" s="79"/>
      <c r="W17" s="80"/>
      <c r="AE17" s="62"/>
    </row>
    <row r="18" spans="1:31" ht="20.100000000000001" customHeight="1" thickBot="1" x14ac:dyDescent="0.25">
      <c r="B18" s="59"/>
      <c r="C18" s="59"/>
      <c r="D18" s="59"/>
      <c r="E18" s="59"/>
      <c r="N18" s="59"/>
      <c r="O18" s="59"/>
      <c r="P18" s="59"/>
      <c r="Q18" s="59"/>
      <c r="AE18" s="62"/>
    </row>
    <row r="19" spans="1:31" ht="20.100000000000001" customHeight="1" x14ac:dyDescent="0.2">
      <c r="A19" s="54" t="str">
        <f>"Bateau "&amp;modele&amp;" n°"</f>
        <v>Bateau CA40 n°</v>
      </c>
      <c r="B19" s="55"/>
      <c r="C19" s="55"/>
      <c r="D19" s="55"/>
      <c r="E19" s="55"/>
      <c r="F19" s="56">
        <v>18</v>
      </c>
      <c r="G19" s="57" t="str">
        <f>"cde n°"</f>
        <v>cde n°</v>
      </c>
      <c r="H19" s="57"/>
      <c r="I19" s="55" t="s">
        <v>322</v>
      </c>
      <c r="J19" s="55"/>
      <c r="K19" s="58"/>
      <c r="L19" s="59"/>
      <c r="M19" s="54" t="str">
        <f>"Bateau "&amp;modele&amp;" n°"</f>
        <v>Bateau CA40 n°</v>
      </c>
      <c r="N19" s="55"/>
      <c r="O19" s="55"/>
      <c r="P19" s="55"/>
      <c r="Q19" s="55"/>
      <c r="R19" s="56">
        <v>18</v>
      </c>
      <c r="S19" s="57" t="str">
        <f>"cde n°"</f>
        <v>cde n°</v>
      </c>
      <c r="T19" s="57"/>
      <c r="U19" s="55" t="s">
        <v>322</v>
      </c>
      <c r="V19" s="55"/>
      <c r="W19" s="58"/>
      <c r="AE19" s="62"/>
    </row>
    <row r="20" spans="1:31" ht="20.100000000000001" customHeight="1" x14ac:dyDescent="0.2">
      <c r="A20" s="63"/>
      <c r="B20" s="64"/>
      <c r="C20" s="64"/>
      <c r="D20" s="64"/>
      <c r="E20" s="64"/>
      <c r="F20" s="65"/>
      <c r="G20" s="66"/>
      <c r="H20" s="66"/>
      <c r="I20" s="64"/>
      <c r="J20" s="64"/>
      <c r="K20" s="67"/>
      <c r="L20" s="59"/>
      <c r="M20" s="63"/>
      <c r="N20" s="64"/>
      <c r="O20" s="64"/>
      <c r="P20" s="64"/>
      <c r="Q20" s="64"/>
      <c r="R20" s="65"/>
      <c r="S20" s="66"/>
      <c r="T20" s="66"/>
      <c r="U20" s="64"/>
      <c r="V20" s="64"/>
      <c r="W20" s="67"/>
      <c r="AE20" s="62"/>
    </row>
    <row r="21" spans="1:31" ht="20.100000000000001" customHeight="1" x14ac:dyDescent="0.2">
      <c r="A21" s="68" t="s">
        <v>102</v>
      </c>
      <c r="B21" s="69"/>
      <c r="C21" s="69"/>
      <c r="D21" s="69"/>
      <c r="E21" s="69"/>
      <c r="F21" s="69"/>
      <c r="G21" s="69"/>
      <c r="H21" s="69"/>
      <c r="I21" s="69"/>
      <c r="J21" s="69"/>
      <c r="K21" s="70"/>
      <c r="M21" s="68" t="s">
        <v>102</v>
      </c>
      <c r="N21" s="69"/>
      <c r="O21" s="69"/>
      <c r="P21" s="69"/>
      <c r="Q21" s="69"/>
      <c r="R21" s="69"/>
      <c r="S21" s="69"/>
      <c r="T21" s="69"/>
      <c r="U21" s="69"/>
      <c r="V21" s="69"/>
      <c r="W21" s="70"/>
      <c r="AE21" s="81"/>
    </row>
    <row r="22" spans="1:31" ht="20.100000000000001" customHeight="1" x14ac:dyDescent="0.2">
      <c r="A22" s="71" t="s">
        <v>364</v>
      </c>
      <c r="B22" s="72"/>
      <c r="C22" s="72"/>
      <c r="D22" s="72"/>
      <c r="E22" s="72"/>
      <c r="F22" s="72"/>
      <c r="G22" s="72"/>
      <c r="H22" s="69" t="s">
        <v>371</v>
      </c>
      <c r="I22" s="69"/>
      <c r="J22" s="69"/>
      <c r="K22" s="70"/>
      <c r="M22" s="71" t="s">
        <v>364</v>
      </c>
      <c r="N22" s="72"/>
      <c r="O22" s="72"/>
      <c r="P22" s="72"/>
      <c r="Q22" s="72"/>
      <c r="R22" s="72"/>
      <c r="S22" s="72"/>
      <c r="T22" s="69" t="s">
        <v>372</v>
      </c>
      <c r="U22" s="69"/>
      <c r="V22" s="69"/>
      <c r="W22" s="70"/>
      <c r="AE22" s="81"/>
    </row>
    <row r="23" spans="1:31" ht="20.100000000000001" customHeight="1" x14ac:dyDescent="0.2">
      <c r="A23" s="73" t="s">
        <v>367</v>
      </c>
      <c r="B23" s="74"/>
      <c r="C23" s="74"/>
      <c r="D23" s="74"/>
      <c r="E23" s="66" t="s">
        <v>103</v>
      </c>
      <c r="F23" s="66"/>
      <c r="G23" s="66"/>
      <c r="H23" s="66"/>
      <c r="I23" s="66"/>
      <c r="J23" s="66"/>
      <c r="K23" s="75"/>
      <c r="M23" s="73" t="s">
        <v>367</v>
      </c>
      <c r="N23" s="74"/>
      <c r="O23" s="74"/>
      <c r="P23" s="74"/>
      <c r="Q23" s="66" t="s">
        <v>103</v>
      </c>
      <c r="R23" s="66"/>
      <c r="S23" s="66"/>
      <c r="T23" s="66"/>
      <c r="U23" s="66"/>
      <c r="V23" s="66"/>
      <c r="W23" s="75"/>
      <c r="AE23" s="81"/>
    </row>
    <row r="24" spans="1:31" ht="20.100000000000001" customHeight="1" x14ac:dyDescent="0.2">
      <c r="A24" s="73"/>
      <c r="B24" s="74"/>
      <c r="C24" s="74"/>
      <c r="D24" s="74"/>
      <c r="E24" s="66"/>
      <c r="F24" s="66"/>
      <c r="G24" s="66"/>
      <c r="H24" s="66"/>
      <c r="I24" s="66"/>
      <c r="J24" s="66"/>
      <c r="K24" s="75"/>
      <c r="M24" s="73"/>
      <c r="N24" s="74"/>
      <c r="O24" s="74"/>
      <c r="P24" s="74"/>
      <c r="Q24" s="66"/>
      <c r="R24" s="66"/>
      <c r="S24" s="66"/>
      <c r="T24" s="66"/>
      <c r="U24" s="66"/>
      <c r="V24" s="66"/>
      <c r="W24" s="75"/>
      <c r="AE24" s="81"/>
    </row>
    <row r="25" spans="1:31" ht="20.100000000000001" customHeight="1" x14ac:dyDescent="0.2">
      <c r="A25" s="73" t="s">
        <v>368</v>
      </c>
      <c r="B25" s="74"/>
      <c r="C25" s="74"/>
      <c r="D25" s="74"/>
      <c r="E25" s="64" t="e">
        <f>client</f>
        <v>#VALUE!</v>
      </c>
      <c r="F25" s="64"/>
      <c r="G25" s="64"/>
      <c r="H25" s="64"/>
      <c r="I25" s="66" t="s">
        <v>100</v>
      </c>
      <c r="J25" s="66"/>
      <c r="K25" s="75"/>
      <c r="M25" s="73" t="s">
        <v>368</v>
      </c>
      <c r="N25" s="74"/>
      <c r="O25" s="74"/>
      <c r="P25" s="74"/>
      <c r="Q25" s="64" t="e">
        <f>client</f>
        <v>#VALUE!</v>
      </c>
      <c r="R25" s="64"/>
      <c r="S25" s="64"/>
      <c r="T25" s="64"/>
      <c r="U25" s="66" t="s">
        <v>100</v>
      </c>
      <c r="V25" s="66"/>
      <c r="W25" s="75"/>
      <c r="AE25" s="81"/>
    </row>
    <row r="26" spans="1:31" ht="20.100000000000001" customHeight="1" thickBot="1" x14ac:dyDescent="0.25">
      <c r="A26" s="76"/>
      <c r="B26" s="77"/>
      <c r="C26" s="77"/>
      <c r="D26" s="77"/>
      <c r="E26" s="78"/>
      <c r="F26" s="78"/>
      <c r="G26" s="78"/>
      <c r="H26" s="78"/>
      <c r="I26" s="79"/>
      <c r="J26" s="79"/>
      <c r="K26" s="80"/>
      <c r="M26" s="76"/>
      <c r="N26" s="77"/>
      <c r="O26" s="77"/>
      <c r="P26" s="77"/>
      <c r="Q26" s="78"/>
      <c r="R26" s="78"/>
      <c r="S26" s="78"/>
      <c r="T26" s="78"/>
      <c r="U26" s="79"/>
      <c r="V26" s="79"/>
      <c r="W26" s="80"/>
      <c r="AE26" s="81"/>
    </row>
    <row r="27" spans="1:31" ht="20.100000000000001" customHeight="1" thickBot="1" x14ac:dyDescent="0.25">
      <c r="B27" s="59"/>
      <c r="C27" s="59"/>
      <c r="D27" s="59"/>
      <c r="E27" s="59"/>
      <c r="N27" s="59"/>
      <c r="O27" s="59"/>
      <c r="P27" s="59"/>
      <c r="Q27" s="59"/>
      <c r="AE27" s="81"/>
    </row>
    <row r="28" spans="1:31" ht="20.100000000000001" customHeight="1" x14ac:dyDescent="0.2">
      <c r="A28" s="54" t="str">
        <f>"Bateau "&amp;modele&amp;" n°"</f>
        <v>Bateau CA40 n°</v>
      </c>
      <c r="B28" s="55"/>
      <c r="C28" s="55"/>
      <c r="D28" s="55"/>
      <c r="E28" s="55"/>
      <c r="F28" s="56">
        <v>18</v>
      </c>
      <c r="G28" s="57" t="str">
        <f>"cde n°"</f>
        <v>cde n°</v>
      </c>
      <c r="H28" s="57"/>
      <c r="I28" s="55" t="s">
        <v>322</v>
      </c>
      <c r="J28" s="55"/>
      <c r="K28" s="58"/>
      <c r="L28" s="59"/>
      <c r="M28" s="54" t="str">
        <f>"Bateau "&amp;modele&amp;" n°"</f>
        <v>Bateau CA40 n°</v>
      </c>
      <c r="N28" s="55"/>
      <c r="O28" s="55"/>
      <c r="P28" s="55"/>
      <c r="Q28" s="55"/>
      <c r="R28" s="56">
        <v>18</v>
      </c>
      <c r="S28" s="57" t="str">
        <f>"cde n°"</f>
        <v>cde n°</v>
      </c>
      <c r="T28" s="57"/>
      <c r="U28" s="55" t="s">
        <v>322</v>
      </c>
      <c r="V28" s="55"/>
      <c r="W28" s="58"/>
      <c r="AE28" s="81"/>
    </row>
    <row r="29" spans="1:31" ht="20.100000000000001" customHeight="1" x14ac:dyDescent="0.2">
      <c r="A29" s="63"/>
      <c r="B29" s="64"/>
      <c r="C29" s="64"/>
      <c r="D29" s="64"/>
      <c r="E29" s="64"/>
      <c r="F29" s="65"/>
      <c r="G29" s="66"/>
      <c r="H29" s="66"/>
      <c r="I29" s="64"/>
      <c r="J29" s="64"/>
      <c r="K29" s="67"/>
      <c r="L29" s="59"/>
      <c r="M29" s="63"/>
      <c r="N29" s="64"/>
      <c r="O29" s="64"/>
      <c r="P29" s="64"/>
      <c r="Q29" s="64"/>
      <c r="R29" s="65"/>
      <c r="S29" s="66"/>
      <c r="T29" s="66"/>
      <c r="U29" s="64"/>
      <c r="V29" s="64"/>
      <c r="W29" s="67"/>
      <c r="AE29" s="81"/>
    </row>
    <row r="30" spans="1:31" ht="20.100000000000001" customHeight="1" x14ac:dyDescent="0.2">
      <c r="A30" s="68" t="s">
        <v>102</v>
      </c>
      <c r="B30" s="69"/>
      <c r="C30" s="69"/>
      <c r="D30" s="69"/>
      <c r="E30" s="69"/>
      <c r="F30" s="69"/>
      <c r="G30" s="69"/>
      <c r="H30" s="69"/>
      <c r="I30" s="69"/>
      <c r="J30" s="69"/>
      <c r="K30" s="70"/>
      <c r="M30" s="68" t="s">
        <v>104</v>
      </c>
      <c r="N30" s="69"/>
      <c r="O30" s="69"/>
      <c r="P30" s="69"/>
      <c r="Q30" s="69"/>
      <c r="R30" s="69"/>
      <c r="S30" s="69"/>
      <c r="T30" s="69"/>
      <c r="U30" s="69"/>
      <c r="V30" s="69"/>
      <c r="W30" s="70"/>
      <c r="AE30" s="81"/>
    </row>
    <row r="31" spans="1:31" ht="20.100000000000001" customHeight="1" x14ac:dyDescent="0.2">
      <c r="A31" s="71" t="s">
        <v>364</v>
      </c>
      <c r="B31" s="72"/>
      <c r="C31" s="72"/>
      <c r="D31" s="72"/>
      <c r="E31" s="72"/>
      <c r="F31" s="72"/>
      <c r="G31" s="72"/>
      <c r="H31" s="69" t="s">
        <v>373</v>
      </c>
      <c r="I31" s="69"/>
      <c r="J31" s="69"/>
      <c r="K31" s="70"/>
      <c r="M31" s="71" t="s">
        <v>364</v>
      </c>
      <c r="N31" s="72"/>
      <c r="O31" s="72"/>
      <c r="P31" s="72"/>
      <c r="Q31" s="72"/>
      <c r="R31" s="72"/>
      <c r="S31" s="72"/>
      <c r="T31" s="69" t="s">
        <v>374</v>
      </c>
      <c r="U31" s="69"/>
      <c r="V31" s="69"/>
      <c r="W31" s="70"/>
      <c r="AE31" s="81"/>
    </row>
    <row r="32" spans="1:31" ht="20.100000000000001" customHeight="1" x14ac:dyDescent="0.2">
      <c r="A32" s="73" t="s">
        <v>367</v>
      </c>
      <c r="B32" s="74"/>
      <c r="C32" s="74"/>
      <c r="D32" s="74"/>
      <c r="E32" s="66" t="s">
        <v>103</v>
      </c>
      <c r="F32" s="66"/>
      <c r="G32" s="66"/>
      <c r="H32" s="66"/>
      <c r="I32" s="66"/>
      <c r="J32" s="66"/>
      <c r="K32" s="75"/>
      <c r="M32" s="73" t="s">
        <v>367</v>
      </c>
      <c r="N32" s="74"/>
      <c r="O32" s="74"/>
      <c r="P32" s="74"/>
      <c r="Q32" s="66" t="s">
        <v>105</v>
      </c>
      <c r="R32" s="66"/>
      <c r="S32" s="66"/>
      <c r="T32" s="66"/>
      <c r="U32" s="66"/>
      <c r="V32" s="66"/>
      <c r="W32" s="75"/>
      <c r="AE32" s="82"/>
    </row>
    <row r="33" spans="1:31" ht="20.100000000000001" customHeight="1" x14ac:dyDescent="0.2">
      <c r="A33" s="73"/>
      <c r="B33" s="74"/>
      <c r="C33" s="74"/>
      <c r="D33" s="74"/>
      <c r="E33" s="66"/>
      <c r="F33" s="66"/>
      <c r="G33" s="66"/>
      <c r="H33" s="66"/>
      <c r="I33" s="66"/>
      <c r="J33" s="66"/>
      <c r="K33" s="75"/>
      <c r="M33" s="73"/>
      <c r="N33" s="74"/>
      <c r="O33" s="74"/>
      <c r="P33" s="74"/>
      <c r="Q33" s="66"/>
      <c r="R33" s="66"/>
      <c r="S33" s="66"/>
      <c r="T33" s="66"/>
      <c r="U33" s="66"/>
      <c r="V33" s="66"/>
      <c r="W33" s="75"/>
      <c r="AE33" s="82"/>
    </row>
    <row r="34" spans="1:31" ht="20.100000000000001" customHeight="1" x14ac:dyDescent="0.2">
      <c r="A34" s="73" t="s">
        <v>368</v>
      </c>
      <c r="B34" s="74"/>
      <c r="C34" s="74"/>
      <c r="D34" s="74"/>
      <c r="E34" s="64" t="e">
        <f>client</f>
        <v>#VALUE!</v>
      </c>
      <c r="F34" s="64"/>
      <c r="G34" s="64"/>
      <c r="H34" s="64"/>
      <c r="I34" s="66" t="s">
        <v>100</v>
      </c>
      <c r="J34" s="66"/>
      <c r="K34" s="75"/>
      <c r="M34" s="73" t="s">
        <v>368</v>
      </c>
      <c r="N34" s="74"/>
      <c r="O34" s="74"/>
      <c r="P34" s="74"/>
      <c r="Q34" s="64" t="e">
        <f>client</f>
        <v>#VALUE!</v>
      </c>
      <c r="R34" s="64"/>
      <c r="S34" s="64"/>
      <c r="T34" s="64"/>
      <c r="U34" s="66" t="s">
        <v>100</v>
      </c>
      <c r="V34" s="66"/>
      <c r="W34" s="75"/>
      <c r="AE34" s="82"/>
    </row>
    <row r="35" spans="1:31" ht="20.100000000000001" customHeight="1" thickBot="1" x14ac:dyDescent="0.25">
      <c r="A35" s="76"/>
      <c r="B35" s="77"/>
      <c r="C35" s="77"/>
      <c r="D35" s="77"/>
      <c r="E35" s="78"/>
      <c r="F35" s="78"/>
      <c r="G35" s="78"/>
      <c r="H35" s="78"/>
      <c r="I35" s="79"/>
      <c r="J35" s="79"/>
      <c r="K35" s="80"/>
      <c r="M35" s="76"/>
      <c r="N35" s="77"/>
      <c r="O35" s="77"/>
      <c r="P35" s="77"/>
      <c r="Q35" s="78"/>
      <c r="R35" s="78"/>
      <c r="S35" s="78"/>
      <c r="T35" s="78"/>
      <c r="U35" s="79"/>
      <c r="V35" s="79"/>
      <c r="W35" s="80"/>
      <c r="AE35" s="82"/>
    </row>
    <row r="36" spans="1:31" ht="20.100000000000001" customHeight="1" thickBot="1" x14ac:dyDescent="0.25">
      <c r="B36" s="59"/>
      <c r="C36" s="59"/>
      <c r="D36" s="59"/>
      <c r="E36" s="59"/>
      <c r="N36" s="59"/>
      <c r="O36" s="59"/>
      <c r="P36" s="59"/>
      <c r="Q36" s="59"/>
      <c r="AE36" s="83"/>
    </row>
    <row r="37" spans="1:31" ht="20.100000000000001" customHeight="1" x14ac:dyDescent="0.2">
      <c r="A37" s="54" t="str">
        <f>"Bateau "&amp;modele&amp;" n°"</f>
        <v>Bateau CA40 n°</v>
      </c>
      <c r="B37" s="55"/>
      <c r="C37" s="55"/>
      <c r="D37" s="55"/>
      <c r="E37" s="55"/>
      <c r="F37" s="56">
        <v>18</v>
      </c>
      <c r="G37" s="57" t="str">
        <f>"cde n°"</f>
        <v>cde n°</v>
      </c>
      <c r="H37" s="57"/>
      <c r="I37" s="55" t="s">
        <v>322</v>
      </c>
      <c r="J37" s="55"/>
      <c r="K37" s="58"/>
      <c r="L37" s="59"/>
      <c r="M37" s="54" t="str">
        <f>"Bateau "&amp;modele&amp;" n°"</f>
        <v>Bateau CA40 n°</v>
      </c>
      <c r="N37" s="55"/>
      <c r="O37" s="55"/>
      <c r="P37" s="55"/>
      <c r="Q37" s="55"/>
      <c r="R37" s="56">
        <v>18</v>
      </c>
      <c r="S37" s="57" t="str">
        <f>"cde n°"</f>
        <v>cde n°</v>
      </c>
      <c r="T37" s="57"/>
      <c r="U37" s="55" t="s">
        <v>322</v>
      </c>
      <c r="V37" s="55"/>
      <c r="W37" s="58"/>
      <c r="AE37" s="83"/>
    </row>
    <row r="38" spans="1:31" ht="20.100000000000001" customHeight="1" x14ac:dyDescent="0.2">
      <c r="A38" s="63"/>
      <c r="B38" s="64"/>
      <c r="C38" s="64"/>
      <c r="D38" s="64"/>
      <c r="E38" s="64"/>
      <c r="F38" s="65"/>
      <c r="G38" s="66"/>
      <c r="H38" s="66"/>
      <c r="I38" s="64"/>
      <c r="J38" s="64"/>
      <c r="K38" s="67"/>
      <c r="L38" s="59"/>
      <c r="M38" s="63"/>
      <c r="N38" s="64"/>
      <c r="O38" s="64"/>
      <c r="P38" s="64"/>
      <c r="Q38" s="64"/>
      <c r="R38" s="65"/>
      <c r="S38" s="66"/>
      <c r="T38" s="66"/>
      <c r="U38" s="64"/>
      <c r="V38" s="64"/>
      <c r="W38" s="67"/>
      <c r="AE38" s="83"/>
    </row>
    <row r="39" spans="1:31" ht="20.100000000000001" customHeight="1" x14ac:dyDescent="0.2">
      <c r="A39" s="68" t="s">
        <v>104</v>
      </c>
      <c r="B39" s="69"/>
      <c r="C39" s="69"/>
      <c r="D39" s="69"/>
      <c r="E39" s="69"/>
      <c r="F39" s="69"/>
      <c r="G39" s="69"/>
      <c r="H39" s="69"/>
      <c r="I39" s="69"/>
      <c r="J39" s="69"/>
      <c r="K39" s="70"/>
      <c r="M39" s="68" t="s">
        <v>104</v>
      </c>
      <c r="N39" s="69"/>
      <c r="O39" s="69"/>
      <c r="P39" s="69"/>
      <c r="Q39" s="69"/>
      <c r="R39" s="69"/>
      <c r="S39" s="69"/>
      <c r="T39" s="69"/>
      <c r="U39" s="69"/>
      <c r="V39" s="69"/>
      <c r="W39" s="70"/>
      <c r="AE39" s="83"/>
    </row>
    <row r="40" spans="1:31" ht="20.100000000000001" customHeight="1" x14ac:dyDescent="0.2">
      <c r="A40" s="71" t="s">
        <v>364</v>
      </c>
      <c r="B40" s="72"/>
      <c r="C40" s="72"/>
      <c r="D40" s="72"/>
      <c r="E40" s="72"/>
      <c r="F40" s="72"/>
      <c r="G40" s="72"/>
      <c r="H40" s="69" t="s">
        <v>375</v>
      </c>
      <c r="I40" s="69"/>
      <c r="J40" s="69"/>
      <c r="K40" s="70"/>
      <c r="M40" s="71" t="s">
        <v>364</v>
      </c>
      <c r="N40" s="72"/>
      <c r="O40" s="72"/>
      <c r="P40" s="72"/>
      <c r="Q40" s="72"/>
      <c r="R40" s="72"/>
      <c r="S40" s="72"/>
      <c r="T40" s="69" t="s">
        <v>376</v>
      </c>
      <c r="U40" s="69"/>
      <c r="V40" s="69"/>
      <c r="W40" s="70"/>
      <c r="AE40" s="83"/>
    </row>
    <row r="41" spans="1:31" ht="20.100000000000001" customHeight="1" x14ac:dyDescent="0.2">
      <c r="A41" s="73" t="s">
        <v>367</v>
      </c>
      <c r="B41" s="74"/>
      <c r="C41" s="74"/>
      <c r="D41" s="74"/>
      <c r="E41" s="66" t="s">
        <v>105</v>
      </c>
      <c r="F41" s="66"/>
      <c r="G41" s="66"/>
      <c r="H41" s="66"/>
      <c r="I41" s="66"/>
      <c r="J41" s="66"/>
      <c r="K41" s="75"/>
      <c r="M41" s="73" t="s">
        <v>367</v>
      </c>
      <c r="N41" s="74"/>
      <c r="O41" s="74"/>
      <c r="P41" s="74"/>
      <c r="Q41" s="66" t="s">
        <v>105</v>
      </c>
      <c r="R41" s="66"/>
      <c r="S41" s="66"/>
      <c r="T41" s="66"/>
      <c r="U41" s="66"/>
      <c r="V41" s="66"/>
      <c r="W41" s="75"/>
      <c r="AE41" s="83"/>
    </row>
    <row r="42" spans="1:31" ht="20.100000000000001" customHeight="1" x14ac:dyDescent="0.2">
      <c r="A42" s="73"/>
      <c r="B42" s="74"/>
      <c r="C42" s="74"/>
      <c r="D42" s="74"/>
      <c r="E42" s="66"/>
      <c r="F42" s="66"/>
      <c r="G42" s="66"/>
      <c r="H42" s="66"/>
      <c r="I42" s="66"/>
      <c r="J42" s="66"/>
      <c r="K42" s="75"/>
      <c r="M42" s="73"/>
      <c r="N42" s="74"/>
      <c r="O42" s="74"/>
      <c r="P42" s="74"/>
      <c r="Q42" s="66"/>
      <c r="R42" s="66"/>
      <c r="S42" s="66"/>
      <c r="T42" s="66"/>
      <c r="U42" s="66"/>
      <c r="V42" s="66"/>
      <c r="W42" s="75"/>
      <c r="AE42" s="84"/>
    </row>
    <row r="43" spans="1:31" ht="20.100000000000001" customHeight="1" x14ac:dyDescent="0.2">
      <c r="A43" s="73" t="s">
        <v>368</v>
      </c>
      <c r="B43" s="74"/>
      <c r="C43" s="74"/>
      <c r="D43" s="74"/>
      <c r="E43" s="64" t="e">
        <f>client</f>
        <v>#VALUE!</v>
      </c>
      <c r="F43" s="64"/>
      <c r="G43" s="64"/>
      <c r="H43" s="64"/>
      <c r="I43" s="66" t="s">
        <v>100</v>
      </c>
      <c r="J43" s="66"/>
      <c r="K43" s="75"/>
      <c r="M43" s="73" t="s">
        <v>368</v>
      </c>
      <c r="N43" s="74"/>
      <c r="O43" s="74"/>
      <c r="P43" s="74"/>
      <c r="Q43" s="64" t="e">
        <f>client</f>
        <v>#VALUE!</v>
      </c>
      <c r="R43" s="64"/>
      <c r="S43" s="64"/>
      <c r="T43" s="64"/>
      <c r="U43" s="66" t="s">
        <v>100</v>
      </c>
      <c r="V43" s="66"/>
      <c r="W43" s="75"/>
      <c r="AE43" s="84"/>
    </row>
    <row r="44" spans="1:31" ht="20.100000000000001" customHeight="1" thickBot="1" x14ac:dyDescent="0.25">
      <c r="A44" s="76"/>
      <c r="B44" s="77"/>
      <c r="C44" s="77"/>
      <c r="D44" s="77"/>
      <c r="E44" s="78"/>
      <c r="F44" s="78"/>
      <c r="G44" s="78"/>
      <c r="H44" s="78"/>
      <c r="I44" s="79"/>
      <c r="J44" s="79"/>
      <c r="K44" s="80"/>
      <c r="M44" s="76"/>
      <c r="N44" s="77"/>
      <c r="O44" s="77"/>
      <c r="P44" s="77"/>
      <c r="Q44" s="78"/>
      <c r="R44" s="78"/>
      <c r="S44" s="78"/>
      <c r="T44" s="78"/>
      <c r="U44" s="79"/>
      <c r="V44" s="79"/>
      <c r="W44" s="80"/>
      <c r="AE44" s="84"/>
    </row>
    <row r="45" spans="1:31" ht="20.100000000000001" customHeight="1" thickBot="1" x14ac:dyDescent="0.25">
      <c r="B45" s="59"/>
      <c r="C45" s="59"/>
      <c r="D45" s="59"/>
      <c r="E45" s="59"/>
      <c r="N45" s="59"/>
      <c r="O45" s="59"/>
      <c r="P45" s="59"/>
      <c r="Q45" s="59"/>
      <c r="AE45" s="85"/>
    </row>
    <row r="46" spans="1:31" ht="20.100000000000001" customHeight="1" x14ac:dyDescent="0.2">
      <c r="A46" s="54" t="str">
        <f>"Bateau "&amp;modele&amp;" n°"</f>
        <v>Bateau CA40 n°</v>
      </c>
      <c r="B46" s="55"/>
      <c r="C46" s="55"/>
      <c r="D46" s="55"/>
      <c r="E46" s="55"/>
      <c r="F46" s="56">
        <v>18</v>
      </c>
      <c r="G46" s="57" t="str">
        <f>"cde n°"</f>
        <v>cde n°</v>
      </c>
      <c r="H46" s="57"/>
      <c r="I46" s="55" t="s">
        <v>322</v>
      </c>
      <c r="J46" s="55"/>
      <c r="K46" s="58"/>
      <c r="L46" s="59"/>
      <c r="M46" s="54" t="str">
        <f>"Bateau "&amp;modele&amp;" n°"</f>
        <v>Bateau CA40 n°</v>
      </c>
      <c r="N46" s="55"/>
      <c r="O46" s="55"/>
      <c r="P46" s="55"/>
      <c r="Q46" s="55"/>
      <c r="R46" s="56">
        <v>18</v>
      </c>
      <c r="S46" s="57" t="str">
        <f>"cde n°"</f>
        <v>cde n°</v>
      </c>
      <c r="T46" s="57"/>
      <c r="U46" s="55" t="s">
        <v>322</v>
      </c>
      <c r="V46" s="55"/>
      <c r="W46" s="58"/>
      <c r="AE46" s="85"/>
    </row>
    <row r="47" spans="1:31" ht="20.100000000000001" customHeight="1" x14ac:dyDescent="0.2">
      <c r="A47" s="63"/>
      <c r="B47" s="64"/>
      <c r="C47" s="64"/>
      <c r="D47" s="64"/>
      <c r="E47" s="64"/>
      <c r="F47" s="65"/>
      <c r="G47" s="66"/>
      <c r="H47" s="66"/>
      <c r="I47" s="64"/>
      <c r="J47" s="64"/>
      <c r="K47" s="67"/>
      <c r="L47" s="59"/>
      <c r="M47" s="63"/>
      <c r="N47" s="64"/>
      <c r="O47" s="64"/>
      <c r="P47" s="64"/>
      <c r="Q47" s="64"/>
      <c r="R47" s="65"/>
      <c r="S47" s="66"/>
      <c r="T47" s="66"/>
      <c r="U47" s="64"/>
      <c r="V47" s="64"/>
      <c r="W47" s="67"/>
      <c r="AE47" s="85"/>
    </row>
    <row r="48" spans="1:31" ht="20.100000000000001" customHeight="1" x14ac:dyDescent="0.2">
      <c r="A48" s="68" t="s">
        <v>106</v>
      </c>
      <c r="B48" s="69"/>
      <c r="C48" s="69"/>
      <c r="D48" s="69"/>
      <c r="E48" s="69"/>
      <c r="F48" s="69"/>
      <c r="G48" s="69"/>
      <c r="H48" s="69"/>
      <c r="I48" s="69"/>
      <c r="J48" s="69"/>
      <c r="K48" s="70"/>
      <c r="M48" s="68" t="s">
        <v>108</v>
      </c>
      <c r="N48" s="69"/>
      <c r="O48" s="69"/>
      <c r="P48" s="69"/>
      <c r="Q48" s="69"/>
      <c r="R48" s="69"/>
      <c r="S48" s="69"/>
      <c r="T48" s="69"/>
      <c r="U48" s="69"/>
      <c r="V48" s="69"/>
      <c r="W48" s="70"/>
      <c r="AE48" s="85"/>
    </row>
    <row r="49" spans="1:31" ht="20.100000000000001" customHeight="1" x14ac:dyDescent="0.2">
      <c r="A49" s="71" t="s">
        <v>364</v>
      </c>
      <c r="B49" s="72"/>
      <c r="C49" s="72"/>
      <c r="D49" s="72"/>
      <c r="E49" s="72"/>
      <c r="F49" s="72"/>
      <c r="G49" s="72"/>
      <c r="H49" s="69" t="s">
        <v>377</v>
      </c>
      <c r="I49" s="69"/>
      <c r="J49" s="69"/>
      <c r="K49" s="70"/>
      <c r="M49" s="71" t="s">
        <v>364</v>
      </c>
      <c r="N49" s="72"/>
      <c r="O49" s="72"/>
      <c r="P49" s="72"/>
      <c r="Q49" s="72"/>
      <c r="R49" s="72"/>
      <c r="S49" s="72"/>
      <c r="T49" s="69" t="s">
        <v>374</v>
      </c>
      <c r="U49" s="69"/>
      <c r="V49" s="69"/>
      <c r="W49" s="70"/>
      <c r="AE49" s="85"/>
    </row>
    <row r="50" spans="1:31" ht="20.100000000000001" customHeight="1" x14ac:dyDescent="0.2">
      <c r="A50" s="73" t="s">
        <v>367</v>
      </c>
      <c r="B50" s="74"/>
      <c r="C50" s="74"/>
      <c r="D50" s="74"/>
      <c r="E50" s="66" t="s">
        <v>107</v>
      </c>
      <c r="F50" s="66"/>
      <c r="G50" s="66"/>
      <c r="H50" s="66"/>
      <c r="I50" s="66"/>
      <c r="J50" s="66"/>
      <c r="K50" s="75"/>
      <c r="M50" s="73" t="s">
        <v>367</v>
      </c>
      <c r="N50" s="74"/>
      <c r="O50" s="74"/>
      <c r="P50" s="74"/>
      <c r="Q50" s="66" t="s">
        <v>109</v>
      </c>
      <c r="R50" s="66"/>
      <c r="S50" s="66"/>
      <c r="T50" s="66"/>
      <c r="U50" s="66"/>
      <c r="V50" s="66"/>
      <c r="W50" s="75"/>
      <c r="AE50" s="85"/>
    </row>
    <row r="51" spans="1:31" ht="20.100000000000001" customHeight="1" x14ac:dyDescent="0.2">
      <c r="A51" s="73"/>
      <c r="B51" s="74"/>
      <c r="C51" s="74"/>
      <c r="D51" s="74"/>
      <c r="E51" s="66"/>
      <c r="F51" s="66"/>
      <c r="G51" s="66"/>
      <c r="H51" s="66"/>
      <c r="I51" s="66"/>
      <c r="J51" s="66"/>
      <c r="K51" s="75"/>
      <c r="M51" s="73"/>
      <c r="N51" s="74"/>
      <c r="O51" s="74"/>
      <c r="P51" s="74"/>
      <c r="Q51" s="66"/>
      <c r="R51" s="66"/>
      <c r="S51" s="66"/>
      <c r="T51" s="66"/>
      <c r="U51" s="66"/>
      <c r="V51" s="66"/>
      <c r="W51" s="75"/>
      <c r="AE51" s="85"/>
    </row>
    <row r="52" spans="1:31" ht="20.100000000000001" customHeight="1" x14ac:dyDescent="0.2">
      <c r="A52" s="73" t="s">
        <v>368</v>
      </c>
      <c r="B52" s="74"/>
      <c r="C52" s="74"/>
      <c r="D52" s="74"/>
      <c r="E52" s="64" t="e">
        <f>client</f>
        <v>#VALUE!</v>
      </c>
      <c r="F52" s="64"/>
      <c r="G52" s="64"/>
      <c r="H52" s="64"/>
      <c r="I52" s="66" t="s">
        <v>100</v>
      </c>
      <c r="J52" s="66"/>
      <c r="K52" s="75"/>
      <c r="M52" s="73" t="s">
        <v>368</v>
      </c>
      <c r="N52" s="74"/>
      <c r="O52" s="74"/>
      <c r="P52" s="74"/>
      <c r="Q52" s="64" t="e">
        <f>client</f>
        <v>#VALUE!</v>
      </c>
      <c r="R52" s="64"/>
      <c r="S52" s="64"/>
      <c r="T52" s="64"/>
      <c r="U52" s="66" t="s">
        <v>100</v>
      </c>
      <c r="V52" s="66"/>
      <c r="W52" s="75"/>
      <c r="AE52" s="85"/>
    </row>
    <row r="53" spans="1:31" ht="20.100000000000001" customHeight="1" thickBot="1" x14ac:dyDescent="0.25">
      <c r="A53" s="76"/>
      <c r="B53" s="77"/>
      <c r="C53" s="77"/>
      <c r="D53" s="77"/>
      <c r="E53" s="78"/>
      <c r="F53" s="78"/>
      <c r="G53" s="78"/>
      <c r="H53" s="78"/>
      <c r="I53" s="79"/>
      <c r="J53" s="79"/>
      <c r="K53" s="80"/>
      <c r="M53" s="76"/>
      <c r="N53" s="77"/>
      <c r="O53" s="77"/>
      <c r="P53" s="77"/>
      <c r="Q53" s="78"/>
      <c r="R53" s="78"/>
      <c r="S53" s="78"/>
      <c r="T53" s="78"/>
      <c r="U53" s="79"/>
      <c r="V53" s="79"/>
      <c r="W53" s="80"/>
      <c r="AE53" s="85"/>
    </row>
    <row r="54" spans="1:31" ht="20.100000000000001" customHeight="1" thickBot="1" x14ac:dyDescent="0.25">
      <c r="B54" s="59"/>
      <c r="C54" s="59"/>
      <c r="D54" s="59"/>
      <c r="E54" s="59"/>
      <c r="N54" s="59"/>
      <c r="O54" s="59"/>
      <c r="P54" s="59"/>
      <c r="Q54" s="59"/>
      <c r="AE54" s="85"/>
    </row>
    <row r="55" spans="1:31" ht="20.100000000000001" customHeight="1" x14ac:dyDescent="0.2">
      <c r="A55" s="54" t="str">
        <f>"Bateau "&amp;modele&amp;" n°"</f>
        <v>Bateau CA40 n°</v>
      </c>
      <c r="B55" s="55"/>
      <c r="C55" s="55"/>
      <c r="D55" s="55"/>
      <c r="E55" s="55"/>
      <c r="F55" s="56">
        <v>18</v>
      </c>
      <c r="G55" s="57" t="str">
        <f>"cde n°"</f>
        <v>cde n°</v>
      </c>
      <c r="H55" s="57"/>
      <c r="I55" s="55" t="s">
        <v>322</v>
      </c>
      <c r="J55" s="55"/>
      <c r="K55" s="58"/>
      <c r="L55" s="59"/>
      <c r="M55" s="54" t="str">
        <f>"Bateau "&amp;modele&amp;" n°"</f>
        <v>Bateau CA40 n°</v>
      </c>
      <c r="N55" s="55"/>
      <c r="O55" s="55"/>
      <c r="P55" s="55"/>
      <c r="Q55" s="55"/>
      <c r="R55" s="56">
        <v>18</v>
      </c>
      <c r="S55" s="57" t="str">
        <f>"cde n°"</f>
        <v>cde n°</v>
      </c>
      <c r="T55" s="57"/>
      <c r="U55" s="55" t="s">
        <v>322</v>
      </c>
      <c r="V55" s="55"/>
      <c r="W55" s="58"/>
      <c r="AE55" s="85"/>
    </row>
    <row r="56" spans="1:31" ht="20.100000000000001" customHeight="1" x14ac:dyDescent="0.2">
      <c r="A56" s="63"/>
      <c r="B56" s="64"/>
      <c r="C56" s="64"/>
      <c r="D56" s="64"/>
      <c r="E56" s="64"/>
      <c r="F56" s="65"/>
      <c r="G56" s="66"/>
      <c r="H56" s="66"/>
      <c r="I56" s="64"/>
      <c r="J56" s="64"/>
      <c r="K56" s="67"/>
      <c r="L56" s="59"/>
      <c r="M56" s="63"/>
      <c r="N56" s="64"/>
      <c r="O56" s="64"/>
      <c r="P56" s="64"/>
      <c r="Q56" s="64"/>
      <c r="R56" s="65"/>
      <c r="S56" s="66"/>
      <c r="T56" s="66"/>
      <c r="U56" s="64"/>
      <c r="V56" s="64"/>
      <c r="W56" s="67"/>
      <c r="AE56" s="85"/>
    </row>
    <row r="57" spans="1:31" ht="20.100000000000001" customHeight="1" x14ac:dyDescent="0.2">
      <c r="A57" s="68" t="s">
        <v>108</v>
      </c>
      <c r="B57" s="69"/>
      <c r="C57" s="69"/>
      <c r="D57" s="69"/>
      <c r="E57" s="69"/>
      <c r="F57" s="69"/>
      <c r="G57" s="69"/>
      <c r="H57" s="69"/>
      <c r="I57" s="69"/>
      <c r="J57" s="69"/>
      <c r="K57" s="70"/>
      <c r="M57" s="68" t="s">
        <v>108</v>
      </c>
      <c r="N57" s="69"/>
      <c r="O57" s="69"/>
      <c r="P57" s="69"/>
      <c r="Q57" s="69"/>
      <c r="R57" s="69"/>
      <c r="S57" s="69"/>
      <c r="T57" s="69"/>
      <c r="U57" s="69"/>
      <c r="V57" s="69"/>
      <c r="W57" s="70"/>
      <c r="AE57" s="85"/>
    </row>
    <row r="58" spans="1:31" ht="20.100000000000001" customHeight="1" x14ac:dyDescent="0.2">
      <c r="A58" s="71" t="s">
        <v>364</v>
      </c>
      <c r="B58" s="72"/>
      <c r="C58" s="72"/>
      <c r="D58" s="72"/>
      <c r="E58" s="72"/>
      <c r="F58" s="72"/>
      <c r="G58" s="72"/>
      <c r="H58" s="69" t="s">
        <v>375</v>
      </c>
      <c r="I58" s="69"/>
      <c r="J58" s="69"/>
      <c r="K58" s="70"/>
      <c r="M58" s="71" t="s">
        <v>364</v>
      </c>
      <c r="N58" s="72"/>
      <c r="O58" s="72"/>
      <c r="P58" s="72"/>
      <c r="Q58" s="72"/>
      <c r="R58" s="72"/>
      <c r="S58" s="72"/>
      <c r="T58" s="69" t="s">
        <v>376</v>
      </c>
      <c r="U58" s="69"/>
      <c r="V58" s="69"/>
      <c r="W58" s="70"/>
      <c r="AE58" s="85"/>
    </row>
    <row r="59" spans="1:31" ht="20.100000000000001" customHeight="1" x14ac:dyDescent="0.2">
      <c r="A59" s="73" t="s">
        <v>367</v>
      </c>
      <c r="B59" s="74"/>
      <c r="C59" s="74"/>
      <c r="D59" s="74"/>
      <c r="E59" s="66" t="s">
        <v>109</v>
      </c>
      <c r="F59" s="66"/>
      <c r="G59" s="66"/>
      <c r="H59" s="66"/>
      <c r="I59" s="66"/>
      <c r="J59" s="66"/>
      <c r="K59" s="75"/>
      <c r="M59" s="73" t="s">
        <v>367</v>
      </c>
      <c r="N59" s="74"/>
      <c r="O59" s="74"/>
      <c r="P59" s="74"/>
      <c r="Q59" s="66" t="s">
        <v>109</v>
      </c>
      <c r="R59" s="66"/>
      <c r="S59" s="66"/>
      <c r="T59" s="66"/>
      <c r="U59" s="66"/>
      <c r="V59" s="66"/>
      <c r="W59" s="75"/>
      <c r="AE59" s="85"/>
    </row>
    <row r="60" spans="1:31" ht="20.100000000000001" customHeight="1" x14ac:dyDescent="0.2">
      <c r="A60" s="73"/>
      <c r="B60" s="74"/>
      <c r="C60" s="74"/>
      <c r="D60" s="74"/>
      <c r="E60" s="66"/>
      <c r="F60" s="66"/>
      <c r="G60" s="66"/>
      <c r="H60" s="66"/>
      <c r="I60" s="66"/>
      <c r="J60" s="66"/>
      <c r="K60" s="75"/>
      <c r="M60" s="73"/>
      <c r="N60" s="74"/>
      <c r="O60" s="74"/>
      <c r="P60" s="74"/>
      <c r="Q60" s="66"/>
      <c r="R60" s="66"/>
      <c r="S60" s="66"/>
      <c r="T60" s="66"/>
      <c r="U60" s="66"/>
      <c r="V60" s="66"/>
      <c r="W60" s="75"/>
      <c r="AE60" s="85"/>
    </row>
    <row r="61" spans="1:31" ht="20.100000000000001" customHeight="1" x14ac:dyDescent="0.2">
      <c r="A61" s="73" t="s">
        <v>368</v>
      </c>
      <c r="B61" s="74"/>
      <c r="C61" s="74"/>
      <c r="D61" s="74"/>
      <c r="E61" s="64" t="e">
        <f>client</f>
        <v>#VALUE!</v>
      </c>
      <c r="F61" s="64"/>
      <c r="G61" s="64"/>
      <c r="H61" s="64"/>
      <c r="I61" s="66" t="s">
        <v>100</v>
      </c>
      <c r="J61" s="66"/>
      <c r="K61" s="75"/>
      <c r="M61" s="73" t="s">
        <v>368</v>
      </c>
      <c r="N61" s="74"/>
      <c r="O61" s="74"/>
      <c r="P61" s="74"/>
      <c r="Q61" s="64" t="e">
        <f>client</f>
        <v>#VALUE!</v>
      </c>
      <c r="R61" s="64"/>
      <c r="S61" s="64"/>
      <c r="T61" s="64"/>
      <c r="U61" s="66" t="s">
        <v>100</v>
      </c>
      <c r="V61" s="66"/>
      <c r="W61" s="75"/>
      <c r="AE61" s="85"/>
    </row>
    <row r="62" spans="1:31" ht="20.100000000000001" customHeight="1" thickBot="1" x14ac:dyDescent="0.25">
      <c r="A62" s="76"/>
      <c r="B62" s="77"/>
      <c r="C62" s="77"/>
      <c r="D62" s="77"/>
      <c r="E62" s="78"/>
      <c r="F62" s="78"/>
      <c r="G62" s="78"/>
      <c r="H62" s="78"/>
      <c r="I62" s="79"/>
      <c r="J62" s="79"/>
      <c r="K62" s="80"/>
      <c r="M62" s="76"/>
      <c r="N62" s="77"/>
      <c r="O62" s="77"/>
      <c r="P62" s="77"/>
      <c r="Q62" s="78"/>
      <c r="R62" s="78"/>
      <c r="S62" s="78"/>
      <c r="T62" s="78"/>
      <c r="U62" s="79"/>
      <c r="V62" s="79"/>
      <c r="W62" s="80"/>
      <c r="AE62" s="85"/>
    </row>
    <row r="63" spans="1:31" ht="20.100000000000001" customHeight="1" thickBot="1" x14ac:dyDescent="0.25">
      <c r="B63" s="59"/>
      <c r="C63" s="59"/>
      <c r="D63" s="59"/>
      <c r="E63" s="59"/>
      <c r="N63" s="59"/>
      <c r="O63" s="59"/>
      <c r="P63" s="59"/>
      <c r="Q63" s="59"/>
      <c r="AE63" s="86"/>
    </row>
    <row r="64" spans="1:31" ht="20.100000000000001" customHeight="1" x14ac:dyDescent="0.2">
      <c r="A64" s="54" t="str">
        <f>"Bateau "&amp;modele&amp;" n°"</f>
        <v>Bateau CA40 n°</v>
      </c>
      <c r="B64" s="55"/>
      <c r="C64" s="55"/>
      <c r="D64" s="55"/>
      <c r="E64" s="55"/>
      <c r="F64" s="56">
        <v>18</v>
      </c>
      <c r="G64" s="57" t="str">
        <f>"cde n°"</f>
        <v>cde n°</v>
      </c>
      <c r="H64" s="57"/>
      <c r="I64" s="55" t="s">
        <v>322</v>
      </c>
      <c r="J64" s="55"/>
      <c r="K64" s="58"/>
      <c r="L64" s="59"/>
      <c r="M64" s="54" t="str">
        <f>"Bateau "&amp;modele&amp;" n°"</f>
        <v>Bateau CA40 n°</v>
      </c>
      <c r="N64" s="55"/>
      <c r="O64" s="55"/>
      <c r="P64" s="55"/>
      <c r="Q64" s="55"/>
      <c r="R64" s="56">
        <v>18</v>
      </c>
      <c r="S64" s="57" t="str">
        <f>"cde n°"</f>
        <v>cde n°</v>
      </c>
      <c r="T64" s="57"/>
      <c r="U64" s="55" t="s">
        <v>322</v>
      </c>
      <c r="V64" s="55"/>
      <c r="W64" s="58"/>
      <c r="AE64" s="86"/>
    </row>
    <row r="65" spans="1:31" ht="20.100000000000001" customHeight="1" x14ac:dyDescent="0.2">
      <c r="A65" s="63"/>
      <c r="B65" s="64"/>
      <c r="C65" s="64"/>
      <c r="D65" s="64"/>
      <c r="E65" s="64"/>
      <c r="F65" s="65"/>
      <c r="G65" s="66"/>
      <c r="H65" s="66"/>
      <c r="I65" s="64"/>
      <c r="J65" s="64"/>
      <c r="K65" s="67"/>
      <c r="L65" s="59"/>
      <c r="M65" s="63"/>
      <c r="N65" s="64"/>
      <c r="O65" s="64"/>
      <c r="P65" s="64"/>
      <c r="Q65" s="64"/>
      <c r="R65" s="65"/>
      <c r="S65" s="66"/>
      <c r="T65" s="66"/>
      <c r="U65" s="64"/>
      <c r="V65" s="64"/>
      <c r="W65" s="67"/>
      <c r="AE65" s="86"/>
    </row>
    <row r="66" spans="1:31" ht="20.100000000000001" customHeight="1" x14ac:dyDescent="0.2">
      <c r="A66" s="68" t="s">
        <v>110</v>
      </c>
      <c r="B66" s="69"/>
      <c r="C66" s="69"/>
      <c r="D66" s="69"/>
      <c r="E66" s="69"/>
      <c r="F66" s="69"/>
      <c r="G66" s="69"/>
      <c r="H66" s="69"/>
      <c r="I66" s="69"/>
      <c r="J66" s="69"/>
      <c r="K66" s="70"/>
      <c r="M66" s="68" t="s">
        <v>110</v>
      </c>
      <c r="N66" s="69"/>
      <c r="O66" s="69"/>
      <c r="P66" s="69"/>
      <c r="Q66" s="69"/>
      <c r="R66" s="69"/>
      <c r="S66" s="69"/>
      <c r="T66" s="69"/>
      <c r="U66" s="69"/>
      <c r="V66" s="69"/>
      <c r="W66" s="70"/>
      <c r="AE66" s="86"/>
    </row>
    <row r="67" spans="1:31" ht="20.100000000000001" customHeight="1" x14ac:dyDescent="0.2">
      <c r="A67" s="71" t="s">
        <v>364</v>
      </c>
      <c r="B67" s="72"/>
      <c r="C67" s="72"/>
      <c r="D67" s="72"/>
      <c r="E67" s="72"/>
      <c r="F67" s="72"/>
      <c r="G67" s="72"/>
      <c r="H67" s="69" t="s">
        <v>365</v>
      </c>
      <c r="I67" s="69"/>
      <c r="J67" s="69"/>
      <c r="K67" s="70"/>
      <c r="M67" s="71" t="s">
        <v>364</v>
      </c>
      <c r="N67" s="72"/>
      <c r="O67" s="72"/>
      <c r="P67" s="72"/>
      <c r="Q67" s="72"/>
      <c r="R67" s="72"/>
      <c r="S67" s="72"/>
      <c r="T67" s="69" t="s">
        <v>366</v>
      </c>
      <c r="U67" s="69"/>
      <c r="V67" s="69"/>
      <c r="W67" s="70"/>
      <c r="AE67" s="86"/>
    </row>
    <row r="68" spans="1:31" ht="20.100000000000001" customHeight="1" x14ac:dyDescent="0.2">
      <c r="A68" s="73" t="s">
        <v>367</v>
      </c>
      <c r="B68" s="74"/>
      <c r="C68" s="74"/>
      <c r="D68" s="74"/>
      <c r="E68" s="66" t="s">
        <v>111</v>
      </c>
      <c r="F68" s="66"/>
      <c r="G68" s="66"/>
      <c r="H68" s="66"/>
      <c r="I68" s="66"/>
      <c r="J68" s="66"/>
      <c r="K68" s="75"/>
      <c r="M68" s="73" t="s">
        <v>367</v>
      </c>
      <c r="N68" s="74"/>
      <c r="O68" s="74"/>
      <c r="P68" s="74"/>
      <c r="Q68" s="66" t="s">
        <v>111</v>
      </c>
      <c r="R68" s="66"/>
      <c r="S68" s="66"/>
      <c r="T68" s="66"/>
      <c r="U68" s="66"/>
      <c r="V68" s="66"/>
      <c r="W68" s="75"/>
      <c r="AE68" s="86"/>
    </row>
    <row r="69" spans="1:31" ht="20.100000000000001" customHeight="1" x14ac:dyDescent="0.2">
      <c r="A69" s="73"/>
      <c r="B69" s="74"/>
      <c r="C69" s="74"/>
      <c r="D69" s="74"/>
      <c r="E69" s="66"/>
      <c r="F69" s="66"/>
      <c r="G69" s="66"/>
      <c r="H69" s="66"/>
      <c r="I69" s="66"/>
      <c r="J69" s="66"/>
      <c r="K69" s="75"/>
      <c r="M69" s="73"/>
      <c r="N69" s="74"/>
      <c r="O69" s="74"/>
      <c r="P69" s="74"/>
      <c r="Q69" s="66"/>
      <c r="R69" s="66"/>
      <c r="S69" s="66"/>
      <c r="T69" s="66"/>
      <c r="U69" s="66"/>
      <c r="V69" s="66"/>
      <c r="W69" s="75"/>
      <c r="AE69" s="86"/>
    </row>
    <row r="70" spans="1:31" ht="20.100000000000001" customHeight="1" x14ac:dyDescent="0.2">
      <c r="A70" s="73" t="s">
        <v>368</v>
      </c>
      <c r="B70" s="74"/>
      <c r="C70" s="74"/>
      <c r="D70" s="74"/>
      <c r="E70" s="64" t="e">
        <f>client</f>
        <v>#VALUE!</v>
      </c>
      <c r="F70" s="64"/>
      <c r="G70" s="64"/>
      <c r="H70" s="64"/>
      <c r="I70" s="66" t="s">
        <v>100</v>
      </c>
      <c r="J70" s="66"/>
      <c r="K70" s="75"/>
      <c r="M70" s="73" t="s">
        <v>368</v>
      </c>
      <c r="N70" s="74"/>
      <c r="O70" s="74"/>
      <c r="P70" s="74"/>
      <c r="Q70" s="64" t="e">
        <f>client</f>
        <v>#VALUE!</v>
      </c>
      <c r="R70" s="64"/>
      <c r="S70" s="64"/>
      <c r="T70" s="64"/>
      <c r="U70" s="66" t="s">
        <v>100</v>
      </c>
      <c r="V70" s="66"/>
      <c r="W70" s="75"/>
      <c r="AE70" s="86"/>
    </row>
    <row r="71" spans="1:31" ht="20.100000000000001" customHeight="1" thickBot="1" x14ac:dyDescent="0.25">
      <c r="A71" s="76"/>
      <c r="B71" s="77"/>
      <c r="C71" s="77"/>
      <c r="D71" s="77"/>
      <c r="E71" s="78"/>
      <c r="F71" s="78"/>
      <c r="G71" s="78"/>
      <c r="H71" s="78"/>
      <c r="I71" s="79"/>
      <c r="J71" s="79"/>
      <c r="K71" s="80"/>
      <c r="M71" s="76"/>
      <c r="N71" s="77"/>
      <c r="O71" s="77"/>
      <c r="P71" s="77"/>
      <c r="Q71" s="78"/>
      <c r="R71" s="78"/>
      <c r="S71" s="78"/>
      <c r="T71" s="78"/>
      <c r="U71" s="79"/>
      <c r="V71" s="79"/>
      <c r="W71" s="80"/>
      <c r="AE71" s="86"/>
    </row>
    <row r="72" spans="1:31" ht="20.100000000000001" customHeight="1" thickBot="1" x14ac:dyDescent="0.25">
      <c r="B72" s="59"/>
      <c r="C72" s="59"/>
      <c r="D72" s="59"/>
      <c r="E72" s="59"/>
      <c r="N72" s="59"/>
      <c r="O72" s="59"/>
      <c r="P72" s="59"/>
      <c r="Q72" s="59"/>
      <c r="AE72" s="86"/>
    </row>
    <row r="73" spans="1:31" ht="20.100000000000001" customHeight="1" x14ac:dyDescent="0.2">
      <c r="A73" s="54" t="str">
        <f>"Bateau "&amp;modele&amp;" n°"</f>
        <v>Bateau CA40 n°</v>
      </c>
      <c r="B73" s="55"/>
      <c r="C73" s="55"/>
      <c r="D73" s="55"/>
      <c r="E73" s="55"/>
      <c r="F73" s="56">
        <v>18</v>
      </c>
      <c r="G73" s="57" t="str">
        <f>"cde n°"</f>
        <v>cde n°</v>
      </c>
      <c r="H73" s="57"/>
      <c r="I73" s="55" t="s">
        <v>322</v>
      </c>
      <c r="J73" s="55"/>
      <c r="K73" s="58"/>
      <c r="L73" s="59"/>
      <c r="M73" s="54" t="str">
        <f>"Bateau "&amp;modele&amp;" n°"</f>
        <v>Bateau CA40 n°</v>
      </c>
      <c r="N73" s="55"/>
      <c r="O73" s="55"/>
      <c r="P73" s="55"/>
      <c r="Q73" s="55"/>
      <c r="R73" s="56">
        <v>18</v>
      </c>
      <c r="S73" s="57" t="str">
        <f>"cde n°"</f>
        <v>cde n°</v>
      </c>
      <c r="T73" s="57"/>
      <c r="U73" s="55" t="s">
        <v>322</v>
      </c>
      <c r="V73" s="55"/>
      <c r="W73" s="58"/>
      <c r="AE73" s="86"/>
    </row>
    <row r="74" spans="1:31" ht="20.100000000000001" customHeight="1" x14ac:dyDescent="0.2">
      <c r="A74" s="63"/>
      <c r="B74" s="64"/>
      <c r="C74" s="64"/>
      <c r="D74" s="64"/>
      <c r="E74" s="64"/>
      <c r="F74" s="65"/>
      <c r="G74" s="66"/>
      <c r="H74" s="66"/>
      <c r="I74" s="64"/>
      <c r="J74" s="64"/>
      <c r="K74" s="67"/>
      <c r="L74" s="59"/>
      <c r="M74" s="63"/>
      <c r="N74" s="64"/>
      <c r="O74" s="64"/>
      <c r="P74" s="64"/>
      <c r="Q74" s="64"/>
      <c r="R74" s="65"/>
      <c r="S74" s="66"/>
      <c r="T74" s="66"/>
      <c r="U74" s="64"/>
      <c r="V74" s="64"/>
      <c r="W74" s="67"/>
      <c r="AE74" s="86"/>
    </row>
    <row r="75" spans="1:31" ht="20.100000000000001" customHeight="1" x14ac:dyDescent="0.2">
      <c r="A75" s="68" t="s">
        <v>112</v>
      </c>
      <c r="B75" s="69"/>
      <c r="C75" s="69"/>
      <c r="D75" s="69"/>
      <c r="E75" s="69"/>
      <c r="F75" s="69"/>
      <c r="G75" s="69"/>
      <c r="H75" s="69"/>
      <c r="I75" s="69"/>
      <c r="J75" s="69"/>
      <c r="K75" s="70"/>
      <c r="M75" s="68" t="s">
        <v>112</v>
      </c>
      <c r="N75" s="69"/>
      <c r="O75" s="69"/>
      <c r="P75" s="69"/>
      <c r="Q75" s="69"/>
      <c r="R75" s="69"/>
      <c r="S75" s="69"/>
      <c r="T75" s="69"/>
      <c r="U75" s="69"/>
      <c r="V75" s="69"/>
      <c r="W75" s="70"/>
      <c r="AE75" s="86"/>
    </row>
    <row r="76" spans="1:31" ht="20.100000000000001" customHeight="1" x14ac:dyDescent="0.2">
      <c r="A76" s="71" t="s">
        <v>364</v>
      </c>
      <c r="B76" s="72"/>
      <c r="C76" s="72"/>
      <c r="D76" s="72"/>
      <c r="E76" s="72"/>
      <c r="F76" s="72"/>
      <c r="G76" s="72"/>
      <c r="H76" s="69" t="s">
        <v>378</v>
      </c>
      <c r="I76" s="69"/>
      <c r="J76" s="69"/>
      <c r="K76" s="70"/>
      <c r="M76" s="71" t="s">
        <v>364</v>
      </c>
      <c r="N76" s="72"/>
      <c r="O76" s="72"/>
      <c r="P76" s="72"/>
      <c r="Q76" s="72"/>
      <c r="R76" s="72"/>
      <c r="S76" s="72"/>
      <c r="T76" s="69" t="s">
        <v>379</v>
      </c>
      <c r="U76" s="69"/>
      <c r="V76" s="69"/>
      <c r="W76" s="70"/>
      <c r="AE76" s="86"/>
    </row>
    <row r="77" spans="1:31" ht="20.100000000000001" customHeight="1" x14ac:dyDescent="0.2">
      <c r="A77" s="73" t="s">
        <v>367</v>
      </c>
      <c r="B77" s="74"/>
      <c r="C77" s="74"/>
      <c r="D77" s="74"/>
      <c r="E77" s="66" t="s">
        <v>113</v>
      </c>
      <c r="F77" s="66"/>
      <c r="G77" s="66"/>
      <c r="H77" s="66"/>
      <c r="I77" s="66"/>
      <c r="J77" s="66"/>
      <c r="K77" s="75"/>
      <c r="M77" s="73" t="s">
        <v>367</v>
      </c>
      <c r="N77" s="74"/>
      <c r="O77" s="74"/>
      <c r="P77" s="74"/>
      <c r="Q77" s="66" t="s">
        <v>113</v>
      </c>
      <c r="R77" s="66"/>
      <c r="S77" s="66"/>
      <c r="T77" s="66"/>
      <c r="U77" s="66"/>
      <c r="V77" s="66"/>
      <c r="W77" s="75"/>
      <c r="AE77" s="86"/>
    </row>
    <row r="78" spans="1:31" ht="20.100000000000001" customHeight="1" x14ac:dyDescent="0.2">
      <c r="A78" s="73"/>
      <c r="B78" s="74"/>
      <c r="C78" s="74"/>
      <c r="D78" s="74"/>
      <c r="E78" s="66"/>
      <c r="F78" s="66"/>
      <c r="G78" s="66"/>
      <c r="H78" s="66"/>
      <c r="I78" s="66"/>
      <c r="J78" s="66"/>
      <c r="K78" s="75"/>
      <c r="M78" s="73"/>
      <c r="N78" s="74"/>
      <c r="O78" s="74"/>
      <c r="P78" s="74"/>
      <c r="Q78" s="66"/>
      <c r="R78" s="66"/>
      <c r="S78" s="66"/>
      <c r="T78" s="66"/>
      <c r="U78" s="66"/>
      <c r="V78" s="66"/>
      <c r="W78" s="75"/>
      <c r="AE78" s="86"/>
    </row>
    <row r="79" spans="1:31" ht="20.100000000000001" customHeight="1" x14ac:dyDescent="0.2">
      <c r="A79" s="73" t="s">
        <v>368</v>
      </c>
      <c r="B79" s="74"/>
      <c r="C79" s="74"/>
      <c r="D79" s="74"/>
      <c r="E79" s="64" t="e">
        <f>client</f>
        <v>#VALUE!</v>
      </c>
      <c r="F79" s="64"/>
      <c r="G79" s="64"/>
      <c r="H79" s="64"/>
      <c r="I79" s="66" t="s">
        <v>100</v>
      </c>
      <c r="J79" s="66"/>
      <c r="K79" s="75"/>
      <c r="M79" s="73" t="s">
        <v>368</v>
      </c>
      <c r="N79" s="74"/>
      <c r="O79" s="74"/>
      <c r="P79" s="74"/>
      <c r="Q79" s="64" t="e">
        <f>client</f>
        <v>#VALUE!</v>
      </c>
      <c r="R79" s="64"/>
      <c r="S79" s="64"/>
      <c r="T79" s="64"/>
      <c r="U79" s="66" t="s">
        <v>100</v>
      </c>
      <c r="V79" s="66"/>
      <c r="W79" s="75"/>
      <c r="AE79" s="86"/>
    </row>
    <row r="80" spans="1:31" ht="20.100000000000001" customHeight="1" thickBot="1" x14ac:dyDescent="0.25">
      <c r="A80" s="76"/>
      <c r="B80" s="77"/>
      <c r="C80" s="77"/>
      <c r="D80" s="77"/>
      <c r="E80" s="78"/>
      <c r="F80" s="78"/>
      <c r="G80" s="78"/>
      <c r="H80" s="78"/>
      <c r="I80" s="79"/>
      <c r="J80" s="79"/>
      <c r="K80" s="80"/>
      <c r="M80" s="76"/>
      <c r="N80" s="77"/>
      <c r="O80" s="77"/>
      <c r="P80" s="77"/>
      <c r="Q80" s="78"/>
      <c r="R80" s="78"/>
      <c r="S80" s="78"/>
      <c r="T80" s="78"/>
      <c r="U80" s="79"/>
      <c r="V80" s="79"/>
      <c r="W80" s="80"/>
      <c r="AE80" s="86"/>
    </row>
    <row r="81" spans="1:31" ht="20.100000000000001" customHeight="1" thickBot="1" x14ac:dyDescent="0.25">
      <c r="B81" s="59"/>
      <c r="C81" s="59"/>
      <c r="D81" s="59"/>
      <c r="E81" s="59"/>
      <c r="N81" s="59"/>
      <c r="O81" s="59"/>
      <c r="P81" s="59"/>
      <c r="Q81" s="59"/>
      <c r="AE81" s="87"/>
    </row>
    <row r="82" spans="1:31" ht="20.100000000000001" customHeight="1" x14ac:dyDescent="0.2">
      <c r="A82" s="54" t="str">
        <f>"Bateau "&amp;modele&amp;" n°"</f>
        <v>Bateau CA40 n°</v>
      </c>
      <c r="B82" s="55"/>
      <c r="C82" s="55"/>
      <c r="D82" s="55"/>
      <c r="E82" s="55"/>
      <c r="F82" s="56">
        <v>18</v>
      </c>
      <c r="G82" s="57" t="str">
        <f>"cde n°"</f>
        <v>cde n°</v>
      </c>
      <c r="H82" s="57"/>
      <c r="I82" s="55" t="s">
        <v>322</v>
      </c>
      <c r="J82" s="55"/>
      <c r="K82" s="58"/>
      <c r="L82" s="59"/>
      <c r="M82" s="54" t="str">
        <f>"Bateau "&amp;modele&amp;" n°"</f>
        <v>Bateau CA40 n°</v>
      </c>
      <c r="N82" s="55"/>
      <c r="O82" s="55"/>
      <c r="P82" s="55"/>
      <c r="Q82" s="55"/>
      <c r="R82" s="56">
        <v>18</v>
      </c>
      <c r="S82" s="57" t="str">
        <f>"cde n°"</f>
        <v>cde n°</v>
      </c>
      <c r="T82" s="57"/>
      <c r="U82" s="55" t="s">
        <v>322</v>
      </c>
      <c r="V82" s="55"/>
      <c r="W82" s="58"/>
      <c r="AE82" s="87"/>
    </row>
    <row r="83" spans="1:31" ht="20.100000000000001" customHeight="1" x14ac:dyDescent="0.2">
      <c r="A83" s="63"/>
      <c r="B83" s="64"/>
      <c r="C83" s="64"/>
      <c r="D83" s="64"/>
      <c r="E83" s="64"/>
      <c r="F83" s="65"/>
      <c r="G83" s="66"/>
      <c r="H83" s="66"/>
      <c r="I83" s="64"/>
      <c r="J83" s="64"/>
      <c r="K83" s="67"/>
      <c r="L83" s="59"/>
      <c r="M83" s="63"/>
      <c r="N83" s="64"/>
      <c r="O83" s="64"/>
      <c r="P83" s="64"/>
      <c r="Q83" s="64"/>
      <c r="R83" s="65"/>
      <c r="S83" s="66"/>
      <c r="T83" s="66"/>
      <c r="U83" s="64"/>
      <c r="V83" s="64"/>
      <c r="W83" s="67"/>
      <c r="AE83" s="87"/>
    </row>
    <row r="84" spans="1:31" ht="20.100000000000001" customHeight="1" x14ac:dyDescent="0.2">
      <c r="A84" s="68" t="s">
        <v>112</v>
      </c>
      <c r="B84" s="69"/>
      <c r="C84" s="69"/>
      <c r="D84" s="69"/>
      <c r="E84" s="69"/>
      <c r="F84" s="69"/>
      <c r="G84" s="69"/>
      <c r="H84" s="69"/>
      <c r="I84" s="69"/>
      <c r="J84" s="69"/>
      <c r="K84" s="70"/>
      <c r="M84" s="68" t="s">
        <v>112</v>
      </c>
      <c r="N84" s="69"/>
      <c r="O84" s="69"/>
      <c r="P84" s="69"/>
      <c r="Q84" s="69"/>
      <c r="R84" s="69"/>
      <c r="S84" s="69"/>
      <c r="T84" s="69"/>
      <c r="U84" s="69"/>
      <c r="V84" s="69"/>
      <c r="W84" s="70"/>
      <c r="AE84" s="87"/>
    </row>
    <row r="85" spans="1:31" ht="20.100000000000001" customHeight="1" x14ac:dyDescent="0.2">
      <c r="A85" s="71" t="s">
        <v>364</v>
      </c>
      <c r="B85" s="72"/>
      <c r="C85" s="72"/>
      <c r="D85" s="72"/>
      <c r="E85" s="72"/>
      <c r="F85" s="72"/>
      <c r="G85" s="72"/>
      <c r="H85" s="69" t="s">
        <v>380</v>
      </c>
      <c r="I85" s="69"/>
      <c r="J85" s="69"/>
      <c r="K85" s="70"/>
      <c r="M85" s="71" t="s">
        <v>364</v>
      </c>
      <c r="N85" s="72"/>
      <c r="O85" s="72"/>
      <c r="P85" s="72"/>
      <c r="Q85" s="72"/>
      <c r="R85" s="72"/>
      <c r="S85" s="72"/>
      <c r="T85" s="69" t="s">
        <v>381</v>
      </c>
      <c r="U85" s="69"/>
      <c r="V85" s="69"/>
      <c r="W85" s="70"/>
      <c r="AE85" s="87"/>
    </row>
    <row r="86" spans="1:31" ht="20.100000000000001" customHeight="1" x14ac:dyDescent="0.2">
      <c r="A86" s="73" t="s">
        <v>367</v>
      </c>
      <c r="B86" s="74"/>
      <c r="C86" s="74"/>
      <c r="D86" s="74"/>
      <c r="E86" s="66" t="s">
        <v>113</v>
      </c>
      <c r="F86" s="66"/>
      <c r="G86" s="66"/>
      <c r="H86" s="66"/>
      <c r="I86" s="66"/>
      <c r="J86" s="66"/>
      <c r="K86" s="75"/>
      <c r="M86" s="73" t="s">
        <v>367</v>
      </c>
      <c r="N86" s="74"/>
      <c r="O86" s="74"/>
      <c r="P86" s="74"/>
      <c r="Q86" s="66" t="s">
        <v>113</v>
      </c>
      <c r="R86" s="66"/>
      <c r="S86" s="66"/>
      <c r="T86" s="66"/>
      <c r="U86" s="66"/>
      <c r="V86" s="66"/>
      <c r="W86" s="75"/>
      <c r="AE86" s="87"/>
    </row>
    <row r="87" spans="1:31" ht="20.100000000000001" customHeight="1" x14ac:dyDescent="0.2">
      <c r="A87" s="73"/>
      <c r="B87" s="74"/>
      <c r="C87" s="74"/>
      <c r="D87" s="74"/>
      <c r="E87" s="66"/>
      <c r="F87" s="66"/>
      <c r="G87" s="66"/>
      <c r="H87" s="66"/>
      <c r="I87" s="66"/>
      <c r="J87" s="66"/>
      <c r="K87" s="75"/>
      <c r="M87" s="73"/>
      <c r="N87" s="74"/>
      <c r="O87" s="74"/>
      <c r="P87" s="74"/>
      <c r="Q87" s="66"/>
      <c r="R87" s="66"/>
      <c r="S87" s="66"/>
      <c r="T87" s="66"/>
      <c r="U87" s="66"/>
      <c r="V87" s="66"/>
      <c r="W87" s="75"/>
      <c r="AE87" s="87"/>
    </row>
    <row r="88" spans="1:31" ht="20.100000000000001" customHeight="1" x14ac:dyDescent="0.2">
      <c r="A88" s="73" t="s">
        <v>368</v>
      </c>
      <c r="B88" s="74"/>
      <c r="C88" s="74"/>
      <c r="D88" s="74"/>
      <c r="E88" s="64" t="e">
        <f>client</f>
        <v>#VALUE!</v>
      </c>
      <c r="F88" s="64"/>
      <c r="G88" s="64"/>
      <c r="H88" s="64"/>
      <c r="I88" s="66" t="s">
        <v>100</v>
      </c>
      <c r="J88" s="66"/>
      <c r="K88" s="75"/>
      <c r="M88" s="73" t="s">
        <v>368</v>
      </c>
      <c r="N88" s="74"/>
      <c r="O88" s="74"/>
      <c r="P88" s="74"/>
      <c r="Q88" s="64" t="e">
        <f>client</f>
        <v>#VALUE!</v>
      </c>
      <c r="R88" s="64"/>
      <c r="S88" s="64"/>
      <c r="T88" s="64"/>
      <c r="U88" s="66" t="s">
        <v>100</v>
      </c>
      <c r="V88" s="66"/>
      <c r="W88" s="75"/>
      <c r="AE88" s="87"/>
    </row>
    <row r="89" spans="1:31" ht="20.100000000000001" customHeight="1" thickBot="1" x14ac:dyDescent="0.25">
      <c r="A89" s="76"/>
      <c r="B89" s="77"/>
      <c r="C89" s="77"/>
      <c r="D89" s="77"/>
      <c r="E89" s="78"/>
      <c r="F89" s="78"/>
      <c r="G89" s="78"/>
      <c r="H89" s="78"/>
      <c r="I89" s="79"/>
      <c r="J89" s="79"/>
      <c r="K89" s="80"/>
      <c r="M89" s="76"/>
      <c r="N89" s="77"/>
      <c r="O89" s="77"/>
      <c r="P89" s="77"/>
      <c r="Q89" s="78"/>
      <c r="R89" s="78"/>
      <c r="S89" s="78"/>
      <c r="T89" s="78"/>
      <c r="U89" s="79"/>
      <c r="V89" s="79"/>
      <c r="W89" s="80"/>
      <c r="AE89" s="87"/>
    </row>
    <row r="90" spans="1:31" ht="20.100000000000001" customHeight="1" thickBot="1" x14ac:dyDescent="0.25">
      <c r="B90" s="59"/>
      <c r="C90" s="59"/>
      <c r="D90" s="59"/>
      <c r="E90" s="59"/>
      <c r="N90" s="59"/>
      <c r="O90" s="59"/>
      <c r="P90" s="59"/>
      <c r="Q90" s="59"/>
      <c r="AE90" s="87"/>
    </row>
    <row r="91" spans="1:31" ht="20.100000000000001" customHeight="1" x14ac:dyDescent="0.2">
      <c r="A91" s="54" t="str">
        <f>"Bateau "&amp;modele&amp;" n°"</f>
        <v>Bateau CA40 n°</v>
      </c>
      <c r="B91" s="55"/>
      <c r="C91" s="55"/>
      <c r="D91" s="55"/>
      <c r="E91" s="55"/>
      <c r="F91" s="56">
        <v>18</v>
      </c>
      <c r="G91" s="57" t="str">
        <f>"cde n°"</f>
        <v>cde n°</v>
      </c>
      <c r="H91" s="57"/>
      <c r="I91" s="55" t="s">
        <v>322</v>
      </c>
      <c r="J91" s="55"/>
      <c r="K91" s="58"/>
      <c r="L91" s="59"/>
      <c r="M91" s="54" t="str">
        <f>"Bateau "&amp;modele&amp;" n°"</f>
        <v>Bateau CA40 n°</v>
      </c>
      <c r="N91" s="55"/>
      <c r="O91" s="55"/>
      <c r="P91" s="55"/>
      <c r="Q91" s="55"/>
      <c r="R91" s="56">
        <v>18</v>
      </c>
      <c r="S91" s="57" t="str">
        <f>"cde n°"</f>
        <v>cde n°</v>
      </c>
      <c r="T91" s="57"/>
      <c r="U91" s="55" t="s">
        <v>322</v>
      </c>
      <c r="V91" s="55"/>
      <c r="W91" s="58"/>
      <c r="AE91" s="87"/>
    </row>
    <row r="92" spans="1:31" ht="20.100000000000001" customHeight="1" x14ac:dyDescent="0.2">
      <c r="A92" s="63"/>
      <c r="B92" s="64"/>
      <c r="C92" s="64"/>
      <c r="D92" s="64"/>
      <c r="E92" s="64"/>
      <c r="F92" s="65"/>
      <c r="G92" s="66"/>
      <c r="H92" s="66"/>
      <c r="I92" s="64"/>
      <c r="J92" s="64"/>
      <c r="K92" s="67"/>
      <c r="L92" s="59"/>
      <c r="M92" s="63"/>
      <c r="N92" s="64"/>
      <c r="O92" s="64"/>
      <c r="P92" s="64"/>
      <c r="Q92" s="64"/>
      <c r="R92" s="65"/>
      <c r="S92" s="66"/>
      <c r="T92" s="66"/>
      <c r="U92" s="64"/>
      <c r="V92" s="64"/>
      <c r="W92" s="67"/>
      <c r="AE92" s="87"/>
    </row>
    <row r="93" spans="1:31" ht="20.100000000000001" customHeight="1" x14ac:dyDescent="0.2">
      <c r="A93" s="88" t="s">
        <v>180</v>
      </c>
      <c r="B93" s="69"/>
      <c r="C93" s="69"/>
      <c r="D93" s="69"/>
      <c r="E93" s="69"/>
      <c r="F93" s="69"/>
      <c r="G93" s="69"/>
      <c r="H93" s="69"/>
      <c r="I93" s="69"/>
      <c r="J93" s="69"/>
      <c r="K93" s="70"/>
      <c r="M93" s="88" t="s">
        <v>180</v>
      </c>
      <c r="N93" s="69"/>
      <c r="O93" s="69"/>
      <c r="P93" s="69"/>
      <c r="Q93" s="69"/>
      <c r="R93" s="69"/>
      <c r="S93" s="69"/>
      <c r="T93" s="69"/>
      <c r="U93" s="69"/>
      <c r="V93" s="69"/>
      <c r="W93" s="70"/>
      <c r="AE93" s="87"/>
    </row>
    <row r="94" spans="1:31" ht="20.100000000000001" customHeight="1" x14ac:dyDescent="0.2">
      <c r="A94" s="71" t="s">
        <v>364</v>
      </c>
      <c r="B94" s="72"/>
      <c r="C94" s="72"/>
      <c r="D94" s="72"/>
      <c r="E94" s="72"/>
      <c r="F94" s="72"/>
      <c r="G94" s="72"/>
      <c r="H94" s="69" t="s">
        <v>378</v>
      </c>
      <c r="I94" s="69"/>
      <c r="J94" s="69"/>
      <c r="K94" s="70"/>
      <c r="M94" s="71" t="s">
        <v>364</v>
      </c>
      <c r="N94" s="72"/>
      <c r="O94" s="72"/>
      <c r="P94" s="72"/>
      <c r="Q94" s="72"/>
      <c r="R94" s="72"/>
      <c r="S94" s="72"/>
      <c r="T94" s="69" t="s">
        <v>379</v>
      </c>
      <c r="U94" s="69"/>
      <c r="V94" s="69"/>
      <c r="W94" s="70"/>
      <c r="AE94" s="87"/>
    </row>
    <row r="95" spans="1:31" ht="20.100000000000001" customHeight="1" x14ac:dyDescent="0.2">
      <c r="A95" s="73" t="s">
        <v>367</v>
      </c>
      <c r="B95" s="74"/>
      <c r="C95" s="74"/>
      <c r="D95" s="74"/>
      <c r="E95" s="66" t="s">
        <v>181</v>
      </c>
      <c r="F95" s="66"/>
      <c r="G95" s="66"/>
      <c r="H95" s="66"/>
      <c r="I95" s="66"/>
      <c r="J95" s="66"/>
      <c r="K95" s="75"/>
      <c r="M95" s="73" t="s">
        <v>367</v>
      </c>
      <c r="N95" s="74"/>
      <c r="O95" s="74"/>
      <c r="P95" s="74"/>
      <c r="Q95" s="66" t="s">
        <v>181</v>
      </c>
      <c r="R95" s="66"/>
      <c r="S95" s="66"/>
      <c r="T95" s="66"/>
      <c r="U95" s="66"/>
      <c r="V95" s="66"/>
      <c r="W95" s="75"/>
      <c r="AE95" s="87"/>
    </row>
    <row r="96" spans="1:31" ht="20.100000000000001" customHeight="1" x14ac:dyDescent="0.2">
      <c r="A96" s="73"/>
      <c r="B96" s="74"/>
      <c r="C96" s="74"/>
      <c r="D96" s="74"/>
      <c r="E96" s="66"/>
      <c r="F96" s="66"/>
      <c r="G96" s="66"/>
      <c r="H96" s="66"/>
      <c r="I96" s="66"/>
      <c r="J96" s="66"/>
      <c r="K96" s="75"/>
      <c r="M96" s="73"/>
      <c r="N96" s="74"/>
      <c r="O96" s="74"/>
      <c r="P96" s="74"/>
      <c r="Q96" s="66"/>
      <c r="R96" s="66"/>
      <c r="S96" s="66"/>
      <c r="T96" s="66"/>
      <c r="U96" s="66"/>
      <c r="V96" s="66"/>
      <c r="W96" s="75"/>
      <c r="AE96" s="87"/>
    </row>
    <row r="97" spans="1:31" ht="20.100000000000001" customHeight="1" x14ac:dyDescent="0.2">
      <c r="A97" s="73" t="s">
        <v>368</v>
      </c>
      <c r="B97" s="74"/>
      <c r="C97" s="74"/>
      <c r="D97" s="74"/>
      <c r="E97" s="64" t="e">
        <f>client</f>
        <v>#VALUE!</v>
      </c>
      <c r="F97" s="64"/>
      <c r="G97" s="64"/>
      <c r="H97" s="64"/>
      <c r="I97" s="66" t="s">
        <v>174</v>
      </c>
      <c r="J97" s="66"/>
      <c r="K97" s="75"/>
      <c r="M97" s="73" t="s">
        <v>368</v>
      </c>
      <c r="N97" s="74"/>
      <c r="O97" s="74"/>
      <c r="P97" s="74"/>
      <c r="Q97" s="64" t="e">
        <f>client</f>
        <v>#VALUE!</v>
      </c>
      <c r="R97" s="64"/>
      <c r="S97" s="64"/>
      <c r="T97" s="64"/>
      <c r="U97" s="66" t="s">
        <v>174</v>
      </c>
      <c r="V97" s="66"/>
      <c r="W97" s="75"/>
      <c r="AE97" s="89"/>
    </row>
    <row r="98" spans="1:31" ht="20.100000000000001" customHeight="1" thickBot="1" x14ac:dyDescent="0.25">
      <c r="A98" s="76"/>
      <c r="B98" s="77"/>
      <c r="C98" s="77"/>
      <c r="D98" s="77"/>
      <c r="E98" s="78"/>
      <c r="F98" s="78"/>
      <c r="G98" s="78"/>
      <c r="H98" s="78"/>
      <c r="I98" s="79"/>
      <c r="J98" s="79"/>
      <c r="K98" s="80"/>
      <c r="M98" s="76"/>
      <c r="N98" s="77"/>
      <c r="O98" s="77"/>
      <c r="P98" s="77"/>
      <c r="Q98" s="78"/>
      <c r="R98" s="78"/>
      <c r="S98" s="78"/>
      <c r="T98" s="78"/>
      <c r="U98" s="79"/>
      <c r="V98" s="79"/>
      <c r="W98" s="80"/>
      <c r="AE98" s="89"/>
    </row>
    <row r="99" spans="1:31" ht="20.100000000000001" customHeight="1" thickBot="1" x14ac:dyDescent="0.25">
      <c r="B99" s="59"/>
      <c r="C99" s="59"/>
      <c r="D99" s="59"/>
      <c r="E99" s="59"/>
      <c r="N99" s="59"/>
      <c r="O99" s="59"/>
      <c r="P99" s="59"/>
      <c r="Q99" s="59"/>
      <c r="AE99" s="89"/>
    </row>
    <row r="100" spans="1:31" ht="20.100000000000001" customHeight="1" x14ac:dyDescent="0.2">
      <c r="A100" s="54" t="str">
        <f>"Bateau "&amp;modele&amp;" n°"</f>
        <v>Bateau CA40 n°</v>
      </c>
      <c r="B100" s="55"/>
      <c r="C100" s="55"/>
      <c r="D100" s="55"/>
      <c r="E100" s="55"/>
      <c r="F100" s="56">
        <v>18</v>
      </c>
      <c r="G100" s="57" t="str">
        <f>"cde n°"</f>
        <v>cde n°</v>
      </c>
      <c r="H100" s="57"/>
      <c r="I100" s="55" t="s">
        <v>322</v>
      </c>
      <c r="J100" s="55"/>
      <c r="K100" s="58"/>
      <c r="L100" s="59"/>
      <c r="M100" s="54" t="str">
        <f>"Bateau "&amp;modele&amp;" n°"</f>
        <v>Bateau CA40 n°</v>
      </c>
      <c r="N100" s="55"/>
      <c r="O100" s="55"/>
      <c r="P100" s="55"/>
      <c r="Q100" s="55"/>
      <c r="R100" s="56">
        <v>18</v>
      </c>
      <c r="S100" s="57" t="str">
        <f>"cde n°"</f>
        <v>cde n°</v>
      </c>
      <c r="T100" s="57"/>
      <c r="U100" s="55" t="s">
        <v>322</v>
      </c>
      <c r="V100" s="55"/>
      <c r="W100" s="58"/>
      <c r="AE100" s="89"/>
    </row>
    <row r="101" spans="1:31" ht="20.100000000000001" customHeight="1" x14ac:dyDescent="0.2">
      <c r="A101" s="63"/>
      <c r="B101" s="64"/>
      <c r="C101" s="64"/>
      <c r="D101" s="64"/>
      <c r="E101" s="64"/>
      <c r="F101" s="65"/>
      <c r="G101" s="66"/>
      <c r="H101" s="66"/>
      <c r="I101" s="64"/>
      <c r="J101" s="64"/>
      <c r="K101" s="67"/>
      <c r="L101" s="59"/>
      <c r="M101" s="63"/>
      <c r="N101" s="64"/>
      <c r="O101" s="64"/>
      <c r="P101" s="64"/>
      <c r="Q101" s="64"/>
      <c r="R101" s="65"/>
      <c r="S101" s="66"/>
      <c r="T101" s="66"/>
      <c r="U101" s="64"/>
      <c r="V101" s="64"/>
      <c r="W101" s="67"/>
      <c r="AE101" s="89"/>
    </row>
    <row r="102" spans="1:31" ht="20.100000000000001" customHeight="1" x14ac:dyDescent="0.2">
      <c r="A102" s="88" t="s">
        <v>180</v>
      </c>
      <c r="B102" s="69"/>
      <c r="C102" s="69"/>
      <c r="D102" s="69"/>
      <c r="E102" s="69"/>
      <c r="F102" s="69"/>
      <c r="G102" s="69"/>
      <c r="H102" s="69"/>
      <c r="I102" s="69"/>
      <c r="J102" s="69"/>
      <c r="K102" s="70"/>
      <c r="M102" s="88" t="s">
        <v>180</v>
      </c>
      <c r="N102" s="69"/>
      <c r="O102" s="69"/>
      <c r="P102" s="69"/>
      <c r="Q102" s="69"/>
      <c r="R102" s="69"/>
      <c r="S102" s="69"/>
      <c r="T102" s="69"/>
      <c r="U102" s="69"/>
      <c r="V102" s="69"/>
      <c r="W102" s="70"/>
      <c r="AE102" s="89"/>
    </row>
    <row r="103" spans="1:31" ht="20.100000000000001" customHeight="1" x14ac:dyDescent="0.2">
      <c r="A103" s="71" t="s">
        <v>364</v>
      </c>
      <c r="B103" s="72"/>
      <c r="C103" s="72"/>
      <c r="D103" s="72"/>
      <c r="E103" s="72"/>
      <c r="F103" s="72"/>
      <c r="G103" s="72"/>
      <c r="H103" s="69" t="s">
        <v>380</v>
      </c>
      <c r="I103" s="69"/>
      <c r="J103" s="69"/>
      <c r="K103" s="70"/>
      <c r="M103" s="71" t="s">
        <v>364</v>
      </c>
      <c r="N103" s="72"/>
      <c r="O103" s="72"/>
      <c r="P103" s="72"/>
      <c r="Q103" s="72"/>
      <c r="R103" s="72"/>
      <c r="S103" s="72"/>
      <c r="T103" s="69" t="s">
        <v>381</v>
      </c>
      <c r="U103" s="69"/>
      <c r="V103" s="69"/>
      <c r="W103" s="70"/>
      <c r="AE103" s="89"/>
    </row>
    <row r="104" spans="1:31" ht="20.100000000000001" customHeight="1" x14ac:dyDescent="0.2">
      <c r="A104" s="73" t="s">
        <v>367</v>
      </c>
      <c r="B104" s="74"/>
      <c r="C104" s="74"/>
      <c r="D104" s="74"/>
      <c r="E104" s="66" t="s">
        <v>181</v>
      </c>
      <c r="F104" s="66"/>
      <c r="G104" s="66"/>
      <c r="H104" s="66"/>
      <c r="I104" s="66"/>
      <c r="J104" s="66"/>
      <c r="K104" s="75"/>
      <c r="M104" s="73" t="s">
        <v>367</v>
      </c>
      <c r="N104" s="74"/>
      <c r="O104" s="74"/>
      <c r="P104" s="74"/>
      <c r="Q104" s="66" t="s">
        <v>181</v>
      </c>
      <c r="R104" s="66"/>
      <c r="S104" s="66"/>
      <c r="T104" s="66"/>
      <c r="U104" s="66"/>
      <c r="V104" s="66"/>
      <c r="W104" s="75"/>
      <c r="AE104" s="89"/>
    </row>
    <row r="105" spans="1:31" ht="20.100000000000001" customHeight="1" x14ac:dyDescent="0.2">
      <c r="A105" s="73"/>
      <c r="B105" s="74"/>
      <c r="C105" s="74"/>
      <c r="D105" s="74"/>
      <c r="E105" s="66"/>
      <c r="F105" s="66"/>
      <c r="G105" s="66"/>
      <c r="H105" s="66"/>
      <c r="I105" s="66"/>
      <c r="J105" s="66"/>
      <c r="K105" s="75"/>
      <c r="M105" s="73"/>
      <c r="N105" s="74"/>
      <c r="O105" s="74"/>
      <c r="P105" s="74"/>
      <c r="Q105" s="66"/>
      <c r="R105" s="66"/>
      <c r="S105" s="66"/>
      <c r="T105" s="66"/>
      <c r="U105" s="66"/>
      <c r="V105" s="66"/>
      <c r="W105" s="75"/>
      <c r="AE105" s="89"/>
    </row>
    <row r="106" spans="1:31" ht="20.100000000000001" customHeight="1" x14ac:dyDescent="0.2">
      <c r="A106" s="73" t="s">
        <v>368</v>
      </c>
      <c r="B106" s="74"/>
      <c r="C106" s="74"/>
      <c r="D106" s="74"/>
      <c r="E106" s="64" t="e">
        <f>client</f>
        <v>#VALUE!</v>
      </c>
      <c r="F106" s="64"/>
      <c r="G106" s="64"/>
      <c r="H106" s="64"/>
      <c r="I106" s="66" t="s">
        <v>174</v>
      </c>
      <c r="J106" s="66"/>
      <c r="K106" s="75"/>
      <c r="M106" s="73" t="s">
        <v>368</v>
      </c>
      <c r="N106" s="74"/>
      <c r="O106" s="74"/>
      <c r="P106" s="74"/>
      <c r="Q106" s="64" t="e">
        <f>client</f>
        <v>#VALUE!</v>
      </c>
      <c r="R106" s="64"/>
      <c r="S106" s="64"/>
      <c r="T106" s="64"/>
      <c r="U106" s="66" t="s">
        <v>174</v>
      </c>
      <c r="V106" s="66"/>
      <c r="W106" s="75"/>
      <c r="AE106" s="89"/>
    </row>
    <row r="107" spans="1:31" ht="20.100000000000001" customHeight="1" thickBot="1" x14ac:dyDescent="0.25">
      <c r="A107" s="76"/>
      <c r="B107" s="77"/>
      <c r="C107" s="77"/>
      <c r="D107" s="77"/>
      <c r="E107" s="78"/>
      <c r="F107" s="78"/>
      <c r="G107" s="78"/>
      <c r="H107" s="78"/>
      <c r="I107" s="79"/>
      <c r="J107" s="79"/>
      <c r="K107" s="80"/>
      <c r="M107" s="76"/>
      <c r="N107" s="77"/>
      <c r="O107" s="77"/>
      <c r="P107" s="77"/>
      <c r="Q107" s="78"/>
      <c r="R107" s="78"/>
      <c r="S107" s="78"/>
      <c r="T107" s="78"/>
      <c r="U107" s="79"/>
      <c r="V107" s="79"/>
      <c r="W107" s="80"/>
      <c r="AE107" s="89"/>
    </row>
    <row r="108" spans="1:31" ht="20.100000000000001" customHeight="1" thickBot="1" x14ac:dyDescent="0.25">
      <c r="B108" s="59"/>
      <c r="C108" s="59"/>
      <c r="D108" s="59"/>
      <c r="E108" s="59"/>
      <c r="N108" s="59"/>
      <c r="O108" s="59"/>
      <c r="P108" s="59"/>
      <c r="Q108" s="59"/>
      <c r="AE108" s="89"/>
    </row>
    <row r="109" spans="1:31" ht="20.100000000000001" customHeight="1" x14ac:dyDescent="0.2">
      <c r="A109" s="54" t="str">
        <f>"Bateau "&amp;modele&amp;" n°"</f>
        <v>Bateau CA40 n°</v>
      </c>
      <c r="B109" s="55"/>
      <c r="C109" s="55"/>
      <c r="D109" s="55"/>
      <c r="E109" s="55"/>
      <c r="F109" s="56">
        <v>18</v>
      </c>
      <c r="G109" s="57" t="str">
        <f>"cde n°"</f>
        <v>cde n°</v>
      </c>
      <c r="H109" s="57"/>
      <c r="I109" s="55" t="s">
        <v>322</v>
      </c>
      <c r="J109" s="55"/>
      <c r="K109" s="58"/>
      <c r="L109" s="59"/>
      <c r="M109" s="54" t="str">
        <f>"Bateau "&amp;modele&amp;" n°"</f>
        <v>Bateau CA40 n°</v>
      </c>
      <c r="N109" s="55"/>
      <c r="O109" s="55"/>
      <c r="P109" s="55"/>
      <c r="Q109" s="55"/>
      <c r="R109" s="56">
        <v>18</v>
      </c>
      <c r="S109" s="57" t="str">
        <f>"cde n°"</f>
        <v>cde n°</v>
      </c>
      <c r="T109" s="57"/>
      <c r="U109" s="55" t="s">
        <v>322</v>
      </c>
      <c r="V109" s="55"/>
      <c r="W109" s="58"/>
      <c r="AE109" s="89"/>
    </row>
    <row r="110" spans="1:31" ht="20.100000000000001" customHeight="1" x14ac:dyDescent="0.2">
      <c r="A110" s="63"/>
      <c r="B110" s="64"/>
      <c r="C110" s="64"/>
      <c r="D110" s="64"/>
      <c r="E110" s="64"/>
      <c r="F110" s="65"/>
      <c r="G110" s="66"/>
      <c r="H110" s="66"/>
      <c r="I110" s="64"/>
      <c r="J110" s="64"/>
      <c r="K110" s="67"/>
      <c r="L110" s="59"/>
      <c r="M110" s="63"/>
      <c r="N110" s="64"/>
      <c r="O110" s="64"/>
      <c r="P110" s="64"/>
      <c r="Q110" s="64"/>
      <c r="R110" s="65"/>
      <c r="S110" s="66"/>
      <c r="T110" s="66"/>
      <c r="U110" s="64"/>
      <c r="V110" s="64"/>
      <c r="W110" s="67"/>
      <c r="AE110" s="89"/>
    </row>
    <row r="111" spans="1:31" ht="20.100000000000001" customHeight="1" x14ac:dyDescent="0.2">
      <c r="A111" s="88" t="s">
        <v>176</v>
      </c>
      <c r="B111" s="69"/>
      <c r="C111" s="69"/>
      <c r="D111" s="69"/>
      <c r="E111" s="69"/>
      <c r="F111" s="69"/>
      <c r="G111" s="69"/>
      <c r="H111" s="69"/>
      <c r="I111" s="69"/>
      <c r="J111" s="69"/>
      <c r="K111" s="70"/>
      <c r="M111" s="88" t="s">
        <v>176</v>
      </c>
      <c r="N111" s="69"/>
      <c r="O111" s="69"/>
      <c r="P111" s="69"/>
      <c r="Q111" s="69"/>
      <c r="R111" s="69"/>
      <c r="S111" s="69"/>
      <c r="T111" s="69"/>
      <c r="U111" s="69"/>
      <c r="V111" s="69"/>
      <c r="W111" s="70"/>
      <c r="AE111" s="89"/>
    </row>
    <row r="112" spans="1:31" ht="20.100000000000001" customHeight="1" x14ac:dyDescent="0.2">
      <c r="A112" s="71" t="s">
        <v>364</v>
      </c>
      <c r="B112" s="72"/>
      <c r="C112" s="72"/>
      <c r="D112" s="72"/>
      <c r="E112" s="72"/>
      <c r="F112" s="72"/>
      <c r="G112" s="72"/>
      <c r="H112" s="69" t="s">
        <v>378</v>
      </c>
      <c r="I112" s="69"/>
      <c r="J112" s="69"/>
      <c r="K112" s="70"/>
      <c r="M112" s="71" t="s">
        <v>364</v>
      </c>
      <c r="N112" s="72"/>
      <c r="O112" s="72"/>
      <c r="P112" s="72"/>
      <c r="Q112" s="72"/>
      <c r="R112" s="72"/>
      <c r="S112" s="72"/>
      <c r="T112" s="69" t="s">
        <v>379</v>
      </c>
      <c r="U112" s="69"/>
      <c r="V112" s="69"/>
      <c r="W112" s="70"/>
      <c r="AE112" s="89"/>
    </row>
    <row r="113" spans="1:31" ht="20.100000000000001" customHeight="1" x14ac:dyDescent="0.2">
      <c r="A113" s="73" t="s">
        <v>367</v>
      </c>
      <c r="B113" s="74"/>
      <c r="C113" s="74"/>
      <c r="D113" s="74"/>
      <c r="E113" s="66" t="s">
        <v>177</v>
      </c>
      <c r="F113" s="66"/>
      <c r="G113" s="66"/>
      <c r="H113" s="66"/>
      <c r="I113" s="66"/>
      <c r="J113" s="66"/>
      <c r="K113" s="75"/>
      <c r="M113" s="73" t="s">
        <v>367</v>
      </c>
      <c r="N113" s="74"/>
      <c r="O113" s="74"/>
      <c r="P113" s="74"/>
      <c r="Q113" s="66" t="s">
        <v>177</v>
      </c>
      <c r="R113" s="66"/>
      <c r="S113" s="66"/>
      <c r="T113" s="66"/>
      <c r="U113" s="66"/>
      <c r="V113" s="66"/>
      <c r="W113" s="75"/>
      <c r="AE113" s="89"/>
    </row>
    <row r="114" spans="1:31" ht="20.100000000000001" customHeight="1" x14ac:dyDescent="0.2">
      <c r="A114" s="73"/>
      <c r="B114" s="74"/>
      <c r="C114" s="74"/>
      <c r="D114" s="74"/>
      <c r="E114" s="66"/>
      <c r="F114" s="66"/>
      <c r="G114" s="66"/>
      <c r="H114" s="66"/>
      <c r="I114" s="66"/>
      <c r="J114" s="66"/>
      <c r="K114" s="75"/>
      <c r="M114" s="73"/>
      <c r="N114" s="74"/>
      <c r="O114" s="74"/>
      <c r="P114" s="74"/>
      <c r="Q114" s="66"/>
      <c r="R114" s="66"/>
      <c r="S114" s="66"/>
      <c r="T114" s="66"/>
      <c r="U114" s="66"/>
      <c r="V114" s="66"/>
      <c r="W114" s="75"/>
      <c r="AE114" s="89"/>
    </row>
    <row r="115" spans="1:31" ht="20.100000000000001" customHeight="1" x14ac:dyDescent="0.2">
      <c r="A115" s="73" t="s">
        <v>368</v>
      </c>
      <c r="B115" s="74"/>
      <c r="C115" s="74"/>
      <c r="D115" s="74"/>
      <c r="E115" s="64" t="e">
        <f>client</f>
        <v>#VALUE!</v>
      </c>
      <c r="F115" s="64"/>
      <c r="G115" s="64"/>
      <c r="H115" s="64"/>
      <c r="I115" s="66" t="s">
        <v>174</v>
      </c>
      <c r="J115" s="66"/>
      <c r="K115" s="75"/>
      <c r="M115" s="73" t="s">
        <v>368</v>
      </c>
      <c r="N115" s="74"/>
      <c r="O115" s="74"/>
      <c r="P115" s="74"/>
      <c r="Q115" s="64" t="e">
        <f>client</f>
        <v>#VALUE!</v>
      </c>
      <c r="R115" s="64"/>
      <c r="S115" s="64"/>
      <c r="T115" s="64"/>
      <c r="U115" s="66" t="s">
        <v>174</v>
      </c>
      <c r="V115" s="66"/>
      <c r="W115" s="75"/>
      <c r="AE115" s="89"/>
    </row>
    <row r="116" spans="1:31" ht="20.100000000000001" customHeight="1" thickBot="1" x14ac:dyDescent="0.25">
      <c r="A116" s="76"/>
      <c r="B116" s="77"/>
      <c r="C116" s="77"/>
      <c r="D116" s="77"/>
      <c r="E116" s="78"/>
      <c r="F116" s="78"/>
      <c r="G116" s="78"/>
      <c r="H116" s="78"/>
      <c r="I116" s="79"/>
      <c r="J116" s="79"/>
      <c r="K116" s="80"/>
      <c r="M116" s="76"/>
      <c r="N116" s="77"/>
      <c r="O116" s="77"/>
      <c r="P116" s="77"/>
      <c r="Q116" s="78"/>
      <c r="R116" s="78"/>
      <c r="S116" s="78"/>
      <c r="T116" s="78"/>
      <c r="U116" s="79"/>
      <c r="V116" s="79"/>
      <c r="W116" s="80"/>
      <c r="AE116" s="89"/>
    </row>
    <row r="117" spans="1:31" ht="20.100000000000001" customHeight="1" thickBot="1" x14ac:dyDescent="0.25">
      <c r="B117" s="59"/>
      <c r="C117" s="59"/>
      <c r="D117" s="59"/>
      <c r="E117" s="59"/>
      <c r="N117" s="59"/>
      <c r="O117" s="59"/>
      <c r="P117" s="59"/>
      <c r="Q117" s="59"/>
      <c r="AE117" s="89"/>
    </row>
    <row r="118" spans="1:31" ht="20.100000000000001" customHeight="1" x14ac:dyDescent="0.2">
      <c r="A118" s="54" t="str">
        <f>"Bateau "&amp;modele&amp;" n°"</f>
        <v>Bateau CA40 n°</v>
      </c>
      <c r="B118" s="55"/>
      <c r="C118" s="55"/>
      <c r="D118" s="55"/>
      <c r="E118" s="55"/>
      <c r="F118" s="56">
        <v>18</v>
      </c>
      <c r="G118" s="57" t="str">
        <f>"cde n°"</f>
        <v>cde n°</v>
      </c>
      <c r="H118" s="57"/>
      <c r="I118" s="55" t="s">
        <v>322</v>
      </c>
      <c r="J118" s="55"/>
      <c r="K118" s="58"/>
      <c r="L118" s="59"/>
      <c r="M118" s="54" t="str">
        <f>"Bateau "&amp;modele&amp;" n°"</f>
        <v>Bateau CA40 n°</v>
      </c>
      <c r="N118" s="55"/>
      <c r="O118" s="55"/>
      <c r="P118" s="55"/>
      <c r="Q118" s="55"/>
      <c r="R118" s="56">
        <v>18</v>
      </c>
      <c r="S118" s="57" t="str">
        <f>"cde n°"</f>
        <v>cde n°</v>
      </c>
      <c r="T118" s="57"/>
      <c r="U118" s="55" t="s">
        <v>322</v>
      </c>
      <c r="V118" s="55"/>
      <c r="W118" s="58"/>
      <c r="AE118" s="89"/>
    </row>
    <row r="119" spans="1:31" ht="20.100000000000001" customHeight="1" x14ac:dyDescent="0.2">
      <c r="A119" s="63"/>
      <c r="B119" s="64"/>
      <c r="C119" s="64"/>
      <c r="D119" s="64"/>
      <c r="E119" s="64"/>
      <c r="F119" s="65"/>
      <c r="G119" s="66"/>
      <c r="H119" s="66"/>
      <c r="I119" s="64"/>
      <c r="J119" s="64"/>
      <c r="K119" s="67"/>
      <c r="L119" s="59"/>
      <c r="M119" s="63"/>
      <c r="N119" s="64"/>
      <c r="O119" s="64"/>
      <c r="P119" s="64"/>
      <c r="Q119" s="64"/>
      <c r="R119" s="65"/>
      <c r="S119" s="66"/>
      <c r="T119" s="66"/>
      <c r="U119" s="64"/>
      <c r="V119" s="64"/>
      <c r="W119" s="67"/>
      <c r="AE119" s="89"/>
    </row>
    <row r="120" spans="1:31" ht="20.100000000000001" customHeight="1" x14ac:dyDescent="0.2">
      <c r="A120" s="88" t="s">
        <v>176</v>
      </c>
      <c r="B120" s="69"/>
      <c r="C120" s="69"/>
      <c r="D120" s="69"/>
      <c r="E120" s="69"/>
      <c r="F120" s="69"/>
      <c r="G120" s="69"/>
      <c r="H120" s="69"/>
      <c r="I120" s="69"/>
      <c r="J120" s="69"/>
      <c r="K120" s="70"/>
      <c r="M120" s="88" t="s">
        <v>176</v>
      </c>
      <c r="N120" s="69"/>
      <c r="O120" s="69"/>
      <c r="P120" s="69"/>
      <c r="Q120" s="69"/>
      <c r="R120" s="69"/>
      <c r="S120" s="69"/>
      <c r="T120" s="69"/>
      <c r="U120" s="69"/>
      <c r="V120" s="69"/>
      <c r="W120" s="70"/>
      <c r="AE120" s="89"/>
    </row>
    <row r="121" spans="1:31" ht="20.100000000000001" customHeight="1" x14ac:dyDescent="0.2">
      <c r="A121" s="71" t="s">
        <v>364</v>
      </c>
      <c r="B121" s="72"/>
      <c r="C121" s="72"/>
      <c r="D121" s="72"/>
      <c r="E121" s="72"/>
      <c r="F121" s="72"/>
      <c r="G121" s="72"/>
      <c r="H121" s="69" t="s">
        <v>380</v>
      </c>
      <c r="I121" s="69"/>
      <c r="J121" s="69"/>
      <c r="K121" s="70"/>
      <c r="M121" s="71" t="s">
        <v>364</v>
      </c>
      <c r="N121" s="72"/>
      <c r="O121" s="72"/>
      <c r="P121" s="72"/>
      <c r="Q121" s="72"/>
      <c r="R121" s="72"/>
      <c r="S121" s="72"/>
      <c r="T121" s="69" t="s">
        <v>381</v>
      </c>
      <c r="U121" s="69"/>
      <c r="V121" s="69"/>
      <c r="W121" s="70"/>
      <c r="AE121" s="90"/>
    </row>
    <row r="122" spans="1:31" ht="20.100000000000001" customHeight="1" x14ac:dyDescent="0.2">
      <c r="A122" s="73" t="s">
        <v>367</v>
      </c>
      <c r="B122" s="74"/>
      <c r="C122" s="74"/>
      <c r="D122" s="74"/>
      <c r="E122" s="66" t="s">
        <v>177</v>
      </c>
      <c r="F122" s="66"/>
      <c r="G122" s="66"/>
      <c r="H122" s="66"/>
      <c r="I122" s="66"/>
      <c r="J122" s="66"/>
      <c r="K122" s="75"/>
      <c r="M122" s="73" t="s">
        <v>367</v>
      </c>
      <c r="N122" s="74"/>
      <c r="O122" s="74"/>
      <c r="P122" s="74"/>
      <c r="Q122" s="66" t="s">
        <v>177</v>
      </c>
      <c r="R122" s="66"/>
      <c r="S122" s="66"/>
      <c r="T122" s="66"/>
      <c r="U122" s="66"/>
      <c r="V122" s="66"/>
      <c r="W122" s="75"/>
      <c r="AE122" s="90"/>
    </row>
    <row r="123" spans="1:31" ht="20.100000000000001" customHeight="1" x14ac:dyDescent="0.2">
      <c r="A123" s="73"/>
      <c r="B123" s="74"/>
      <c r="C123" s="74"/>
      <c r="D123" s="74"/>
      <c r="E123" s="66"/>
      <c r="F123" s="66"/>
      <c r="G123" s="66"/>
      <c r="H123" s="66"/>
      <c r="I123" s="66"/>
      <c r="J123" s="66"/>
      <c r="K123" s="75"/>
      <c r="M123" s="73"/>
      <c r="N123" s="74"/>
      <c r="O123" s="74"/>
      <c r="P123" s="74"/>
      <c r="Q123" s="66"/>
      <c r="R123" s="66"/>
      <c r="S123" s="66"/>
      <c r="T123" s="66"/>
      <c r="U123" s="66"/>
      <c r="V123" s="66"/>
      <c r="W123" s="75"/>
      <c r="AE123" s="90"/>
    </row>
    <row r="124" spans="1:31" ht="20.100000000000001" customHeight="1" x14ac:dyDescent="0.2">
      <c r="A124" s="73" t="s">
        <v>368</v>
      </c>
      <c r="B124" s="74"/>
      <c r="C124" s="74"/>
      <c r="D124" s="74"/>
      <c r="E124" s="64" t="e">
        <f>client</f>
        <v>#VALUE!</v>
      </c>
      <c r="F124" s="64"/>
      <c r="G124" s="64"/>
      <c r="H124" s="64"/>
      <c r="I124" s="66" t="s">
        <v>174</v>
      </c>
      <c r="J124" s="66"/>
      <c r="K124" s="75"/>
      <c r="M124" s="73" t="s">
        <v>368</v>
      </c>
      <c r="N124" s="74"/>
      <c r="O124" s="74"/>
      <c r="P124" s="74"/>
      <c r="Q124" s="64" t="e">
        <f>client</f>
        <v>#VALUE!</v>
      </c>
      <c r="R124" s="64"/>
      <c r="S124" s="64"/>
      <c r="T124" s="64"/>
      <c r="U124" s="66" t="s">
        <v>174</v>
      </c>
      <c r="V124" s="66"/>
      <c r="W124" s="75"/>
      <c r="AE124" s="90"/>
    </row>
    <row r="125" spans="1:31" ht="20.100000000000001" customHeight="1" thickBot="1" x14ac:dyDescent="0.25">
      <c r="A125" s="76"/>
      <c r="B125" s="77"/>
      <c r="C125" s="77"/>
      <c r="D125" s="77"/>
      <c r="E125" s="78"/>
      <c r="F125" s="78"/>
      <c r="G125" s="78"/>
      <c r="H125" s="78"/>
      <c r="I125" s="79"/>
      <c r="J125" s="79"/>
      <c r="K125" s="80"/>
      <c r="M125" s="76"/>
      <c r="N125" s="77"/>
      <c r="O125" s="77"/>
      <c r="P125" s="77"/>
      <c r="Q125" s="78"/>
      <c r="R125" s="78"/>
      <c r="S125" s="78"/>
      <c r="T125" s="78"/>
      <c r="U125" s="79"/>
      <c r="V125" s="79"/>
      <c r="W125" s="80"/>
      <c r="AE125" s="90"/>
    </row>
    <row r="126" spans="1:31" ht="20.100000000000001" customHeight="1" thickBot="1" x14ac:dyDescent="0.25">
      <c r="B126" s="59"/>
      <c r="C126" s="59"/>
      <c r="D126" s="59"/>
      <c r="E126" s="59"/>
      <c r="N126" s="59"/>
      <c r="O126" s="59"/>
      <c r="P126" s="59"/>
      <c r="Q126" s="59"/>
      <c r="AE126" s="90"/>
    </row>
    <row r="127" spans="1:31" ht="20.100000000000001" customHeight="1" x14ac:dyDescent="0.2">
      <c r="A127" s="54" t="str">
        <f>"Bateau "&amp;modele&amp;" n°"</f>
        <v>Bateau CA40 n°</v>
      </c>
      <c r="B127" s="55"/>
      <c r="C127" s="55"/>
      <c r="D127" s="55"/>
      <c r="E127" s="55"/>
      <c r="F127" s="56">
        <v>18</v>
      </c>
      <c r="G127" s="57" t="str">
        <f>"cde n°"</f>
        <v>cde n°</v>
      </c>
      <c r="H127" s="57"/>
      <c r="I127" s="55" t="s">
        <v>322</v>
      </c>
      <c r="J127" s="55"/>
      <c r="K127" s="58"/>
      <c r="L127" s="59"/>
      <c r="M127" s="54" t="str">
        <f>"Bateau "&amp;modele&amp;" n°"</f>
        <v>Bateau CA40 n°</v>
      </c>
      <c r="N127" s="55"/>
      <c r="O127" s="55"/>
      <c r="P127" s="55"/>
      <c r="Q127" s="55"/>
      <c r="R127" s="56">
        <v>18</v>
      </c>
      <c r="S127" s="57" t="str">
        <f>"cde n°"</f>
        <v>cde n°</v>
      </c>
      <c r="T127" s="57"/>
      <c r="U127" s="55" t="s">
        <v>322</v>
      </c>
      <c r="V127" s="55"/>
      <c r="W127" s="58"/>
      <c r="AE127" s="90"/>
    </row>
    <row r="128" spans="1:31" ht="20.100000000000001" customHeight="1" x14ac:dyDescent="0.2">
      <c r="A128" s="63"/>
      <c r="B128" s="64"/>
      <c r="C128" s="64"/>
      <c r="D128" s="64"/>
      <c r="E128" s="64"/>
      <c r="F128" s="65"/>
      <c r="G128" s="66"/>
      <c r="H128" s="66"/>
      <c r="I128" s="64"/>
      <c r="J128" s="64"/>
      <c r="K128" s="67"/>
      <c r="L128" s="59"/>
      <c r="M128" s="63"/>
      <c r="N128" s="64"/>
      <c r="O128" s="64"/>
      <c r="P128" s="64"/>
      <c r="Q128" s="64"/>
      <c r="R128" s="65"/>
      <c r="S128" s="66"/>
      <c r="T128" s="66"/>
      <c r="U128" s="64"/>
      <c r="V128" s="64"/>
      <c r="W128" s="67"/>
      <c r="AE128" s="90"/>
    </row>
    <row r="129" spans="1:31" ht="20.100000000000001" customHeight="1" x14ac:dyDescent="0.2">
      <c r="A129" s="88" t="s">
        <v>182</v>
      </c>
      <c r="B129" s="69"/>
      <c r="C129" s="69"/>
      <c r="D129" s="69"/>
      <c r="E129" s="69"/>
      <c r="F129" s="69"/>
      <c r="G129" s="69"/>
      <c r="H129" s="69"/>
      <c r="I129" s="69"/>
      <c r="J129" s="69"/>
      <c r="K129" s="70"/>
      <c r="M129" s="88" t="s">
        <v>182</v>
      </c>
      <c r="N129" s="69"/>
      <c r="O129" s="69"/>
      <c r="P129" s="69"/>
      <c r="Q129" s="69"/>
      <c r="R129" s="69"/>
      <c r="S129" s="69"/>
      <c r="T129" s="69"/>
      <c r="U129" s="69"/>
      <c r="V129" s="69"/>
      <c r="W129" s="70"/>
      <c r="AE129" s="90"/>
    </row>
    <row r="130" spans="1:31" ht="20.100000000000001" customHeight="1" x14ac:dyDescent="0.2">
      <c r="A130" s="71" t="s">
        <v>364</v>
      </c>
      <c r="B130" s="72"/>
      <c r="C130" s="72"/>
      <c r="D130" s="72"/>
      <c r="E130" s="72"/>
      <c r="F130" s="72"/>
      <c r="G130" s="72"/>
      <c r="H130" s="69" t="s">
        <v>374</v>
      </c>
      <c r="I130" s="69"/>
      <c r="J130" s="69"/>
      <c r="K130" s="70"/>
      <c r="M130" s="71" t="s">
        <v>364</v>
      </c>
      <c r="N130" s="72"/>
      <c r="O130" s="72"/>
      <c r="P130" s="72"/>
      <c r="Q130" s="72"/>
      <c r="R130" s="72"/>
      <c r="S130" s="72"/>
      <c r="T130" s="69" t="s">
        <v>375</v>
      </c>
      <c r="U130" s="69"/>
      <c r="V130" s="69"/>
      <c r="W130" s="70"/>
      <c r="AE130" s="90"/>
    </row>
    <row r="131" spans="1:31" ht="20.100000000000001" customHeight="1" x14ac:dyDescent="0.2">
      <c r="A131" s="73" t="s">
        <v>367</v>
      </c>
      <c r="B131" s="74"/>
      <c r="C131" s="74"/>
      <c r="D131" s="74"/>
      <c r="E131" s="66" t="s">
        <v>183</v>
      </c>
      <c r="F131" s="66"/>
      <c r="G131" s="66"/>
      <c r="H131" s="66"/>
      <c r="I131" s="66"/>
      <c r="J131" s="66"/>
      <c r="K131" s="75"/>
      <c r="M131" s="73" t="s">
        <v>367</v>
      </c>
      <c r="N131" s="74"/>
      <c r="O131" s="74"/>
      <c r="P131" s="74"/>
      <c r="Q131" s="66" t="s">
        <v>183</v>
      </c>
      <c r="R131" s="66"/>
      <c r="S131" s="66"/>
      <c r="T131" s="66"/>
      <c r="U131" s="66"/>
      <c r="V131" s="66"/>
      <c r="W131" s="75"/>
      <c r="AE131" s="90"/>
    </row>
    <row r="132" spans="1:31" ht="20.100000000000001" customHeight="1" x14ac:dyDescent="0.2">
      <c r="A132" s="73"/>
      <c r="B132" s="74"/>
      <c r="C132" s="74"/>
      <c r="D132" s="74"/>
      <c r="E132" s="66"/>
      <c r="F132" s="66"/>
      <c r="G132" s="66"/>
      <c r="H132" s="66"/>
      <c r="I132" s="66"/>
      <c r="J132" s="66"/>
      <c r="K132" s="75"/>
      <c r="M132" s="73"/>
      <c r="N132" s="74"/>
      <c r="O132" s="74"/>
      <c r="P132" s="74"/>
      <c r="Q132" s="66"/>
      <c r="R132" s="66"/>
      <c r="S132" s="66"/>
      <c r="T132" s="66"/>
      <c r="U132" s="66"/>
      <c r="V132" s="66"/>
      <c r="W132" s="75"/>
      <c r="AE132" s="90"/>
    </row>
    <row r="133" spans="1:31" ht="20.100000000000001" customHeight="1" x14ac:dyDescent="0.2">
      <c r="A133" s="73" t="s">
        <v>368</v>
      </c>
      <c r="B133" s="74"/>
      <c r="C133" s="74"/>
      <c r="D133" s="74"/>
      <c r="E133" s="64" t="e">
        <f>client</f>
        <v>#VALUE!</v>
      </c>
      <c r="F133" s="64"/>
      <c r="G133" s="64"/>
      <c r="H133" s="64"/>
      <c r="I133" s="66" t="s">
        <v>174</v>
      </c>
      <c r="J133" s="66"/>
      <c r="K133" s="75"/>
      <c r="M133" s="73" t="s">
        <v>368</v>
      </c>
      <c r="N133" s="74"/>
      <c r="O133" s="74"/>
      <c r="P133" s="74"/>
      <c r="Q133" s="64" t="e">
        <f>client</f>
        <v>#VALUE!</v>
      </c>
      <c r="R133" s="64"/>
      <c r="S133" s="64"/>
      <c r="T133" s="64"/>
      <c r="U133" s="66" t="s">
        <v>174</v>
      </c>
      <c r="V133" s="66"/>
      <c r="W133" s="75"/>
      <c r="AE133" s="90"/>
    </row>
    <row r="134" spans="1:31" ht="20.100000000000001" customHeight="1" thickBot="1" x14ac:dyDescent="0.25">
      <c r="A134" s="76"/>
      <c r="B134" s="77"/>
      <c r="C134" s="77"/>
      <c r="D134" s="77"/>
      <c r="E134" s="78"/>
      <c r="F134" s="78"/>
      <c r="G134" s="78"/>
      <c r="H134" s="78"/>
      <c r="I134" s="79"/>
      <c r="J134" s="79"/>
      <c r="K134" s="80"/>
      <c r="M134" s="76"/>
      <c r="N134" s="77"/>
      <c r="O134" s="77"/>
      <c r="P134" s="77"/>
      <c r="Q134" s="78"/>
      <c r="R134" s="78"/>
      <c r="S134" s="78"/>
      <c r="T134" s="78"/>
      <c r="U134" s="79"/>
      <c r="V134" s="79"/>
      <c r="W134" s="80"/>
      <c r="AE134" s="91"/>
    </row>
    <row r="135" spans="1:31" ht="20.100000000000001" customHeight="1" thickBot="1" x14ac:dyDescent="0.25">
      <c r="B135" s="59"/>
      <c r="C135" s="59"/>
      <c r="D135" s="59"/>
      <c r="E135" s="59"/>
      <c r="N135" s="59"/>
      <c r="O135" s="59"/>
      <c r="P135" s="59"/>
      <c r="Q135" s="59"/>
      <c r="AE135" s="91"/>
    </row>
    <row r="136" spans="1:31" ht="20.100000000000001" customHeight="1" x14ac:dyDescent="0.2">
      <c r="A136" s="54" t="str">
        <f>"Bateau "&amp;modele&amp;" n°"</f>
        <v>Bateau CA40 n°</v>
      </c>
      <c r="B136" s="55"/>
      <c r="C136" s="55"/>
      <c r="D136" s="55"/>
      <c r="E136" s="55"/>
      <c r="F136" s="56">
        <v>18</v>
      </c>
      <c r="G136" s="57" t="str">
        <f>"cde n°"</f>
        <v>cde n°</v>
      </c>
      <c r="H136" s="57"/>
      <c r="I136" s="55" t="s">
        <v>322</v>
      </c>
      <c r="J136" s="55"/>
      <c r="K136" s="58"/>
      <c r="L136" s="59"/>
      <c r="M136" s="54" t="str">
        <f>"Bateau "&amp;modele&amp;" n°"</f>
        <v>Bateau CA40 n°</v>
      </c>
      <c r="N136" s="55"/>
      <c r="O136" s="55"/>
      <c r="P136" s="55"/>
      <c r="Q136" s="55"/>
      <c r="R136" s="56">
        <v>18</v>
      </c>
      <c r="S136" s="57" t="str">
        <f>"cde n°"</f>
        <v>cde n°</v>
      </c>
      <c r="T136" s="57"/>
      <c r="U136" s="55" t="s">
        <v>322</v>
      </c>
      <c r="V136" s="55"/>
      <c r="W136" s="58"/>
      <c r="AE136" s="91"/>
    </row>
    <row r="137" spans="1:31" ht="20.100000000000001" customHeight="1" x14ac:dyDescent="0.2">
      <c r="A137" s="63"/>
      <c r="B137" s="64"/>
      <c r="C137" s="64"/>
      <c r="D137" s="64"/>
      <c r="E137" s="64"/>
      <c r="F137" s="65"/>
      <c r="G137" s="66"/>
      <c r="H137" s="66"/>
      <c r="I137" s="64"/>
      <c r="J137" s="64"/>
      <c r="K137" s="67"/>
      <c r="L137" s="59"/>
      <c r="M137" s="63"/>
      <c r="N137" s="64"/>
      <c r="O137" s="64"/>
      <c r="P137" s="64"/>
      <c r="Q137" s="64"/>
      <c r="R137" s="65"/>
      <c r="S137" s="66"/>
      <c r="T137" s="66"/>
      <c r="U137" s="64"/>
      <c r="V137" s="64"/>
      <c r="W137" s="67"/>
      <c r="AE137" s="91"/>
    </row>
    <row r="138" spans="1:31" ht="20.100000000000001" customHeight="1" x14ac:dyDescent="0.2">
      <c r="A138" s="88" t="s">
        <v>182</v>
      </c>
      <c r="B138" s="69"/>
      <c r="C138" s="69"/>
      <c r="D138" s="69"/>
      <c r="E138" s="69"/>
      <c r="F138" s="69"/>
      <c r="G138" s="69"/>
      <c r="H138" s="69"/>
      <c r="I138" s="69"/>
      <c r="J138" s="69"/>
      <c r="K138" s="70"/>
      <c r="M138" s="92" t="s">
        <v>23</v>
      </c>
      <c r="N138" s="69"/>
      <c r="O138" s="69"/>
      <c r="P138" s="69"/>
      <c r="Q138" s="69"/>
      <c r="R138" s="69"/>
      <c r="S138" s="69"/>
      <c r="T138" s="69"/>
      <c r="U138" s="69"/>
      <c r="V138" s="69"/>
      <c r="W138" s="70"/>
      <c r="AE138" s="91"/>
    </row>
    <row r="139" spans="1:31" ht="20.100000000000001" customHeight="1" x14ac:dyDescent="0.2">
      <c r="A139" s="71" t="s">
        <v>364</v>
      </c>
      <c r="B139" s="72"/>
      <c r="C139" s="72"/>
      <c r="D139" s="72"/>
      <c r="E139" s="72"/>
      <c r="F139" s="72"/>
      <c r="G139" s="72"/>
      <c r="H139" s="69" t="s">
        <v>376</v>
      </c>
      <c r="I139" s="69"/>
      <c r="J139" s="69"/>
      <c r="K139" s="70"/>
      <c r="M139" s="71" t="s">
        <v>364</v>
      </c>
      <c r="N139" s="72"/>
      <c r="O139" s="72"/>
      <c r="P139" s="72"/>
      <c r="Q139" s="72"/>
      <c r="R139" s="72"/>
      <c r="S139" s="72"/>
      <c r="T139" s="69" t="s">
        <v>377</v>
      </c>
      <c r="U139" s="69"/>
      <c r="V139" s="69"/>
      <c r="W139" s="70"/>
      <c r="AE139" s="91"/>
    </row>
    <row r="140" spans="1:31" ht="20.100000000000001" customHeight="1" x14ac:dyDescent="0.2">
      <c r="A140" s="73" t="s">
        <v>367</v>
      </c>
      <c r="B140" s="74"/>
      <c r="C140" s="74"/>
      <c r="D140" s="74"/>
      <c r="E140" s="66" t="s">
        <v>183</v>
      </c>
      <c r="F140" s="66"/>
      <c r="G140" s="66"/>
      <c r="H140" s="66"/>
      <c r="I140" s="66"/>
      <c r="J140" s="66"/>
      <c r="K140" s="75"/>
      <c r="M140" s="73" t="s">
        <v>367</v>
      </c>
      <c r="N140" s="74"/>
      <c r="O140" s="74"/>
      <c r="P140" s="74"/>
      <c r="Q140" s="66" t="s">
        <v>24</v>
      </c>
      <c r="R140" s="66"/>
      <c r="S140" s="66"/>
      <c r="T140" s="66"/>
      <c r="U140" s="66"/>
      <c r="V140" s="66"/>
      <c r="W140" s="75"/>
      <c r="AE140" s="91"/>
    </row>
    <row r="141" spans="1:31" ht="20.100000000000001" customHeight="1" x14ac:dyDescent="0.2">
      <c r="A141" s="73"/>
      <c r="B141" s="74"/>
      <c r="C141" s="74"/>
      <c r="D141" s="74"/>
      <c r="E141" s="66"/>
      <c r="F141" s="66"/>
      <c r="G141" s="66"/>
      <c r="H141" s="66"/>
      <c r="I141" s="66"/>
      <c r="J141" s="66"/>
      <c r="K141" s="75"/>
      <c r="M141" s="73"/>
      <c r="N141" s="74"/>
      <c r="O141" s="74"/>
      <c r="P141" s="74"/>
      <c r="Q141" s="66"/>
      <c r="R141" s="66"/>
      <c r="S141" s="66"/>
      <c r="T141" s="66"/>
      <c r="U141" s="66"/>
      <c r="V141" s="66"/>
      <c r="W141" s="75"/>
      <c r="AE141" s="91"/>
    </row>
    <row r="142" spans="1:31" ht="20.100000000000001" customHeight="1" x14ac:dyDescent="0.2">
      <c r="A142" s="73" t="s">
        <v>368</v>
      </c>
      <c r="B142" s="74"/>
      <c r="C142" s="74"/>
      <c r="D142" s="74"/>
      <c r="E142" s="64" t="e">
        <f>client</f>
        <v>#VALUE!</v>
      </c>
      <c r="F142" s="64"/>
      <c r="G142" s="64"/>
      <c r="H142" s="64"/>
      <c r="I142" s="66" t="s">
        <v>174</v>
      </c>
      <c r="J142" s="66"/>
      <c r="K142" s="75"/>
      <c r="M142" s="73" t="s">
        <v>368</v>
      </c>
      <c r="N142" s="74"/>
      <c r="O142" s="74"/>
      <c r="P142" s="74"/>
      <c r="Q142" s="64" t="e">
        <f>client</f>
        <v>#VALUE!</v>
      </c>
      <c r="R142" s="64"/>
      <c r="S142" s="64"/>
      <c r="T142" s="64"/>
      <c r="U142" s="66" t="s">
        <v>20</v>
      </c>
      <c r="V142" s="66"/>
      <c r="W142" s="75"/>
      <c r="AE142" s="91"/>
    </row>
    <row r="143" spans="1:31" ht="20.100000000000001" customHeight="1" thickBot="1" x14ac:dyDescent="0.25">
      <c r="A143" s="76"/>
      <c r="B143" s="77"/>
      <c r="C143" s="77"/>
      <c r="D143" s="77"/>
      <c r="E143" s="78"/>
      <c r="F143" s="78"/>
      <c r="G143" s="78"/>
      <c r="H143" s="78"/>
      <c r="I143" s="79"/>
      <c r="J143" s="79"/>
      <c r="K143" s="80"/>
      <c r="M143" s="76"/>
      <c r="N143" s="77"/>
      <c r="O143" s="77"/>
      <c r="P143" s="77"/>
      <c r="Q143" s="78"/>
      <c r="R143" s="78"/>
      <c r="S143" s="78"/>
      <c r="T143" s="78"/>
      <c r="U143" s="79"/>
      <c r="V143" s="79"/>
      <c r="W143" s="80"/>
      <c r="AE143" s="91"/>
    </row>
    <row r="144" spans="1:31" ht="20.100000000000001" customHeight="1" thickBot="1" x14ac:dyDescent="0.25">
      <c r="B144" s="59"/>
      <c r="C144" s="59"/>
      <c r="D144" s="59"/>
      <c r="E144" s="59"/>
      <c r="N144" s="59"/>
      <c r="O144" s="59"/>
      <c r="P144" s="59"/>
      <c r="Q144" s="59"/>
      <c r="AE144" s="91"/>
    </row>
    <row r="145" spans="1:31" ht="20.100000000000001" customHeight="1" x14ac:dyDescent="0.2">
      <c r="A145" s="54" t="str">
        <f>"Bateau "&amp;modele&amp;" n°"</f>
        <v>Bateau CA40 n°</v>
      </c>
      <c r="B145" s="55"/>
      <c r="C145" s="55"/>
      <c r="D145" s="55"/>
      <c r="E145" s="55"/>
      <c r="F145" s="56">
        <v>18</v>
      </c>
      <c r="G145" s="57" t="str">
        <f>"cde n°"</f>
        <v>cde n°</v>
      </c>
      <c r="H145" s="57"/>
      <c r="I145" s="55" t="s">
        <v>322</v>
      </c>
      <c r="J145" s="55"/>
      <c r="K145" s="58"/>
      <c r="L145" s="59"/>
      <c r="M145" s="54" t="str">
        <f>"Bateau "&amp;modele&amp;" n°"</f>
        <v>Bateau CA40 n°</v>
      </c>
      <c r="N145" s="55"/>
      <c r="O145" s="55"/>
      <c r="P145" s="55"/>
      <c r="Q145" s="55"/>
      <c r="R145" s="56">
        <v>18</v>
      </c>
      <c r="S145" s="57" t="str">
        <f>"cde n°"</f>
        <v>cde n°</v>
      </c>
      <c r="T145" s="57"/>
      <c r="U145" s="55" t="s">
        <v>322</v>
      </c>
      <c r="V145" s="55"/>
      <c r="W145" s="58"/>
      <c r="AE145" s="91"/>
    </row>
    <row r="146" spans="1:31" ht="20.100000000000001" customHeight="1" x14ac:dyDescent="0.2">
      <c r="A146" s="63"/>
      <c r="B146" s="64"/>
      <c r="C146" s="64"/>
      <c r="D146" s="64"/>
      <c r="E146" s="64"/>
      <c r="F146" s="65"/>
      <c r="G146" s="66"/>
      <c r="H146" s="66"/>
      <c r="I146" s="64"/>
      <c r="J146" s="64"/>
      <c r="K146" s="67"/>
      <c r="L146" s="59"/>
      <c r="M146" s="63"/>
      <c r="N146" s="64"/>
      <c r="O146" s="64"/>
      <c r="P146" s="64"/>
      <c r="Q146" s="64"/>
      <c r="R146" s="65"/>
      <c r="S146" s="66"/>
      <c r="T146" s="66"/>
      <c r="U146" s="64"/>
      <c r="V146" s="64"/>
      <c r="W146" s="67"/>
      <c r="AE146" s="93"/>
    </row>
    <row r="147" spans="1:31" ht="20.100000000000001" customHeight="1" x14ac:dyDescent="0.2">
      <c r="A147" s="92" t="s">
        <v>18</v>
      </c>
      <c r="B147" s="69"/>
      <c r="C147" s="69"/>
      <c r="D147" s="69"/>
      <c r="E147" s="69"/>
      <c r="F147" s="69"/>
      <c r="G147" s="69"/>
      <c r="H147" s="69"/>
      <c r="I147" s="69"/>
      <c r="J147" s="69"/>
      <c r="K147" s="70"/>
      <c r="M147" s="92" t="s">
        <v>18</v>
      </c>
      <c r="N147" s="69"/>
      <c r="O147" s="69"/>
      <c r="P147" s="69"/>
      <c r="Q147" s="69"/>
      <c r="R147" s="69"/>
      <c r="S147" s="69"/>
      <c r="T147" s="69"/>
      <c r="U147" s="69"/>
      <c r="V147" s="69"/>
      <c r="W147" s="70"/>
      <c r="AE147" s="93"/>
    </row>
    <row r="148" spans="1:31" ht="20.100000000000001" customHeight="1" x14ac:dyDescent="0.2">
      <c r="A148" s="71" t="s">
        <v>364</v>
      </c>
      <c r="B148" s="72"/>
      <c r="C148" s="72"/>
      <c r="D148" s="72"/>
      <c r="E148" s="72"/>
      <c r="F148" s="72"/>
      <c r="G148" s="72"/>
      <c r="H148" s="69" t="s">
        <v>374</v>
      </c>
      <c r="I148" s="69"/>
      <c r="J148" s="69"/>
      <c r="K148" s="70"/>
      <c r="M148" s="71" t="s">
        <v>364</v>
      </c>
      <c r="N148" s="72"/>
      <c r="O148" s="72"/>
      <c r="P148" s="72"/>
      <c r="Q148" s="72"/>
      <c r="R148" s="72"/>
      <c r="S148" s="72"/>
      <c r="T148" s="69" t="s">
        <v>375</v>
      </c>
      <c r="U148" s="69"/>
      <c r="V148" s="69"/>
      <c r="W148" s="70"/>
      <c r="AE148" s="93"/>
    </row>
    <row r="149" spans="1:31" ht="20.100000000000001" customHeight="1" x14ac:dyDescent="0.2">
      <c r="A149" s="73" t="s">
        <v>367</v>
      </c>
      <c r="B149" s="74"/>
      <c r="C149" s="74"/>
      <c r="D149" s="74"/>
      <c r="E149" s="66" t="s">
        <v>19</v>
      </c>
      <c r="F149" s="66"/>
      <c r="G149" s="66"/>
      <c r="H149" s="66"/>
      <c r="I149" s="66"/>
      <c r="J149" s="66"/>
      <c r="K149" s="75"/>
      <c r="M149" s="73" t="s">
        <v>367</v>
      </c>
      <c r="N149" s="74"/>
      <c r="O149" s="74"/>
      <c r="P149" s="74"/>
      <c r="Q149" s="66" t="s">
        <v>19</v>
      </c>
      <c r="R149" s="66"/>
      <c r="S149" s="66"/>
      <c r="T149" s="66"/>
      <c r="U149" s="66"/>
      <c r="V149" s="66"/>
      <c r="W149" s="75"/>
      <c r="AE149" s="93"/>
    </row>
    <row r="150" spans="1:31" ht="20.100000000000001" customHeight="1" x14ac:dyDescent="0.2">
      <c r="A150" s="73"/>
      <c r="B150" s="74"/>
      <c r="C150" s="74"/>
      <c r="D150" s="74"/>
      <c r="E150" s="66"/>
      <c r="F150" s="66"/>
      <c r="G150" s="66"/>
      <c r="H150" s="66"/>
      <c r="I150" s="66"/>
      <c r="J150" s="66"/>
      <c r="K150" s="75"/>
      <c r="M150" s="73"/>
      <c r="N150" s="74"/>
      <c r="O150" s="74"/>
      <c r="P150" s="74"/>
      <c r="Q150" s="66"/>
      <c r="R150" s="66"/>
      <c r="S150" s="66"/>
      <c r="T150" s="66"/>
      <c r="U150" s="66"/>
      <c r="V150" s="66"/>
      <c r="W150" s="75"/>
      <c r="AE150" s="93"/>
    </row>
    <row r="151" spans="1:31" ht="20.100000000000001" customHeight="1" x14ac:dyDescent="0.2">
      <c r="A151" s="73" t="s">
        <v>368</v>
      </c>
      <c r="B151" s="74"/>
      <c r="C151" s="74"/>
      <c r="D151" s="74"/>
      <c r="E151" s="64" t="e">
        <f>client</f>
        <v>#VALUE!</v>
      </c>
      <c r="F151" s="64"/>
      <c r="G151" s="64"/>
      <c r="H151" s="64"/>
      <c r="I151" s="66" t="s">
        <v>20</v>
      </c>
      <c r="J151" s="66"/>
      <c r="K151" s="75"/>
      <c r="M151" s="73" t="s">
        <v>368</v>
      </c>
      <c r="N151" s="74"/>
      <c r="O151" s="74"/>
      <c r="P151" s="74"/>
      <c r="Q151" s="64" t="e">
        <f>client</f>
        <v>#VALUE!</v>
      </c>
      <c r="R151" s="64"/>
      <c r="S151" s="64"/>
      <c r="T151" s="64"/>
      <c r="U151" s="66" t="s">
        <v>20</v>
      </c>
      <c r="V151" s="66"/>
      <c r="W151" s="75"/>
      <c r="AE151" s="93"/>
    </row>
    <row r="152" spans="1:31" ht="20.100000000000001" customHeight="1" thickBot="1" x14ac:dyDescent="0.25">
      <c r="A152" s="76"/>
      <c r="B152" s="77"/>
      <c r="C152" s="77"/>
      <c r="D152" s="77"/>
      <c r="E152" s="78"/>
      <c r="F152" s="78"/>
      <c r="G152" s="78"/>
      <c r="H152" s="78"/>
      <c r="I152" s="79"/>
      <c r="J152" s="79"/>
      <c r="K152" s="80"/>
      <c r="M152" s="76"/>
      <c r="N152" s="77"/>
      <c r="O152" s="77"/>
      <c r="P152" s="77"/>
      <c r="Q152" s="78"/>
      <c r="R152" s="78"/>
      <c r="S152" s="78"/>
      <c r="T152" s="78"/>
      <c r="U152" s="79"/>
      <c r="V152" s="79"/>
      <c r="W152" s="80"/>
      <c r="AE152" s="93"/>
    </row>
    <row r="153" spans="1:31" ht="20.100000000000001" customHeight="1" thickBot="1" x14ac:dyDescent="0.25">
      <c r="B153" s="59"/>
      <c r="C153" s="59"/>
      <c r="D153" s="59"/>
      <c r="E153" s="59"/>
      <c r="N153" s="59"/>
      <c r="O153" s="59"/>
      <c r="P153" s="59"/>
      <c r="Q153" s="59"/>
      <c r="AE153" s="93"/>
    </row>
    <row r="154" spans="1:31" ht="20.100000000000001" customHeight="1" x14ac:dyDescent="0.2">
      <c r="A154" s="54" t="str">
        <f>"Bateau "&amp;modele&amp;" n°"</f>
        <v>Bateau CA40 n°</v>
      </c>
      <c r="B154" s="55"/>
      <c r="C154" s="55"/>
      <c r="D154" s="55"/>
      <c r="E154" s="55"/>
      <c r="F154" s="56">
        <v>18</v>
      </c>
      <c r="G154" s="57" t="str">
        <f>"cde n°"</f>
        <v>cde n°</v>
      </c>
      <c r="H154" s="57"/>
      <c r="I154" s="55" t="s">
        <v>322</v>
      </c>
      <c r="J154" s="55"/>
      <c r="K154" s="58"/>
      <c r="L154" s="59"/>
      <c r="M154" s="54" t="str">
        <f>"Bateau "&amp;modele&amp;" n°"</f>
        <v>Bateau CA40 n°</v>
      </c>
      <c r="N154" s="55"/>
      <c r="O154" s="55"/>
      <c r="P154" s="55"/>
      <c r="Q154" s="55"/>
      <c r="R154" s="56">
        <v>18</v>
      </c>
      <c r="S154" s="57" t="str">
        <f>"cde n°"</f>
        <v>cde n°</v>
      </c>
      <c r="T154" s="57"/>
      <c r="U154" s="55" t="s">
        <v>322</v>
      </c>
      <c r="V154" s="55"/>
      <c r="W154" s="58"/>
      <c r="AE154" s="93"/>
    </row>
    <row r="155" spans="1:31" ht="20.100000000000001" customHeight="1" x14ac:dyDescent="0.2">
      <c r="A155" s="63"/>
      <c r="B155" s="64"/>
      <c r="C155" s="64"/>
      <c r="D155" s="64"/>
      <c r="E155" s="64"/>
      <c r="F155" s="65"/>
      <c r="G155" s="66"/>
      <c r="H155" s="66"/>
      <c r="I155" s="64"/>
      <c r="J155" s="64"/>
      <c r="K155" s="67"/>
      <c r="L155" s="59"/>
      <c r="M155" s="63"/>
      <c r="N155" s="64"/>
      <c r="O155" s="64"/>
      <c r="P155" s="64"/>
      <c r="Q155" s="64"/>
      <c r="R155" s="65"/>
      <c r="S155" s="66"/>
      <c r="T155" s="66"/>
      <c r="U155" s="64"/>
      <c r="V155" s="64"/>
      <c r="W155" s="67"/>
      <c r="AE155" s="93"/>
    </row>
    <row r="156" spans="1:31" ht="20.100000000000001" customHeight="1" x14ac:dyDescent="0.2">
      <c r="A156" s="92" t="s">
        <v>18</v>
      </c>
      <c r="B156" s="69"/>
      <c r="C156" s="69"/>
      <c r="D156" s="69"/>
      <c r="E156" s="69"/>
      <c r="F156" s="69"/>
      <c r="G156" s="69"/>
      <c r="H156" s="69"/>
      <c r="I156" s="69"/>
      <c r="J156" s="69"/>
      <c r="K156" s="70"/>
      <c r="M156" s="94" t="s">
        <v>40</v>
      </c>
      <c r="N156" s="69"/>
      <c r="O156" s="69"/>
      <c r="P156" s="69"/>
      <c r="Q156" s="69"/>
      <c r="R156" s="69"/>
      <c r="S156" s="69"/>
      <c r="T156" s="69"/>
      <c r="U156" s="69"/>
      <c r="V156" s="69"/>
      <c r="W156" s="70"/>
      <c r="AE156" s="93"/>
    </row>
    <row r="157" spans="1:31" ht="20.100000000000001" customHeight="1" x14ac:dyDescent="0.2">
      <c r="A157" s="71" t="s">
        <v>364</v>
      </c>
      <c r="B157" s="72"/>
      <c r="C157" s="72"/>
      <c r="D157" s="72"/>
      <c r="E157" s="72"/>
      <c r="F157" s="72"/>
      <c r="G157" s="72"/>
      <c r="H157" s="69" t="s">
        <v>376</v>
      </c>
      <c r="I157" s="69"/>
      <c r="J157" s="69"/>
      <c r="K157" s="70"/>
      <c r="M157" s="71" t="s">
        <v>364</v>
      </c>
      <c r="N157" s="72"/>
      <c r="O157" s="72"/>
      <c r="P157" s="72"/>
      <c r="Q157" s="72"/>
      <c r="R157" s="72"/>
      <c r="S157" s="72"/>
      <c r="T157" s="69" t="s">
        <v>377</v>
      </c>
      <c r="U157" s="69"/>
      <c r="V157" s="69"/>
      <c r="W157" s="70"/>
      <c r="AE157" s="93"/>
    </row>
    <row r="158" spans="1:31" ht="20.100000000000001" customHeight="1" x14ac:dyDescent="0.2">
      <c r="A158" s="73" t="s">
        <v>367</v>
      </c>
      <c r="B158" s="74"/>
      <c r="C158" s="74"/>
      <c r="D158" s="74"/>
      <c r="E158" s="66" t="s">
        <v>19</v>
      </c>
      <c r="F158" s="66"/>
      <c r="G158" s="66"/>
      <c r="H158" s="66"/>
      <c r="I158" s="66"/>
      <c r="J158" s="66"/>
      <c r="K158" s="75"/>
      <c r="M158" s="73" t="s">
        <v>367</v>
      </c>
      <c r="N158" s="74"/>
      <c r="O158" s="74"/>
      <c r="P158" s="74"/>
      <c r="Q158" s="66" t="s">
        <v>41</v>
      </c>
      <c r="R158" s="66"/>
      <c r="S158" s="66"/>
      <c r="T158" s="66"/>
      <c r="U158" s="66"/>
      <c r="V158" s="66"/>
      <c r="W158" s="75"/>
      <c r="AE158" s="93"/>
    </row>
    <row r="159" spans="1:31" ht="20.100000000000001" customHeight="1" x14ac:dyDescent="0.2">
      <c r="A159" s="73"/>
      <c r="B159" s="74"/>
      <c r="C159" s="74"/>
      <c r="D159" s="74"/>
      <c r="E159" s="66"/>
      <c r="F159" s="66"/>
      <c r="G159" s="66"/>
      <c r="H159" s="66"/>
      <c r="I159" s="66"/>
      <c r="J159" s="66"/>
      <c r="K159" s="75"/>
      <c r="M159" s="73"/>
      <c r="N159" s="74"/>
      <c r="O159" s="74"/>
      <c r="P159" s="74"/>
      <c r="Q159" s="66"/>
      <c r="R159" s="66"/>
      <c r="S159" s="66"/>
      <c r="T159" s="66"/>
      <c r="U159" s="66"/>
      <c r="V159" s="66"/>
      <c r="W159" s="75"/>
      <c r="AE159" s="93"/>
    </row>
    <row r="160" spans="1:31" ht="20.100000000000001" customHeight="1" x14ac:dyDescent="0.2">
      <c r="A160" s="73" t="s">
        <v>368</v>
      </c>
      <c r="B160" s="74"/>
      <c r="C160" s="74"/>
      <c r="D160" s="74"/>
      <c r="E160" s="64" t="e">
        <f>client</f>
        <v>#VALUE!</v>
      </c>
      <c r="F160" s="64"/>
      <c r="G160" s="64"/>
      <c r="H160" s="64"/>
      <c r="I160" s="66" t="s">
        <v>20</v>
      </c>
      <c r="J160" s="66"/>
      <c r="K160" s="75"/>
      <c r="M160" s="73" t="s">
        <v>368</v>
      </c>
      <c r="N160" s="74"/>
      <c r="O160" s="74"/>
      <c r="P160" s="74"/>
      <c r="Q160" s="64" t="e">
        <f>client</f>
        <v>#VALUE!</v>
      </c>
      <c r="R160" s="64"/>
      <c r="S160" s="64"/>
      <c r="T160" s="64"/>
      <c r="U160" s="66" t="s">
        <v>28</v>
      </c>
      <c r="V160" s="66"/>
      <c r="W160" s="75"/>
      <c r="AE160" s="93"/>
    </row>
    <row r="161" spans="1:31" ht="20.100000000000001" customHeight="1" thickBot="1" x14ac:dyDescent="0.25">
      <c r="A161" s="76"/>
      <c r="B161" s="77"/>
      <c r="C161" s="77"/>
      <c r="D161" s="77"/>
      <c r="E161" s="78"/>
      <c r="F161" s="78"/>
      <c r="G161" s="78"/>
      <c r="H161" s="78"/>
      <c r="I161" s="79"/>
      <c r="J161" s="79"/>
      <c r="K161" s="80"/>
      <c r="M161" s="76"/>
      <c r="N161" s="77"/>
      <c r="O161" s="77"/>
      <c r="P161" s="77"/>
      <c r="Q161" s="78"/>
      <c r="R161" s="78"/>
      <c r="S161" s="78"/>
      <c r="T161" s="78"/>
      <c r="U161" s="79"/>
      <c r="V161" s="79"/>
      <c r="W161" s="80"/>
      <c r="AE161" s="93"/>
    </row>
    <row r="162" spans="1:31" ht="20.100000000000001" customHeight="1" thickBot="1" x14ac:dyDescent="0.25">
      <c r="B162" s="59"/>
      <c r="C162" s="59"/>
      <c r="D162" s="59"/>
      <c r="E162" s="59"/>
      <c r="N162" s="59"/>
      <c r="O162" s="59"/>
      <c r="P162" s="59"/>
      <c r="Q162" s="59"/>
      <c r="AE162" s="93"/>
    </row>
    <row r="163" spans="1:31" ht="20.100000000000001" customHeight="1" x14ac:dyDescent="0.2">
      <c r="A163" s="54" t="str">
        <f>"Bateau "&amp;modele&amp;" n°"</f>
        <v>Bateau CA40 n°</v>
      </c>
      <c r="B163" s="55"/>
      <c r="C163" s="55"/>
      <c r="D163" s="55"/>
      <c r="E163" s="55"/>
      <c r="F163" s="56">
        <v>18</v>
      </c>
      <c r="G163" s="57" t="str">
        <f>"cde n°"</f>
        <v>cde n°</v>
      </c>
      <c r="H163" s="57"/>
      <c r="I163" s="55" t="s">
        <v>322</v>
      </c>
      <c r="J163" s="55"/>
      <c r="K163" s="58"/>
      <c r="L163" s="59"/>
      <c r="M163" s="54" t="str">
        <f>"Bateau "&amp;modele&amp;" n°"</f>
        <v>Bateau CA40 n°</v>
      </c>
      <c r="N163" s="55"/>
      <c r="O163" s="55"/>
      <c r="P163" s="55"/>
      <c r="Q163" s="55"/>
      <c r="R163" s="56">
        <v>18</v>
      </c>
      <c r="S163" s="57" t="str">
        <f>"cde n°"</f>
        <v>cde n°</v>
      </c>
      <c r="T163" s="57"/>
      <c r="U163" s="55" t="s">
        <v>322</v>
      </c>
      <c r="V163" s="55"/>
      <c r="W163" s="58"/>
      <c r="AE163" s="93"/>
    </row>
    <row r="164" spans="1:31" ht="20.100000000000001" customHeight="1" x14ac:dyDescent="0.2">
      <c r="A164" s="63"/>
      <c r="B164" s="64"/>
      <c r="C164" s="64"/>
      <c r="D164" s="64"/>
      <c r="E164" s="64"/>
      <c r="F164" s="65"/>
      <c r="G164" s="66"/>
      <c r="H164" s="66"/>
      <c r="I164" s="64"/>
      <c r="J164" s="64"/>
      <c r="K164" s="67"/>
      <c r="L164" s="59"/>
      <c r="M164" s="63"/>
      <c r="N164" s="64"/>
      <c r="O164" s="64"/>
      <c r="P164" s="64"/>
      <c r="Q164" s="64"/>
      <c r="R164" s="65"/>
      <c r="S164" s="66"/>
      <c r="T164" s="66"/>
      <c r="U164" s="64"/>
      <c r="V164" s="64"/>
      <c r="W164" s="67"/>
      <c r="AE164" s="93"/>
    </row>
    <row r="165" spans="1:31" ht="20.100000000000001" customHeight="1" x14ac:dyDescent="0.2">
      <c r="A165" s="94" t="s">
        <v>38</v>
      </c>
      <c r="B165" s="69"/>
      <c r="C165" s="69"/>
      <c r="D165" s="69"/>
      <c r="E165" s="69"/>
      <c r="F165" s="69"/>
      <c r="G165" s="69"/>
      <c r="H165" s="69"/>
      <c r="I165" s="69"/>
      <c r="J165" s="69"/>
      <c r="K165" s="70"/>
      <c r="M165" s="94" t="s">
        <v>26</v>
      </c>
      <c r="N165" s="69"/>
      <c r="O165" s="69"/>
      <c r="P165" s="69"/>
      <c r="Q165" s="69"/>
      <c r="R165" s="69"/>
      <c r="S165" s="69"/>
      <c r="T165" s="69"/>
      <c r="U165" s="69"/>
      <c r="V165" s="69"/>
      <c r="W165" s="70"/>
      <c r="AE165" s="93"/>
    </row>
    <row r="166" spans="1:31" ht="20.100000000000001" customHeight="1" x14ac:dyDescent="0.2">
      <c r="A166" s="71" t="s">
        <v>364</v>
      </c>
      <c r="B166" s="72"/>
      <c r="C166" s="72"/>
      <c r="D166" s="72"/>
      <c r="E166" s="72"/>
      <c r="F166" s="72"/>
      <c r="G166" s="72"/>
      <c r="H166" s="69" t="s">
        <v>377</v>
      </c>
      <c r="I166" s="69"/>
      <c r="J166" s="69"/>
      <c r="K166" s="70"/>
      <c r="M166" s="71" t="s">
        <v>364</v>
      </c>
      <c r="N166" s="72"/>
      <c r="O166" s="72"/>
      <c r="P166" s="72"/>
      <c r="Q166" s="72"/>
      <c r="R166" s="72"/>
      <c r="S166" s="72"/>
      <c r="T166" s="69" t="s">
        <v>365</v>
      </c>
      <c r="U166" s="69"/>
      <c r="V166" s="69"/>
      <c r="W166" s="70"/>
      <c r="AE166" s="93"/>
    </row>
    <row r="167" spans="1:31" ht="20.100000000000001" customHeight="1" x14ac:dyDescent="0.2">
      <c r="A167" s="73" t="s">
        <v>367</v>
      </c>
      <c r="B167" s="74"/>
      <c r="C167" s="74"/>
      <c r="D167" s="74"/>
      <c r="E167" s="66" t="s">
        <v>39</v>
      </c>
      <c r="F167" s="66"/>
      <c r="G167" s="66"/>
      <c r="H167" s="66"/>
      <c r="I167" s="66"/>
      <c r="J167" s="66"/>
      <c r="K167" s="75"/>
      <c r="M167" s="73" t="s">
        <v>367</v>
      </c>
      <c r="N167" s="74"/>
      <c r="O167" s="74"/>
      <c r="P167" s="74"/>
      <c r="Q167" s="66" t="s">
        <v>27</v>
      </c>
      <c r="R167" s="66"/>
      <c r="S167" s="66"/>
      <c r="T167" s="66"/>
      <c r="U167" s="66"/>
      <c r="V167" s="66"/>
      <c r="W167" s="75"/>
      <c r="AE167" s="93"/>
    </row>
    <row r="168" spans="1:31" ht="20.100000000000001" customHeight="1" x14ac:dyDescent="0.2">
      <c r="A168" s="73"/>
      <c r="B168" s="74"/>
      <c r="C168" s="74"/>
      <c r="D168" s="74"/>
      <c r="E168" s="66"/>
      <c r="F168" s="66"/>
      <c r="G168" s="66"/>
      <c r="H168" s="66"/>
      <c r="I168" s="66"/>
      <c r="J168" s="66"/>
      <c r="K168" s="75"/>
      <c r="M168" s="73"/>
      <c r="N168" s="74"/>
      <c r="O168" s="74"/>
      <c r="P168" s="74"/>
      <c r="Q168" s="66"/>
      <c r="R168" s="66"/>
      <c r="S168" s="66"/>
      <c r="T168" s="66"/>
      <c r="U168" s="66"/>
      <c r="V168" s="66"/>
      <c r="W168" s="75"/>
      <c r="AE168" s="93"/>
    </row>
    <row r="169" spans="1:31" ht="20.100000000000001" customHeight="1" x14ac:dyDescent="0.2">
      <c r="A169" s="73" t="s">
        <v>368</v>
      </c>
      <c r="B169" s="74"/>
      <c r="C169" s="74"/>
      <c r="D169" s="74"/>
      <c r="E169" s="64" t="e">
        <f>client</f>
        <v>#VALUE!</v>
      </c>
      <c r="F169" s="64"/>
      <c r="G169" s="64"/>
      <c r="H169" s="64"/>
      <c r="I169" s="66" t="s">
        <v>28</v>
      </c>
      <c r="J169" s="66"/>
      <c r="K169" s="75"/>
      <c r="M169" s="73" t="s">
        <v>368</v>
      </c>
      <c r="N169" s="74"/>
      <c r="O169" s="74"/>
      <c r="P169" s="74"/>
      <c r="Q169" s="64" t="e">
        <f>client</f>
        <v>#VALUE!</v>
      </c>
      <c r="R169" s="64"/>
      <c r="S169" s="64"/>
      <c r="T169" s="64"/>
      <c r="U169" s="66" t="s">
        <v>28</v>
      </c>
      <c r="V169" s="66"/>
      <c r="W169" s="75"/>
      <c r="AE169" s="93"/>
    </row>
    <row r="170" spans="1:31" ht="20.100000000000001" customHeight="1" thickBot="1" x14ac:dyDescent="0.25">
      <c r="A170" s="76"/>
      <c r="B170" s="77"/>
      <c r="C170" s="77"/>
      <c r="D170" s="77"/>
      <c r="E170" s="78"/>
      <c r="F170" s="78"/>
      <c r="G170" s="78"/>
      <c r="H170" s="78"/>
      <c r="I170" s="79"/>
      <c r="J170" s="79"/>
      <c r="K170" s="80"/>
      <c r="M170" s="76"/>
      <c r="N170" s="77"/>
      <c r="O170" s="77"/>
      <c r="P170" s="77"/>
      <c r="Q170" s="78"/>
      <c r="R170" s="78"/>
      <c r="S170" s="78"/>
      <c r="T170" s="78"/>
      <c r="U170" s="79"/>
      <c r="V170" s="79"/>
      <c r="W170" s="80"/>
      <c r="AE170" s="93"/>
    </row>
    <row r="171" spans="1:31" ht="20.100000000000001" customHeight="1" thickBot="1" x14ac:dyDescent="0.25">
      <c r="B171" s="59"/>
      <c r="C171" s="59"/>
      <c r="D171" s="59"/>
      <c r="E171" s="59"/>
      <c r="N171" s="59"/>
      <c r="O171" s="59"/>
      <c r="P171" s="59"/>
      <c r="Q171" s="59"/>
      <c r="AE171" s="93"/>
    </row>
    <row r="172" spans="1:31" ht="20.100000000000001" customHeight="1" x14ac:dyDescent="0.2">
      <c r="A172" s="54" t="str">
        <f>"Bateau "&amp;modele&amp;" n°"</f>
        <v>Bateau CA40 n°</v>
      </c>
      <c r="B172" s="55"/>
      <c r="C172" s="55"/>
      <c r="D172" s="55"/>
      <c r="E172" s="55"/>
      <c r="F172" s="56">
        <v>18</v>
      </c>
      <c r="G172" s="57" t="str">
        <f>"cde n°"</f>
        <v>cde n°</v>
      </c>
      <c r="H172" s="57"/>
      <c r="I172" s="55" t="s">
        <v>322</v>
      </c>
      <c r="J172" s="55"/>
      <c r="K172" s="58"/>
      <c r="L172" s="59"/>
      <c r="M172" s="54" t="str">
        <f>"Bateau "&amp;modele&amp;" n°"</f>
        <v>Bateau CA40 n°</v>
      </c>
      <c r="N172" s="55"/>
      <c r="O172" s="55"/>
      <c r="P172" s="55"/>
      <c r="Q172" s="55"/>
      <c r="R172" s="56">
        <v>18</v>
      </c>
      <c r="S172" s="57" t="str">
        <f>"cde n°"</f>
        <v>cde n°</v>
      </c>
      <c r="T172" s="57"/>
      <c r="U172" s="55" t="s">
        <v>322</v>
      </c>
      <c r="V172" s="55"/>
      <c r="W172" s="58"/>
      <c r="AE172" s="93"/>
    </row>
    <row r="173" spans="1:31" ht="20.100000000000001" customHeight="1" x14ac:dyDescent="0.2">
      <c r="A173" s="63"/>
      <c r="B173" s="64"/>
      <c r="C173" s="64"/>
      <c r="D173" s="64"/>
      <c r="E173" s="64"/>
      <c r="F173" s="65"/>
      <c r="G173" s="66"/>
      <c r="H173" s="66"/>
      <c r="I173" s="64"/>
      <c r="J173" s="64"/>
      <c r="K173" s="67"/>
      <c r="L173" s="59"/>
      <c r="M173" s="63"/>
      <c r="N173" s="64"/>
      <c r="O173" s="64"/>
      <c r="P173" s="64"/>
      <c r="Q173" s="64"/>
      <c r="R173" s="65"/>
      <c r="S173" s="66"/>
      <c r="T173" s="66"/>
      <c r="U173" s="64"/>
      <c r="V173" s="64"/>
      <c r="W173" s="67"/>
      <c r="AE173" s="93"/>
    </row>
    <row r="174" spans="1:31" ht="20.100000000000001" customHeight="1" x14ac:dyDescent="0.2">
      <c r="A174" s="94" t="s">
        <v>26</v>
      </c>
      <c r="B174" s="69"/>
      <c r="C174" s="69"/>
      <c r="D174" s="69"/>
      <c r="E174" s="69"/>
      <c r="F174" s="69"/>
      <c r="G174" s="69"/>
      <c r="H174" s="69"/>
      <c r="I174" s="69"/>
      <c r="J174" s="69"/>
      <c r="K174" s="70"/>
      <c r="M174" s="94" t="s">
        <v>36</v>
      </c>
      <c r="N174" s="69"/>
      <c r="O174" s="69"/>
      <c r="P174" s="69"/>
      <c r="Q174" s="69"/>
      <c r="R174" s="69"/>
      <c r="S174" s="69"/>
      <c r="T174" s="69"/>
      <c r="U174" s="69"/>
      <c r="V174" s="69"/>
      <c r="W174" s="70"/>
      <c r="AE174" s="93"/>
    </row>
    <row r="175" spans="1:31" ht="20.100000000000001" customHeight="1" x14ac:dyDescent="0.2">
      <c r="A175" s="71" t="s">
        <v>364</v>
      </c>
      <c r="B175" s="72"/>
      <c r="C175" s="72"/>
      <c r="D175" s="72"/>
      <c r="E175" s="72"/>
      <c r="F175" s="72"/>
      <c r="G175" s="72"/>
      <c r="H175" s="69" t="s">
        <v>366</v>
      </c>
      <c r="I175" s="69"/>
      <c r="J175" s="69"/>
      <c r="K175" s="70"/>
      <c r="M175" s="71" t="s">
        <v>364</v>
      </c>
      <c r="N175" s="72"/>
      <c r="O175" s="72"/>
      <c r="P175" s="72"/>
      <c r="Q175" s="72"/>
      <c r="R175" s="72"/>
      <c r="S175" s="72"/>
      <c r="T175" s="69" t="s">
        <v>377</v>
      </c>
      <c r="U175" s="69"/>
      <c r="V175" s="69"/>
      <c r="W175" s="70"/>
      <c r="AE175" s="93"/>
    </row>
    <row r="176" spans="1:31" ht="20.100000000000001" customHeight="1" x14ac:dyDescent="0.2">
      <c r="A176" s="73" t="s">
        <v>367</v>
      </c>
      <c r="B176" s="74"/>
      <c r="C176" s="74"/>
      <c r="D176" s="74"/>
      <c r="E176" s="66" t="s">
        <v>27</v>
      </c>
      <c r="F176" s="66"/>
      <c r="G176" s="66"/>
      <c r="H176" s="66"/>
      <c r="I176" s="66"/>
      <c r="J176" s="66"/>
      <c r="K176" s="75"/>
      <c r="M176" s="73" t="s">
        <v>367</v>
      </c>
      <c r="N176" s="74"/>
      <c r="O176" s="74"/>
      <c r="P176" s="74"/>
      <c r="Q176" s="66" t="s">
        <v>37</v>
      </c>
      <c r="R176" s="66"/>
      <c r="S176" s="66"/>
      <c r="T176" s="66"/>
      <c r="U176" s="66"/>
      <c r="V176" s="66"/>
      <c r="W176" s="75"/>
      <c r="AE176" s="93"/>
    </row>
    <row r="177" spans="1:31" ht="20.100000000000001" customHeight="1" x14ac:dyDescent="0.2">
      <c r="A177" s="73"/>
      <c r="B177" s="74"/>
      <c r="C177" s="74"/>
      <c r="D177" s="74"/>
      <c r="E177" s="66"/>
      <c r="F177" s="66"/>
      <c r="G177" s="66"/>
      <c r="H177" s="66"/>
      <c r="I177" s="66"/>
      <c r="J177" s="66"/>
      <c r="K177" s="75"/>
      <c r="M177" s="73"/>
      <c r="N177" s="74"/>
      <c r="O177" s="74"/>
      <c r="P177" s="74"/>
      <c r="Q177" s="66"/>
      <c r="R177" s="66"/>
      <c r="S177" s="66"/>
      <c r="T177" s="66"/>
      <c r="U177" s="66"/>
      <c r="V177" s="66"/>
      <c r="W177" s="75"/>
      <c r="AE177" s="93"/>
    </row>
    <row r="178" spans="1:31" ht="20.100000000000001" customHeight="1" x14ac:dyDescent="0.2">
      <c r="A178" s="73" t="s">
        <v>368</v>
      </c>
      <c r="B178" s="74"/>
      <c r="C178" s="74"/>
      <c r="D178" s="74"/>
      <c r="E178" s="64" t="e">
        <f>client</f>
        <v>#VALUE!</v>
      </c>
      <c r="F178" s="64"/>
      <c r="G178" s="64"/>
      <c r="H178" s="64"/>
      <c r="I178" s="66" t="s">
        <v>28</v>
      </c>
      <c r="J178" s="66"/>
      <c r="K178" s="75"/>
      <c r="M178" s="73" t="s">
        <v>368</v>
      </c>
      <c r="N178" s="74"/>
      <c r="O178" s="74"/>
      <c r="P178" s="74"/>
      <c r="Q178" s="64" t="e">
        <f>client</f>
        <v>#VALUE!</v>
      </c>
      <c r="R178" s="64"/>
      <c r="S178" s="64"/>
      <c r="T178" s="64"/>
      <c r="U178" s="66" t="s">
        <v>28</v>
      </c>
      <c r="V178" s="66"/>
      <c r="W178" s="75"/>
      <c r="AE178" s="93"/>
    </row>
    <row r="179" spans="1:31" ht="20.100000000000001" customHeight="1" thickBot="1" x14ac:dyDescent="0.25">
      <c r="A179" s="76"/>
      <c r="B179" s="77"/>
      <c r="C179" s="77"/>
      <c r="D179" s="77"/>
      <c r="E179" s="78"/>
      <c r="F179" s="78"/>
      <c r="G179" s="78"/>
      <c r="H179" s="78"/>
      <c r="I179" s="79"/>
      <c r="J179" s="79"/>
      <c r="K179" s="80"/>
      <c r="M179" s="76"/>
      <c r="N179" s="77"/>
      <c r="O179" s="77"/>
      <c r="P179" s="77"/>
      <c r="Q179" s="78"/>
      <c r="R179" s="78"/>
      <c r="S179" s="78"/>
      <c r="T179" s="78"/>
      <c r="U179" s="79"/>
      <c r="V179" s="79"/>
      <c r="W179" s="80"/>
      <c r="AE179" s="93"/>
    </row>
    <row r="180" spans="1:31" ht="20.100000000000001" customHeight="1" thickBot="1" x14ac:dyDescent="0.25">
      <c r="B180" s="59"/>
      <c r="C180" s="59"/>
      <c r="D180" s="59"/>
      <c r="E180" s="59"/>
      <c r="N180" s="59"/>
      <c r="O180" s="59"/>
      <c r="P180" s="59"/>
      <c r="Q180" s="59"/>
      <c r="AE180" s="93"/>
    </row>
    <row r="181" spans="1:31" ht="20.100000000000001" customHeight="1" x14ac:dyDescent="0.2">
      <c r="A181" s="54" t="str">
        <f>"Bateau "&amp;modele&amp;" n°"</f>
        <v>Bateau CA40 n°</v>
      </c>
      <c r="B181" s="55"/>
      <c r="C181" s="55"/>
      <c r="D181" s="55"/>
      <c r="E181" s="55"/>
      <c r="F181" s="56">
        <v>18</v>
      </c>
      <c r="G181" s="57" t="str">
        <f>"cde n°"</f>
        <v>cde n°</v>
      </c>
      <c r="H181" s="57"/>
      <c r="I181" s="55" t="s">
        <v>322</v>
      </c>
      <c r="J181" s="55"/>
      <c r="K181" s="58"/>
      <c r="L181" s="59"/>
      <c r="M181" s="54" t="str">
        <f>"Bateau "&amp;modele&amp;" n°"</f>
        <v>Bateau CA40 n°</v>
      </c>
      <c r="N181" s="55"/>
      <c r="O181" s="55"/>
      <c r="P181" s="55"/>
      <c r="Q181" s="55"/>
      <c r="R181" s="56">
        <v>18</v>
      </c>
      <c r="S181" s="57" t="str">
        <f>"cde n°"</f>
        <v>cde n°</v>
      </c>
      <c r="T181" s="57"/>
      <c r="U181" s="55" t="s">
        <v>322</v>
      </c>
      <c r="V181" s="55"/>
      <c r="W181" s="58"/>
      <c r="AE181" s="93"/>
    </row>
    <row r="182" spans="1:31" ht="20.100000000000001" customHeight="1" x14ac:dyDescent="0.2">
      <c r="A182" s="63"/>
      <c r="B182" s="64"/>
      <c r="C182" s="64"/>
      <c r="D182" s="64"/>
      <c r="E182" s="64"/>
      <c r="F182" s="65"/>
      <c r="G182" s="66"/>
      <c r="H182" s="66"/>
      <c r="I182" s="64"/>
      <c r="J182" s="64"/>
      <c r="K182" s="67"/>
      <c r="L182" s="59"/>
      <c r="M182" s="63"/>
      <c r="N182" s="64"/>
      <c r="O182" s="64"/>
      <c r="P182" s="64"/>
      <c r="Q182" s="64"/>
      <c r="R182" s="65"/>
      <c r="S182" s="66"/>
      <c r="T182" s="66"/>
      <c r="U182" s="64"/>
      <c r="V182" s="64"/>
      <c r="W182" s="67"/>
      <c r="AE182" s="93"/>
    </row>
    <row r="183" spans="1:31" ht="20.100000000000001" customHeight="1" x14ac:dyDescent="0.2">
      <c r="A183" s="94" t="s">
        <v>43</v>
      </c>
      <c r="B183" s="69"/>
      <c r="C183" s="69"/>
      <c r="D183" s="69"/>
      <c r="E183" s="69"/>
      <c r="F183" s="69"/>
      <c r="G183" s="69"/>
      <c r="H183" s="69"/>
      <c r="I183" s="69"/>
      <c r="J183" s="69"/>
      <c r="K183" s="70"/>
      <c r="M183" s="95" t="s">
        <v>50</v>
      </c>
      <c r="N183" s="69"/>
      <c r="O183" s="69"/>
      <c r="P183" s="69"/>
      <c r="Q183" s="69"/>
      <c r="R183" s="69"/>
      <c r="S183" s="69"/>
      <c r="T183" s="69"/>
      <c r="U183" s="69"/>
      <c r="V183" s="69"/>
      <c r="W183" s="70"/>
      <c r="AE183" s="93"/>
    </row>
    <row r="184" spans="1:31" ht="20.100000000000001" customHeight="1" x14ac:dyDescent="0.2">
      <c r="A184" s="71" t="s">
        <v>364</v>
      </c>
      <c r="B184" s="72"/>
      <c r="C184" s="72"/>
      <c r="D184" s="72"/>
      <c r="E184" s="72"/>
      <c r="F184" s="72"/>
      <c r="G184" s="72"/>
      <c r="H184" s="69" t="s">
        <v>377</v>
      </c>
      <c r="I184" s="69"/>
      <c r="J184" s="69"/>
      <c r="K184" s="70"/>
      <c r="M184" s="71" t="s">
        <v>364</v>
      </c>
      <c r="N184" s="72"/>
      <c r="O184" s="72"/>
      <c r="P184" s="72"/>
      <c r="Q184" s="72"/>
      <c r="R184" s="72"/>
      <c r="S184" s="72"/>
      <c r="T184" s="69" t="s">
        <v>365</v>
      </c>
      <c r="U184" s="69"/>
      <c r="V184" s="69"/>
      <c r="W184" s="70"/>
      <c r="AE184" s="93"/>
    </row>
    <row r="185" spans="1:31" ht="20.100000000000001" customHeight="1" x14ac:dyDescent="0.2">
      <c r="A185" s="73" t="s">
        <v>367</v>
      </c>
      <c r="B185" s="74"/>
      <c r="C185" s="74"/>
      <c r="D185" s="74"/>
      <c r="E185" s="66" t="s">
        <v>44</v>
      </c>
      <c r="F185" s="66"/>
      <c r="G185" s="66"/>
      <c r="H185" s="66"/>
      <c r="I185" s="66"/>
      <c r="J185" s="66"/>
      <c r="K185" s="75"/>
      <c r="M185" s="73" t="s">
        <v>367</v>
      </c>
      <c r="N185" s="74"/>
      <c r="O185" s="74"/>
      <c r="P185" s="74"/>
      <c r="Q185" s="66" t="s">
        <v>51</v>
      </c>
      <c r="R185" s="66"/>
      <c r="S185" s="66"/>
      <c r="T185" s="66"/>
      <c r="U185" s="66"/>
      <c r="V185" s="66"/>
      <c r="W185" s="75"/>
    </row>
    <row r="186" spans="1:31" ht="20.100000000000001" customHeight="1" x14ac:dyDescent="0.2">
      <c r="A186" s="73"/>
      <c r="B186" s="74"/>
      <c r="C186" s="74"/>
      <c r="D186" s="74"/>
      <c r="E186" s="66"/>
      <c r="F186" s="66"/>
      <c r="G186" s="66"/>
      <c r="H186" s="66"/>
      <c r="I186" s="66"/>
      <c r="J186" s="66"/>
      <c r="K186" s="75"/>
      <c r="M186" s="73"/>
      <c r="N186" s="74"/>
      <c r="O186" s="74"/>
      <c r="P186" s="74"/>
      <c r="Q186" s="66"/>
      <c r="R186" s="66"/>
      <c r="S186" s="66"/>
      <c r="T186" s="66"/>
      <c r="U186" s="66"/>
      <c r="V186" s="66"/>
      <c r="W186" s="75"/>
    </row>
    <row r="187" spans="1:31" ht="20.100000000000001" customHeight="1" x14ac:dyDescent="0.2">
      <c r="A187" s="73" t="s">
        <v>368</v>
      </c>
      <c r="B187" s="74"/>
      <c r="C187" s="74"/>
      <c r="D187" s="74"/>
      <c r="E187" s="64" t="e">
        <f>client</f>
        <v>#VALUE!</v>
      </c>
      <c r="F187" s="64"/>
      <c r="G187" s="64"/>
      <c r="H187" s="64"/>
      <c r="I187" s="66" t="s">
        <v>28</v>
      </c>
      <c r="J187" s="66"/>
      <c r="K187" s="75"/>
      <c r="M187" s="73" t="s">
        <v>368</v>
      </c>
      <c r="N187" s="74"/>
      <c r="O187" s="74"/>
      <c r="P187" s="74"/>
      <c r="Q187" s="64" t="e">
        <f>client</f>
        <v>#VALUE!</v>
      </c>
      <c r="R187" s="64"/>
      <c r="S187" s="64"/>
      <c r="T187" s="64"/>
      <c r="U187" s="66" t="s">
        <v>52</v>
      </c>
      <c r="V187" s="66"/>
      <c r="W187" s="75"/>
    </row>
    <row r="188" spans="1:31" ht="20.100000000000001" customHeight="1" thickBot="1" x14ac:dyDescent="0.25">
      <c r="A188" s="76"/>
      <c r="B188" s="77"/>
      <c r="C188" s="77"/>
      <c r="D188" s="77"/>
      <c r="E188" s="78"/>
      <c r="F188" s="78"/>
      <c r="G188" s="78"/>
      <c r="H188" s="78"/>
      <c r="I188" s="79"/>
      <c r="J188" s="79"/>
      <c r="K188" s="80"/>
      <c r="M188" s="76"/>
      <c r="N188" s="77"/>
      <c r="O188" s="77"/>
      <c r="P188" s="77"/>
      <c r="Q188" s="78"/>
      <c r="R188" s="78"/>
      <c r="S188" s="78"/>
      <c r="T188" s="78"/>
      <c r="U188" s="79"/>
      <c r="V188" s="79"/>
      <c r="W188" s="80"/>
    </row>
    <row r="189" spans="1:31" ht="20.100000000000001" customHeight="1" thickBot="1" x14ac:dyDescent="0.25">
      <c r="B189" s="59"/>
      <c r="C189" s="59"/>
      <c r="D189" s="59"/>
      <c r="E189" s="59"/>
      <c r="N189" s="59"/>
      <c r="O189" s="59"/>
      <c r="P189" s="59"/>
      <c r="Q189" s="59"/>
    </row>
    <row r="190" spans="1:31" ht="20.100000000000001" customHeight="1" x14ac:dyDescent="0.2">
      <c r="A190" s="54" t="str">
        <f>"Bateau "&amp;modele&amp;" n°"</f>
        <v>Bateau CA40 n°</v>
      </c>
      <c r="B190" s="55"/>
      <c r="C190" s="55"/>
      <c r="D190" s="55"/>
      <c r="E190" s="55"/>
      <c r="F190" s="56">
        <v>18</v>
      </c>
      <c r="G190" s="57" t="str">
        <f>"cde n°"</f>
        <v>cde n°</v>
      </c>
      <c r="H190" s="57"/>
      <c r="I190" s="55" t="s">
        <v>322</v>
      </c>
      <c r="J190" s="55"/>
      <c r="K190" s="58"/>
      <c r="L190" s="59"/>
      <c r="M190" s="54" t="str">
        <f>"Bateau "&amp;modele&amp;" n°"</f>
        <v>Bateau CA40 n°</v>
      </c>
      <c r="N190" s="55"/>
      <c r="O190" s="55"/>
      <c r="P190" s="55"/>
      <c r="Q190" s="55"/>
      <c r="R190" s="56">
        <v>18</v>
      </c>
      <c r="S190" s="57" t="str">
        <f>"cde n°"</f>
        <v>cde n°</v>
      </c>
      <c r="T190" s="57"/>
      <c r="U190" s="55" t="s">
        <v>322</v>
      </c>
      <c r="V190" s="55"/>
      <c r="W190" s="58"/>
    </row>
    <row r="191" spans="1:31" ht="20.100000000000001" customHeight="1" x14ac:dyDescent="0.2">
      <c r="A191" s="63"/>
      <c r="B191" s="64"/>
      <c r="C191" s="64"/>
      <c r="D191" s="64"/>
      <c r="E191" s="64"/>
      <c r="F191" s="65"/>
      <c r="G191" s="66"/>
      <c r="H191" s="66"/>
      <c r="I191" s="64"/>
      <c r="J191" s="64"/>
      <c r="K191" s="67"/>
      <c r="L191" s="59"/>
      <c r="M191" s="63"/>
      <c r="N191" s="64"/>
      <c r="O191" s="64"/>
      <c r="P191" s="64"/>
      <c r="Q191" s="64"/>
      <c r="R191" s="65"/>
      <c r="S191" s="66"/>
      <c r="T191" s="66"/>
      <c r="U191" s="64"/>
      <c r="V191" s="64"/>
      <c r="W191" s="67"/>
    </row>
    <row r="192" spans="1:31" ht="20.100000000000001" customHeight="1" x14ac:dyDescent="0.2">
      <c r="A192" s="95" t="s">
        <v>50</v>
      </c>
      <c r="B192" s="69"/>
      <c r="C192" s="69"/>
      <c r="D192" s="69"/>
      <c r="E192" s="69"/>
      <c r="F192" s="69"/>
      <c r="G192" s="69"/>
      <c r="H192" s="69"/>
      <c r="I192" s="69"/>
      <c r="J192" s="69"/>
      <c r="K192" s="70"/>
      <c r="M192" s="95" t="s">
        <v>53</v>
      </c>
      <c r="N192" s="69"/>
      <c r="O192" s="69"/>
      <c r="P192" s="69"/>
      <c r="Q192" s="69"/>
      <c r="R192" s="69"/>
      <c r="S192" s="69"/>
      <c r="T192" s="69"/>
      <c r="U192" s="69"/>
      <c r="V192" s="69"/>
      <c r="W192" s="70"/>
    </row>
    <row r="193" spans="1:23" ht="20.100000000000001" customHeight="1" x14ac:dyDescent="0.2">
      <c r="A193" s="71" t="s">
        <v>364</v>
      </c>
      <c r="B193" s="72"/>
      <c r="C193" s="72"/>
      <c r="D193" s="72"/>
      <c r="E193" s="72"/>
      <c r="F193" s="72"/>
      <c r="G193" s="72"/>
      <c r="H193" s="69" t="s">
        <v>366</v>
      </c>
      <c r="I193" s="69"/>
      <c r="J193" s="69"/>
      <c r="K193" s="70"/>
      <c r="M193" s="71" t="s">
        <v>364</v>
      </c>
      <c r="N193" s="72"/>
      <c r="O193" s="72"/>
      <c r="P193" s="72"/>
      <c r="Q193" s="72"/>
      <c r="R193" s="72"/>
      <c r="S193" s="72"/>
      <c r="T193" s="69" t="s">
        <v>377</v>
      </c>
      <c r="U193" s="69"/>
      <c r="V193" s="69"/>
      <c r="W193" s="70"/>
    </row>
    <row r="194" spans="1:23" ht="20.100000000000001" customHeight="1" x14ac:dyDescent="0.2">
      <c r="A194" s="73" t="s">
        <v>367</v>
      </c>
      <c r="B194" s="74"/>
      <c r="C194" s="74"/>
      <c r="D194" s="74"/>
      <c r="E194" s="66" t="s">
        <v>51</v>
      </c>
      <c r="F194" s="66"/>
      <c r="G194" s="66"/>
      <c r="H194" s="66"/>
      <c r="I194" s="66"/>
      <c r="J194" s="66"/>
      <c r="K194" s="75"/>
      <c r="M194" s="73" t="s">
        <v>367</v>
      </c>
      <c r="N194" s="74"/>
      <c r="O194" s="74"/>
      <c r="P194" s="74"/>
      <c r="Q194" s="66" t="s">
        <v>54</v>
      </c>
      <c r="R194" s="66"/>
      <c r="S194" s="66"/>
      <c r="T194" s="66"/>
      <c r="U194" s="66"/>
      <c r="V194" s="66"/>
      <c r="W194" s="75"/>
    </row>
    <row r="195" spans="1:23" ht="20.100000000000001" customHeight="1" x14ac:dyDescent="0.2">
      <c r="A195" s="73"/>
      <c r="B195" s="74"/>
      <c r="C195" s="74"/>
      <c r="D195" s="74"/>
      <c r="E195" s="66"/>
      <c r="F195" s="66"/>
      <c r="G195" s="66"/>
      <c r="H195" s="66"/>
      <c r="I195" s="66"/>
      <c r="J195" s="66"/>
      <c r="K195" s="75"/>
      <c r="M195" s="73"/>
      <c r="N195" s="74"/>
      <c r="O195" s="74"/>
      <c r="P195" s="74"/>
      <c r="Q195" s="66"/>
      <c r="R195" s="66"/>
      <c r="S195" s="66"/>
      <c r="T195" s="66"/>
      <c r="U195" s="66"/>
      <c r="V195" s="66"/>
      <c r="W195" s="75"/>
    </row>
    <row r="196" spans="1:23" ht="20.100000000000001" customHeight="1" x14ac:dyDescent="0.2">
      <c r="A196" s="73" t="s">
        <v>368</v>
      </c>
      <c r="B196" s="74"/>
      <c r="C196" s="74"/>
      <c r="D196" s="74"/>
      <c r="E196" s="64" t="e">
        <f>client</f>
        <v>#VALUE!</v>
      </c>
      <c r="F196" s="64"/>
      <c r="G196" s="64"/>
      <c r="H196" s="64"/>
      <c r="I196" s="66" t="s">
        <v>52</v>
      </c>
      <c r="J196" s="66"/>
      <c r="K196" s="75"/>
      <c r="M196" s="73" t="s">
        <v>368</v>
      </c>
      <c r="N196" s="74"/>
      <c r="O196" s="74"/>
      <c r="P196" s="74"/>
      <c r="Q196" s="64" t="e">
        <f>client</f>
        <v>#VALUE!</v>
      </c>
      <c r="R196" s="64"/>
      <c r="S196" s="64"/>
      <c r="T196" s="64"/>
      <c r="U196" s="66" t="s">
        <v>52</v>
      </c>
      <c r="V196" s="66"/>
      <c r="W196" s="75"/>
    </row>
    <row r="197" spans="1:23" ht="20.100000000000001" customHeight="1" thickBot="1" x14ac:dyDescent="0.25">
      <c r="A197" s="76"/>
      <c r="B197" s="77"/>
      <c r="C197" s="77"/>
      <c r="D197" s="77"/>
      <c r="E197" s="78"/>
      <c r="F197" s="78"/>
      <c r="G197" s="78"/>
      <c r="H197" s="78"/>
      <c r="I197" s="79"/>
      <c r="J197" s="79"/>
      <c r="K197" s="80"/>
      <c r="M197" s="76"/>
      <c r="N197" s="77"/>
      <c r="O197" s="77"/>
      <c r="P197" s="77"/>
      <c r="Q197" s="78"/>
      <c r="R197" s="78"/>
      <c r="S197" s="78"/>
      <c r="T197" s="78"/>
      <c r="U197" s="79"/>
      <c r="V197" s="79"/>
      <c r="W197" s="80"/>
    </row>
    <row r="198" spans="1:23" ht="20.100000000000001" customHeight="1" thickBot="1" x14ac:dyDescent="0.25">
      <c r="B198" s="59"/>
      <c r="C198" s="59"/>
      <c r="D198" s="59"/>
      <c r="E198" s="59"/>
      <c r="N198" s="59"/>
      <c r="O198" s="59"/>
      <c r="P198" s="59"/>
      <c r="Q198" s="59"/>
    </row>
    <row r="199" spans="1:23" ht="20.100000000000001" customHeight="1" x14ac:dyDescent="0.2">
      <c r="A199" s="54" t="str">
        <f>"Bateau "&amp;modele&amp;" n°"</f>
        <v>Bateau CA40 n°</v>
      </c>
      <c r="B199" s="55"/>
      <c r="C199" s="55"/>
      <c r="D199" s="55"/>
      <c r="E199" s="55"/>
      <c r="F199" s="56">
        <v>18</v>
      </c>
      <c r="G199" s="57" t="str">
        <f>"cde n°"</f>
        <v>cde n°</v>
      </c>
      <c r="H199" s="57"/>
      <c r="I199" s="55" t="s">
        <v>322</v>
      </c>
      <c r="J199" s="55"/>
      <c r="K199" s="58"/>
      <c r="L199" s="59"/>
      <c r="M199" s="54" t="str">
        <f>"Bateau "&amp;modele&amp;" n°"</f>
        <v>Bateau CA40 n°</v>
      </c>
      <c r="N199" s="55"/>
      <c r="O199" s="55"/>
      <c r="P199" s="55"/>
      <c r="Q199" s="55"/>
      <c r="R199" s="56">
        <v>18</v>
      </c>
      <c r="S199" s="57" t="str">
        <f>"cde n°"</f>
        <v>cde n°</v>
      </c>
      <c r="T199" s="57"/>
      <c r="U199" s="55" t="s">
        <v>322</v>
      </c>
      <c r="V199" s="55"/>
      <c r="W199" s="58"/>
    </row>
    <row r="200" spans="1:23" ht="20.100000000000001" customHeight="1" x14ac:dyDescent="0.2">
      <c r="A200" s="63"/>
      <c r="B200" s="64"/>
      <c r="C200" s="64"/>
      <c r="D200" s="64"/>
      <c r="E200" s="64"/>
      <c r="F200" s="65"/>
      <c r="G200" s="66"/>
      <c r="H200" s="66"/>
      <c r="I200" s="64"/>
      <c r="J200" s="64"/>
      <c r="K200" s="67"/>
      <c r="L200" s="59"/>
      <c r="M200" s="63"/>
      <c r="N200" s="64"/>
      <c r="O200" s="64"/>
      <c r="P200" s="64"/>
      <c r="Q200" s="64"/>
      <c r="R200" s="65"/>
      <c r="S200" s="66"/>
      <c r="T200" s="66"/>
      <c r="U200" s="64"/>
      <c r="V200" s="64"/>
      <c r="W200" s="67"/>
    </row>
    <row r="201" spans="1:23" ht="20.100000000000001" customHeight="1" x14ac:dyDescent="0.2">
      <c r="A201" s="96" t="s">
        <v>65</v>
      </c>
      <c r="B201" s="69"/>
      <c r="C201" s="69"/>
      <c r="D201" s="69"/>
      <c r="E201" s="69"/>
      <c r="F201" s="69"/>
      <c r="G201" s="69"/>
      <c r="H201" s="69"/>
      <c r="I201" s="69"/>
      <c r="J201" s="69"/>
      <c r="K201" s="70"/>
      <c r="M201" s="96" t="s">
        <v>63</v>
      </c>
      <c r="N201" s="69"/>
      <c r="O201" s="69"/>
      <c r="P201" s="69"/>
      <c r="Q201" s="69"/>
      <c r="R201" s="69"/>
      <c r="S201" s="69"/>
      <c r="T201" s="69"/>
      <c r="U201" s="69"/>
      <c r="V201" s="69"/>
      <c r="W201" s="70"/>
    </row>
    <row r="202" spans="1:23" ht="20.100000000000001" customHeight="1" x14ac:dyDescent="0.2">
      <c r="A202" s="71" t="s">
        <v>364</v>
      </c>
      <c r="B202" s="72"/>
      <c r="C202" s="72"/>
      <c r="D202" s="72"/>
      <c r="E202" s="72"/>
      <c r="F202" s="72"/>
      <c r="G202" s="72"/>
      <c r="H202" s="69" t="s">
        <v>377</v>
      </c>
      <c r="I202" s="69"/>
      <c r="J202" s="69"/>
      <c r="K202" s="70"/>
      <c r="M202" s="71" t="s">
        <v>364</v>
      </c>
      <c r="N202" s="72"/>
      <c r="O202" s="72"/>
      <c r="P202" s="72"/>
      <c r="Q202" s="72"/>
      <c r="R202" s="72"/>
      <c r="S202" s="72"/>
      <c r="T202" s="69" t="s">
        <v>369</v>
      </c>
      <c r="U202" s="69"/>
      <c r="V202" s="69"/>
      <c r="W202" s="70"/>
    </row>
    <row r="203" spans="1:23" ht="20.100000000000001" customHeight="1" x14ac:dyDescent="0.2">
      <c r="A203" s="73" t="s">
        <v>367</v>
      </c>
      <c r="B203" s="74"/>
      <c r="C203" s="74"/>
      <c r="D203" s="74"/>
      <c r="E203" s="66" t="s">
        <v>66</v>
      </c>
      <c r="F203" s="66"/>
      <c r="G203" s="66"/>
      <c r="H203" s="66"/>
      <c r="I203" s="66"/>
      <c r="J203" s="66"/>
      <c r="K203" s="75"/>
      <c r="M203" s="73" t="s">
        <v>367</v>
      </c>
      <c r="N203" s="74"/>
      <c r="O203" s="74"/>
      <c r="P203" s="74"/>
      <c r="Q203" s="66" t="s">
        <v>64</v>
      </c>
      <c r="R203" s="66"/>
      <c r="S203" s="66"/>
      <c r="T203" s="66"/>
      <c r="U203" s="66"/>
      <c r="V203" s="66"/>
      <c r="W203" s="75"/>
    </row>
    <row r="204" spans="1:23" ht="20.100000000000001" customHeight="1" x14ac:dyDescent="0.2">
      <c r="A204" s="73"/>
      <c r="B204" s="74"/>
      <c r="C204" s="74"/>
      <c r="D204" s="74"/>
      <c r="E204" s="66"/>
      <c r="F204" s="66"/>
      <c r="G204" s="66"/>
      <c r="H204" s="66"/>
      <c r="I204" s="66"/>
      <c r="J204" s="66"/>
      <c r="K204" s="75"/>
      <c r="M204" s="73"/>
      <c r="N204" s="74"/>
      <c r="O204" s="74"/>
      <c r="P204" s="74"/>
      <c r="Q204" s="66"/>
      <c r="R204" s="66"/>
      <c r="S204" s="66"/>
      <c r="T204" s="66"/>
      <c r="U204" s="66"/>
      <c r="V204" s="66"/>
      <c r="W204" s="75"/>
    </row>
    <row r="205" spans="1:23" ht="20.100000000000001" customHeight="1" x14ac:dyDescent="0.2">
      <c r="A205" s="73" t="s">
        <v>368</v>
      </c>
      <c r="B205" s="74"/>
      <c r="C205" s="74"/>
      <c r="D205" s="74"/>
      <c r="E205" s="64" t="e">
        <f>client</f>
        <v>#VALUE!</v>
      </c>
      <c r="F205" s="64"/>
      <c r="G205" s="64"/>
      <c r="H205" s="64"/>
      <c r="I205" s="66" t="s">
        <v>57</v>
      </c>
      <c r="J205" s="66"/>
      <c r="K205" s="75"/>
      <c r="M205" s="73" t="s">
        <v>368</v>
      </c>
      <c r="N205" s="74"/>
      <c r="O205" s="74"/>
      <c r="P205" s="74"/>
      <c r="Q205" s="64" t="e">
        <f>client</f>
        <v>#VALUE!</v>
      </c>
      <c r="R205" s="64"/>
      <c r="S205" s="64"/>
      <c r="T205" s="64"/>
      <c r="U205" s="66" t="s">
        <v>57</v>
      </c>
      <c r="V205" s="66"/>
      <c r="W205" s="75"/>
    </row>
    <row r="206" spans="1:23" ht="20.100000000000001" customHeight="1" thickBot="1" x14ac:dyDescent="0.25">
      <c r="A206" s="76"/>
      <c r="B206" s="77"/>
      <c r="C206" s="77"/>
      <c r="D206" s="77"/>
      <c r="E206" s="78"/>
      <c r="F206" s="78"/>
      <c r="G206" s="78"/>
      <c r="H206" s="78"/>
      <c r="I206" s="79"/>
      <c r="J206" s="79"/>
      <c r="K206" s="80"/>
      <c r="M206" s="76"/>
      <c r="N206" s="77"/>
      <c r="O206" s="77"/>
      <c r="P206" s="77"/>
      <c r="Q206" s="78"/>
      <c r="R206" s="78"/>
      <c r="S206" s="78"/>
      <c r="T206" s="78"/>
      <c r="U206" s="79"/>
      <c r="V206" s="79"/>
      <c r="W206" s="80"/>
    </row>
    <row r="207" spans="1:23" ht="20.100000000000001" customHeight="1" thickBot="1" x14ac:dyDescent="0.25">
      <c r="B207" s="59"/>
      <c r="C207" s="59"/>
      <c r="D207" s="59"/>
      <c r="E207" s="59"/>
      <c r="N207" s="59"/>
      <c r="O207" s="59"/>
      <c r="P207" s="59"/>
      <c r="Q207" s="59"/>
    </row>
    <row r="208" spans="1:23" ht="20.100000000000001" customHeight="1" x14ac:dyDescent="0.2">
      <c r="A208" s="54" t="str">
        <f>"Bateau "&amp;modele&amp;" n°"</f>
        <v>Bateau CA40 n°</v>
      </c>
      <c r="B208" s="55"/>
      <c r="C208" s="55"/>
      <c r="D208" s="55"/>
      <c r="E208" s="55"/>
      <c r="F208" s="56">
        <v>18</v>
      </c>
      <c r="G208" s="57" t="str">
        <f>"cde n°"</f>
        <v>cde n°</v>
      </c>
      <c r="H208" s="57"/>
      <c r="I208" s="55" t="s">
        <v>322</v>
      </c>
      <c r="J208" s="55"/>
      <c r="K208" s="58"/>
      <c r="L208" s="59"/>
      <c r="M208" s="54" t="str">
        <f>"Bateau "&amp;modele&amp;" n°"</f>
        <v>Bateau CA40 n°</v>
      </c>
      <c r="N208" s="55"/>
      <c r="O208" s="55"/>
      <c r="P208" s="55"/>
      <c r="Q208" s="55"/>
      <c r="R208" s="56">
        <v>18</v>
      </c>
      <c r="S208" s="57" t="str">
        <f>"cde n°"</f>
        <v>cde n°</v>
      </c>
      <c r="T208" s="57"/>
      <c r="U208" s="55" t="s">
        <v>322</v>
      </c>
      <c r="V208" s="55"/>
      <c r="W208" s="58"/>
    </row>
    <row r="209" spans="1:23" ht="20.100000000000001" customHeight="1" x14ac:dyDescent="0.2">
      <c r="A209" s="63"/>
      <c r="B209" s="64"/>
      <c r="C209" s="64"/>
      <c r="D209" s="64"/>
      <c r="E209" s="64"/>
      <c r="F209" s="65"/>
      <c r="G209" s="66"/>
      <c r="H209" s="66"/>
      <c r="I209" s="64"/>
      <c r="J209" s="64"/>
      <c r="K209" s="67"/>
      <c r="L209" s="59"/>
      <c r="M209" s="63"/>
      <c r="N209" s="64"/>
      <c r="O209" s="64"/>
      <c r="P209" s="64"/>
      <c r="Q209" s="64"/>
      <c r="R209" s="65"/>
      <c r="S209" s="66"/>
      <c r="T209" s="66"/>
      <c r="U209" s="64"/>
      <c r="V209" s="64"/>
      <c r="W209" s="67"/>
    </row>
    <row r="210" spans="1:23" ht="20.100000000000001" customHeight="1" x14ac:dyDescent="0.2">
      <c r="A210" s="96" t="s">
        <v>63</v>
      </c>
      <c r="B210" s="69"/>
      <c r="C210" s="69"/>
      <c r="D210" s="69"/>
      <c r="E210" s="69"/>
      <c r="F210" s="69"/>
      <c r="G210" s="69"/>
      <c r="H210" s="69"/>
      <c r="I210" s="69"/>
      <c r="J210" s="69"/>
      <c r="K210" s="70"/>
      <c r="M210" s="96" t="s">
        <v>63</v>
      </c>
      <c r="N210" s="69"/>
      <c r="O210" s="69"/>
      <c r="P210" s="69"/>
      <c r="Q210" s="69"/>
      <c r="R210" s="69"/>
      <c r="S210" s="69"/>
      <c r="T210" s="69"/>
      <c r="U210" s="69"/>
      <c r="V210" s="69"/>
      <c r="W210" s="70"/>
    </row>
    <row r="211" spans="1:23" ht="20.100000000000001" customHeight="1" x14ac:dyDescent="0.2">
      <c r="A211" s="71" t="s">
        <v>364</v>
      </c>
      <c r="B211" s="72"/>
      <c r="C211" s="72"/>
      <c r="D211" s="72"/>
      <c r="E211" s="72"/>
      <c r="F211" s="72"/>
      <c r="G211" s="72"/>
      <c r="H211" s="69" t="s">
        <v>370</v>
      </c>
      <c r="I211" s="69"/>
      <c r="J211" s="69"/>
      <c r="K211" s="70"/>
      <c r="M211" s="71" t="s">
        <v>364</v>
      </c>
      <c r="N211" s="72"/>
      <c r="O211" s="72"/>
      <c r="P211" s="72"/>
      <c r="Q211" s="72"/>
      <c r="R211" s="72"/>
      <c r="S211" s="72"/>
      <c r="T211" s="69" t="s">
        <v>371</v>
      </c>
      <c r="U211" s="69"/>
      <c r="V211" s="69"/>
      <c r="W211" s="70"/>
    </row>
    <row r="212" spans="1:23" ht="20.100000000000001" customHeight="1" x14ac:dyDescent="0.2">
      <c r="A212" s="73" t="s">
        <v>367</v>
      </c>
      <c r="B212" s="74"/>
      <c r="C212" s="74"/>
      <c r="D212" s="74"/>
      <c r="E212" s="66" t="s">
        <v>64</v>
      </c>
      <c r="F212" s="66"/>
      <c r="G212" s="66"/>
      <c r="H212" s="66"/>
      <c r="I212" s="66"/>
      <c r="J212" s="66"/>
      <c r="K212" s="75"/>
      <c r="M212" s="73" t="s">
        <v>367</v>
      </c>
      <c r="N212" s="74"/>
      <c r="O212" s="74"/>
      <c r="P212" s="74"/>
      <c r="Q212" s="66" t="s">
        <v>64</v>
      </c>
      <c r="R212" s="66"/>
      <c r="S212" s="66"/>
      <c r="T212" s="66"/>
      <c r="U212" s="66"/>
      <c r="V212" s="66"/>
      <c r="W212" s="75"/>
    </row>
    <row r="213" spans="1:23" ht="20.100000000000001" customHeight="1" x14ac:dyDescent="0.2">
      <c r="A213" s="73"/>
      <c r="B213" s="74"/>
      <c r="C213" s="74"/>
      <c r="D213" s="74"/>
      <c r="E213" s="66"/>
      <c r="F213" s="66"/>
      <c r="G213" s="66"/>
      <c r="H213" s="66"/>
      <c r="I213" s="66"/>
      <c r="J213" s="66"/>
      <c r="K213" s="75"/>
      <c r="M213" s="73"/>
      <c r="N213" s="74"/>
      <c r="O213" s="74"/>
      <c r="P213" s="74"/>
      <c r="Q213" s="66"/>
      <c r="R213" s="66"/>
      <c r="S213" s="66"/>
      <c r="T213" s="66"/>
      <c r="U213" s="66"/>
      <c r="V213" s="66"/>
      <c r="W213" s="75"/>
    </row>
    <row r="214" spans="1:23" ht="20.100000000000001" customHeight="1" x14ac:dyDescent="0.2">
      <c r="A214" s="73" t="s">
        <v>368</v>
      </c>
      <c r="B214" s="74"/>
      <c r="C214" s="74"/>
      <c r="D214" s="74"/>
      <c r="E214" s="64" t="e">
        <f>client</f>
        <v>#VALUE!</v>
      </c>
      <c r="F214" s="64"/>
      <c r="G214" s="64"/>
      <c r="H214" s="64"/>
      <c r="I214" s="66" t="s">
        <v>57</v>
      </c>
      <c r="J214" s="66"/>
      <c r="K214" s="75"/>
      <c r="M214" s="73" t="s">
        <v>368</v>
      </c>
      <c r="N214" s="74"/>
      <c r="O214" s="74"/>
      <c r="P214" s="74"/>
      <c r="Q214" s="64" t="e">
        <f>client</f>
        <v>#VALUE!</v>
      </c>
      <c r="R214" s="64"/>
      <c r="S214" s="64"/>
      <c r="T214" s="64"/>
      <c r="U214" s="66" t="s">
        <v>57</v>
      </c>
      <c r="V214" s="66"/>
      <c r="W214" s="75"/>
    </row>
    <row r="215" spans="1:23" ht="20.100000000000001" customHeight="1" thickBot="1" x14ac:dyDescent="0.25">
      <c r="A215" s="76"/>
      <c r="B215" s="77"/>
      <c r="C215" s="77"/>
      <c r="D215" s="77"/>
      <c r="E215" s="78"/>
      <c r="F215" s="78"/>
      <c r="G215" s="78"/>
      <c r="H215" s="78"/>
      <c r="I215" s="79"/>
      <c r="J215" s="79"/>
      <c r="K215" s="80"/>
      <c r="M215" s="76"/>
      <c r="N215" s="77"/>
      <c r="O215" s="77"/>
      <c r="P215" s="77"/>
      <c r="Q215" s="78"/>
      <c r="R215" s="78"/>
      <c r="S215" s="78"/>
      <c r="T215" s="78"/>
      <c r="U215" s="79"/>
      <c r="V215" s="79"/>
      <c r="W215" s="80"/>
    </row>
    <row r="216" spans="1:23" ht="20.100000000000001" customHeight="1" thickBot="1" x14ac:dyDescent="0.25">
      <c r="B216" s="59"/>
      <c r="C216" s="59"/>
      <c r="D216" s="59"/>
      <c r="E216" s="59"/>
      <c r="N216" s="59"/>
      <c r="O216" s="59"/>
      <c r="P216" s="59"/>
      <c r="Q216" s="59"/>
    </row>
    <row r="217" spans="1:23" ht="20.100000000000001" customHeight="1" x14ac:dyDescent="0.2">
      <c r="A217" s="54" t="str">
        <f>"Bateau "&amp;modele&amp;" n°"</f>
        <v>Bateau CA40 n°</v>
      </c>
      <c r="B217" s="55"/>
      <c r="C217" s="55"/>
      <c r="D217" s="55"/>
      <c r="E217" s="55"/>
      <c r="F217" s="56">
        <v>18</v>
      </c>
      <c r="G217" s="57" t="str">
        <f>"cde n°"</f>
        <v>cde n°</v>
      </c>
      <c r="H217" s="57"/>
      <c r="I217" s="55" t="s">
        <v>322</v>
      </c>
      <c r="J217" s="55"/>
      <c r="K217" s="58"/>
      <c r="L217" s="59"/>
      <c r="M217" s="54" t="str">
        <f>"Bateau "&amp;modele&amp;" n°"</f>
        <v>Bateau CA40 n°</v>
      </c>
      <c r="N217" s="55"/>
      <c r="O217" s="55"/>
      <c r="P217" s="55"/>
      <c r="Q217" s="55"/>
      <c r="R217" s="56">
        <v>18</v>
      </c>
      <c r="S217" s="57" t="str">
        <f>"cde n°"</f>
        <v>cde n°</v>
      </c>
      <c r="T217" s="57"/>
      <c r="U217" s="55" t="s">
        <v>322</v>
      </c>
      <c r="V217" s="55"/>
      <c r="W217" s="58"/>
    </row>
    <row r="218" spans="1:23" ht="20.100000000000001" customHeight="1" x14ac:dyDescent="0.2">
      <c r="A218" s="63"/>
      <c r="B218" s="64"/>
      <c r="C218" s="64"/>
      <c r="D218" s="64"/>
      <c r="E218" s="64"/>
      <c r="F218" s="65"/>
      <c r="G218" s="66"/>
      <c r="H218" s="66"/>
      <c r="I218" s="64"/>
      <c r="J218" s="64"/>
      <c r="K218" s="67"/>
      <c r="L218" s="59"/>
      <c r="M218" s="63"/>
      <c r="N218" s="64"/>
      <c r="O218" s="64"/>
      <c r="P218" s="64"/>
      <c r="Q218" s="64"/>
      <c r="R218" s="65"/>
      <c r="S218" s="66"/>
      <c r="T218" s="66"/>
      <c r="U218" s="64"/>
      <c r="V218" s="64"/>
      <c r="W218" s="67"/>
    </row>
    <row r="219" spans="1:23" ht="20.100000000000001" customHeight="1" x14ac:dyDescent="0.2">
      <c r="A219" s="96" t="s">
        <v>63</v>
      </c>
      <c r="B219" s="69"/>
      <c r="C219" s="69"/>
      <c r="D219" s="69"/>
      <c r="E219" s="69"/>
      <c r="F219" s="69"/>
      <c r="G219" s="69"/>
      <c r="H219" s="69"/>
      <c r="I219" s="69"/>
      <c r="J219" s="69"/>
      <c r="K219" s="70"/>
      <c r="M219" s="96" t="s">
        <v>63</v>
      </c>
      <c r="N219" s="69"/>
      <c r="O219" s="69"/>
      <c r="P219" s="69"/>
      <c r="Q219" s="69"/>
      <c r="R219" s="69"/>
      <c r="S219" s="69"/>
      <c r="T219" s="69"/>
      <c r="U219" s="69"/>
      <c r="V219" s="69"/>
      <c r="W219" s="70"/>
    </row>
    <row r="220" spans="1:23" ht="20.100000000000001" customHeight="1" x14ac:dyDescent="0.2">
      <c r="A220" s="71" t="s">
        <v>364</v>
      </c>
      <c r="B220" s="72"/>
      <c r="C220" s="72"/>
      <c r="D220" s="72"/>
      <c r="E220" s="72"/>
      <c r="F220" s="72"/>
      <c r="G220" s="72"/>
      <c r="H220" s="69" t="s">
        <v>372</v>
      </c>
      <c r="I220" s="69"/>
      <c r="J220" s="69"/>
      <c r="K220" s="70"/>
      <c r="M220" s="71" t="s">
        <v>364</v>
      </c>
      <c r="N220" s="72"/>
      <c r="O220" s="72"/>
      <c r="P220" s="72"/>
      <c r="Q220" s="72"/>
      <c r="R220" s="72"/>
      <c r="S220" s="72"/>
      <c r="T220" s="69" t="s">
        <v>373</v>
      </c>
      <c r="U220" s="69"/>
      <c r="V220" s="69"/>
      <c r="W220" s="70"/>
    </row>
    <row r="221" spans="1:23" ht="20.100000000000001" customHeight="1" x14ac:dyDescent="0.2">
      <c r="A221" s="73" t="s">
        <v>367</v>
      </c>
      <c r="B221" s="74"/>
      <c r="C221" s="74"/>
      <c r="D221" s="74"/>
      <c r="E221" s="66" t="s">
        <v>64</v>
      </c>
      <c r="F221" s="66"/>
      <c r="G221" s="66"/>
      <c r="H221" s="66"/>
      <c r="I221" s="66"/>
      <c r="J221" s="66"/>
      <c r="K221" s="75"/>
      <c r="M221" s="73" t="s">
        <v>367</v>
      </c>
      <c r="N221" s="74"/>
      <c r="O221" s="74"/>
      <c r="P221" s="74"/>
      <c r="Q221" s="66" t="s">
        <v>64</v>
      </c>
      <c r="R221" s="66"/>
      <c r="S221" s="66"/>
      <c r="T221" s="66"/>
      <c r="U221" s="66"/>
      <c r="V221" s="66"/>
      <c r="W221" s="75"/>
    </row>
    <row r="222" spans="1:23" ht="20.100000000000001" customHeight="1" x14ac:dyDescent="0.2">
      <c r="A222" s="73"/>
      <c r="B222" s="74"/>
      <c r="C222" s="74"/>
      <c r="D222" s="74"/>
      <c r="E222" s="66"/>
      <c r="F222" s="66"/>
      <c r="G222" s="66"/>
      <c r="H222" s="66"/>
      <c r="I222" s="66"/>
      <c r="J222" s="66"/>
      <c r="K222" s="75"/>
      <c r="M222" s="73"/>
      <c r="N222" s="74"/>
      <c r="O222" s="74"/>
      <c r="P222" s="74"/>
      <c r="Q222" s="66"/>
      <c r="R222" s="66"/>
      <c r="S222" s="66"/>
      <c r="T222" s="66"/>
      <c r="U222" s="66"/>
      <c r="V222" s="66"/>
      <c r="W222" s="75"/>
    </row>
    <row r="223" spans="1:23" ht="20.100000000000001" customHeight="1" x14ac:dyDescent="0.2">
      <c r="A223" s="73" t="s">
        <v>368</v>
      </c>
      <c r="B223" s="74"/>
      <c r="C223" s="74"/>
      <c r="D223" s="74"/>
      <c r="E223" s="64" t="e">
        <f>client</f>
        <v>#VALUE!</v>
      </c>
      <c r="F223" s="64"/>
      <c r="G223" s="64"/>
      <c r="H223" s="64"/>
      <c r="I223" s="66" t="s">
        <v>57</v>
      </c>
      <c r="J223" s="66"/>
      <c r="K223" s="75"/>
      <c r="M223" s="73" t="s">
        <v>368</v>
      </c>
      <c r="N223" s="74"/>
      <c r="O223" s="74"/>
      <c r="P223" s="74"/>
      <c r="Q223" s="64" t="e">
        <f>client</f>
        <v>#VALUE!</v>
      </c>
      <c r="R223" s="64"/>
      <c r="S223" s="64"/>
      <c r="T223" s="64"/>
      <c r="U223" s="66" t="s">
        <v>57</v>
      </c>
      <c r="V223" s="66"/>
      <c r="W223" s="75"/>
    </row>
    <row r="224" spans="1:23" ht="20.100000000000001" customHeight="1" thickBot="1" x14ac:dyDescent="0.25">
      <c r="A224" s="76"/>
      <c r="B224" s="77"/>
      <c r="C224" s="77"/>
      <c r="D224" s="77"/>
      <c r="E224" s="78"/>
      <c r="F224" s="78"/>
      <c r="G224" s="78"/>
      <c r="H224" s="78"/>
      <c r="I224" s="79"/>
      <c r="J224" s="79"/>
      <c r="K224" s="80"/>
      <c r="M224" s="76"/>
      <c r="N224" s="77"/>
      <c r="O224" s="77"/>
      <c r="P224" s="77"/>
      <c r="Q224" s="78"/>
      <c r="R224" s="78"/>
      <c r="S224" s="78"/>
      <c r="T224" s="78"/>
      <c r="U224" s="79"/>
      <c r="V224" s="79"/>
      <c r="W224" s="80"/>
    </row>
    <row r="225" spans="1:23" ht="20.100000000000001" customHeight="1" thickBot="1" x14ac:dyDescent="0.25">
      <c r="B225" s="59"/>
      <c r="C225" s="59"/>
      <c r="D225" s="59"/>
      <c r="E225" s="59"/>
      <c r="N225" s="59"/>
      <c r="O225" s="59"/>
      <c r="P225" s="59"/>
      <c r="Q225" s="59"/>
    </row>
    <row r="226" spans="1:23" ht="20.100000000000001" customHeight="1" x14ac:dyDescent="0.2">
      <c r="A226" s="54" t="str">
        <f>"Bateau "&amp;modele&amp;" n°"</f>
        <v>Bateau CA40 n°</v>
      </c>
      <c r="B226" s="55"/>
      <c r="C226" s="55"/>
      <c r="D226" s="55"/>
      <c r="E226" s="55"/>
      <c r="F226" s="56">
        <v>18</v>
      </c>
      <c r="G226" s="57" t="str">
        <f>"cde n°"</f>
        <v>cde n°</v>
      </c>
      <c r="H226" s="57"/>
      <c r="I226" s="55" t="s">
        <v>322</v>
      </c>
      <c r="J226" s="55"/>
      <c r="K226" s="58"/>
      <c r="L226" s="59"/>
      <c r="M226" s="54" t="str">
        <f>"Bateau "&amp;modele&amp;" n°"</f>
        <v>Bateau CA40 n°</v>
      </c>
      <c r="N226" s="55"/>
      <c r="O226" s="55"/>
      <c r="P226" s="55"/>
      <c r="Q226" s="55"/>
      <c r="R226" s="56">
        <v>18</v>
      </c>
      <c r="S226" s="57" t="str">
        <f>"cde n°"</f>
        <v>cde n°</v>
      </c>
      <c r="T226" s="57"/>
      <c r="U226" s="55" t="s">
        <v>322</v>
      </c>
      <c r="V226" s="55"/>
      <c r="W226" s="58"/>
    </row>
    <row r="227" spans="1:23" ht="20.100000000000001" customHeight="1" x14ac:dyDescent="0.2">
      <c r="A227" s="63"/>
      <c r="B227" s="64"/>
      <c r="C227" s="64"/>
      <c r="D227" s="64"/>
      <c r="E227" s="64"/>
      <c r="F227" s="65"/>
      <c r="G227" s="66"/>
      <c r="H227" s="66"/>
      <c r="I227" s="64"/>
      <c r="J227" s="64"/>
      <c r="K227" s="67"/>
      <c r="L227" s="59"/>
      <c r="M227" s="63"/>
      <c r="N227" s="64"/>
      <c r="O227" s="64"/>
      <c r="P227" s="64"/>
      <c r="Q227" s="64"/>
      <c r="R227" s="65"/>
      <c r="S227" s="66"/>
      <c r="T227" s="66"/>
      <c r="U227" s="64"/>
      <c r="V227" s="64"/>
      <c r="W227" s="67"/>
    </row>
    <row r="228" spans="1:23" ht="20.100000000000001" customHeight="1" x14ac:dyDescent="0.2">
      <c r="A228" s="96" t="s">
        <v>67</v>
      </c>
      <c r="B228" s="69"/>
      <c r="C228" s="69"/>
      <c r="D228" s="69"/>
      <c r="E228" s="69"/>
      <c r="F228" s="69"/>
      <c r="G228" s="69"/>
      <c r="H228" s="69"/>
      <c r="I228" s="69"/>
      <c r="J228" s="69"/>
      <c r="K228" s="70"/>
      <c r="M228" s="96" t="s">
        <v>55</v>
      </c>
      <c r="N228" s="69"/>
      <c r="O228" s="69"/>
      <c r="P228" s="69"/>
      <c r="Q228" s="69"/>
      <c r="R228" s="69"/>
      <c r="S228" s="69"/>
      <c r="T228" s="69"/>
      <c r="U228" s="69"/>
      <c r="V228" s="69"/>
      <c r="W228" s="70"/>
    </row>
    <row r="229" spans="1:23" ht="20.100000000000001" customHeight="1" x14ac:dyDescent="0.2">
      <c r="A229" s="71" t="s">
        <v>364</v>
      </c>
      <c r="B229" s="72"/>
      <c r="C229" s="72"/>
      <c r="D229" s="72"/>
      <c r="E229" s="72"/>
      <c r="F229" s="72"/>
      <c r="G229" s="72"/>
      <c r="H229" s="69" t="s">
        <v>377</v>
      </c>
      <c r="I229" s="69"/>
      <c r="J229" s="69"/>
      <c r="K229" s="70"/>
      <c r="M229" s="71" t="s">
        <v>364</v>
      </c>
      <c r="N229" s="72"/>
      <c r="O229" s="72"/>
      <c r="P229" s="72"/>
      <c r="Q229" s="72"/>
      <c r="R229" s="72"/>
      <c r="S229" s="72"/>
      <c r="T229" s="69" t="s">
        <v>365</v>
      </c>
      <c r="U229" s="69"/>
      <c r="V229" s="69"/>
      <c r="W229" s="70"/>
    </row>
    <row r="230" spans="1:23" ht="20.100000000000001" customHeight="1" x14ac:dyDescent="0.2">
      <c r="A230" s="73" t="s">
        <v>367</v>
      </c>
      <c r="B230" s="74"/>
      <c r="C230" s="74"/>
      <c r="D230" s="74"/>
      <c r="E230" s="66" t="s">
        <v>68</v>
      </c>
      <c r="F230" s="66"/>
      <c r="G230" s="66"/>
      <c r="H230" s="66"/>
      <c r="I230" s="66"/>
      <c r="J230" s="66"/>
      <c r="K230" s="75"/>
      <c r="M230" s="73" t="s">
        <v>367</v>
      </c>
      <c r="N230" s="74"/>
      <c r="O230" s="74"/>
      <c r="P230" s="74"/>
      <c r="Q230" s="66" t="s">
        <v>56</v>
      </c>
      <c r="R230" s="66"/>
      <c r="S230" s="66"/>
      <c r="T230" s="66"/>
      <c r="U230" s="66"/>
      <c r="V230" s="66"/>
      <c r="W230" s="75"/>
    </row>
    <row r="231" spans="1:23" ht="20.100000000000001" customHeight="1" x14ac:dyDescent="0.2">
      <c r="A231" s="73"/>
      <c r="B231" s="74"/>
      <c r="C231" s="74"/>
      <c r="D231" s="74"/>
      <c r="E231" s="66"/>
      <c r="F231" s="66"/>
      <c r="G231" s="66"/>
      <c r="H231" s="66"/>
      <c r="I231" s="66"/>
      <c r="J231" s="66"/>
      <c r="K231" s="75"/>
      <c r="M231" s="73"/>
      <c r="N231" s="74"/>
      <c r="O231" s="74"/>
      <c r="P231" s="74"/>
      <c r="Q231" s="66"/>
      <c r="R231" s="66"/>
      <c r="S231" s="66"/>
      <c r="T231" s="66"/>
      <c r="U231" s="66"/>
      <c r="V231" s="66"/>
      <c r="W231" s="75"/>
    </row>
    <row r="232" spans="1:23" ht="20.100000000000001" customHeight="1" x14ac:dyDescent="0.2">
      <c r="A232" s="73" t="s">
        <v>368</v>
      </c>
      <c r="B232" s="74"/>
      <c r="C232" s="74"/>
      <c r="D232" s="74"/>
      <c r="E232" s="64" t="e">
        <f>client</f>
        <v>#VALUE!</v>
      </c>
      <c r="F232" s="64"/>
      <c r="G232" s="64"/>
      <c r="H232" s="64"/>
      <c r="I232" s="66" t="s">
        <v>57</v>
      </c>
      <c r="J232" s="66"/>
      <c r="K232" s="75"/>
      <c r="M232" s="73" t="s">
        <v>368</v>
      </c>
      <c r="N232" s="74"/>
      <c r="O232" s="74"/>
      <c r="P232" s="74"/>
      <c r="Q232" s="64" t="e">
        <f>client</f>
        <v>#VALUE!</v>
      </c>
      <c r="R232" s="64"/>
      <c r="S232" s="64"/>
      <c r="T232" s="64"/>
      <c r="U232" s="66" t="s">
        <v>57</v>
      </c>
      <c r="V232" s="66"/>
      <c r="W232" s="75"/>
    </row>
    <row r="233" spans="1:23" ht="20.100000000000001" customHeight="1" thickBot="1" x14ac:dyDescent="0.25">
      <c r="A233" s="76"/>
      <c r="B233" s="77"/>
      <c r="C233" s="77"/>
      <c r="D233" s="77"/>
      <c r="E233" s="78"/>
      <c r="F233" s="78"/>
      <c r="G233" s="78"/>
      <c r="H233" s="78"/>
      <c r="I233" s="79"/>
      <c r="J233" s="79"/>
      <c r="K233" s="80"/>
      <c r="M233" s="76"/>
      <c r="N233" s="77"/>
      <c r="O233" s="77"/>
      <c r="P233" s="77"/>
      <c r="Q233" s="78"/>
      <c r="R233" s="78"/>
      <c r="S233" s="78"/>
      <c r="T233" s="78"/>
      <c r="U233" s="79"/>
      <c r="V233" s="79"/>
      <c r="W233" s="80"/>
    </row>
    <row r="234" spans="1:23" ht="20.100000000000001" customHeight="1" thickBot="1" x14ac:dyDescent="0.25">
      <c r="B234" s="59"/>
      <c r="C234" s="59"/>
      <c r="D234" s="59"/>
      <c r="E234" s="59"/>
      <c r="N234" s="59"/>
      <c r="O234" s="59"/>
      <c r="P234" s="59"/>
      <c r="Q234" s="59"/>
    </row>
    <row r="235" spans="1:23" ht="20.100000000000001" customHeight="1" x14ac:dyDescent="0.2">
      <c r="A235" s="54" t="str">
        <f>"Bateau "&amp;modele&amp;" n°"</f>
        <v>Bateau CA40 n°</v>
      </c>
      <c r="B235" s="55"/>
      <c r="C235" s="55"/>
      <c r="D235" s="55"/>
      <c r="E235" s="55"/>
      <c r="F235" s="56">
        <v>18</v>
      </c>
      <c r="G235" s="57" t="str">
        <f>"cde n°"</f>
        <v>cde n°</v>
      </c>
      <c r="H235" s="57"/>
      <c r="I235" s="55" t="s">
        <v>322</v>
      </c>
      <c r="J235" s="55"/>
      <c r="K235" s="58"/>
      <c r="L235" s="59"/>
      <c r="M235" s="54" t="str">
        <f>"Bateau "&amp;modele&amp;" n°"</f>
        <v>Bateau CA40 n°</v>
      </c>
      <c r="N235" s="55"/>
      <c r="O235" s="55"/>
      <c r="P235" s="55"/>
      <c r="Q235" s="55"/>
      <c r="R235" s="56">
        <v>18</v>
      </c>
      <c r="S235" s="57" t="str">
        <f>"cde n°"</f>
        <v>cde n°</v>
      </c>
      <c r="T235" s="57"/>
      <c r="U235" s="55" t="s">
        <v>322</v>
      </c>
      <c r="V235" s="55"/>
      <c r="W235" s="58"/>
    </row>
    <row r="236" spans="1:23" ht="20.100000000000001" customHeight="1" x14ac:dyDescent="0.2">
      <c r="A236" s="63"/>
      <c r="B236" s="64"/>
      <c r="C236" s="64"/>
      <c r="D236" s="64"/>
      <c r="E236" s="64"/>
      <c r="F236" s="65"/>
      <c r="G236" s="66"/>
      <c r="H236" s="66"/>
      <c r="I236" s="64"/>
      <c r="J236" s="64"/>
      <c r="K236" s="67"/>
      <c r="L236" s="59"/>
      <c r="M236" s="63"/>
      <c r="N236" s="64"/>
      <c r="O236" s="64"/>
      <c r="P236" s="64"/>
      <c r="Q236" s="64"/>
      <c r="R236" s="65"/>
      <c r="S236" s="66"/>
      <c r="T236" s="66"/>
      <c r="U236" s="64"/>
      <c r="V236" s="64"/>
      <c r="W236" s="67"/>
    </row>
    <row r="237" spans="1:23" ht="20.100000000000001" customHeight="1" x14ac:dyDescent="0.2">
      <c r="A237" s="96" t="s">
        <v>55</v>
      </c>
      <c r="B237" s="69"/>
      <c r="C237" s="69"/>
      <c r="D237" s="69"/>
      <c r="E237" s="69"/>
      <c r="F237" s="69"/>
      <c r="G237" s="69"/>
      <c r="H237" s="69"/>
      <c r="I237" s="69"/>
      <c r="J237" s="69"/>
      <c r="K237" s="70"/>
      <c r="M237" s="96" t="s">
        <v>69</v>
      </c>
      <c r="N237" s="69"/>
      <c r="O237" s="69"/>
      <c r="P237" s="69"/>
      <c r="Q237" s="69"/>
      <c r="R237" s="69"/>
      <c r="S237" s="69"/>
      <c r="T237" s="69"/>
      <c r="U237" s="69"/>
      <c r="V237" s="69"/>
      <c r="W237" s="70"/>
    </row>
    <row r="238" spans="1:23" ht="20.100000000000001" customHeight="1" x14ac:dyDescent="0.2">
      <c r="A238" s="71" t="s">
        <v>364</v>
      </c>
      <c r="B238" s="72"/>
      <c r="C238" s="72"/>
      <c r="D238" s="72"/>
      <c r="E238" s="72"/>
      <c r="F238" s="72"/>
      <c r="G238" s="72"/>
      <c r="H238" s="69" t="s">
        <v>366</v>
      </c>
      <c r="I238" s="69"/>
      <c r="J238" s="69"/>
      <c r="K238" s="70"/>
      <c r="M238" s="71" t="s">
        <v>364</v>
      </c>
      <c r="N238" s="72"/>
      <c r="O238" s="72"/>
      <c r="P238" s="72"/>
      <c r="Q238" s="72"/>
      <c r="R238" s="72"/>
      <c r="S238" s="72"/>
      <c r="T238" s="69" t="s">
        <v>374</v>
      </c>
      <c r="U238" s="69"/>
      <c r="V238" s="69"/>
      <c r="W238" s="70"/>
    </row>
    <row r="239" spans="1:23" ht="20.100000000000001" customHeight="1" x14ac:dyDescent="0.2">
      <c r="A239" s="73" t="s">
        <v>367</v>
      </c>
      <c r="B239" s="74"/>
      <c r="C239" s="74"/>
      <c r="D239" s="74"/>
      <c r="E239" s="66" t="s">
        <v>56</v>
      </c>
      <c r="F239" s="66"/>
      <c r="G239" s="66"/>
      <c r="H239" s="66"/>
      <c r="I239" s="66"/>
      <c r="J239" s="66"/>
      <c r="K239" s="75"/>
      <c r="M239" s="73" t="s">
        <v>367</v>
      </c>
      <c r="N239" s="74"/>
      <c r="O239" s="74"/>
      <c r="P239" s="74"/>
      <c r="Q239" s="66" t="s">
        <v>70</v>
      </c>
      <c r="R239" s="66"/>
      <c r="S239" s="66"/>
      <c r="T239" s="66"/>
      <c r="U239" s="66"/>
      <c r="V239" s="66"/>
      <c r="W239" s="75"/>
    </row>
    <row r="240" spans="1:23" ht="20.100000000000001" customHeight="1" x14ac:dyDescent="0.2">
      <c r="A240" s="73"/>
      <c r="B240" s="74"/>
      <c r="C240" s="74"/>
      <c r="D240" s="74"/>
      <c r="E240" s="66"/>
      <c r="F240" s="66"/>
      <c r="G240" s="66"/>
      <c r="H240" s="66"/>
      <c r="I240" s="66"/>
      <c r="J240" s="66"/>
      <c r="K240" s="75"/>
      <c r="M240" s="73"/>
      <c r="N240" s="74"/>
      <c r="O240" s="74"/>
      <c r="P240" s="74"/>
      <c r="Q240" s="66"/>
      <c r="R240" s="66"/>
      <c r="S240" s="66"/>
      <c r="T240" s="66"/>
      <c r="U240" s="66"/>
      <c r="V240" s="66"/>
      <c r="W240" s="75"/>
    </row>
    <row r="241" spans="1:23" ht="20.100000000000001" customHeight="1" x14ac:dyDescent="0.2">
      <c r="A241" s="73" t="s">
        <v>368</v>
      </c>
      <c r="B241" s="74"/>
      <c r="C241" s="74"/>
      <c r="D241" s="74"/>
      <c r="E241" s="64" t="e">
        <f>client</f>
        <v>#VALUE!</v>
      </c>
      <c r="F241" s="64"/>
      <c r="G241" s="64"/>
      <c r="H241" s="64"/>
      <c r="I241" s="66" t="s">
        <v>57</v>
      </c>
      <c r="J241" s="66"/>
      <c r="K241" s="75"/>
      <c r="M241" s="73" t="s">
        <v>368</v>
      </c>
      <c r="N241" s="74"/>
      <c r="O241" s="74"/>
      <c r="P241" s="74"/>
      <c r="Q241" s="64" t="e">
        <f>client</f>
        <v>#VALUE!</v>
      </c>
      <c r="R241" s="64"/>
      <c r="S241" s="64"/>
      <c r="T241" s="64"/>
      <c r="U241" s="66" t="s">
        <v>57</v>
      </c>
      <c r="V241" s="66"/>
      <c r="W241" s="75"/>
    </row>
    <row r="242" spans="1:23" ht="20.100000000000001" customHeight="1" thickBot="1" x14ac:dyDescent="0.25">
      <c r="A242" s="76"/>
      <c r="B242" s="77"/>
      <c r="C242" s="77"/>
      <c r="D242" s="77"/>
      <c r="E242" s="78"/>
      <c r="F242" s="78"/>
      <c r="G242" s="78"/>
      <c r="H242" s="78"/>
      <c r="I242" s="79"/>
      <c r="J242" s="79"/>
      <c r="K242" s="80"/>
      <c r="M242" s="76"/>
      <c r="N242" s="77"/>
      <c r="O242" s="77"/>
      <c r="P242" s="77"/>
      <c r="Q242" s="78"/>
      <c r="R242" s="78"/>
      <c r="S242" s="78"/>
      <c r="T242" s="78"/>
      <c r="U242" s="79"/>
      <c r="V242" s="79"/>
      <c r="W242" s="80"/>
    </row>
    <row r="243" spans="1:23" ht="20.100000000000001" customHeight="1" thickBot="1" x14ac:dyDescent="0.25">
      <c r="B243" s="59"/>
      <c r="C243" s="59"/>
      <c r="D243" s="59"/>
      <c r="E243" s="59"/>
      <c r="N243" s="59"/>
      <c r="O243" s="59"/>
      <c r="P243" s="59"/>
      <c r="Q243" s="59"/>
    </row>
    <row r="244" spans="1:23" ht="20.100000000000001" customHeight="1" x14ac:dyDescent="0.2">
      <c r="A244" s="54" t="str">
        <f>"Bateau "&amp;modele&amp;" n°"</f>
        <v>Bateau CA40 n°</v>
      </c>
      <c r="B244" s="55"/>
      <c r="C244" s="55"/>
      <c r="D244" s="55"/>
      <c r="E244" s="55"/>
      <c r="F244" s="56">
        <v>18</v>
      </c>
      <c r="G244" s="57" t="str">
        <f>"cde n°"</f>
        <v>cde n°</v>
      </c>
      <c r="H244" s="57"/>
      <c r="I244" s="55" t="s">
        <v>322</v>
      </c>
      <c r="J244" s="55"/>
      <c r="K244" s="58"/>
      <c r="L244" s="59"/>
      <c r="M244" s="54" t="str">
        <f>"Bateau "&amp;modele&amp;" n°"</f>
        <v>Bateau CA40 n°</v>
      </c>
      <c r="N244" s="55"/>
      <c r="O244" s="55"/>
      <c r="P244" s="55"/>
      <c r="Q244" s="55"/>
      <c r="R244" s="56">
        <v>18</v>
      </c>
      <c r="S244" s="57" t="str">
        <f>"cde n°"</f>
        <v>cde n°</v>
      </c>
      <c r="T244" s="57"/>
      <c r="U244" s="55" t="s">
        <v>322</v>
      </c>
      <c r="V244" s="55"/>
      <c r="W244" s="58"/>
    </row>
    <row r="245" spans="1:23" ht="20.100000000000001" customHeight="1" x14ac:dyDescent="0.2">
      <c r="A245" s="63"/>
      <c r="B245" s="64"/>
      <c r="C245" s="64"/>
      <c r="D245" s="64"/>
      <c r="E245" s="64"/>
      <c r="F245" s="65"/>
      <c r="G245" s="66"/>
      <c r="H245" s="66"/>
      <c r="I245" s="64"/>
      <c r="J245" s="64"/>
      <c r="K245" s="67"/>
      <c r="L245" s="59"/>
      <c r="M245" s="63"/>
      <c r="N245" s="64"/>
      <c r="O245" s="64"/>
      <c r="P245" s="64"/>
      <c r="Q245" s="64"/>
      <c r="R245" s="65"/>
      <c r="S245" s="66"/>
      <c r="T245" s="66"/>
      <c r="U245" s="64"/>
      <c r="V245" s="64"/>
      <c r="W245" s="67"/>
    </row>
    <row r="246" spans="1:23" ht="20.100000000000001" customHeight="1" x14ac:dyDescent="0.2">
      <c r="A246" s="96" t="s">
        <v>69</v>
      </c>
      <c r="B246" s="69"/>
      <c r="C246" s="69"/>
      <c r="D246" s="69"/>
      <c r="E246" s="69"/>
      <c r="F246" s="69"/>
      <c r="G246" s="69"/>
      <c r="H246" s="69"/>
      <c r="I246" s="69"/>
      <c r="J246" s="69"/>
      <c r="K246" s="70"/>
      <c r="M246" s="96" t="s">
        <v>69</v>
      </c>
      <c r="N246" s="69"/>
      <c r="O246" s="69"/>
      <c r="P246" s="69"/>
      <c r="Q246" s="69"/>
      <c r="R246" s="69"/>
      <c r="S246" s="69"/>
      <c r="T246" s="69"/>
      <c r="U246" s="69"/>
      <c r="V246" s="69"/>
      <c r="W246" s="70"/>
    </row>
    <row r="247" spans="1:23" ht="20.100000000000001" customHeight="1" x14ac:dyDescent="0.2">
      <c r="A247" s="71" t="s">
        <v>364</v>
      </c>
      <c r="B247" s="72"/>
      <c r="C247" s="72"/>
      <c r="D247" s="72"/>
      <c r="E247" s="72"/>
      <c r="F247" s="72"/>
      <c r="G247" s="72"/>
      <c r="H247" s="69" t="s">
        <v>375</v>
      </c>
      <c r="I247" s="69"/>
      <c r="J247" s="69"/>
      <c r="K247" s="70"/>
      <c r="M247" s="71" t="s">
        <v>364</v>
      </c>
      <c r="N247" s="72"/>
      <c r="O247" s="72"/>
      <c r="P247" s="72"/>
      <c r="Q247" s="72"/>
      <c r="R247" s="72"/>
      <c r="S247" s="72"/>
      <c r="T247" s="69" t="s">
        <v>376</v>
      </c>
      <c r="U247" s="69"/>
      <c r="V247" s="69"/>
      <c r="W247" s="70"/>
    </row>
    <row r="248" spans="1:23" ht="20.100000000000001" customHeight="1" x14ac:dyDescent="0.2">
      <c r="A248" s="73" t="s">
        <v>367</v>
      </c>
      <c r="B248" s="74"/>
      <c r="C248" s="74"/>
      <c r="D248" s="74"/>
      <c r="E248" s="66" t="s">
        <v>70</v>
      </c>
      <c r="F248" s="66"/>
      <c r="G248" s="66"/>
      <c r="H248" s="66"/>
      <c r="I248" s="66"/>
      <c r="J248" s="66"/>
      <c r="K248" s="75"/>
      <c r="M248" s="73" t="s">
        <v>367</v>
      </c>
      <c r="N248" s="74"/>
      <c r="O248" s="74"/>
      <c r="P248" s="74"/>
      <c r="Q248" s="66" t="s">
        <v>70</v>
      </c>
      <c r="R248" s="66"/>
      <c r="S248" s="66"/>
      <c r="T248" s="66"/>
      <c r="U248" s="66"/>
      <c r="V248" s="66"/>
      <c r="W248" s="75"/>
    </row>
    <row r="249" spans="1:23" ht="20.100000000000001" customHeight="1" x14ac:dyDescent="0.2">
      <c r="A249" s="73"/>
      <c r="B249" s="74"/>
      <c r="C249" s="74"/>
      <c r="D249" s="74"/>
      <c r="E249" s="66"/>
      <c r="F249" s="66"/>
      <c r="G249" s="66"/>
      <c r="H249" s="66"/>
      <c r="I249" s="66"/>
      <c r="J249" s="66"/>
      <c r="K249" s="75"/>
      <c r="M249" s="73"/>
      <c r="N249" s="74"/>
      <c r="O249" s="74"/>
      <c r="P249" s="74"/>
      <c r="Q249" s="66"/>
      <c r="R249" s="66"/>
      <c r="S249" s="66"/>
      <c r="T249" s="66"/>
      <c r="U249" s="66"/>
      <c r="V249" s="66"/>
      <c r="W249" s="75"/>
    </row>
    <row r="250" spans="1:23" ht="20.100000000000001" customHeight="1" x14ac:dyDescent="0.2">
      <c r="A250" s="73" t="s">
        <v>368</v>
      </c>
      <c r="B250" s="74"/>
      <c r="C250" s="74"/>
      <c r="D250" s="74"/>
      <c r="E250" s="64" t="e">
        <f>client</f>
        <v>#VALUE!</v>
      </c>
      <c r="F250" s="64"/>
      <c r="G250" s="64"/>
      <c r="H250" s="64"/>
      <c r="I250" s="66" t="s">
        <v>57</v>
      </c>
      <c r="J250" s="66"/>
      <c r="K250" s="75"/>
      <c r="M250" s="73" t="s">
        <v>368</v>
      </c>
      <c r="N250" s="74"/>
      <c r="O250" s="74"/>
      <c r="P250" s="74"/>
      <c r="Q250" s="64" t="e">
        <f>client</f>
        <v>#VALUE!</v>
      </c>
      <c r="R250" s="64"/>
      <c r="S250" s="64"/>
      <c r="T250" s="64"/>
      <c r="U250" s="66" t="s">
        <v>57</v>
      </c>
      <c r="V250" s="66"/>
      <c r="W250" s="75"/>
    </row>
    <row r="251" spans="1:23" ht="20.100000000000001" customHeight="1" thickBot="1" x14ac:dyDescent="0.25">
      <c r="A251" s="76"/>
      <c r="B251" s="77"/>
      <c r="C251" s="77"/>
      <c r="D251" s="77"/>
      <c r="E251" s="78"/>
      <c r="F251" s="78"/>
      <c r="G251" s="78"/>
      <c r="H251" s="78"/>
      <c r="I251" s="79"/>
      <c r="J251" s="79"/>
      <c r="K251" s="80"/>
      <c r="M251" s="76"/>
      <c r="N251" s="77"/>
      <c r="O251" s="77"/>
      <c r="P251" s="77"/>
      <c r="Q251" s="78"/>
      <c r="R251" s="78"/>
      <c r="S251" s="78"/>
      <c r="T251" s="78"/>
      <c r="U251" s="79"/>
      <c r="V251" s="79"/>
      <c r="W251" s="80"/>
    </row>
    <row r="252" spans="1:23" ht="20.100000000000001" customHeight="1" thickBot="1" x14ac:dyDescent="0.25">
      <c r="B252" s="59"/>
      <c r="C252" s="59"/>
      <c r="D252" s="59"/>
      <c r="E252" s="59"/>
      <c r="N252" s="59"/>
      <c r="O252" s="59"/>
      <c r="P252" s="59"/>
      <c r="Q252" s="59"/>
    </row>
    <row r="253" spans="1:23" ht="20.100000000000001" customHeight="1" x14ac:dyDescent="0.2">
      <c r="A253" s="54" t="str">
        <f>"Bateau "&amp;modele&amp;" n°"</f>
        <v>Bateau CA40 n°</v>
      </c>
      <c r="B253" s="55"/>
      <c r="C253" s="55"/>
      <c r="D253" s="55"/>
      <c r="E253" s="55"/>
      <c r="F253" s="56">
        <v>18</v>
      </c>
      <c r="G253" s="57" t="str">
        <f>"cde n°"</f>
        <v>cde n°</v>
      </c>
      <c r="H253" s="57"/>
      <c r="I253" s="55" t="s">
        <v>322</v>
      </c>
      <c r="J253" s="55"/>
      <c r="K253" s="58"/>
      <c r="L253" s="59"/>
      <c r="M253" s="54" t="str">
        <f>"Bateau "&amp;modele&amp;" n°"</f>
        <v>Bateau CA40 n°</v>
      </c>
      <c r="N253" s="55"/>
      <c r="O253" s="55"/>
      <c r="P253" s="55"/>
      <c r="Q253" s="55"/>
      <c r="R253" s="56">
        <v>18</v>
      </c>
      <c r="S253" s="57" t="str">
        <f>"cde n°"</f>
        <v>cde n°</v>
      </c>
      <c r="T253" s="57"/>
      <c r="U253" s="55" t="s">
        <v>322</v>
      </c>
      <c r="V253" s="55"/>
      <c r="W253" s="58"/>
    </row>
    <row r="254" spans="1:23" ht="20.100000000000001" customHeight="1" x14ac:dyDescent="0.2">
      <c r="A254" s="63"/>
      <c r="B254" s="64"/>
      <c r="C254" s="64"/>
      <c r="D254" s="64"/>
      <c r="E254" s="64"/>
      <c r="F254" s="65"/>
      <c r="G254" s="66"/>
      <c r="H254" s="66"/>
      <c r="I254" s="64"/>
      <c r="J254" s="64"/>
      <c r="K254" s="67"/>
      <c r="L254" s="59"/>
      <c r="M254" s="63"/>
      <c r="N254" s="64"/>
      <c r="O254" s="64"/>
      <c r="P254" s="64"/>
      <c r="Q254" s="64"/>
      <c r="R254" s="65"/>
      <c r="S254" s="66"/>
      <c r="T254" s="66"/>
      <c r="U254" s="64"/>
      <c r="V254" s="64"/>
      <c r="W254" s="67"/>
    </row>
    <row r="255" spans="1:23" ht="20.100000000000001" customHeight="1" x14ac:dyDescent="0.2">
      <c r="A255" s="96" t="s">
        <v>59</v>
      </c>
      <c r="B255" s="69"/>
      <c r="C255" s="69"/>
      <c r="D255" s="69"/>
      <c r="E255" s="69"/>
      <c r="F255" s="69"/>
      <c r="G255" s="69"/>
      <c r="H255" s="69"/>
      <c r="I255" s="69"/>
      <c r="J255" s="69"/>
      <c r="K255" s="70"/>
      <c r="M255" s="96" t="s">
        <v>59</v>
      </c>
      <c r="N255" s="69"/>
      <c r="O255" s="69"/>
      <c r="P255" s="69"/>
      <c r="Q255" s="69"/>
      <c r="R255" s="69"/>
      <c r="S255" s="69"/>
      <c r="T255" s="69"/>
      <c r="U255" s="69"/>
      <c r="V255" s="69"/>
      <c r="W255" s="70"/>
    </row>
    <row r="256" spans="1:23" ht="20.100000000000001" customHeight="1" x14ac:dyDescent="0.2">
      <c r="A256" s="71" t="s">
        <v>364</v>
      </c>
      <c r="B256" s="72"/>
      <c r="C256" s="72"/>
      <c r="D256" s="72"/>
      <c r="E256" s="72"/>
      <c r="F256" s="72"/>
      <c r="G256" s="72"/>
      <c r="H256" s="69" t="s">
        <v>374</v>
      </c>
      <c r="I256" s="69"/>
      <c r="J256" s="69"/>
      <c r="K256" s="70"/>
      <c r="M256" s="71" t="s">
        <v>364</v>
      </c>
      <c r="N256" s="72"/>
      <c r="O256" s="72"/>
      <c r="P256" s="72"/>
      <c r="Q256" s="72"/>
      <c r="R256" s="72"/>
      <c r="S256" s="72"/>
      <c r="T256" s="69" t="s">
        <v>375</v>
      </c>
      <c r="U256" s="69"/>
      <c r="V256" s="69"/>
      <c r="W256" s="70"/>
    </row>
    <row r="257" spans="1:23" ht="20.100000000000001" customHeight="1" x14ac:dyDescent="0.2">
      <c r="A257" s="73" t="s">
        <v>367</v>
      </c>
      <c r="B257" s="74"/>
      <c r="C257" s="74"/>
      <c r="D257" s="74"/>
      <c r="E257" s="66" t="s">
        <v>60</v>
      </c>
      <c r="F257" s="66"/>
      <c r="G257" s="66"/>
      <c r="H257" s="66"/>
      <c r="I257" s="66"/>
      <c r="J257" s="66"/>
      <c r="K257" s="75"/>
      <c r="M257" s="73" t="s">
        <v>367</v>
      </c>
      <c r="N257" s="74"/>
      <c r="O257" s="74"/>
      <c r="P257" s="74"/>
      <c r="Q257" s="66" t="s">
        <v>60</v>
      </c>
      <c r="R257" s="66"/>
      <c r="S257" s="66"/>
      <c r="T257" s="66"/>
      <c r="U257" s="66"/>
      <c r="V257" s="66"/>
      <c r="W257" s="75"/>
    </row>
    <row r="258" spans="1:23" ht="20.100000000000001" customHeight="1" x14ac:dyDescent="0.2">
      <c r="A258" s="73"/>
      <c r="B258" s="74"/>
      <c r="C258" s="74"/>
      <c r="D258" s="74"/>
      <c r="E258" s="66"/>
      <c r="F258" s="66"/>
      <c r="G258" s="66"/>
      <c r="H258" s="66"/>
      <c r="I258" s="66"/>
      <c r="J258" s="66"/>
      <c r="K258" s="75"/>
      <c r="M258" s="73"/>
      <c r="N258" s="74"/>
      <c r="O258" s="74"/>
      <c r="P258" s="74"/>
      <c r="Q258" s="66"/>
      <c r="R258" s="66"/>
      <c r="S258" s="66"/>
      <c r="T258" s="66"/>
      <c r="U258" s="66"/>
      <c r="V258" s="66"/>
      <c r="W258" s="75"/>
    </row>
    <row r="259" spans="1:23" ht="20.100000000000001" customHeight="1" x14ac:dyDescent="0.2">
      <c r="A259" s="73" t="s">
        <v>368</v>
      </c>
      <c r="B259" s="74"/>
      <c r="C259" s="74"/>
      <c r="D259" s="74"/>
      <c r="E259" s="64" t="e">
        <f>client</f>
        <v>#VALUE!</v>
      </c>
      <c r="F259" s="64"/>
      <c r="G259" s="64"/>
      <c r="H259" s="64"/>
      <c r="I259" s="66" t="s">
        <v>57</v>
      </c>
      <c r="J259" s="66"/>
      <c r="K259" s="75"/>
      <c r="M259" s="73" t="s">
        <v>368</v>
      </c>
      <c r="N259" s="74"/>
      <c r="O259" s="74"/>
      <c r="P259" s="74"/>
      <c r="Q259" s="64" t="e">
        <f>client</f>
        <v>#VALUE!</v>
      </c>
      <c r="R259" s="64"/>
      <c r="S259" s="64"/>
      <c r="T259" s="64"/>
      <c r="U259" s="66" t="s">
        <v>57</v>
      </c>
      <c r="V259" s="66"/>
      <c r="W259" s="75"/>
    </row>
    <row r="260" spans="1:23" ht="20.100000000000001" customHeight="1" thickBot="1" x14ac:dyDescent="0.25">
      <c r="A260" s="76"/>
      <c r="B260" s="77"/>
      <c r="C260" s="77"/>
      <c r="D260" s="77"/>
      <c r="E260" s="78"/>
      <c r="F260" s="78"/>
      <c r="G260" s="78"/>
      <c r="H260" s="78"/>
      <c r="I260" s="79"/>
      <c r="J260" s="79"/>
      <c r="K260" s="80"/>
      <c r="M260" s="76"/>
      <c r="N260" s="77"/>
      <c r="O260" s="77"/>
      <c r="P260" s="77"/>
      <c r="Q260" s="78"/>
      <c r="R260" s="78"/>
      <c r="S260" s="78"/>
      <c r="T260" s="78"/>
      <c r="U260" s="79"/>
      <c r="V260" s="79"/>
      <c r="W260" s="80"/>
    </row>
    <row r="261" spans="1:23" ht="20.100000000000001" customHeight="1" thickBot="1" x14ac:dyDescent="0.25">
      <c r="B261" s="59"/>
      <c r="C261" s="59"/>
      <c r="D261" s="59"/>
      <c r="E261" s="59"/>
      <c r="N261" s="59"/>
      <c r="O261" s="59"/>
      <c r="P261" s="59"/>
      <c r="Q261" s="59"/>
    </row>
    <row r="262" spans="1:23" ht="20.100000000000001" customHeight="1" x14ac:dyDescent="0.2">
      <c r="A262" s="54" t="str">
        <f>"Bateau "&amp;modele&amp;" n°"</f>
        <v>Bateau CA40 n°</v>
      </c>
      <c r="B262" s="55"/>
      <c r="C262" s="55"/>
      <c r="D262" s="55"/>
      <c r="E262" s="55"/>
      <c r="F262" s="56">
        <v>18</v>
      </c>
      <c r="G262" s="57" t="str">
        <f>"cde n°"</f>
        <v>cde n°</v>
      </c>
      <c r="H262" s="57"/>
      <c r="I262" s="55" t="s">
        <v>322</v>
      </c>
      <c r="J262" s="55"/>
      <c r="K262" s="58"/>
      <c r="L262" s="59"/>
      <c r="M262" s="54" t="str">
        <f>"Bateau "&amp;modele&amp;" n°"</f>
        <v>Bateau CA40 n°</v>
      </c>
      <c r="N262" s="55"/>
      <c r="O262" s="55"/>
      <c r="P262" s="55"/>
      <c r="Q262" s="55"/>
      <c r="R262" s="56">
        <v>18</v>
      </c>
      <c r="S262" s="57" t="str">
        <f>"cde n°"</f>
        <v>cde n°</v>
      </c>
      <c r="T262" s="57"/>
      <c r="U262" s="55" t="s">
        <v>322</v>
      </c>
      <c r="V262" s="55"/>
      <c r="W262" s="58"/>
    </row>
    <row r="263" spans="1:23" ht="20.100000000000001" customHeight="1" x14ac:dyDescent="0.2">
      <c r="A263" s="63"/>
      <c r="B263" s="64"/>
      <c r="C263" s="64"/>
      <c r="D263" s="64"/>
      <c r="E263" s="64"/>
      <c r="F263" s="65"/>
      <c r="G263" s="66"/>
      <c r="H263" s="66"/>
      <c r="I263" s="64"/>
      <c r="J263" s="64"/>
      <c r="K263" s="67"/>
      <c r="L263" s="59"/>
      <c r="M263" s="63"/>
      <c r="N263" s="64"/>
      <c r="O263" s="64"/>
      <c r="P263" s="64"/>
      <c r="Q263" s="64"/>
      <c r="R263" s="65"/>
      <c r="S263" s="66"/>
      <c r="T263" s="66"/>
      <c r="U263" s="64"/>
      <c r="V263" s="64"/>
      <c r="W263" s="67"/>
    </row>
    <row r="264" spans="1:23" ht="20.100000000000001" customHeight="1" x14ac:dyDescent="0.2">
      <c r="A264" s="96" t="s">
        <v>59</v>
      </c>
      <c r="B264" s="69"/>
      <c r="C264" s="69"/>
      <c r="D264" s="69"/>
      <c r="E264" s="69"/>
      <c r="F264" s="69"/>
      <c r="G264" s="69"/>
      <c r="H264" s="69"/>
      <c r="I264" s="69"/>
      <c r="J264" s="69"/>
      <c r="K264" s="70"/>
      <c r="M264" s="96" t="s">
        <v>61</v>
      </c>
      <c r="N264" s="69"/>
      <c r="O264" s="69"/>
      <c r="P264" s="69"/>
      <c r="Q264" s="69"/>
      <c r="R264" s="69"/>
      <c r="S264" s="69"/>
      <c r="T264" s="69"/>
      <c r="U264" s="69"/>
      <c r="V264" s="69"/>
      <c r="W264" s="70"/>
    </row>
    <row r="265" spans="1:23" ht="20.100000000000001" customHeight="1" x14ac:dyDescent="0.2">
      <c r="A265" s="71" t="s">
        <v>364</v>
      </c>
      <c r="B265" s="72"/>
      <c r="C265" s="72"/>
      <c r="D265" s="72"/>
      <c r="E265" s="72"/>
      <c r="F265" s="72"/>
      <c r="G265" s="72"/>
      <c r="H265" s="69" t="s">
        <v>376</v>
      </c>
      <c r="I265" s="69"/>
      <c r="J265" s="69"/>
      <c r="K265" s="70"/>
      <c r="M265" s="71" t="s">
        <v>364</v>
      </c>
      <c r="N265" s="72"/>
      <c r="O265" s="72"/>
      <c r="P265" s="72"/>
      <c r="Q265" s="72"/>
      <c r="R265" s="72"/>
      <c r="S265" s="72"/>
      <c r="T265" s="69" t="s">
        <v>374</v>
      </c>
      <c r="U265" s="69"/>
      <c r="V265" s="69"/>
      <c r="W265" s="70"/>
    </row>
    <row r="266" spans="1:23" ht="20.100000000000001" customHeight="1" x14ac:dyDescent="0.2">
      <c r="A266" s="73" t="s">
        <v>367</v>
      </c>
      <c r="B266" s="74"/>
      <c r="C266" s="74"/>
      <c r="D266" s="74"/>
      <c r="E266" s="66" t="s">
        <v>60</v>
      </c>
      <c r="F266" s="66"/>
      <c r="G266" s="66"/>
      <c r="H266" s="66"/>
      <c r="I266" s="66"/>
      <c r="J266" s="66"/>
      <c r="K266" s="75"/>
      <c r="M266" s="73" t="s">
        <v>367</v>
      </c>
      <c r="N266" s="74"/>
      <c r="O266" s="74"/>
      <c r="P266" s="74"/>
      <c r="Q266" s="66" t="s">
        <v>62</v>
      </c>
      <c r="R266" s="66"/>
      <c r="S266" s="66"/>
      <c r="T266" s="66"/>
      <c r="U266" s="66"/>
      <c r="V266" s="66"/>
      <c r="W266" s="75"/>
    </row>
    <row r="267" spans="1:23" ht="20.100000000000001" customHeight="1" x14ac:dyDescent="0.2">
      <c r="A267" s="73"/>
      <c r="B267" s="74"/>
      <c r="C267" s="74"/>
      <c r="D267" s="74"/>
      <c r="E267" s="66"/>
      <c r="F267" s="66"/>
      <c r="G267" s="66"/>
      <c r="H267" s="66"/>
      <c r="I267" s="66"/>
      <c r="J267" s="66"/>
      <c r="K267" s="75"/>
      <c r="M267" s="73"/>
      <c r="N267" s="74"/>
      <c r="O267" s="74"/>
      <c r="P267" s="74"/>
      <c r="Q267" s="66"/>
      <c r="R267" s="66"/>
      <c r="S267" s="66"/>
      <c r="T267" s="66"/>
      <c r="U267" s="66"/>
      <c r="V267" s="66"/>
      <c r="W267" s="75"/>
    </row>
    <row r="268" spans="1:23" ht="20.100000000000001" customHeight="1" x14ac:dyDescent="0.2">
      <c r="A268" s="73" t="s">
        <v>368</v>
      </c>
      <c r="B268" s="74"/>
      <c r="C268" s="74"/>
      <c r="D268" s="74"/>
      <c r="E268" s="64" t="e">
        <f>client</f>
        <v>#VALUE!</v>
      </c>
      <c r="F268" s="64"/>
      <c r="G268" s="64"/>
      <c r="H268" s="64"/>
      <c r="I268" s="66" t="s">
        <v>57</v>
      </c>
      <c r="J268" s="66"/>
      <c r="K268" s="75"/>
      <c r="M268" s="73" t="s">
        <v>368</v>
      </c>
      <c r="N268" s="74"/>
      <c r="O268" s="74"/>
      <c r="P268" s="74"/>
      <c r="Q268" s="64" t="e">
        <f>client</f>
        <v>#VALUE!</v>
      </c>
      <c r="R268" s="64"/>
      <c r="S268" s="64"/>
      <c r="T268" s="64"/>
      <c r="U268" s="66" t="s">
        <v>57</v>
      </c>
      <c r="V268" s="66"/>
      <c r="W268" s="75"/>
    </row>
    <row r="269" spans="1:23" ht="20.100000000000001" customHeight="1" thickBot="1" x14ac:dyDescent="0.25">
      <c r="A269" s="76"/>
      <c r="B269" s="77"/>
      <c r="C269" s="77"/>
      <c r="D269" s="77"/>
      <c r="E269" s="78"/>
      <c r="F269" s="78"/>
      <c r="G269" s="78"/>
      <c r="H269" s="78"/>
      <c r="I269" s="79"/>
      <c r="J269" s="79"/>
      <c r="K269" s="80"/>
      <c r="M269" s="76"/>
      <c r="N269" s="77"/>
      <c r="O269" s="77"/>
      <c r="P269" s="77"/>
      <c r="Q269" s="78"/>
      <c r="R269" s="78"/>
      <c r="S269" s="78"/>
      <c r="T269" s="78"/>
      <c r="U269" s="79"/>
      <c r="V269" s="79"/>
      <c r="W269" s="80"/>
    </row>
    <row r="270" spans="1:23" ht="20.100000000000001" customHeight="1" thickBot="1" x14ac:dyDescent="0.25">
      <c r="B270" s="59"/>
      <c r="C270" s="59"/>
      <c r="D270" s="59"/>
      <c r="E270" s="59"/>
      <c r="N270" s="59"/>
      <c r="O270" s="59"/>
      <c r="P270" s="59"/>
      <c r="Q270" s="59"/>
    </row>
    <row r="271" spans="1:23" ht="20.100000000000001" customHeight="1" x14ac:dyDescent="0.2">
      <c r="A271" s="54" t="str">
        <f>"Bateau "&amp;modele&amp;" n°"</f>
        <v>Bateau CA40 n°</v>
      </c>
      <c r="B271" s="55"/>
      <c r="C271" s="55"/>
      <c r="D271" s="55"/>
      <c r="E271" s="55"/>
      <c r="F271" s="56">
        <v>18</v>
      </c>
      <c r="G271" s="57" t="str">
        <f>"cde n°"</f>
        <v>cde n°</v>
      </c>
      <c r="H271" s="57"/>
      <c r="I271" s="55" t="s">
        <v>322</v>
      </c>
      <c r="J271" s="55"/>
      <c r="K271" s="58"/>
      <c r="L271" s="59"/>
      <c r="M271" s="54" t="str">
        <f>"Bateau "&amp;modele&amp;" n°"</f>
        <v>Bateau CA40 n°</v>
      </c>
      <c r="N271" s="55"/>
      <c r="O271" s="55"/>
      <c r="P271" s="55"/>
      <c r="Q271" s="55"/>
      <c r="R271" s="56">
        <v>18</v>
      </c>
      <c r="S271" s="57" t="str">
        <f>"cde n°"</f>
        <v>cde n°</v>
      </c>
      <c r="T271" s="57"/>
      <c r="U271" s="55" t="s">
        <v>322</v>
      </c>
      <c r="V271" s="55"/>
      <c r="W271" s="58"/>
    </row>
    <row r="272" spans="1:23" ht="20.100000000000001" customHeight="1" x14ac:dyDescent="0.2">
      <c r="A272" s="63"/>
      <c r="B272" s="64"/>
      <c r="C272" s="64"/>
      <c r="D272" s="64"/>
      <c r="E272" s="64"/>
      <c r="F272" s="65"/>
      <c r="G272" s="66"/>
      <c r="H272" s="66"/>
      <c r="I272" s="64"/>
      <c r="J272" s="64"/>
      <c r="K272" s="67"/>
      <c r="L272" s="59"/>
      <c r="M272" s="63"/>
      <c r="N272" s="64"/>
      <c r="O272" s="64"/>
      <c r="P272" s="64"/>
      <c r="Q272" s="64"/>
      <c r="R272" s="65"/>
      <c r="S272" s="66"/>
      <c r="T272" s="66"/>
      <c r="U272" s="64"/>
      <c r="V272" s="64"/>
      <c r="W272" s="67"/>
    </row>
    <row r="273" spans="1:23" ht="20.100000000000001" customHeight="1" x14ac:dyDescent="0.2">
      <c r="A273" s="96" t="s">
        <v>61</v>
      </c>
      <c r="B273" s="69"/>
      <c r="C273" s="69"/>
      <c r="D273" s="69"/>
      <c r="E273" s="69"/>
      <c r="F273" s="69"/>
      <c r="G273" s="69"/>
      <c r="H273" s="69"/>
      <c r="I273" s="69"/>
      <c r="J273" s="69"/>
      <c r="K273" s="70"/>
      <c r="M273" s="96" t="s">
        <v>61</v>
      </c>
      <c r="N273" s="69"/>
      <c r="O273" s="69"/>
      <c r="P273" s="69"/>
      <c r="Q273" s="69"/>
      <c r="R273" s="69"/>
      <c r="S273" s="69"/>
      <c r="T273" s="69"/>
      <c r="U273" s="69"/>
      <c r="V273" s="69"/>
      <c r="W273" s="70"/>
    </row>
    <row r="274" spans="1:23" ht="20.100000000000001" customHeight="1" x14ac:dyDescent="0.2">
      <c r="A274" s="71" t="s">
        <v>364</v>
      </c>
      <c r="B274" s="72"/>
      <c r="C274" s="72"/>
      <c r="D274" s="72"/>
      <c r="E274" s="72"/>
      <c r="F274" s="72"/>
      <c r="G274" s="72"/>
      <c r="H274" s="69" t="s">
        <v>375</v>
      </c>
      <c r="I274" s="69"/>
      <c r="J274" s="69"/>
      <c r="K274" s="70"/>
      <c r="M274" s="71" t="s">
        <v>364</v>
      </c>
      <c r="N274" s="72"/>
      <c r="O274" s="72"/>
      <c r="P274" s="72"/>
      <c r="Q274" s="72"/>
      <c r="R274" s="72"/>
      <c r="S274" s="72"/>
      <c r="T274" s="69" t="s">
        <v>376</v>
      </c>
      <c r="U274" s="69"/>
      <c r="V274" s="69"/>
      <c r="W274" s="70"/>
    </row>
    <row r="275" spans="1:23" ht="20.100000000000001" customHeight="1" x14ac:dyDescent="0.2">
      <c r="A275" s="73" t="s">
        <v>367</v>
      </c>
      <c r="B275" s="74"/>
      <c r="C275" s="74"/>
      <c r="D275" s="74"/>
      <c r="E275" s="66" t="s">
        <v>62</v>
      </c>
      <c r="F275" s="66"/>
      <c r="G275" s="66"/>
      <c r="H275" s="66"/>
      <c r="I275" s="66"/>
      <c r="J275" s="66"/>
      <c r="K275" s="75"/>
      <c r="M275" s="73" t="s">
        <v>367</v>
      </c>
      <c r="N275" s="74"/>
      <c r="O275" s="74"/>
      <c r="P275" s="74"/>
      <c r="Q275" s="66" t="s">
        <v>62</v>
      </c>
      <c r="R275" s="66"/>
      <c r="S275" s="66"/>
      <c r="T275" s="66"/>
      <c r="U275" s="66"/>
      <c r="V275" s="66"/>
      <c r="W275" s="75"/>
    </row>
    <row r="276" spans="1:23" ht="20.100000000000001" customHeight="1" x14ac:dyDescent="0.2">
      <c r="A276" s="73"/>
      <c r="B276" s="74"/>
      <c r="C276" s="74"/>
      <c r="D276" s="74"/>
      <c r="E276" s="66"/>
      <c r="F276" s="66"/>
      <c r="G276" s="66"/>
      <c r="H276" s="66"/>
      <c r="I276" s="66"/>
      <c r="J276" s="66"/>
      <c r="K276" s="75"/>
      <c r="M276" s="73"/>
      <c r="N276" s="74"/>
      <c r="O276" s="74"/>
      <c r="P276" s="74"/>
      <c r="Q276" s="66"/>
      <c r="R276" s="66"/>
      <c r="S276" s="66"/>
      <c r="T276" s="66"/>
      <c r="U276" s="66"/>
      <c r="V276" s="66"/>
      <c r="W276" s="75"/>
    </row>
    <row r="277" spans="1:23" ht="20.100000000000001" customHeight="1" x14ac:dyDescent="0.2">
      <c r="A277" s="73" t="s">
        <v>368</v>
      </c>
      <c r="B277" s="74"/>
      <c r="C277" s="74"/>
      <c r="D277" s="74"/>
      <c r="E277" s="64" t="e">
        <f>client</f>
        <v>#VALUE!</v>
      </c>
      <c r="F277" s="64"/>
      <c r="G277" s="64"/>
      <c r="H277" s="64"/>
      <c r="I277" s="66" t="s">
        <v>57</v>
      </c>
      <c r="J277" s="66"/>
      <c r="K277" s="75"/>
      <c r="M277" s="73" t="s">
        <v>368</v>
      </c>
      <c r="N277" s="74"/>
      <c r="O277" s="74"/>
      <c r="P277" s="74"/>
      <c r="Q277" s="64" t="e">
        <f>client</f>
        <v>#VALUE!</v>
      </c>
      <c r="R277" s="64"/>
      <c r="S277" s="64"/>
      <c r="T277" s="64"/>
      <c r="U277" s="66" t="s">
        <v>57</v>
      </c>
      <c r="V277" s="66"/>
      <c r="W277" s="75"/>
    </row>
    <row r="278" spans="1:23" ht="20.100000000000001" customHeight="1" thickBot="1" x14ac:dyDescent="0.25">
      <c r="A278" s="76"/>
      <c r="B278" s="77"/>
      <c r="C278" s="77"/>
      <c r="D278" s="77"/>
      <c r="E278" s="78"/>
      <c r="F278" s="78"/>
      <c r="G278" s="78"/>
      <c r="H278" s="78"/>
      <c r="I278" s="79"/>
      <c r="J278" s="79"/>
      <c r="K278" s="80"/>
      <c r="M278" s="76"/>
      <c r="N278" s="77"/>
      <c r="O278" s="77"/>
      <c r="P278" s="77"/>
      <c r="Q278" s="78"/>
      <c r="R278" s="78"/>
      <c r="S278" s="78"/>
      <c r="T278" s="78"/>
      <c r="U278" s="79"/>
      <c r="V278" s="79"/>
      <c r="W278" s="80"/>
    </row>
    <row r="279" spans="1:23" ht="20.100000000000001" customHeight="1" thickBot="1" x14ac:dyDescent="0.25">
      <c r="B279" s="59"/>
      <c r="C279" s="59"/>
      <c r="D279" s="59"/>
      <c r="E279" s="59"/>
      <c r="N279" s="59"/>
      <c r="O279" s="59"/>
      <c r="P279" s="59"/>
      <c r="Q279" s="59"/>
    </row>
    <row r="280" spans="1:23" ht="20.100000000000001" customHeight="1" x14ac:dyDescent="0.2">
      <c r="A280" s="54" t="str">
        <f>"Bateau "&amp;modele&amp;" n°"</f>
        <v>Bateau CA40 n°</v>
      </c>
      <c r="B280" s="55"/>
      <c r="C280" s="55"/>
      <c r="D280" s="55"/>
      <c r="E280" s="55"/>
      <c r="F280" s="56">
        <v>18</v>
      </c>
      <c r="G280" s="57" t="str">
        <f>"cde n°"</f>
        <v>cde n°</v>
      </c>
      <c r="H280" s="57"/>
      <c r="I280" s="55" t="s">
        <v>322</v>
      </c>
      <c r="J280" s="55"/>
      <c r="K280" s="58"/>
      <c r="L280" s="59"/>
      <c r="M280" s="54" t="str">
        <f>"Bateau "&amp;modele&amp;" n°"</f>
        <v>Bateau CA40 n°</v>
      </c>
      <c r="N280" s="55"/>
      <c r="O280" s="55"/>
      <c r="P280" s="55"/>
      <c r="Q280" s="55"/>
      <c r="R280" s="56">
        <v>18</v>
      </c>
      <c r="S280" s="57" t="str">
        <f>"cde n°"</f>
        <v>cde n°</v>
      </c>
      <c r="T280" s="57"/>
      <c r="U280" s="55" t="s">
        <v>322</v>
      </c>
      <c r="V280" s="55"/>
      <c r="W280" s="58"/>
    </row>
    <row r="281" spans="1:23" ht="20.100000000000001" customHeight="1" x14ac:dyDescent="0.2">
      <c r="A281" s="63"/>
      <c r="B281" s="64"/>
      <c r="C281" s="64"/>
      <c r="D281" s="64"/>
      <c r="E281" s="64"/>
      <c r="F281" s="65"/>
      <c r="G281" s="66"/>
      <c r="H281" s="66"/>
      <c r="I281" s="64"/>
      <c r="J281" s="64"/>
      <c r="K281" s="67"/>
      <c r="L281" s="59"/>
      <c r="M281" s="63"/>
      <c r="N281" s="64"/>
      <c r="O281" s="64"/>
      <c r="P281" s="64"/>
      <c r="Q281" s="64"/>
      <c r="R281" s="65"/>
      <c r="S281" s="66"/>
      <c r="T281" s="66"/>
      <c r="U281" s="64"/>
      <c r="V281" s="64"/>
      <c r="W281" s="67"/>
    </row>
    <row r="282" spans="1:23" ht="20.100000000000001" customHeight="1" x14ac:dyDescent="0.2">
      <c r="A282" s="97" t="s">
        <v>76</v>
      </c>
      <c r="B282" s="69"/>
      <c r="C282" s="69"/>
      <c r="D282" s="69"/>
      <c r="E282" s="69"/>
      <c r="F282" s="69"/>
      <c r="G282" s="69"/>
      <c r="H282" s="69"/>
      <c r="I282" s="69"/>
      <c r="J282" s="69"/>
      <c r="K282" s="70"/>
      <c r="M282" s="97" t="s">
        <v>76</v>
      </c>
      <c r="N282" s="69"/>
      <c r="O282" s="69"/>
      <c r="P282" s="69"/>
      <c r="Q282" s="69"/>
      <c r="R282" s="69"/>
      <c r="S282" s="69"/>
      <c r="T282" s="69"/>
      <c r="U282" s="69"/>
      <c r="V282" s="69"/>
      <c r="W282" s="70"/>
    </row>
    <row r="283" spans="1:23" ht="20.100000000000001" customHeight="1" x14ac:dyDescent="0.2">
      <c r="A283" s="71" t="s">
        <v>364</v>
      </c>
      <c r="B283" s="72"/>
      <c r="C283" s="72"/>
      <c r="D283" s="72"/>
      <c r="E283" s="72"/>
      <c r="F283" s="72"/>
      <c r="G283" s="72"/>
      <c r="H283" s="69" t="s">
        <v>378</v>
      </c>
      <c r="I283" s="69"/>
      <c r="J283" s="69"/>
      <c r="K283" s="70"/>
      <c r="M283" s="71" t="s">
        <v>364</v>
      </c>
      <c r="N283" s="72"/>
      <c r="O283" s="72"/>
      <c r="P283" s="72"/>
      <c r="Q283" s="72"/>
      <c r="R283" s="72"/>
      <c r="S283" s="72"/>
      <c r="T283" s="69" t="s">
        <v>379</v>
      </c>
      <c r="U283" s="69"/>
      <c r="V283" s="69"/>
      <c r="W283" s="70"/>
    </row>
    <row r="284" spans="1:23" ht="20.100000000000001" customHeight="1" x14ac:dyDescent="0.2">
      <c r="A284" s="73" t="s">
        <v>367</v>
      </c>
      <c r="B284" s="74"/>
      <c r="C284" s="74"/>
      <c r="D284" s="74"/>
      <c r="E284" s="66" t="s">
        <v>77</v>
      </c>
      <c r="F284" s="66"/>
      <c r="G284" s="66"/>
      <c r="H284" s="66"/>
      <c r="I284" s="66"/>
      <c r="J284" s="66"/>
      <c r="K284" s="75"/>
      <c r="M284" s="73" t="s">
        <v>367</v>
      </c>
      <c r="N284" s="74"/>
      <c r="O284" s="74"/>
      <c r="P284" s="74"/>
      <c r="Q284" s="66" t="s">
        <v>77</v>
      </c>
      <c r="R284" s="66"/>
      <c r="S284" s="66"/>
      <c r="T284" s="66"/>
      <c r="U284" s="66"/>
      <c r="V284" s="66"/>
      <c r="W284" s="75"/>
    </row>
    <row r="285" spans="1:23" ht="20.100000000000001" customHeight="1" x14ac:dyDescent="0.2">
      <c r="A285" s="73"/>
      <c r="B285" s="74"/>
      <c r="C285" s="74"/>
      <c r="D285" s="74"/>
      <c r="E285" s="66"/>
      <c r="F285" s="66"/>
      <c r="G285" s="66"/>
      <c r="H285" s="66"/>
      <c r="I285" s="66"/>
      <c r="J285" s="66"/>
      <c r="K285" s="75"/>
      <c r="M285" s="73"/>
      <c r="N285" s="74"/>
      <c r="O285" s="74"/>
      <c r="P285" s="74"/>
      <c r="Q285" s="66"/>
      <c r="R285" s="66"/>
      <c r="S285" s="66"/>
      <c r="T285" s="66"/>
      <c r="U285" s="66"/>
      <c r="V285" s="66"/>
      <c r="W285" s="75"/>
    </row>
    <row r="286" spans="1:23" ht="20.100000000000001" customHeight="1" x14ac:dyDescent="0.2">
      <c r="A286" s="73" t="s">
        <v>368</v>
      </c>
      <c r="B286" s="74"/>
      <c r="C286" s="74"/>
      <c r="D286" s="74"/>
      <c r="E286" s="64" t="e">
        <f>client</f>
        <v>#VALUE!</v>
      </c>
      <c r="F286" s="64"/>
      <c r="G286" s="64"/>
      <c r="H286" s="64"/>
      <c r="I286" s="66" t="s">
        <v>73</v>
      </c>
      <c r="J286" s="66"/>
      <c r="K286" s="75"/>
      <c r="M286" s="73" t="s">
        <v>368</v>
      </c>
      <c r="N286" s="74"/>
      <c r="O286" s="74"/>
      <c r="P286" s="74"/>
      <c r="Q286" s="64" t="e">
        <f>client</f>
        <v>#VALUE!</v>
      </c>
      <c r="R286" s="64"/>
      <c r="S286" s="64"/>
      <c r="T286" s="64"/>
      <c r="U286" s="66" t="s">
        <v>73</v>
      </c>
      <c r="V286" s="66"/>
      <c r="W286" s="75"/>
    </row>
    <row r="287" spans="1:23" ht="20.100000000000001" customHeight="1" thickBot="1" x14ac:dyDescent="0.25">
      <c r="A287" s="76"/>
      <c r="B287" s="77"/>
      <c r="C287" s="77"/>
      <c r="D287" s="77"/>
      <c r="E287" s="78"/>
      <c r="F287" s="78"/>
      <c r="G287" s="78"/>
      <c r="H287" s="78"/>
      <c r="I287" s="79"/>
      <c r="J287" s="79"/>
      <c r="K287" s="80"/>
      <c r="M287" s="76"/>
      <c r="N287" s="77"/>
      <c r="O287" s="77"/>
      <c r="P287" s="77"/>
      <c r="Q287" s="78"/>
      <c r="R287" s="78"/>
      <c r="S287" s="78"/>
      <c r="T287" s="78"/>
      <c r="U287" s="79"/>
      <c r="V287" s="79"/>
      <c r="W287" s="80"/>
    </row>
    <row r="288" spans="1:23" ht="20.100000000000001" customHeight="1" thickBot="1" x14ac:dyDescent="0.25">
      <c r="B288" s="59"/>
      <c r="C288" s="59"/>
      <c r="D288" s="59"/>
      <c r="E288" s="59"/>
      <c r="N288" s="59"/>
      <c r="O288" s="59"/>
      <c r="P288" s="59"/>
      <c r="Q288" s="59"/>
    </row>
    <row r="289" spans="1:23" ht="20.100000000000001" customHeight="1" x14ac:dyDescent="0.2">
      <c r="A289" s="54" t="str">
        <f>"Bateau "&amp;modele&amp;" n°"</f>
        <v>Bateau CA40 n°</v>
      </c>
      <c r="B289" s="55"/>
      <c r="C289" s="55"/>
      <c r="D289" s="55"/>
      <c r="E289" s="55"/>
      <c r="F289" s="56">
        <v>18</v>
      </c>
      <c r="G289" s="57" t="str">
        <f>"cde n°"</f>
        <v>cde n°</v>
      </c>
      <c r="H289" s="57"/>
      <c r="I289" s="55" t="s">
        <v>322</v>
      </c>
      <c r="J289" s="55"/>
      <c r="K289" s="58"/>
      <c r="L289" s="59"/>
      <c r="M289" s="54" t="str">
        <f>"Bateau "&amp;modele&amp;" n°"</f>
        <v>Bateau CA40 n°</v>
      </c>
      <c r="N289" s="55"/>
      <c r="O289" s="55"/>
      <c r="P289" s="55"/>
      <c r="Q289" s="55"/>
      <c r="R289" s="56">
        <v>18</v>
      </c>
      <c r="S289" s="57" t="str">
        <f>"cde n°"</f>
        <v>cde n°</v>
      </c>
      <c r="T289" s="57"/>
      <c r="U289" s="55" t="s">
        <v>322</v>
      </c>
      <c r="V289" s="55"/>
      <c r="W289" s="58"/>
    </row>
    <row r="290" spans="1:23" ht="20.100000000000001" customHeight="1" x14ac:dyDescent="0.2">
      <c r="A290" s="63"/>
      <c r="B290" s="64"/>
      <c r="C290" s="64"/>
      <c r="D290" s="64"/>
      <c r="E290" s="64"/>
      <c r="F290" s="65"/>
      <c r="G290" s="66"/>
      <c r="H290" s="66"/>
      <c r="I290" s="64"/>
      <c r="J290" s="64"/>
      <c r="K290" s="67"/>
      <c r="L290" s="59"/>
      <c r="M290" s="63"/>
      <c r="N290" s="64"/>
      <c r="O290" s="64"/>
      <c r="P290" s="64"/>
      <c r="Q290" s="64"/>
      <c r="R290" s="65"/>
      <c r="S290" s="66"/>
      <c r="T290" s="66"/>
      <c r="U290" s="64"/>
      <c r="V290" s="64"/>
      <c r="W290" s="67"/>
    </row>
    <row r="291" spans="1:23" ht="20.100000000000001" customHeight="1" x14ac:dyDescent="0.2">
      <c r="A291" s="97" t="s">
        <v>76</v>
      </c>
      <c r="B291" s="69"/>
      <c r="C291" s="69"/>
      <c r="D291" s="69"/>
      <c r="E291" s="69"/>
      <c r="F291" s="69"/>
      <c r="G291" s="69"/>
      <c r="H291" s="69"/>
      <c r="I291" s="69"/>
      <c r="J291" s="69"/>
      <c r="K291" s="70"/>
      <c r="M291" s="97" t="s">
        <v>76</v>
      </c>
      <c r="N291" s="69"/>
      <c r="O291" s="69"/>
      <c r="P291" s="69"/>
      <c r="Q291" s="69"/>
      <c r="R291" s="69"/>
      <c r="S291" s="69"/>
      <c r="T291" s="69"/>
      <c r="U291" s="69"/>
      <c r="V291" s="69"/>
      <c r="W291" s="70"/>
    </row>
    <row r="292" spans="1:23" ht="20.100000000000001" customHeight="1" x14ac:dyDescent="0.2">
      <c r="A292" s="71" t="s">
        <v>364</v>
      </c>
      <c r="B292" s="72"/>
      <c r="C292" s="72"/>
      <c r="D292" s="72"/>
      <c r="E292" s="72"/>
      <c r="F292" s="72"/>
      <c r="G292" s="72"/>
      <c r="H292" s="69" t="s">
        <v>380</v>
      </c>
      <c r="I292" s="69"/>
      <c r="J292" s="69"/>
      <c r="K292" s="70"/>
      <c r="M292" s="71" t="s">
        <v>364</v>
      </c>
      <c r="N292" s="72"/>
      <c r="O292" s="72"/>
      <c r="P292" s="72"/>
      <c r="Q292" s="72"/>
      <c r="R292" s="72"/>
      <c r="S292" s="72"/>
      <c r="T292" s="69" t="s">
        <v>381</v>
      </c>
      <c r="U292" s="69"/>
      <c r="V292" s="69"/>
      <c r="W292" s="70"/>
    </row>
    <row r="293" spans="1:23" ht="20.100000000000001" customHeight="1" x14ac:dyDescent="0.2">
      <c r="A293" s="73" t="s">
        <v>367</v>
      </c>
      <c r="B293" s="74"/>
      <c r="C293" s="74"/>
      <c r="D293" s="74"/>
      <c r="E293" s="66" t="s">
        <v>77</v>
      </c>
      <c r="F293" s="66"/>
      <c r="G293" s="66"/>
      <c r="H293" s="66"/>
      <c r="I293" s="66"/>
      <c r="J293" s="66"/>
      <c r="K293" s="75"/>
      <c r="M293" s="73" t="s">
        <v>367</v>
      </c>
      <c r="N293" s="74"/>
      <c r="O293" s="74"/>
      <c r="P293" s="74"/>
      <c r="Q293" s="66" t="s">
        <v>77</v>
      </c>
      <c r="R293" s="66"/>
      <c r="S293" s="66"/>
      <c r="T293" s="66"/>
      <c r="U293" s="66"/>
      <c r="V293" s="66"/>
      <c r="W293" s="75"/>
    </row>
    <row r="294" spans="1:23" ht="20.100000000000001" customHeight="1" x14ac:dyDescent="0.2">
      <c r="A294" s="73"/>
      <c r="B294" s="74"/>
      <c r="C294" s="74"/>
      <c r="D294" s="74"/>
      <c r="E294" s="66"/>
      <c r="F294" s="66"/>
      <c r="G294" s="66"/>
      <c r="H294" s="66"/>
      <c r="I294" s="66"/>
      <c r="J294" s="66"/>
      <c r="K294" s="75"/>
      <c r="M294" s="73"/>
      <c r="N294" s="74"/>
      <c r="O294" s="74"/>
      <c r="P294" s="74"/>
      <c r="Q294" s="66"/>
      <c r="R294" s="66"/>
      <c r="S294" s="66"/>
      <c r="T294" s="66"/>
      <c r="U294" s="66"/>
      <c r="V294" s="66"/>
      <c r="W294" s="75"/>
    </row>
    <row r="295" spans="1:23" ht="20.100000000000001" customHeight="1" x14ac:dyDescent="0.2">
      <c r="A295" s="73" t="s">
        <v>368</v>
      </c>
      <c r="B295" s="74"/>
      <c r="C295" s="74"/>
      <c r="D295" s="74"/>
      <c r="E295" s="64" t="e">
        <f>client</f>
        <v>#VALUE!</v>
      </c>
      <c r="F295" s="64"/>
      <c r="G295" s="64"/>
      <c r="H295" s="64"/>
      <c r="I295" s="66" t="s">
        <v>73</v>
      </c>
      <c r="J295" s="66"/>
      <c r="K295" s="75"/>
      <c r="M295" s="73" t="s">
        <v>368</v>
      </c>
      <c r="N295" s="74"/>
      <c r="O295" s="74"/>
      <c r="P295" s="74"/>
      <c r="Q295" s="64" t="e">
        <f>client</f>
        <v>#VALUE!</v>
      </c>
      <c r="R295" s="64"/>
      <c r="S295" s="64"/>
      <c r="T295" s="64"/>
      <c r="U295" s="66" t="s">
        <v>73</v>
      </c>
      <c r="V295" s="66"/>
      <c r="W295" s="75"/>
    </row>
    <row r="296" spans="1:23" ht="20.100000000000001" customHeight="1" thickBot="1" x14ac:dyDescent="0.25">
      <c r="A296" s="76"/>
      <c r="B296" s="77"/>
      <c r="C296" s="77"/>
      <c r="D296" s="77"/>
      <c r="E296" s="78"/>
      <c r="F296" s="78"/>
      <c r="G296" s="78"/>
      <c r="H296" s="78"/>
      <c r="I296" s="79"/>
      <c r="J296" s="79"/>
      <c r="K296" s="80"/>
      <c r="M296" s="76"/>
      <c r="N296" s="77"/>
      <c r="O296" s="77"/>
      <c r="P296" s="77"/>
      <c r="Q296" s="78"/>
      <c r="R296" s="78"/>
      <c r="S296" s="78"/>
      <c r="T296" s="78"/>
      <c r="U296" s="79"/>
      <c r="V296" s="79"/>
      <c r="W296" s="80"/>
    </row>
    <row r="297" spans="1:23" ht="20.100000000000001" customHeight="1" thickBot="1" x14ac:dyDescent="0.25">
      <c r="B297" s="59"/>
      <c r="C297" s="59"/>
      <c r="D297" s="59"/>
      <c r="E297" s="59"/>
      <c r="N297" s="59"/>
      <c r="O297" s="59"/>
      <c r="P297" s="59"/>
      <c r="Q297" s="59"/>
    </row>
    <row r="298" spans="1:23" ht="20.100000000000001" customHeight="1" x14ac:dyDescent="0.2">
      <c r="A298" s="54" t="str">
        <f>"Bateau "&amp;modele&amp;" n°"</f>
        <v>Bateau CA40 n°</v>
      </c>
      <c r="B298" s="55"/>
      <c r="C298" s="55"/>
      <c r="D298" s="55"/>
      <c r="E298" s="55"/>
      <c r="F298" s="56">
        <v>18</v>
      </c>
      <c r="G298" s="57" t="str">
        <f>"cde n°"</f>
        <v>cde n°</v>
      </c>
      <c r="H298" s="57"/>
      <c r="I298" s="55" t="s">
        <v>322</v>
      </c>
      <c r="J298" s="55"/>
      <c r="K298" s="58"/>
      <c r="L298" s="59"/>
      <c r="M298" s="54" t="str">
        <f>"Bateau "&amp;modele&amp;" n°"</f>
        <v>Bateau CA40 n°</v>
      </c>
      <c r="N298" s="55"/>
      <c r="O298" s="55"/>
      <c r="P298" s="55"/>
      <c r="Q298" s="55"/>
      <c r="R298" s="56">
        <v>18</v>
      </c>
      <c r="S298" s="57" t="str">
        <f>"cde n°"</f>
        <v>cde n°</v>
      </c>
      <c r="T298" s="57"/>
      <c r="U298" s="55" t="s">
        <v>322</v>
      </c>
      <c r="V298" s="55"/>
      <c r="W298" s="58"/>
    </row>
    <row r="299" spans="1:23" ht="20.100000000000001" customHeight="1" x14ac:dyDescent="0.2">
      <c r="A299" s="63"/>
      <c r="B299" s="64"/>
      <c r="C299" s="64"/>
      <c r="D299" s="64"/>
      <c r="E299" s="64"/>
      <c r="F299" s="65"/>
      <c r="G299" s="66"/>
      <c r="H299" s="66"/>
      <c r="I299" s="64"/>
      <c r="J299" s="64"/>
      <c r="K299" s="67"/>
      <c r="L299" s="59"/>
      <c r="M299" s="63"/>
      <c r="N299" s="64"/>
      <c r="O299" s="64"/>
      <c r="P299" s="64"/>
      <c r="Q299" s="64"/>
      <c r="R299" s="65"/>
      <c r="S299" s="66"/>
      <c r="T299" s="66"/>
      <c r="U299" s="64"/>
      <c r="V299" s="64"/>
      <c r="W299" s="67"/>
    </row>
    <row r="300" spans="1:23" ht="20.100000000000001" customHeight="1" x14ac:dyDescent="0.2">
      <c r="A300" s="97" t="s">
        <v>78</v>
      </c>
      <c r="B300" s="69"/>
      <c r="C300" s="69"/>
      <c r="D300" s="69"/>
      <c r="E300" s="69"/>
      <c r="F300" s="69"/>
      <c r="G300" s="69"/>
      <c r="H300" s="69"/>
      <c r="I300" s="69"/>
      <c r="J300" s="69"/>
      <c r="K300" s="70"/>
      <c r="M300" s="97" t="s">
        <v>78</v>
      </c>
      <c r="N300" s="69"/>
      <c r="O300" s="69"/>
      <c r="P300" s="69"/>
      <c r="Q300" s="69"/>
      <c r="R300" s="69"/>
      <c r="S300" s="69"/>
      <c r="T300" s="69"/>
      <c r="U300" s="69"/>
      <c r="V300" s="69"/>
      <c r="W300" s="70"/>
    </row>
    <row r="301" spans="1:23" ht="20.100000000000001" customHeight="1" x14ac:dyDescent="0.2">
      <c r="A301" s="71" t="s">
        <v>364</v>
      </c>
      <c r="B301" s="72"/>
      <c r="C301" s="72"/>
      <c r="D301" s="72"/>
      <c r="E301" s="72"/>
      <c r="F301" s="72"/>
      <c r="G301" s="72"/>
      <c r="H301" s="69" t="s">
        <v>382</v>
      </c>
      <c r="I301" s="69"/>
      <c r="J301" s="69"/>
      <c r="K301" s="70"/>
      <c r="M301" s="71" t="s">
        <v>364</v>
      </c>
      <c r="N301" s="72"/>
      <c r="O301" s="72"/>
      <c r="P301" s="72"/>
      <c r="Q301" s="72"/>
      <c r="R301" s="72"/>
      <c r="S301" s="72"/>
      <c r="T301" s="69" t="s">
        <v>383</v>
      </c>
      <c r="U301" s="69"/>
      <c r="V301" s="69"/>
      <c r="W301" s="70"/>
    </row>
    <row r="302" spans="1:23" ht="20.100000000000001" customHeight="1" x14ac:dyDescent="0.2">
      <c r="A302" s="73" t="s">
        <v>367</v>
      </c>
      <c r="B302" s="74"/>
      <c r="C302" s="74"/>
      <c r="D302" s="74"/>
      <c r="E302" s="66" t="s">
        <v>79</v>
      </c>
      <c r="F302" s="66"/>
      <c r="G302" s="66"/>
      <c r="H302" s="66"/>
      <c r="I302" s="66"/>
      <c r="J302" s="66"/>
      <c r="K302" s="75"/>
      <c r="M302" s="73" t="s">
        <v>367</v>
      </c>
      <c r="N302" s="74"/>
      <c r="O302" s="74"/>
      <c r="P302" s="74"/>
      <c r="Q302" s="66" t="s">
        <v>79</v>
      </c>
      <c r="R302" s="66"/>
      <c r="S302" s="66"/>
      <c r="T302" s="66"/>
      <c r="U302" s="66"/>
      <c r="V302" s="66"/>
      <c r="W302" s="75"/>
    </row>
    <row r="303" spans="1:23" ht="20.100000000000001" customHeight="1" x14ac:dyDescent="0.2">
      <c r="A303" s="73"/>
      <c r="B303" s="74"/>
      <c r="C303" s="74"/>
      <c r="D303" s="74"/>
      <c r="E303" s="66"/>
      <c r="F303" s="66"/>
      <c r="G303" s="66"/>
      <c r="H303" s="66"/>
      <c r="I303" s="66"/>
      <c r="J303" s="66"/>
      <c r="K303" s="75"/>
      <c r="M303" s="73"/>
      <c r="N303" s="74"/>
      <c r="O303" s="74"/>
      <c r="P303" s="74"/>
      <c r="Q303" s="66"/>
      <c r="R303" s="66"/>
      <c r="S303" s="66"/>
      <c r="T303" s="66"/>
      <c r="U303" s="66"/>
      <c r="V303" s="66"/>
      <c r="W303" s="75"/>
    </row>
    <row r="304" spans="1:23" ht="20.100000000000001" customHeight="1" x14ac:dyDescent="0.2">
      <c r="A304" s="73" t="s">
        <v>368</v>
      </c>
      <c r="B304" s="74"/>
      <c r="C304" s="74"/>
      <c r="D304" s="74"/>
      <c r="E304" s="64" t="e">
        <f>client</f>
        <v>#VALUE!</v>
      </c>
      <c r="F304" s="64"/>
      <c r="G304" s="64"/>
      <c r="H304" s="64"/>
      <c r="I304" s="66" t="s">
        <v>73</v>
      </c>
      <c r="J304" s="66"/>
      <c r="K304" s="75"/>
      <c r="M304" s="73" t="s">
        <v>368</v>
      </c>
      <c r="N304" s="74"/>
      <c r="O304" s="74"/>
      <c r="P304" s="74"/>
      <c r="Q304" s="64" t="e">
        <f>client</f>
        <v>#VALUE!</v>
      </c>
      <c r="R304" s="64"/>
      <c r="S304" s="64"/>
      <c r="T304" s="64"/>
      <c r="U304" s="66" t="s">
        <v>73</v>
      </c>
      <c r="V304" s="66"/>
      <c r="W304" s="75"/>
    </row>
    <row r="305" spans="1:23" ht="20.100000000000001" customHeight="1" thickBot="1" x14ac:dyDescent="0.25">
      <c r="A305" s="76"/>
      <c r="B305" s="77"/>
      <c r="C305" s="77"/>
      <c r="D305" s="77"/>
      <c r="E305" s="78"/>
      <c r="F305" s="78"/>
      <c r="G305" s="78"/>
      <c r="H305" s="78"/>
      <c r="I305" s="79"/>
      <c r="J305" s="79"/>
      <c r="K305" s="80"/>
      <c r="M305" s="76"/>
      <c r="N305" s="77"/>
      <c r="O305" s="77"/>
      <c r="P305" s="77"/>
      <c r="Q305" s="78"/>
      <c r="R305" s="78"/>
      <c r="S305" s="78"/>
      <c r="T305" s="78"/>
      <c r="U305" s="79"/>
      <c r="V305" s="79"/>
      <c r="W305" s="80"/>
    </row>
    <row r="306" spans="1:23" ht="20.100000000000001" customHeight="1" thickBot="1" x14ac:dyDescent="0.25">
      <c r="B306" s="59"/>
      <c r="C306" s="59"/>
      <c r="D306" s="59"/>
      <c r="E306" s="59"/>
      <c r="N306" s="59"/>
      <c r="O306" s="59"/>
      <c r="P306" s="59"/>
      <c r="Q306" s="59"/>
    </row>
    <row r="307" spans="1:23" ht="20.100000000000001" customHeight="1" x14ac:dyDescent="0.2">
      <c r="A307" s="54" t="str">
        <f>"Bateau "&amp;modele&amp;" n°"</f>
        <v>Bateau CA40 n°</v>
      </c>
      <c r="B307" s="55"/>
      <c r="C307" s="55"/>
      <c r="D307" s="55"/>
      <c r="E307" s="55"/>
      <c r="F307" s="56">
        <v>18</v>
      </c>
      <c r="G307" s="57" t="str">
        <f>"cde n°"</f>
        <v>cde n°</v>
      </c>
      <c r="H307" s="57"/>
      <c r="I307" s="55" t="s">
        <v>322</v>
      </c>
      <c r="J307" s="55"/>
      <c r="K307" s="58"/>
      <c r="L307" s="59"/>
      <c r="M307" s="54" t="str">
        <f>"Bateau "&amp;modele&amp;" n°"</f>
        <v>Bateau CA40 n°</v>
      </c>
      <c r="N307" s="55"/>
      <c r="O307" s="55"/>
      <c r="P307" s="55"/>
      <c r="Q307" s="55"/>
      <c r="R307" s="56">
        <v>18</v>
      </c>
      <c r="S307" s="57" t="str">
        <f>"cde n°"</f>
        <v>cde n°</v>
      </c>
      <c r="T307" s="57"/>
      <c r="U307" s="55" t="s">
        <v>322</v>
      </c>
      <c r="V307" s="55"/>
      <c r="W307" s="58"/>
    </row>
    <row r="308" spans="1:23" ht="20.100000000000001" customHeight="1" x14ac:dyDescent="0.2">
      <c r="A308" s="63"/>
      <c r="B308" s="64"/>
      <c r="C308" s="64"/>
      <c r="D308" s="64"/>
      <c r="E308" s="64"/>
      <c r="F308" s="65"/>
      <c r="G308" s="66"/>
      <c r="H308" s="66"/>
      <c r="I308" s="64"/>
      <c r="J308" s="64"/>
      <c r="K308" s="67"/>
      <c r="L308" s="59"/>
      <c r="M308" s="63"/>
      <c r="N308" s="64"/>
      <c r="O308" s="64"/>
      <c r="P308" s="64"/>
      <c r="Q308" s="64"/>
      <c r="R308" s="65"/>
      <c r="S308" s="66"/>
      <c r="T308" s="66"/>
      <c r="U308" s="64"/>
      <c r="V308" s="64"/>
      <c r="W308" s="67"/>
    </row>
    <row r="309" spans="1:23" ht="20.100000000000001" customHeight="1" x14ac:dyDescent="0.2">
      <c r="A309" s="97" t="s">
        <v>78</v>
      </c>
      <c r="B309" s="69"/>
      <c r="C309" s="69"/>
      <c r="D309" s="69"/>
      <c r="E309" s="69"/>
      <c r="F309" s="69"/>
      <c r="G309" s="69"/>
      <c r="H309" s="69"/>
      <c r="I309" s="69"/>
      <c r="J309" s="69"/>
      <c r="K309" s="70"/>
      <c r="M309" s="97" t="s">
        <v>78</v>
      </c>
      <c r="N309" s="69"/>
      <c r="O309" s="69"/>
      <c r="P309" s="69"/>
      <c r="Q309" s="69"/>
      <c r="R309" s="69"/>
      <c r="S309" s="69"/>
      <c r="T309" s="69"/>
      <c r="U309" s="69"/>
      <c r="V309" s="69"/>
      <c r="W309" s="70"/>
    </row>
    <row r="310" spans="1:23" ht="20.100000000000001" customHeight="1" x14ac:dyDescent="0.2">
      <c r="A310" s="71" t="s">
        <v>364</v>
      </c>
      <c r="B310" s="72"/>
      <c r="C310" s="72"/>
      <c r="D310" s="72"/>
      <c r="E310" s="72"/>
      <c r="F310" s="72"/>
      <c r="G310" s="72"/>
      <c r="H310" s="69" t="s">
        <v>384</v>
      </c>
      <c r="I310" s="69"/>
      <c r="J310" s="69"/>
      <c r="K310" s="70"/>
      <c r="M310" s="71" t="s">
        <v>364</v>
      </c>
      <c r="N310" s="72"/>
      <c r="O310" s="72"/>
      <c r="P310" s="72"/>
      <c r="Q310" s="72"/>
      <c r="R310" s="72"/>
      <c r="S310" s="72"/>
      <c r="T310" s="69" t="s">
        <v>385</v>
      </c>
      <c r="U310" s="69"/>
      <c r="V310" s="69"/>
      <c r="W310" s="70"/>
    </row>
    <row r="311" spans="1:23" ht="20.100000000000001" customHeight="1" x14ac:dyDescent="0.2">
      <c r="A311" s="73" t="s">
        <v>367</v>
      </c>
      <c r="B311" s="74"/>
      <c r="C311" s="74"/>
      <c r="D311" s="74"/>
      <c r="E311" s="66" t="s">
        <v>79</v>
      </c>
      <c r="F311" s="66"/>
      <c r="G311" s="66"/>
      <c r="H311" s="66"/>
      <c r="I311" s="66"/>
      <c r="J311" s="66"/>
      <c r="K311" s="75"/>
      <c r="M311" s="73" t="s">
        <v>367</v>
      </c>
      <c r="N311" s="74"/>
      <c r="O311" s="74"/>
      <c r="P311" s="74"/>
      <c r="Q311" s="66" t="s">
        <v>79</v>
      </c>
      <c r="R311" s="66"/>
      <c r="S311" s="66"/>
      <c r="T311" s="66"/>
      <c r="U311" s="66"/>
      <c r="V311" s="66"/>
      <c r="W311" s="75"/>
    </row>
    <row r="312" spans="1:23" ht="20.100000000000001" customHeight="1" x14ac:dyDescent="0.2">
      <c r="A312" s="73"/>
      <c r="B312" s="74"/>
      <c r="C312" s="74"/>
      <c r="D312" s="74"/>
      <c r="E312" s="66"/>
      <c r="F312" s="66"/>
      <c r="G312" s="66"/>
      <c r="H312" s="66"/>
      <c r="I312" s="66"/>
      <c r="J312" s="66"/>
      <c r="K312" s="75"/>
      <c r="M312" s="73"/>
      <c r="N312" s="74"/>
      <c r="O312" s="74"/>
      <c r="P312" s="74"/>
      <c r="Q312" s="66"/>
      <c r="R312" s="66"/>
      <c r="S312" s="66"/>
      <c r="T312" s="66"/>
      <c r="U312" s="66"/>
      <c r="V312" s="66"/>
      <c r="W312" s="75"/>
    </row>
    <row r="313" spans="1:23" ht="20.100000000000001" customHeight="1" x14ac:dyDescent="0.2">
      <c r="A313" s="73" t="s">
        <v>368</v>
      </c>
      <c r="B313" s="74"/>
      <c r="C313" s="74"/>
      <c r="D313" s="74"/>
      <c r="E313" s="64" t="e">
        <f>client</f>
        <v>#VALUE!</v>
      </c>
      <c r="F313" s="64"/>
      <c r="G313" s="64"/>
      <c r="H313" s="64"/>
      <c r="I313" s="66" t="s">
        <v>73</v>
      </c>
      <c r="J313" s="66"/>
      <c r="K313" s="75"/>
      <c r="M313" s="73" t="s">
        <v>368</v>
      </c>
      <c r="N313" s="74"/>
      <c r="O313" s="74"/>
      <c r="P313" s="74"/>
      <c r="Q313" s="64" t="e">
        <f>client</f>
        <v>#VALUE!</v>
      </c>
      <c r="R313" s="64"/>
      <c r="S313" s="64"/>
      <c r="T313" s="64"/>
      <c r="U313" s="66" t="s">
        <v>73</v>
      </c>
      <c r="V313" s="66"/>
      <c r="W313" s="75"/>
    </row>
    <row r="314" spans="1:23" ht="20.100000000000001" customHeight="1" thickBot="1" x14ac:dyDescent="0.25">
      <c r="A314" s="76"/>
      <c r="B314" s="77"/>
      <c r="C314" s="77"/>
      <c r="D314" s="77"/>
      <c r="E314" s="78"/>
      <c r="F314" s="78"/>
      <c r="G314" s="78"/>
      <c r="H314" s="78"/>
      <c r="I314" s="79"/>
      <c r="J314" s="79"/>
      <c r="K314" s="80"/>
      <c r="M314" s="76"/>
      <c r="N314" s="77"/>
      <c r="O314" s="77"/>
      <c r="P314" s="77"/>
      <c r="Q314" s="78"/>
      <c r="R314" s="78"/>
      <c r="S314" s="78"/>
      <c r="T314" s="78"/>
      <c r="U314" s="79"/>
      <c r="V314" s="79"/>
      <c r="W314" s="80"/>
    </row>
    <row r="315" spans="1:23" ht="20.100000000000001" customHeight="1" thickBot="1" x14ac:dyDescent="0.25">
      <c r="B315" s="59"/>
      <c r="C315" s="59"/>
      <c r="D315" s="59"/>
      <c r="E315" s="59"/>
      <c r="N315" s="59"/>
      <c r="O315" s="59"/>
      <c r="P315" s="59"/>
      <c r="Q315" s="59"/>
    </row>
    <row r="316" spans="1:23" ht="20.100000000000001" customHeight="1" x14ac:dyDescent="0.2">
      <c r="A316" s="54" t="str">
        <f>"Bateau "&amp;modele&amp;" n°"</f>
        <v>Bateau CA40 n°</v>
      </c>
      <c r="B316" s="55"/>
      <c r="C316" s="55"/>
      <c r="D316" s="55"/>
      <c r="E316" s="55"/>
      <c r="F316" s="56">
        <v>18</v>
      </c>
      <c r="G316" s="57" t="str">
        <f>"cde n°"</f>
        <v>cde n°</v>
      </c>
      <c r="H316" s="57"/>
      <c r="I316" s="55" t="s">
        <v>322</v>
      </c>
      <c r="J316" s="55"/>
      <c r="K316" s="58"/>
      <c r="L316" s="59"/>
      <c r="M316" s="54" t="str">
        <f>"Bateau "&amp;modele&amp;" n°"</f>
        <v>Bateau CA40 n°</v>
      </c>
      <c r="N316" s="55"/>
      <c r="O316" s="55"/>
      <c r="P316" s="55"/>
      <c r="Q316" s="55"/>
      <c r="R316" s="56">
        <v>18</v>
      </c>
      <c r="S316" s="57" t="str">
        <f>"cde n°"</f>
        <v>cde n°</v>
      </c>
      <c r="T316" s="57"/>
      <c r="U316" s="55" t="s">
        <v>322</v>
      </c>
      <c r="V316" s="55"/>
      <c r="W316" s="58"/>
    </row>
    <row r="317" spans="1:23" ht="20.100000000000001" customHeight="1" x14ac:dyDescent="0.2">
      <c r="A317" s="63"/>
      <c r="B317" s="64"/>
      <c r="C317" s="64"/>
      <c r="D317" s="64"/>
      <c r="E317" s="64"/>
      <c r="F317" s="65"/>
      <c r="G317" s="66"/>
      <c r="H317" s="66"/>
      <c r="I317" s="64"/>
      <c r="J317" s="64"/>
      <c r="K317" s="67"/>
      <c r="L317" s="59"/>
      <c r="M317" s="63"/>
      <c r="N317" s="64"/>
      <c r="O317" s="64"/>
      <c r="P317" s="64"/>
      <c r="Q317" s="64"/>
      <c r="R317" s="65"/>
      <c r="S317" s="66"/>
      <c r="T317" s="66"/>
      <c r="U317" s="64"/>
      <c r="V317" s="64"/>
      <c r="W317" s="67"/>
    </row>
    <row r="318" spans="1:23" ht="20.100000000000001" customHeight="1" x14ac:dyDescent="0.2">
      <c r="A318" s="97" t="s">
        <v>78</v>
      </c>
      <c r="B318" s="69"/>
      <c r="C318" s="69"/>
      <c r="D318" s="69"/>
      <c r="E318" s="69"/>
      <c r="F318" s="69"/>
      <c r="G318" s="69"/>
      <c r="H318" s="69"/>
      <c r="I318" s="69"/>
      <c r="J318" s="69"/>
      <c r="K318" s="70"/>
      <c r="M318" s="97" t="s">
        <v>78</v>
      </c>
      <c r="N318" s="69"/>
      <c r="O318" s="69"/>
      <c r="P318" s="69"/>
      <c r="Q318" s="69"/>
      <c r="R318" s="69"/>
      <c r="S318" s="69"/>
      <c r="T318" s="69"/>
      <c r="U318" s="69"/>
      <c r="V318" s="69"/>
      <c r="W318" s="70"/>
    </row>
    <row r="319" spans="1:23" ht="20.100000000000001" customHeight="1" x14ac:dyDescent="0.2">
      <c r="A319" s="71" t="s">
        <v>364</v>
      </c>
      <c r="B319" s="72"/>
      <c r="C319" s="72"/>
      <c r="D319" s="72"/>
      <c r="E319" s="72"/>
      <c r="F319" s="72"/>
      <c r="G319" s="72"/>
      <c r="H319" s="69" t="s">
        <v>386</v>
      </c>
      <c r="I319" s="69"/>
      <c r="J319" s="69"/>
      <c r="K319" s="70"/>
      <c r="M319" s="71" t="s">
        <v>364</v>
      </c>
      <c r="N319" s="72"/>
      <c r="O319" s="72"/>
      <c r="P319" s="72"/>
      <c r="Q319" s="72"/>
      <c r="R319" s="72"/>
      <c r="S319" s="72"/>
      <c r="T319" s="69" t="s">
        <v>387</v>
      </c>
      <c r="U319" s="69"/>
      <c r="V319" s="69"/>
      <c r="W319" s="70"/>
    </row>
    <row r="320" spans="1:23" ht="20.100000000000001" customHeight="1" x14ac:dyDescent="0.2">
      <c r="A320" s="73" t="s">
        <v>367</v>
      </c>
      <c r="B320" s="74"/>
      <c r="C320" s="74"/>
      <c r="D320" s="74"/>
      <c r="E320" s="66" t="s">
        <v>79</v>
      </c>
      <c r="F320" s="66"/>
      <c r="G320" s="66"/>
      <c r="H320" s="66"/>
      <c r="I320" s="66"/>
      <c r="J320" s="66"/>
      <c r="K320" s="75"/>
      <c r="M320" s="73" t="s">
        <v>367</v>
      </c>
      <c r="N320" s="74"/>
      <c r="O320" s="74"/>
      <c r="P320" s="74"/>
      <c r="Q320" s="66" t="s">
        <v>79</v>
      </c>
      <c r="R320" s="66"/>
      <c r="S320" s="66"/>
      <c r="T320" s="66"/>
      <c r="U320" s="66"/>
      <c r="V320" s="66"/>
      <c r="W320" s="75"/>
    </row>
    <row r="321" spans="1:23" ht="20.100000000000001" customHeight="1" x14ac:dyDescent="0.2">
      <c r="A321" s="73"/>
      <c r="B321" s="74"/>
      <c r="C321" s="74"/>
      <c r="D321" s="74"/>
      <c r="E321" s="66"/>
      <c r="F321" s="66"/>
      <c r="G321" s="66"/>
      <c r="H321" s="66"/>
      <c r="I321" s="66"/>
      <c r="J321" s="66"/>
      <c r="K321" s="75"/>
      <c r="M321" s="73"/>
      <c r="N321" s="74"/>
      <c r="O321" s="74"/>
      <c r="P321" s="74"/>
      <c r="Q321" s="66"/>
      <c r="R321" s="66"/>
      <c r="S321" s="66"/>
      <c r="T321" s="66"/>
      <c r="U321" s="66"/>
      <c r="V321" s="66"/>
      <c r="W321" s="75"/>
    </row>
    <row r="322" spans="1:23" ht="20.100000000000001" customHeight="1" x14ac:dyDescent="0.2">
      <c r="A322" s="73" t="s">
        <v>368</v>
      </c>
      <c r="B322" s="74"/>
      <c r="C322" s="74"/>
      <c r="D322" s="74"/>
      <c r="E322" s="64" t="e">
        <f>client</f>
        <v>#VALUE!</v>
      </c>
      <c r="F322" s="64"/>
      <c r="G322" s="64"/>
      <c r="H322" s="64"/>
      <c r="I322" s="66" t="s">
        <v>73</v>
      </c>
      <c r="J322" s="66"/>
      <c r="K322" s="75"/>
      <c r="M322" s="73" t="s">
        <v>368</v>
      </c>
      <c r="N322" s="74"/>
      <c r="O322" s="74"/>
      <c r="P322" s="74"/>
      <c r="Q322" s="64" t="e">
        <f>client</f>
        <v>#VALUE!</v>
      </c>
      <c r="R322" s="64"/>
      <c r="S322" s="64"/>
      <c r="T322" s="64"/>
      <c r="U322" s="66" t="s">
        <v>73</v>
      </c>
      <c r="V322" s="66"/>
      <c r="W322" s="75"/>
    </row>
    <row r="323" spans="1:23" ht="20.100000000000001" customHeight="1" thickBot="1" x14ac:dyDescent="0.25">
      <c r="A323" s="76"/>
      <c r="B323" s="77"/>
      <c r="C323" s="77"/>
      <c r="D323" s="77"/>
      <c r="E323" s="78"/>
      <c r="F323" s="78"/>
      <c r="G323" s="78"/>
      <c r="H323" s="78"/>
      <c r="I323" s="79"/>
      <c r="J323" s="79"/>
      <c r="K323" s="80"/>
      <c r="M323" s="76"/>
      <c r="N323" s="77"/>
      <c r="O323" s="77"/>
      <c r="P323" s="77"/>
      <c r="Q323" s="78"/>
      <c r="R323" s="78"/>
      <c r="S323" s="78"/>
      <c r="T323" s="78"/>
      <c r="U323" s="79"/>
      <c r="V323" s="79"/>
      <c r="W323" s="80"/>
    </row>
    <row r="324" spans="1:23" ht="20.100000000000001" customHeight="1" thickBot="1" x14ac:dyDescent="0.25">
      <c r="B324" s="59"/>
      <c r="C324" s="59"/>
      <c r="D324" s="59"/>
      <c r="E324" s="59"/>
      <c r="N324" s="59"/>
      <c r="O324" s="59"/>
      <c r="P324" s="59"/>
      <c r="Q324" s="59"/>
    </row>
    <row r="325" spans="1:23" ht="20.100000000000001" customHeight="1" x14ac:dyDescent="0.2">
      <c r="A325" s="54" t="str">
        <f>"Bateau "&amp;modele&amp;" n°"</f>
        <v>Bateau CA40 n°</v>
      </c>
      <c r="B325" s="55"/>
      <c r="C325" s="55"/>
      <c r="D325" s="55"/>
      <c r="E325" s="55"/>
      <c r="F325" s="56">
        <v>18</v>
      </c>
      <c r="G325" s="57" t="str">
        <f>"cde n°"</f>
        <v>cde n°</v>
      </c>
      <c r="H325" s="57"/>
      <c r="I325" s="55" t="s">
        <v>322</v>
      </c>
      <c r="J325" s="55"/>
      <c r="K325" s="58"/>
      <c r="L325" s="59"/>
      <c r="M325" s="54" t="str">
        <f>"Bateau "&amp;modele&amp;" n°"</f>
        <v>Bateau CA40 n°</v>
      </c>
      <c r="N325" s="55"/>
      <c r="O325" s="55"/>
      <c r="P325" s="55"/>
      <c r="Q325" s="55"/>
      <c r="R325" s="56">
        <v>18</v>
      </c>
      <c r="S325" s="57" t="str">
        <f>"cde n°"</f>
        <v>cde n°</v>
      </c>
      <c r="T325" s="57"/>
      <c r="U325" s="55" t="s">
        <v>322</v>
      </c>
      <c r="V325" s="55"/>
      <c r="W325" s="58"/>
    </row>
    <row r="326" spans="1:23" ht="20.100000000000001" customHeight="1" x14ac:dyDescent="0.2">
      <c r="A326" s="63"/>
      <c r="B326" s="64"/>
      <c r="C326" s="64"/>
      <c r="D326" s="64"/>
      <c r="E326" s="64"/>
      <c r="F326" s="65"/>
      <c r="G326" s="66"/>
      <c r="H326" s="66"/>
      <c r="I326" s="64"/>
      <c r="J326" s="64"/>
      <c r="K326" s="67"/>
      <c r="L326" s="59"/>
      <c r="M326" s="63"/>
      <c r="N326" s="64"/>
      <c r="O326" s="64"/>
      <c r="P326" s="64"/>
      <c r="Q326" s="64"/>
      <c r="R326" s="65"/>
      <c r="S326" s="66"/>
      <c r="T326" s="66"/>
      <c r="U326" s="64"/>
      <c r="V326" s="64"/>
      <c r="W326" s="67"/>
    </row>
    <row r="327" spans="1:23" ht="20.100000000000001" customHeight="1" x14ac:dyDescent="0.2">
      <c r="A327" s="97" t="s">
        <v>78</v>
      </c>
      <c r="B327" s="69"/>
      <c r="C327" s="69"/>
      <c r="D327" s="69"/>
      <c r="E327" s="69"/>
      <c r="F327" s="69"/>
      <c r="G327" s="69"/>
      <c r="H327" s="69"/>
      <c r="I327" s="69"/>
      <c r="J327" s="69"/>
      <c r="K327" s="70"/>
      <c r="M327" s="97" t="s">
        <v>78</v>
      </c>
      <c r="N327" s="69"/>
      <c r="O327" s="69"/>
      <c r="P327" s="69"/>
      <c r="Q327" s="69"/>
      <c r="R327" s="69"/>
      <c r="S327" s="69"/>
      <c r="T327" s="69"/>
      <c r="U327" s="69"/>
      <c r="V327" s="69"/>
      <c r="W327" s="70"/>
    </row>
    <row r="328" spans="1:23" ht="20.100000000000001" customHeight="1" x14ac:dyDescent="0.2">
      <c r="A328" s="71" t="s">
        <v>364</v>
      </c>
      <c r="B328" s="72"/>
      <c r="C328" s="72"/>
      <c r="D328" s="72"/>
      <c r="E328" s="72"/>
      <c r="F328" s="72"/>
      <c r="G328" s="72"/>
      <c r="H328" s="69" t="s">
        <v>388</v>
      </c>
      <c r="I328" s="69"/>
      <c r="J328" s="69"/>
      <c r="K328" s="70"/>
      <c r="M328" s="71" t="s">
        <v>364</v>
      </c>
      <c r="N328" s="72"/>
      <c r="O328" s="72"/>
      <c r="P328" s="72"/>
      <c r="Q328" s="72"/>
      <c r="R328" s="72"/>
      <c r="S328" s="72"/>
      <c r="T328" s="69" t="s">
        <v>389</v>
      </c>
      <c r="U328" s="69"/>
      <c r="V328" s="69"/>
      <c r="W328" s="70"/>
    </row>
    <row r="329" spans="1:23" ht="20.100000000000001" customHeight="1" x14ac:dyDescent="0.2">
      <c r="A329" s="73" t="s">
        <v>367</v>
      </c>
      <c r="B329" s="74"/>
      <c r="C329" s="74"/>
      <c r="D329" s="74"/>
      <c r="E329" s="66" t="s">
        <v>79</v>
      </c>
      <c r="F329" s="66"/>
      <c r="G329" s="66"/>
      <c r="H329" s="66"/>
      <c r="I329" s="66"/>
      <c r="J329" s="66"/>
      <c r="K329" s="75"/>
      <c r="M329" s="73" t="s">
        <v>367</v>
      </c>
      <c r="N329" s="74"/>
      <c r="O329" s="74"/>
      <c r="P329" s="74"/>
      <c r="Q329" s="66" t="s">
        <v>79</v>
      </c>
      <c r="R329" s="66"/>
      <c r="S329" s="66"/>
      <c r="T329" s="66"/>
      <c r="U329" s="66"/>
      <c r="V329" s="66"/>
      <c r="W329" s="75"/>
    </row>
    <row r="330" spans="1:23" ht="20.100000000000001" customHeight="1" x14ac:dyDescent="0.2">
      <c r="A330" s="73"/>
      <c r="B330" s="74"/>
      <c r="C330" s="74"/>
      <c r="D330" s="74"/>
      <c r="E330" s="66"/>
      <c r="F330" s="66"/>
      <c r="G330" s="66"/>
      <c r="H330" s="66"/>
      <c r="I330" s="66"/>
      <c r="J330" s="66"/>
      <c r="K330" s="75"/>
      <c r="M330" s="73"/>
      <c r="N330" s="74"/>
      <c r="O330" s="74"/>
      <c r="P330" s="74"/>
      <c r="Q330" s="66"/>
      <c r="R330" s="66"/>
      <c r="S330" s="66"/>
      <c r="T330" s="66"/>
      <c r="U330" s="66"/>
      <c r="V330" s="66"/>
      <c r="W330" s="75"/>
    </row>
    <row r="331" spans="1:23" ht="20.100000000000001" customHeight="1" x14ac:dyDescent="0.2">
      <c r="A331" s="73" t="s">
        <v>368</v>
      </c>
      <c r="B331" s="74"/>
      <c r="C331" s="74"/>
      <c r="D331" s="74"/>
      <c r="E331" s="64" t="e">
        <f>client</f>
        <v>#VALUE!</v>
      </c>
      <c r="F331" s="64"/>
      <c r="G331" s="64"/>
      <c r="H331" s="64"/>
      <c r="I331" s="66" t="s">
        <v>73</v>
      </c>
      <c r="J331" s="66"/>
      <c r="K331" s="75"/>
      <c r="M331" s="73" t="s">
        <v>368</v>
      </c>
      <c r="N331" s="74"/>
      <c r="O331" s="74"/>
      <c r="P331" s="74"/>
      <c r="Q331" s="64" t="e">
        <f>client</f>
        <v>#VALUE!</v>
      </c>
      <c r="R331" s="64"/>
      <c r="S331" s="64"/>
      <c r="T331" s="64"/>
      <c r="U331" s="66" t="s">
        <v>73</v>
      </c>
      <c r="V331" s="66"/>
      <c r="W331" s="75"/>
    </row>
    <row r="332" spans="1:23" ht="20.100000000000001" customHeight="1" thickBot="1" x14ac:dyDescent="0.25">
      <c r="A332" s="76"/>
      <c r="B332" s="77"/>
      <c r="C332" s="77"/>
      <c r="D332" s="77"/>
      <c r="E332" s="78"/>
      <c r="F332" s="78"/>
      <c r="G332" s="78"/>
      <c r="H332" s="78"/>
      <c r="I332" s="79"/>
      <c r="J332" s="79"/>
      <c r="K332" s="80"/>
      <c r="M332" s="76"/>
      <c r="N332" s="77"/>
      <c r="O332" s="77"/>
      <c r="P332" s="77"/>
      <c r="Q332" s="78"/>
      <c r="R332" s="78"/>
      <c r="S332" s="78"/>
      <c r="T332" s="78"/>
      <c r="U332" s="79"/>
      <c r="V332" s="79"/>
      <c r="W332" s="80"/>
    </row>
    <row r="333" spans="1:23" ht="20.100000000000001" customHeight="1" thickBot="1" x14ac:dyDescent="0.25">
      <c r="B333" s="59"/>
      <c r="C333" s="59"/>
      <c r="D333" s="59"/>
      <c r="E333" s="59"/>
      <c r="N333" s="59"/>
      <c r="O333" s="59"/>
      <c r="P333" s="59"/>
      <c r="Q333" s="59"/>
    </row>
    <row r="334" spans="1:23" ht="20.100000000000001" customHeight="1" x14ac:dyDescent="0.2">
      <c r="A334" s="54" t="str">
        <f>"Bateau "&amp;modele&amp;" n°"</f>
        <v>Bateau CA40 n°</v>
      </c>
      <c r="B334" s="55"/>
      <c r="C334" s="55"/>
      <c r="D334" s="55"/>
      <c r="E334" s="55"/>
      <c r="F334" s="56">
        <v>18</v>
      </c>
      <c r="G334" s="57" t="str">
        <f>"cde n°"</f>
        <v>cde n°</v>
      </c>
      <c r="H334" s="57"/>
      <c r="I334" s="55" t="s">
        <v>322</v>
      </c>
      <c r="J334" s="55"/>
      <c r="K334" s="58"/>
      <c r="L334" s="59"/>
      <c r="M334" s="54" t="str">
        <f>"Bateau "&amp;modele&amp;" n°"</f>
        <v>Bateau CA40 n°</v>
      </c>
      <c r="N334" s="55"/>
      <c r="O334" s="55"/>
      <c r="P334" s="55"/>
      <c r="Q334" s="55"/>
      <c r="R334" s="56">
        <v>18</v>
      </c>
      <c r="S334" s="57" t="str">
        <f>"cde n°"</f>
        <v>cde n°</v>
      </c>
      <c r="T334" s="57"/>
      <c r="U334" s="55" t="s">
        <v>322</v>
      </c>
      <c r="V334" s="55"/>
      <c r="W334" s="58"/>
    </row>
    <row r="335" spans="1:23" ht="20.100000000000001" customHeight="1" x14ac:dyDescent="0.2">
      <c r="A335" s="63"/>
      <c r="B335" s="64"/>
      <c r="C335" s="64"/>
      <c r="D335" s="64"/>
      <c r="E335" s="64"/>
      <c r="F335" s="65"/>
      <c r="G335" s="66"/>
      <c r="H335" s="66"/>
      <c r="I335" s="64"/>
      <c r="J335" s="64"/>
      <c r="K335" s="67"/>
      <c r="L335" s="59"/>
      <c r="M335" s="63"/>
      <c r="N335" s="64"/>
      <c r="O335" s="64"/>
      <c r="P335" s="64"/>
      <c r="Q335" s="64"/>
      <c r="R335" s="65"/>
      <c r="S335" s="66"/>
      <c r="T335" s="66"/>
      <c r="U335" s="64"/>
      <c r="V335" s="64"/>
      <c r="W335" s="67"/>
    </row>
    <row r="336" spans="1:23" ht="20.100000000000001" customHeight="1" x14ac:dyDescent="0.2">
      <c r="A336" s="97" t="s">
        <v>71</v>
      </c>
      <c r="B336" s="69"/>
      <c r="C336" s="69"/>
      <c r="D336" s="69"/>
      <c r="E336" s="69"/>
      <c r="F336" s="69"/>
      <c r="G336" s="69"/>
      <c r="H336" s="69"/>
      <c r="I336" s="69"/>
      <c r="J336" s="69"/>
      <c r="K336" s="70"/>
      <c r="M336" s="97" t="s">
        <v>71</v>
      </c>
      <c r="N336" s="69"/>
      <c r="O336" s="69"/>
      <c r="P336" s="69"/>
      <c r="Q336" s="69"/>
      <c r="R336" s="69"/>
      <c r="S336" s="69"/>
      <c r="T336" s="69"/>
      <c r="U336" s="69"/>
      <c r="V336" s="69"/>
      <c r="W336" s="70"/>
    </row>
    <row r="337" spans="1:23" ht="20.100000000000001" customHeight="1" x14ac:dyDescent="0.2">
      <c r="A337" s="71" t="s">
        <v>364</v>
      </c>
      <c r="B337" s="72"/>
      <c r="C337" s="72"/>
      <c r="D337" s="72"/>
      <c r="E337" s="72"/>
      <c r="F337" s="72"/>
      <c r="G337" s="72"/>
      <c r="H337" s="69" t="s">
        <v>365</v>
      </c>
      <c r="I337" s="69"/>
      <c r="J337" s="69"/>
      <c r="K337" s="70"/>
      <c r="M337" s="71" t="s">
        <v>364</v>
      </c>
      <c r="N337" s="72"/>
      <c r="O337" s="72"/>
      <c r="P337" s="72"/>
      <c r="Q337" s="72"/>
      <c r="R337" s="72"/>
      <c r="S337" s="72"/>
      <c r="T337" s="69" t="s">
        <v>366</v>
      </c>
      <c r="U337" s="69"/>
      <c r="V337" s="69"/>
      <c r="W337" s="70"/>
    </row>
    <row r="338" spans="1:23" ht="20.100000000000001" customHeight="1" x14ac:dyDescent="0.2">
      <c r="A338" s="73" t="s">
        <v>367</v>
      </c>
      <c r="B338" s="74"/>
      <c r="C338" s="74"/>
      <c r="D338" s="74"/>
      <c r="E338" s="66" t="s">
        <v>72</v>
      </c>
      <c r="F338" s="66"/>
      <c r="G338" s="66"/>
      <c r="H338" s="66"/>
      <c r="I338" s="66"/>
      <c r="J338" s="66"/>
      <c r="K338" s="75"/>
      <c r="M338" s="73" t="s">
        <v>367</v>
      </c>
      <c r="N338" s="74"/>
      <c r="O338" s="74"/>
      <c r="P338" s="74"/>
      <c r="Q338" s="66" t="s">
        <v>72</v>
      </c>
      <c r="R338" s="66"/>
      <c r="S338" s="66"/>
      <c r="T338" s="66"/>
      <c r="U338" s="66"/>
      <c r="V338" s="66"/>
      <c r="W338" s="75"/>
    </row>
    <row r="339" spans="1:23" ht="20.100000000000001" customHeight="1" x14ac:dyDescent="0.2">
      <c r="A339" s="73"/>
      <c r="B339" s="74"/>
      <c r="C339" s="74"/>
      <c r="D339" s="74"/>
      <c r="E339" s="66"/>
      <c r="F339" s="66"/>
      <c r="G339" s="66"/>
      <c r="H339" s="66"/>
      <c r="I339" s="66"/>
      <c r="J339" s="66"/>
      <c r="K339" s="75"/>
      <c r="M339" s="73"/>
      <c r="N339" s="74"/>
      <c r="O339" s="74"/>
      <c r="P339" s="74"/>
      <c r="Q339" s="66"/>
      <c r="R339" s="66"/>
      <c r="S339" s="66"/>
      <c r="T339" s="66"/>
      <c r="U339" s="66"/>
      <c r="V339" s="66"/>
      <c r="W339" s="75"/>
    </row>
    <row r="340" spans="1:23" ht="20.100000000000001" customHeight="1" x14ac:dyDescent="0.2">
      <c r="A340" s="73" t="s">
        <v>368</v>
      </c>
      <c r="B340" s="74"/>
      <c r="C340" s="74"/>
      <c r="D340" s="74"/>
      <c r="E340" s="64" t="e">
        <f>client</f>
        <v>#VALUE!</v>
      </c>
      <c r="F340" s="64"/>
      <c r="G340" s="64"/>
      <c r="H340" s="64"/>
      <c r="I340" s="66" t="s">
        <v>73</v>
      </c>
      <c r="J340" s="66"/>
      <c r="K340" s="75"/>
      <c r="M340" s="73" t="s">
        <v>368</v>
      </c>
      <c r="N340" s="74"/>
      <c r="O340" s="74"/>
      <c r="P340" s="74"/>
      <c r="Q340" s="64" t="e">
        <f>client</f>
        <v>#VALUE!</v>
      </c>
      <c r="R340" s="64"/>
      <c r="S340" s="64"/>
      <c r="T340" s="64"/>
      <c r="U340" s="66" t="s">
        <v>73</v>
      </c>
      <c r="V340" s="66"/>
      <c r="W340" s="75"/>
    </row>
    <row r="341" spans="1:23" ht="20.100000000000001" customHeight="1" thickBot="1" x14ac:dyDescent="0.25">
      <c r="A341" s="76"/>
      <c r="B341" s="77"/>
      <c r="C341" s="77"/>
      <c r="D341" s="77"/>
      <c r="E341" s="78"/>
      <c r="F341" s="78"/>
      <c r="G341" s="78"/>
      <c r="H341" s="78"/>
      <c r="I341" s="79"/>
      <c r="J341" s="79"/>
      <c r="K341" s="80"/>
      <c r="M341" s="76"/>
      <c r="N341" s="77"/>
      <c r="O341" s="77"/>
      <c r="P341" s="77"/>
      <c r="Q341" s="78"/>
      <c r="R341" s="78"/>
      <c r="S341" s="78"/>
      <c r="T341" s="78"/>
      <c r="U341" s="79"/>
      <c r="V341" s="79"/>
      <c r="W341" s="80"/>
    </row>
    <row r="342" spans="1:23" ht="20.100000000000001" customHeight="1" thickBot="1" x14ac:dyDescent="0.25">
      <c r="B342" s="59"/>
      <c r="C342" s="59"/>
      <c r="D342" s="59"/>
      <c r="E342" s="59"/>
      <c r="N342" s="59"/>
      <c r="O342" s="59"/>
      <c r="P342" s="59"/>
      <c r="Q342" s="59"/>
    </row>
    <row r="343" spans="1:23" ht="20.100000000000001" customHeight="1" x14ac:dyDescent="0.2">
      <c r="A343" s="54" t="str">
        <f>"Bateau "&amp;modele&amp;" n°"</f>
        <v>Bateau CA40 n°</v>
      </c>
      <c r="B343" s="55"/>
      <c r="C343" s="55"/>
      <c r="D343" s="55"/>
      <c r="E343" s="55"/>
      <c r="F343" s="56">
        <v>18</v>
      </c>
      <c r="G343" s="57" t="str">
        <f>"cde n°"</f>
        <v>cde n°</v>
      </c>
      <c r="H343" s="57"/>
      <c r="I343" s="55" t="s">
        <v>322</v>
      </c>
      <c r="J343" s="55"/>
      <c r="K343" s="58"/>
      <c r="L343" s="59"/>
      <c r="M343" s="54" t="str">
        <f>"Bateau "&amp;modele&amp;" n°"</f>
        <v>Bateau CA40 n°</v>
      </c>
      <c r="N343" s="55"/>
      <c r="O343" s="55"/>
      <c r="P343" s="55"/>
      <c r="Q343" s="55"/>
      <c r="R343" s="56">
        <v>18</v>
      </c>
      <c r="S343" s="57" t="str">
        <f>"cde n°"</f>
        <v>cde n°</v>
      </c>
      <c r="T343" s="57"/>
      <c r="U343" s="55" t="s">
        <v>322</v>
      </c>
      <c r="V343" s="55"/>
      <c r="W343" s="58"/>
    </row>
    <row r="344" spans="1:23" ht="20.100000000000001" customHeight="1" x14ac:dyDescent="0.2">
      <c r="A344" s="63"/>
      <c r="B344" s="64"/>
      <c r="C344" s="64"/>
      <c r="D344" s="64"/>
      <c r="E344" s="64"/>
      <c r="F344" s="65"/>
      <c r="G344" s="66"/>
      <c r="H344" s="66"/>
      <c r="I344" s="64"/>
      <c r="J344" s="64"/>
      <c r="K344" s="67"/>
      <c r="L344" s="59"/>
      <c r="M344" s="63"/>
      <c r="N344" s="64"/>
      <c r="O344" s="64"/>
      <c r="P344" s="64"/>
      <c r="Q344" s="64"/>
      <c r="R344" s="65"/>
      <c r="S344" s="66"/>
      <c r="T344" s="66"/>
      <c r="U344" s="64"/>
      <c r="V344" s="64"/>
      <c r="W344" s="67"/>
    </row>
    <row r="345" spans="1:23" ht="20.100000000000001" customHeight="1" x14ac:dyDescent="0.2">
      <c r="A345" s="97" t="s">
        <v>74</v>
      </c>
      <c r="B345" s="69"/>
      <c r="C345" s="69"/>
      <c r="D345" s="69"/>
      <c r="E345" s="69"/>
      <c r="F345" s="69"/>
      <c r="G345" s="69"/>
      <c r="H345" s="69"/>
      <c r="I345" s="69"/>
      <c r="J345" s="69"/>
      <c r="K345" s="70"/>
      <c r="M345" s="97" t="s">
        <v>74</v>
      </c>
      <c r="N345" s="69"/>
      <c r="O345" s="69"/>
      <c r="P345" s="69"/>
      <c r="Q345" s="69"/>
      <c r="R345" s="69"/>
      <c r="S345" s="69"/>
      <c r="T345" s="69"/>
      <c r="U345" s="69"/>
      <c r="V345" s="69"/>
      <c r="W345" s="70"/>
    </row>
    <row r="346" spans="1:23" ht="20.100000000000001" customHeight="1" x14ac:dyDescent="0.2">
      <c r="A346" s="71" t="s">
        <v>364</v>
      </c>
      <c r="B346" s="72"/>
      <c r="C346" s="72"/>
      <c r="D346" s="72"/>
      <c r="E346" s="72"/>
      <c r="F346" s="72"/>
      <c r="G346" s="72"/>
      <c r="H346" s="69" t="s">
        <v>365</v>
      </c>
      <c r="I346" s="69"/>
      <c r="J346" s="69"/>
      <c r="K346" s="70"/>
      <c r="M346" s="71" t="s">
        <v>364</v>
      </c>
      <c r="N346" s="72"/>
      <c r="O346" s="72"/>
      <c r="P346" s="72"/>
      <c r="Q346" s="72"/>
      <c r="R346" s="72"/>
      <c r="S346" s="72"/>
      <c r="T346" s="69" t="s">
        <v>366</v>
      </c>
      <c r="U346" s="69"/>
      <c r="V346" s="69"/>
      <c r="W346" s="70"/>
    </row>
    <row r="347" spans="1:23" ht="20.100000000000001" customHeight="1" x14ac:dyDescent="0.2">
      <c r="A347" s="73" t="s">
        <v>367</v>
      </c>
      <c r="B347" s="74"/>
      <c r="C347" s="74"/>
      <c r="D347" s="74"/>
      <c r="E347" s="66" t="s">
        <v>75</v>
      </c>
      <c r="F347" s="66"/>
      <c r="G347" s="66"/>
      <c r="H347" s="66"/>
      <c r="I347" s="66"/>
      <c r="J347" s="66"/>
      <c r="K347" s="75"/>
      <c r="M347" s="73" t="s">
        <v>367</v>
      </c>
      <c r="N347" s="74"/>
      <c r="O347" s="74"/>
      <c r="P347" s="74"/>
      <c r="Q347" s="66" t="s">
        <v>75</v>
      </c>
      <c r="R347" s="66"/>
      <c r="S347" s="66"/>
      <c r="T347" s="66"/>
      <c r="U347" s="66"/>
      <c r="V347" s="66"/>
      <c r="W347" s="75"/>
    </row>
    <row r="348" spans="1:23" ht="20.100000000000001" customHeight="1" x14ac:dyDescent="0.2">
      <c r="A348" s="73"/>
      <c r="B348" s="74"/>
      <c r="C348" s="74"/>
      <c r="D348" s="74"/>
      <c r="E348" s="66"/>
      <c r="F348" s="66"/>
      <c r="G348" s="66"/>
      <c r="H348" s="66"/>
      <c r="I348" s="66"/>
      <c r="J348" s="66"/>
      <c r="K348" s="75"/>
      <c r="M348" s="73"/>
      <c r="N348" s="74"/>
      <c r="O348" s="74"/>
      <c r="P348" s="74"/>
      <c r="Q348" s="66"/>
      <c r="R348" s="66"/>
      <c r="S348" s="66"/>
      <c r="T348" s="66"/>
      <c r="U348" s="66"/>
      <c r="V348" s="66"/>
      <c r="W348" s="75"/>
    </row>
    <row r="349" spans="1:23" ht="20.100000000000001" customHeight="1" x14ac:dyDescent="0.2">
      <c r="A349" s="73" t="s">
        <v>368</v>
      </c>
      <c r="B349" s="74"/>
      <c r="C349" s="74"/>
      <c r="D349" s="74"/>
      <c r="E349" s="64" t="e">
        <f>client</f>
        <v>#VALUE!</v>
      </c>
      <c r="F349" s="64"/>
      <c r="G349" s="64"/>
      <c r="H349" s="64"/>
      <c r="I349" s="66" t="s">
        <v>73</v>
      </c>
      <c r="J349" s="66"/>
      <c r="K349" s="75"/>
      <c r="M349" s="73" t="s">
        <v>368</v>
      </c>
      <c r="N349" s="74"/>
      <c r="O349" s="74"/>
      <c r="P349" s="74"/>
      <c r="Q349" s="64" t="e">
        <f>client</f>
        <v>#VALUE!</v>
      </c>
      <c r="R349" s="64"/>
      <c r="S349" s="64"/>
      <c r="T349" s="64"/>
      <c r="U349" s="66" t="s">
        <v>73</v>
      </c>
      <c r="V349" s="66"/>
      <c r="W349" s="75"/>
    </row>
    <row r="350" spans="1:23" ht="20.100000000000001" customHeight="1" thickBot="1" x14ac:dyDescent="0.25">
      <c r="A350" s="76"/>
      <c r="B350" s="77"/>
      <c r="C350" s="77"/>
      <c r="D350" s="77"/>
      <c r="E350" s="78"/>
      <c r="F350" s="78"/>
      <c r="G350" s="78"/>
      <c r="H350" s="78"/>
      <c r="I350" s="79"/>
      <c r="J350" s="79"/>
      <c r="K350" s="80"/>
      <c r="M350" s="76"/>
      <c r="N350" s="77"/>
      <c r="O350" s="77"/>
      <c r="P350" s="77"/>
      <c r="Q350" s="78"/>
      <c r="R350" s="78"/>
      <c r="S350" s="78"/>
      <c r="T350" s="78"/>
      <c r="U350" s="79"/>
      <c r="V350" s="79"/>
      <c r="W350" s="80"/>
    </row>
    <row r="351" spans="1:23" ht="20.100000000000001" customHeight="1" thickBot="1" x14ac:dyDescent="0.25">
      <c r="B351" s="59"/>
      <c r="C351" s="59"/>
      <c r="D351" s="59"/>
      <c r="E351" s="59"/>
      <c r="N351" s="59"/>
      <c r="O351" s="59"/>
      <c r="P351" s="59"/>
      <c r="Q351" s="59"/>
    </row>
    <row r="352" spans="1:23" ht="20.100000000000001" customHeight="1" x14ac:dyDescent="0.2">
      <c r="A352" s="54" t="str">
        <f>"Bateau "&amp;modele&amp;" n°"</f>
        <v>Bateau CA40 n°</v>
      </c>
      <c r="B352" s="55"/>
      <c r="C352" s="55"/>
      <c r="D352" s="55"/>
      <c r="E352" s="55"/>
      <c r="F352" s="56">
        <v>18</v>
      </c>
      <c r="G352" s="57" t="str">
        <f>"cde n°"</f>
        <v>cde n°</v>
      </c>
      <c r="H352" s="57"/>
      <c r="I352" s="55" t="s">
        <v>322</v>
      </c>
      <c r="J352" s="55"/>
      <c r="K352" s="58"/>
      <c r="L352" s="59"/>
      <c r="M352" s="54" t="str">
        <f>"Bateau "&amp;modele&amp;" n°"</f>
        <v>Bateau CA40 n°</v>
      </c>
      <c r="N352" s="55"/>
      <c r="O352" s="55"/>
      <c r="P352" s="55"/>
      <c r="Q352" s="55"/>
      <c r="R352" s="56">
        <v>18</v>
      </c>
      <c r="S352" s="57" t="str">
        <f>"cde n°"</f>
        <v>cde n°</v>
      </c>
      <c r="T352" s="57"/>
      <c r="U352" s="55" t="s">
        <v>322</v>
      </c>
      <c r="V352" s="55"/>
      <c r="W352" s="58"/>
    </row>
    <row r="353" spans="1:23" ht="20.100000000000001" customHeight="1" x14ac:dyDescent="0.2">
      <c r="A353" s="63"/>
      <c r="B353" s="64"/>
      <c r="C353" s="64"/>
      <c r="D353" s="64"/>
      <c r="E353" s="64"/>
      <c r="F353" s="65"/>
      <c r="G353" s="66"/>
      <c r="H353" s="66"/>
      <c r="I353" s="64"/>
      <c r="J353" s="64"/>
      <c r="K353" s="67"/>
      <c r="L353" s="59"/>
      <c r="M353" s="63"/>
      <c r="N353" s="64"/>
      <c r="O353" s="64"/>
      <c r="P353" s="64"/>
      <c r="Q353" s="64"/>
      <c r="R353" s="65"/>
      <c r="S353" s="66"/>
      <c r="T353" s="66"/>
      <c r="U353" s="64"/>
      <c r="V353" s="64"/>
      <c r="W353" s="67"/>
    </row>
    <row r="354" spans="1:23" ht="20.100000000000001" customHeight="1" x14ac:dyDescent="0.2">
      <c r="A354" s="97" t="s">
        <v>80</v>
      </c>
      <c r="B354" s="69"/>
      <c r="C354" s="69"/>
      <c r="D354" s="69"/>
      <c r="E354" s="69"/>
      <c r="F354" s="69"/>
      <c r="G354" s="69"/>
      <c r="H354" s="69"/>
      <c r="I354" s="69"/>
      <c r="J354" s="69"/>
      <c r="K354" s="70"/>
      <c r="M354" s="97" t="s">
        <v>80</v>
      </c>
      <c r="N354" s="69"/>
      <c r="O354" s="69"/>
      <c r="P354" s="69"/>
      <c r="Q354" s="69"/>
      <c r="R354" s="69"/>
      <c r="S354" s="69"/>
      <c r="T354" s="69"/>
      <c r="U354" s="69"/>
      <c r="V354" s="69"/>
      <c r="W354" s="70"/>
    </row>
    <row r="355" spans="1:23" ht="20.100000000000001" customHeight="1" x14ac:dyDescent="0.2">
      <c r="A355" s="71" t="s">
        <v>364</v>
      </c>
      <c r="B355" s="72"/>
      <c r="C355" s="72"/>
      <c r="D355" s="72"/>
      <c r="E355" s="72"/>
      <c r="F355" s="72"/>
      <c r="G355" s="72"/>
      <c r="H355" s="69" t="s">
        <v>365</v>
      </c>
      <c r="I355" s="69"/>
      <c r="J355" s="69"/>
      <c r="K355" s="70"/>
      <c r="M355" s="71" t="s">
        <v>364</v>
      </c>
      <c r="N355" s="72"/>
      <c r="O355" s="72"/>
      <c r="P355" s="72"/>
      <c r="Q355" s="72"/>
      <c r="R355" s="72"/>
      <c r="S355" s="72"/>
      <c r="T355" s="69" t="s">
        <v>366</v>
      </c>
      <c r="U355" s="69"/>
      <c r="V355" s="69"/>
      <c r="W355" s="70"/>
    </row>
    <row r="356" spans="1:23" ht="20.100000000000001" customHeight="1" x14ac:dyDescent="0.2">
      <c r="A356" s="73" t="s">
        <v>367</v>
      </c>
      <c r="B356" s="74"/>
      <c r="C356" s="74"/>
      <c r="D356" s="74"/>
      <c r="E356" s="66" t="s">
        <v>81</v>
      </c>
      <c r="F356" s="66"/>
      <c r="G356" s="66"/>
      <c r="H356" s="66"/>
      <c r="I356" s="66"/>
      <c r="J356" s="66"/>
      <c r="K356" s="75"/>
      <c r="M356" s="73" t="s">
        <v>367</v>
      </c>
      <c r="N356" s="74"/>
      <c r="O356" s="74"/>
      <c r="P356" s="74"/>
      <c r="Q356" s="66" t="s">
        <v>81</v>
      </c>
      <c r="R356" s="66"/>
      <c r="S356" s="66"/>
      <c r="T356" s="66"/>
      <c r="U356" s="66"/>
      <c r="V356" s="66"/>
      <c r="W356" s="75"/>
    </row>
    <row r="357" spans="1:23" ht="20.100000000000001" customHeight="1" x14ac:dyDescent="0.2">
      <c r="A357" s="73"/>
      <c r="B357" s="74"/>
      <c r="C357" s="74"/>
      <c r="D357" s="74"/>
      <c r="E357" s="66"/>
      <c r="F357" s="66"/>
      <c r="G357" s="66"/>
      <c r="H357" s="66"/>
      <c r="I357" s="66"/>
      <c r="J357" s="66"/>
      <c r="K357" s="75"/>
      <c r="M357" s="73"/>
      <c r="N357" s="74"/>
      <c r="O357" s="74"/>
      <c r="P357" s="74"/>
      <c r="Q357" s="66"/>
      <c r="R357" s="66"/>
      <c r="S357" s="66"/>
      <c r="T357" s="66"/>
      <c r="U357" s="66"/>
      <c r="V357" s="66"/>
      <c r="W357" s="75"/>
    </row>
    <row r="358" spans="1:23" ht="20.100000000000001" customHeight="1" x14ac:dyDescent="0.2">
      <c r="A358" s="73" t="s">
        <v>368</v>
      </c>
      <c r="B358" s="74"/>
      <c r="C358" s="74"/>
      <c r="D358" s="74"/>
      <c r="E358" s="64" t="e">
        <f>client</f>
        <v>#VALUE!</v>
      </c>
      <c r="F358" s="64"/>
      <c r="G358" s="64"/>
      <c r="H358" s="64"/>
      <c r="I358" s="66" t="s">
        <v>73</v>
      </c>
      <c r="J358" s="66"/>
      <c r="K358" s="75"/>
      <c r="M358" s="73" t="s">
        <v>368</v>
      </c>
      <c r="N358" s="74"/>
      <c r="O358" s="74"/>
      <c r="P358" s="74"/>
      <c r="Q358" s="64" t="e">
        <f>client</f>
        <v>#VALUE!</v>
      </c>
      <c r="R358" s="64"/>
      <c r="S358" s="64"/>
      <c r="T358" s="64"/>
      <c r="U358" s="66" t="s">
        <v>73</v>
      </c>
      <c r="V358" s="66"/>
      <c r="W358" s="75"/>
    </row>
    <row r="359" spans="1:23" ht="20.100000000000001" customHeight="1" thickBot="1" x14ac:dyDescent="0.25">
      <c r="A359" s="76"/>
      <c r="B359" s="77"/>
      <c r="C359" s="77"/>
      <c r="D359" s="77"/>
      <c r="E359" s="78"/>
      <c r="F359" s="78"/>
      <c r="G359" s="78"/>
      <c r="H359" s="78"/>
      <c r="I359" s="79"/>
      <c r="J359" s="79"/>
      <c r="K359" s="80"/>
      <c r="M359" s="76"/>
      <c r="N359" s="77"/>
      <c r="O359" s="77"/>
      <c r="P359" s="77"/>
      <c r="Q359" s="78"/>
      <c r="R359" s="78"/>
      <c r="S359" s="78"/>
      <c r="T359" s="78"/>
      <c r="U359" s="79"/>
      <c r="V359" s="79"/>
      <c r="W359" s="80"/>
    </row>
    <row r="360" spans="1:23" ht="20.100000000000001" customHeight="1" thickBot="1" x14ac:dyDescent="0.25">
      <c r="B360" s="59"/>
      <c r="C360" s="59"/>
      <c r="D360" s="59"/>
      <c r="E360" s="59"/>
      <c r="N360" s="59"/>
      <c r="O360" s="59"/>
      <c r="P360" s="59"/>
      <c r="Q360" s="59"/>
    </row>
    <row r="361" spans="1:23" ht="20.100000000000001" customHeight="1" x14ac:dyDescent="0.2">
      <c r="A361" s="54" t="str">
        <f>"Bateau "&amp;modele&amp;" n°"</f>
        <v>Bateau CA40 n°</v>
      </c>
      <c r="B361" s="55"/>
      <c r="C361" s="55"/>
      <c r="D361" s="55"/>
      <c r="E361" s="55"/>
      <c r="F361" s="56">
        <v>18</v>
      </c>
      <c r="G361" s="57" t="str">
        <f>"cde n°"</f>
        <v>cde n°</v>
      </c>
      <c r="H361" s="57"/>
      <c r="I361" s="55" t="s">
        <v>322</v>
      </c>
      <c r="J361" s="55"/>
      <c r="K361" s="58"/>
      <c r="L361" s="59"/>
      <c r="M361" s="54" t="str">
        <f>"Bateau "&amp;modele&amp;" n°"</f>
        <v>Bateau CA40 n°</v>
      </c>
      <c r="N361" s="55"/>
      <c r="O361" s="55"/>
      <c r="P361" s="55"/>
      <c r="Q361" s="55"/>
      <c r="R361" s="56">
        <v>18</v>
      </c>
      <c r="S361" s="57" t="str">
        <f>"cde n°"</f>
        <v>cde n°</v>
      </c>
      <c r="T361" s="57"/>
      <c r="U361" s="55" t="s">
        <v>322</v>
      </c>
      <c r="V361" s="55"/>
      <c r="W361" s="58"/>
    </row>
    <row r="362" spans="1:23" ht="20.100000000000001" customHeight="1" x14ac:dyDescent="0.2">
      <c r="A362" s="63"/>
      <c r="B362" s="64"/>
      <c r="C362" s="64"/>
      <c r="D362" s="64"/>
      <c r="E362" s="64"/>
      <c r="F362" s="65"/>
      <c r="G362" s="66"/>
      <c r="H362" s="66"/>
      <c r="I362" s="64"/>
      <c r="J362" s="64"/>
      <c r="K362" s="67"/>
      <c r="L362" s="59"/>
      <c r="M362" s="63"/>
      <c r="N362" s="64"/>
      <c r="O362" s="64"/>
      <c r="P362" s="64"/>
      <c r="Q362" s="64"/>
      <c r="R362" s="65"/>
      <c r="S362" s="66"/>
      <c r="T362" s="66"/>
      <c r="U362" s="64"/>
      <c r="V362" s="64"/>
      <c r="W362" s="67"/>
    </row>
    <row r="363" spans="1:23" ht="20.100000000000001" customHeight="1" x14ac:dyDescent="0.2">
      <c r="A363" s="98" t="s">
        <v>92</v>
      </c>
      <c r="B363" s="69"/>
      <c r="C363" s="69"/>
      <c r="D363" s="69"/>
      <c r="E363" s="69"/>
      <c r="F363" s="69"/>
      <c r="G363" s="69"/>
      <c r="H363" s="69"/>
      <c r="I363" s="69"/>
      <c r="J363" s="69"/>
      <c r="K363" s="70"/>
      <c r="M363" s="98" t="s">
        <v>92</v>
      </c>
      <c r="N363" s="69"/>
      <c r="O363" s="69"/>
      <c r="P363" s="69"/>
      <c r="Q363" s="69"/>
      <c r="R363" s="69"/>
      <c r="S363" s="69"/>
      <c r="T363" s="69"/>
      <c r="U363" s="69"/>
      <c r="V363" s="69"/>
      <c r="W363" s="70"/>
    </row>
    <row r="364" spans="1:23" ht="20.100000000000001" customHeight="1" x14ac:dyDescent="0.2">
      <c r="A364" s="71" t="s">
        <v>364</v>
      </c>
      <c r="B364" s="72"/>
      <c r="C364" s="72"/>
      <c r="D364" s="72"/>
      <c r="E364" s="72"/>
      <c r="F364" s="72"/>
      <c r="G364" s="72"/>
      <c r="H364" s="69" t="s">
        <v>369</v>
      </c>
      <c r="I364" s="69"/>
      <c r="J364" s="69"/>
      <c r="K364" s="70"/>
      <c r="M364" s="71" t="s">
        <v>364</v>
      </c>
      <c r="N364" s="72"/>
      <c r="O364" s="72"/>
      <c r="P364" s="72"/>
      <c r="Q364" s="72"/>
      <c r="R364" s="72"/>
      <c r="S364" s="72"/>
      <c r="T364" s="69" t="s">
        <v>370</v>
      </c>
      <c r="U364" s="69"/>
      <c r="V364" s="69"/>
      <c r="W364" s="70"/>
    </row>
    <row r="365" spans="1:23" ht="20.100000000000001" customHeight="1" x14ac:dyDescent="0.2">
      <c r="A365" s="73" t="s">
        <v>367</v>
      </c>
      <c r="B365" s="74"/>
      <c r="C365" s="74"/>
      <c r="D365" s="74"/>
      <c r="E365" s="66" t="s">
        <v>93</v>
      </c>
      <c r="F365" s="66"/>
      <c r="G365" s="66"/>
      <c r="H365" s="66"/>
      <c r="I365" s="66"/>
      <c r="J365" s="66"/>
      <c r="K365" s="75"/>
      <c r="M365" s="73" t="s">
        <v>367</v>
      </c>
      <c r="N365" s="74"/>
      <c r="O365" s="74"/>
      <c r="P365" s="74"/>
      <c r="Q365" s="66" t="s">
        <v>93</v>
      </c>
      <c r="R365" s="66"/>
      <c r="S365" s="66"/>
      <c r="T365" s="66"/>
      <c r="U365" s="66"/>
      <c r="V365" s="66"/>
      <c r="W365" s="75"/>
    </row>
    <row r="366" spans="1:23" ht="20.100000000000001" customHeight="1" x14ac:dyDescent="0.2">
      <c r="A366" s="73"/>
      <c r="B366" s="74"/>
      <c r="C366" s="74"/>
      <c r="D366" s="74"/>
      <c r="E366" s="66"/>
      <c r="F366" s="66"/>
      <c r="G366" s="66"/>
      <c r="H366" s="66"/>
      <c r="I366" s="66"/>
      <c r="J366" s="66"/>
      <c r="K366" s="75"/>
      <c r="M366" s="73"/>
      <c r="N366" s="74"/>
      <c r="O366" s="74"/>
      <c r="P366" s="74"/>
      <c r="Q366" s="66"/>
      <c r="R366" s="66"/>
      <c r="S366" s="66"/>
      <c r="T366" s="66"/>
      <c r="U366" s="66"/>
      <c r="V366" s="66"/>
      <c r="W366" s="75"/>
    </row>
    <row r="367" spans="1:23" ht="20.100000000000001" customHeight="1" x14ac:dyDescent="0.2">
      <c r="A367" s="73" t="s">
        <v>368</v>
      </c>
      <c r="B367" s="74"/>
      <c r="C367" s="74"/>
      <c r="D367" s="74"/>
      <c r="E367" s="64" t="e">
        <f>client</f>
        <v>#VALUE!</v>
      </c>
      <c r="F367" s="64"/>
      <c r="G367" s="64"/>
      <c r="H367" s="64"/>
      <c r="I367" s="66" t="s">
        <v>84</v>
      </c>
      <c r="J367" s="66"/>
      <c r="K367" s="75"/>
      <c r="M367" s="73" t="s">
        <v>368</v>
      </c>
      <c r="N367" s="74"/>
      <c r="O367" s="74"/>
      <c r="P367" s="74"/>
      <c r="Q367" s="64" t="e">
        <f>client</f>
        <v>#VALUE!</v>
      </c>
      <c r="R367" s="64"/>
      <c r="S367" s="64"/>
      <c r="T367" s="64"/>
      <c r="U367" s="66" t="s">
        <v>84</v>
      </c>
      <c r="V367" s="66"/>
      <c r="W367" s="75"/>
    </row>
    <row r="368" spans="1:23" ht="20.100000000000001" customHeight="1" thickBot="1" x14ac:dyDescent="0.25">
      <c r="A368" s="76"/>
      <c r="B368" s="77"/>
      <c r="C368" s="77"/>
      <c r="D368" s="77"/>
      <c r="E368" s="78"/>
      <c r="F368" s="78"/>
      <c r="G368" s="78"/>
      <c r="H368" s="78"/>
      <c r="I368" s="79"/>
      <c r="J368" s="79"/>
      <c r="K368" s="80"/>
      <c r="M368" s="76"/>
      <c r="N368" s="77"/>
      <c r="O368" s="77"/>
      <c r="P368" s="77"/>
      <c r="Q368" s="78"/>
      <c r="R368" s="78"/>
      <c r="S368" s="78"/>
      <c r="T368" s="78"/>
      <c r="U368" s="79"/>
      <c r="V368" s="79"/>
      <c r="W368" s="80"/>
    </row>
    <row r="369" spans="1:23" ht="20.100000000000001" customHeight="1" thickBot="1" x14ac:dyDescent="0.25">
      <c r="B369" s="59"/>
      <c r="C369" s="59"/>
      <c r="D369" s="59"/>
      <c r="E369" s="59"/>
      <c r="N369" s="59"/>
      <c r="O369" s="59"/>
      <c r="P369" s="59"/>
      <c r="Q369" s="59"/>
    </row>
    <row r="370" spans="1:23" ht="20.100000000000001" customHeight="1" x14ac:dyDescent="0.2">
      <c r="A370" s="54" t="str">
        <f>"Bateau "&amp;modele&amp;" n°"</f>
        <v>Bateau CA40 n°</v>
      </c>
      <c r="B370" s="55"/>
      <c r="C370" s="55"/>
      <c r="D370" s="55"/>
      <c r="E370" s="55"/>
      <c r="F370" s="56">
        <v>18</v>
      </c>
      <c r="G370" s="57" t="str">
        <f>"cde n°"</f>
        <v>cde n°</v>
      </c>
      <c r="H370" s="57"/>
      <c r="I370" s="55" t="s">
        <v>322</v>
      </c>
      <c r="J370" s="55"/>
      <c r="K370" s="58"/>
      <c r="L370" s="59"/>
      <c r="M370" s="54" t="str">
        <f>"Bateau "&amp;modele&amp;" n°"</f>
        <v>Bateau CA40 n°</v>
      </c>
      <c r="N370" s="55"/>
      <c r="O370" s="55"/>
      <c r="P370" s="55"/>
      <c r="Q370" s="55"/>
      <c r="R370" s="56">
        <v>18</v>
      </c>
      <c r="S370" s="57" t="str">
        <f>"cde n°"</f>
        <v>cde n°</v>
      </c>
      <c r="T370" s="57"/>
      <c r="U370" s="55" t="s">
        <v>322</v>
      </c>
      <c r="V370" s="55"/>
      <c r="W370" s="58"/>
    </row>
    <row r="371" spans="1:23" ht="20.100000000000001" customHeight="1" x14ac:dyDescent="0.2">
      <c r="A371" s="63"/>
      <c r="B371" s="64"/>
      <c r="C371" s="64"/>
      <c r="D371" s="64"/>
      <c r="E371" s="64"/>
      <c r="F371" s="65"/>
      <c r="G371" s="66"/>
      <c r="H371" s="66"/>
      <c r="I371" s="64"/>
      <c r="J371" s="64"/>
      <c r="K371" s="67"/>
      <c r="L371" s="59"/>
      <c r="M371" s="63"/>
      <c r="N371" s="64"/>
      <c r="O371" s="64"/>
      <c r="P371" s="64"/>
      <c r="Q371" s="64"/>
      <c r="R371" s="65"/>
      <c r="S371" s="66"/>
      <c r="T371" s="66"/>
      <c r="U371" s="64"/>
      <c r="V371" s="64"/>
      <c r="W371" s="67"/>
    </row>
    <row r="372" spans="1:23" ht="20.100000000000001" customHeight="1" x14ac:dyDescent="0.2">
      <c r="A372" s="98" t="s">
        <v>92</v>
      </c>
      <c r="B372" s="69"/>
      <c r="C372" s="69"/>
      <c r="D372" s="69"/>
      <c r="E372" s="69"/>
      <c r="F372" s="69"/>
      <c r="G372" s="69"/>
      <c r="H372" s="69"/>
      <c r="I372" s="69"/>
      <c r="J372" s="69"/>
      <c r="K372" s="70"/>
      <c r="M372" s="98" t="s">
        <v>92</v>
      </c>
      <c r="N372" s="69"/>
      <c r="O372" s="69"/>
      <c r="P372" s="69"/>
      <c r="Q372" s="69"/>
      <c r="R372" s="69"/>
      <c r="S372" s="69"/>
      <c r="T372" s="69"/>
      <c r="U372" s="69"/>
      <c r="V372" s="69"/>
      <c r="W372" s="70"/>
    </row>
    <row r="373" spans="1:23" ht="20.100000000000001" customHeight="1" x14ac:dyDescent="0.2">
      <c r="A373" s="71" t="s">
        <v>364</v>
      </c>
      <c r="B373" s="72"/>
      <c r="C373" s="72"/>
      <c r="D373" s="72"/>
      <c r="E373" s="72"/>
      <c r="F373" s="72"/>
      <c r="G373" s="72"/>
      <c r="H373" s="69" t="s">
        <v>371</v>
      </c>
      <c r="I373" s="69"/>
      <c r="J373" s="69"/>
      <c r="K373" s="70"/>
      <c r="M373" s="71" t="s">
        <v>364</v>
      </c>
      <c r="N373" s="72"/>
      <c r="O373" s="72"/>
      <c r="P373" s="72"/>
      <c r="Q373" s="72"/>
      <c r="R373" s="72"/>
      <c r="S373" s="72"/>
      <c r="T373" s="69" t="s">
        <v>372</v>
      </c>
      <c r="U373" s="69"/>
      <c r="V373" s="69"/>
      <c r="W373" s="70"/>
    </row>
    <row r="374" spans="1:23" ht="20.100000000000001" customHeight="1" x14ac:dyDescent="0.2">
      <c r="A374" s="73" t="s">
        <v>367</v>
      </c>
      <c r="B374" s="74"/>
      <c r="C374" s="74"/>
      <c r="D374" s="74"/>
      <c r="E374" s="66" t="s">
        <v>93</v>
      </c>
      <c r="F374" s="66"/>
      <c r="G374" s="66"/>
      <c r="H374" s="66"/>
      <c r="I374" s="66"/>
      <c r="J374" s="66"/>
      <c r="K374" s="75"/>
      <c r="M374" s="73" t="s">
        <v>367</v>
      </c>
      <c r="N374" s="74"/>
      <c r="O374" s="74"/>
      <c r="P374" s="74"/>
      <c r="Q374" s="66" t="s">
        <v>93</v>
      </c>
      <c r="R374" s="66"/>
      <c r="S374" s="66"/>
      <c r="T374" s="66"/>
      <c r="U374" s="66"/>
      <c r="V374" s="66"/>
      <c r="W374" s="75"/>
    </row>
    <row r="375" spans="1:23" ht="20.100000000000001" customHeight="1" x14ac:dyDescent="0.2">
      <c r="A375" s="73"/>
      <c r="B375" s="74"/>
      <c r="C375" s="74"/>
      <c r="D375" s="74"/>
      <c r="E375" s="66"/>
      <c r="F375" s="66"/>
      <c r="G375" s="66"/>
      <c r="H375" s="66"/>
      <c r="I375" s="66"/>
      <c r="J375" s="66"/>
      <c r="K375" s="75"/>
      <c r="M375" s="73"/>
      <c r="N375" s="74"/>
      <c r="O375" s="74"/>
      <c r="P375" s="74"/>
      <c r="Q375" s="66"/>
      <c r="R375" s="66"/>
      <c r="S375" s="66"/>
      <c r="T375" s="66"/>
      <c r="U375" s="66"/>
      <c r="V375" s="66"/>
      <c r="W375" s="75"/>
    </row>
    <row r="376" spans="1:23" ht="20.100000000000001" customHeight="1" x14ac:dyDescent="0.2">
      <c r="A376" s="73" t="s">
        <v>368</v>
      </c>
      <c r="B376" s="74"/>
      <c r="C376" s="74"/>
      <c r="D376" s="74"/>
      <c r="E376" s="64" t="e">
        <f>client</f>
        <v>#VALUE!</v>
      </c>
      <c r="F376" s="64"/>
      <c r="G376" s="64"/>
      <c r="H376" s="64"/>
      <c r="I376" s="66" t="s">
        <v>84</v>
      </c>
      <c r="J376" s="66"/>
      <c r="K376" s="75"/>
      <c r="M376" s="73" t="s">
        <v>368</v>
      </c>
      <c r="N376" s="74"/>
      <c r="O376" s="74"/>
      <c r="P376" s="74"/>
      <c r="Q376" s="64" t="e">
        <f>client</f>
        <v>#VALUE!</v>
      </c>
      <c r="R376" s="64"/>
      <c r="S376" s="64"/>
      <c r="T376" s="64"/>
      <c r="U376" s="66" t="s">
        <v>84</v>
      </c>
      <c r="V376" s="66"/>
      <c r="W376" s="75"/>
    </row>
    <row r="377" spans="1:23" ht="20.100000000000001" customHeight="1" thickBot="1" x14ac:dyDescent="0.25">
      <c r="A377" s="76"/>
      <c r="B377" s="77"/>
      <c r="C377" s="77"/>
      <c r="D377" s="77"/>
      <c r="E377" s="78"/>
      <c r="F377" s="78"/>
      <c r="G377" s="78"/>
      <c r="H377" s="78"/>
      <c r="I377" s="79"/>
      <c r="J377" s="79"/>
      <c r="K377" s="80"/>
      <c r="M377" s="76"/>
      <c r="N377" s="77"/>
      <c r="O377" s="77"/>
      <c r="P377" s="77"/>
      <c r="Q377" s="78"/>
      <c r="R377" s="78"/>
      <c r="S377" s="78"/>
      <c r="T377" s="78"/>
      <c r="U377" s="79"/>
      <c r="V377" s="79"/>
      <c r="W377" s="80"/>
    </row>
    <row r="378" spans="1:23" ht="20.100000000000001" customHeight="1" thickBot="1" x14ac:dyDescent="0.25">
      <c r="B378" s="59"/>
      <c r="C378" s="59"/>
      <c r="D378" s="59"/>
      <c r="E378" s="59"/>
      <c r="N378" s="59"/>
      <c r="O378" s="59"/>
      <c r="P378" s="59"/>
      <c r="Q378" s="59"/>
    </row>
    <row r="379" spans="1:23" ht="20.100000000000001" customHeight="1" x14ac:dyDescent="0.2">
      <c r="A379" s="54" t="str">
        <f>"Bateau "&amp;modele&amp;" n°"</f>
        <v>Bateau CA40 n°</v>
      </c>
      <c r="B379" s="55"/>
      <c r="C379" s="55"/>
      <c r="D379" s="55"/>
      <c r="E379" s="55"/>
      <c r="F379" s="56">
        <v>18</v>
      </c>
      <c r="G379" s="57" t="str">
        <f>"cde n°"</f>
        <v>cde n°</v>
      </c>
      <c r="H379" s="57"/>
      <c r="I379" s="55" t="s">
        <v>322</v>
      </c>
      <c r="J379" s="55"/>
      <c r="K379" s="58"/>
      <c r="L379" s="59"/>
      <c r="M379" s="54" t="str">
        <f>"Bateau "&amp;modele&amp;" n°"</f>
        <v>Bateau CA40 n°</v>
      </c>
      <c r="N379" s="55"/>
      <c r="O379" s="55"/>
      <c r="P379" s="55"/>
      <c r="Q379" s="55"/>
      <c r="R379" s="56">
        <v>18</v>
      </c>
      <c r="S379" s="57" t="str">
        <f>"cde n°"</f>
        <v>cde n°</v>
      </c>
      <c r="T379" s="57"/>
      <c r="U379" s="55" t="s">
        <v>322</v>
      </c>
      <c r="V379" s="55"/>
      <c r="W379" s="58"/>
    </row>
    <row r="380" spans="1:23" ht="20.100000000000001" customHeight="1" x14ac:dyDescent="0.2">
      <c r="A380" s="63"/>
      <c r="B380" s="64"/>
      <c r="C380" s="64"/>
      <c r="D380" s="64"/>
      <c r="E380" s="64"/>
      <c r="F380" s="65"/>
      <c r="G380" s="66"/>
      <c r="H380" s="66"/>
      <c r="I380" s="64"/>
      <c r="J380" s="64"/>
      <c r="K380" s="67"/>
      <c r="L380" s="59"/>
      <c r="M380" s="63"/>
      <c r="N380" s="64"/>
      <c r="O380" s="64"/>
      <c r="P380" s="64"/>
      <c r="Q380" s="64"/>
      <c r="R380" s="65"/>
      <c r="S380" s="66"/>
      <c r="T380" s="66"/>
      <c r="U380" s="64"/>
      <c r="V380" s="64"/>
      <c r="W380" s="67"/>
    </row>
    <row r="381" spans="1:23" ht="20.100000000000001" customHeight="1" x14ac:dyDescent="0.2">
      <c r="A381" s="98" t="s">
        <v>92</v>
      </c>
      <c r="B381" s="69"/>
      <c r="C381" s="69"/>
      <c r="D381" s="69"/>
      <c r="E381" s="69"/>
      <c r="F381" s="69"/>
      <c r="G381" s="69"/>
      <c r="H381" s="69"/>
      <c r="I381" s="69"/>
      <c r="J381" s="69"/>
      <c r="K381" s="70"/>
      <c r="M381" s="98" t="s">
        <v>96</v>
      </c>
      <c r="N381" s="69"/>
      <c r="O381" s="69"/>
      <c r="P381" s="69"/>
      <c r="Q381" s="69"/>
      <c r="R381" s="69"/>
      <c r="S381" s="69"/>
      <c r="T381" s="69"/>
      <c r="U381" s="69"/>
      <c r="V381" s="69"/>
      <c r="W381" s="70"/>
    </row>
    <row r="382" spans="1:23" ht="20.100000000000001" customHeight="1" x14ac:dyDescent="0.2">
      <c r="A382" s="71" t="s">
        <v>364</v>
      </c>
      <c r="B382" s="72"/>
      <c r="C382" s="72"/>
      <c r="D382" s="72"/>
      <c r="E382" s="72"/>
      <c r="F382" s="72"/>
      <c r="G382" s="72"/>
      <c r="H382" s="69" t="s">
        <v>373</v>
      </c>
      <c r="I382" s="69"/>
      <c r="J382" s="69"/>
      <c r="K382" s="70"/>
      <c r="M382" s="71" t="s">
        <v>364</v>
      </c>
      <c r="N382" s="72"/>
      <c r="O382" s="72"/>
      <c r="P382" s="72"/>
      <c r="Q382" s="72"/>
      <c r="R382" s="72"/>
      <c r="S382" s="72"/>
      <c r="T382" s="69" t="s">
        <v>374</v>
      </c>
      <c r="U382" s="69"/>
      <c r="V382" s="69"/>
      <c r="W382" s="70"/>
    </row>
    <row r="383" spans="1:23" ht="20.100000000000001" customHeight="1" x14ac:dyDescent="0.2">
      <c r="A383" s="73" t="s">
        <v>367</v>
      </c>
      <c r="B383" s="74"/>
      <c r="C383" s="74"/>
      <c r="D383" s="74"/>
      <c r="E383" s="66" t="s">
        <v>93</v>
      </c>
      <c r="F383" s="66"/>
      <c r="G383" s="66"/>
      <c r="H383" s="66"/>
      <c r="I383" s="66"/>
      <c r="J383" s="66"/>
      <c r="K383" s="75"/>
      <c r="M383" s="73" t="s">
        <v>367</v>
      </c>
      <c r="N383" s="74"/>
      <c r="O383" s="74"/>
      <c r="P383" s="74"/>
      <c r="Q383" s="66" t="s">
        <v>97</v>
      </c>
      <c r="R383" s="66"/>
      <c r="S383" s="66"/>
      <c r="T383" s="66"/>
      <c r="U383" s="66"/>
      <c r="V383" s="66"/>
      <c r="W383" s="75"/>
    </row>
    <row r="384" spans="1:23" ht="20.100000000000001" customHeight="1" x14ac:dyDescent="0.2">
      <c r="A384" s="73"/>
      <c r="B384" s="74"/>
      <c r="C384" s="74"/>
      <c r="D384" s="74"/>
      <c r="E384" s="66"/>
      <c r="F384" s="66"/>
      <c r="G384" s="66"/>
      <c r="H384" s="66"/>
      <c r="I384" s="66"/>
      <c r="J384" s="66"/>
      <c r="K384" s="75"/>
      <c r="M384" s="73"/>
      <c r="N384" s="74"/>
      <c r="O384" s="74"/>
      <c r="P384" s="74"/>
      <c r="Q384" s="66"/>
      <c r="R384" s="66"/>
      <c r="S384" s="66"/>
      <c r="T384" s="66"/>
      <c r="U384" s="66"/>
      <c r="V384" s="66"/>
      <c r="W384" s="75"/>
    </row>
    <row r="385" spans="1:23" ht="20.100000000000001" customHeight="1" x14ac:dyDescent="0.2">
      <c r="A385" s="73" t="s">
        <v>368</v>
      </c>
      <c r="B385" s="74"/>
      <c r="C385" s="74"/>
      <c r="D385" s="74"/>
      <c r="E385" s="64" t="e">
        <f>client</f>
        <v>#VALUE!</v>
      </c>
      <c r="F385" s="64"/>
      <c r="G385" s="64"/>
      <c r="H385" s="64"/>
      <c r="I385" s="66" t="s">
        <v>84</v>
      </c>
      <c r="J385" s="66"/>
      <c r="K385" s="75"/>
      <c r="M385" s="73" t="s">
        <v>368</v>
      </c>
      <c r="N385" s="74"/>
      <c r="O385" s="74"/>
      <c r="P385" s="74"/>
      <c r="Q385" s="64" t="e">
        <f>client</f>
        <v>#VALUE!</v>
      </c>
      <c r="R385" s="64"/>
      <c r="S385" s="64"/>
      <c r="T385" s="64"/>
      <c r="U385" s="66" t="s">
        <v>84</v>
      </c>
      <c r="V385" s="66"/>
      <c r="W385" s="75"/>
    </row>
    <row r="386" spans="1:23" ht="20.100000000000001" customHeight="1" thickBot="1" x14ac:dyDescent="0.25">
      <c r="A386" s="76"/>
      <c r="B386" s="77"/>
      <c r="C386" s="77"/>
      <c r="D386" s="77"/>
      <c r="E386" s="78"/>
      <c r="F386" s="78"/>
      <c r="G386" s="78"/>
      <c r="H386" s="78"/>
      <c r="I386" s="79"/>
      <c r="J386" s="79"/>
      <c r="K386" s="80"/>
      <c r="M386" s="76"/>
      <c r="N386" s="77"/>
      <c r="O386" s="77"/>
      <c r="P386" s="77"/>
      <c r="Q386" s="78"/>
      <c r="R386" s="78"/>
      <c r="S386" s="78"/>
      <c r="T386" s="78"/>
      <c r="U386" s="79"/>
      <c r="V386" s="79"/>
      <c r="W386" s="80"/>
    </row>
    <row r="387" spans="1:23" ht="20.100000000000001" customHeight="1" thickBot="1" x14ac:dyDescent="0.25">
      <c r="B387" s="59"/>
      <c r="C387" s="59"/>
      <c r="D387" s="59"/>
      <c r="E387" s="59"/>
      <c r="N387" s="59"/>
      <c r="O387" s="59"/>
      <c r="P387" s="59"/>
      <c r="Q387" s="59"/>
    </row>
    <row r="388" spans="1:23" ht="20.100000000000001" customHeight="1" x14ac:dyDescent="0.2">
      <c r="A388" s="54" t="str">
        <f>"Bateau "&amp;modele&amp;" n°"</f>
        <v>Bateau CA40 n°</v>
      </c>
      <c r="B388" s="55"/>
      <c r="C388" s="55"/>
      <c r="D388" s="55"/>
      <c r="E388" s="55"/>
      <c r="F388" s="56">
        <v>18</v>
      </c>
      <c r="G388" s="57" t="str">
        <f>"cde n°"</f>
        <v>cde n°</v>
      </c>
      <c r="H388" s="57"/>
      <c r="I388" s="55" t="s">
        <v>322</v>
      </c>
      <c r="J388" s="55"/>
      <c r="K388" s="58"/>
      <c r="L388" s="59"/>
      <c r="M388" s="54" t="str">
        <f>"Bateau "&amp;modele&amp;" n°"</f>
        <v>Bateau CA40 n°</v>
      </c>
      <c r="N388" s="55"/>
      <c r="O388" s="55"/>
      <c r="P388" s="55"/>
      <c r="Q388" s="55"/>
      <c r="R388" s="56">
        <v>18</v>
      </c>
      <c r="S388" s="57" t="str">
        <f>"cde n°"</f>
        <v>cde n°</v>
      </c>
      <c r="T388" s="57"/>
      <c r="U388" s="55" t="s">
        <v>322</v>
      </c>
      <c r="V388" s="55"/>
      <c r="W388" s="58"/>
    </row>
    <row r="389" spans="1:23" ht="20.100000000000001" customHeight="1" x14ac:dyDescent="0.2">
      <c r="A389" s="63"/>
      <c r="B389" s="64"/>
      <c r="C389" s="64"/>
      <c r="D389" s="64"/>
      <c r="E389" s="64"/>
      <c r="F389" s="65"/>
      <c r="G389" s="66"/>
      <c r="H389" s="66"/>
      <c r="I389" s="64"/>
      <c r="J389" s="64"/>
      <c r="K389" s="67"/>
      <c r="L389" s="59"/>
      <c r="M389" s="63"/>
      <c r="N389" s="64"/>
      <c r="O389" s="64"/>
      <c r="P389" s="64"/>
      <c r="Q389" s="64"/>
      <c r="R389" s="65"/>
      <c r="S389" s="66"/>
      <c r="T389" s="66"/>
      <c r="U389" s="64"/>
      <c r="V389" s="64"/>
      <c r="W389" s="67"/>
    </row>
    <row r="390" spans="1:23" ht="20.100000000000001" customHeight="1" x14ac:dyDescent="0.2">
      <c r="A390" s="98" t="s">
        <v>96</v>
      </c>
      <c r="B390" s="69"/>
      <c r="C390" s="69"/>
      <c r="D390" s="69"/>
      <c r="E390" s="69"/>
      <c r="F390" s="69"/>
      <c r="G390" s="69"/>
      <c r="H390" s="69"/>
      <c r="I390" s="69"/>
      <c r="J390" s="69"/>
      <c r="K390" s="70"/>
      <c r="M390" s="98" t="s">
        <v>96</v>
      </c>
      <c r="N390" s="69"/>
      <c r="O390" s="69"/>
      <c r="P390" s="69"/>
      <c r="Q390" s="69"/>
      <c r="R390" s="69"/>
      <c r="S390" s="69"/>
      <c r="T390" s="69"/>
      <c r="U390" s="69"/>
      <c r="V390" s="69"/>
      <c r="W390" s="70"/>
    </row>
    <row r="391" spans="1:23" ht="20.100000000000001" customHeight="1" x14ac:dyDescent="0.2">
      <c r="A391" s="71" t="s">
        <v>364</v>
      </c>
      <c r="B391" s="72"/>
      <c r="C391" s="72"/>
      <c r="D391" s="72"/>
      <c r="E391" s="72"/>
      <c r="F391" s="72"/>
      <c r="G391" s="72"/>
      <c r="H391" s="69" t="s">
        <v>375</v>
      </c>
      <c r="I391" s="69"/>
      <c r="J391" s="69"/>
      <c r="K391" s="70"/>
      <c r="M391" s="71" t="s">
        <v>364</v>
      </c>
      <c r="N391" s="72"/>
      <c r="O391" s="72"/>
      <c r="P391" s="72"/>
      <c r="Q391" s="72"/>
      <c r="R391" s="72"/>
      <c r="S391" s="72"/>
      <c r="T391" s="69" t="s">
        <v>376</v>
      </c>
      <c r="U391" s="69"/>
      <c r="V391" s="69"/>
      <c r="W391" s="70"/>
    </row>
    <row r="392" spans="1:23" ht="20.100000000000001" customHeight="1" x14ac:dyDescent="0.2">
      <c r="A392" s="73" t="s">
        <v>367</v>
      </c>
      <c r="B392" s="74"/>
      <c r="C392" s="74"/>
      <c r="D392" s="74"/>
      <c r="E392" s="66" t="s">
        <v>97</v>
      </c>
      <c r="F392" s="66"/>
      <c r="G392" s="66"/>
      <c r="H392" s="66"/>
      <c r="I392" s="66"/>
      <c r="J392" s="66"/>
      <c r="K392" s="75"/>
      <c r="M392" s="73" t="s">
        <v>367</v>
      </c>
      <c r="N392" s="74"/>
      <c r="O392" s="74"/>
      <c r="P392" s="74"/>
      <c r="Q392" s="66" t="s">
        <v>97</v>
      </c>
      <c r="R392" s="66"/>
      <c r="S392" s="66"/>
      <c r="T392" s="66"/>
      <c r="U392" s="66"/>
      <c r="V392" s="66"/>
      <c r="W392" s="75"/>
    </row>
    <row r="393" spans="1:23" ht="20.100000000000001" customHeight="1" x14ac:dyDescent="0.2">
      <c r="A393" s="73"/>
      <c r="B393" s="74"/>
      <c r="C393" s="74"/>
      <c r="D393" s="74"/>
      <c r="E393" s="66"/>
      <c r="F393" s="66"/>
      <c r="G393" s="66"/>
      <c r="H393" s="66"/>
      <c r="I393" s="66"/>
      <c r="J393" s="66"/>
      <c r="K393" s="75"/>
      <c r="M393" s="73"/>
      <c r="N393" s="74"/>
      <c r="O393" s="74"/>
      <c r="P393" s="74"/>
      <c r="Q393" s="66"/>
      <c r="R393" s="66"/>
      <c r="S393" s="66"/>
      <c r="T393" s="66"/>
      <c r="U393" s="66"/>
      <c r="V393" s="66"/>
      <c r="W393" s="75"/>
    </row>
    <row r="394" spans="1:23" ht="20.100000000000001" customHeight="1" x14ac:dyDescent="0.2">
      <c r="A394" s="73" t="s">
        <v>368</v>
      </c>
      <c r="B394" s="74"/>
      <c r="C394" s="74"/>
      <c r="D394" s="74"/>
      <c r="E394" s="64" t="e">
        <f>client</f>
        <v>#VALUE!</v>
      </c>
      <c r="F394" s="64"/>
      <c r="G394" s="64"/>
      <c r="H394" s="64"/>
      <c r="I394" s="66" t="s">
        <v>84</v>
      </c>
      <c r="J394" s="66"/>
      <c r="K394" s="75"/>
      <c r="M394" s="73" t="s">
        <v>368</v>
      </c>
      <c r="N394" s="74"/>
      <c r="O394" s="74"/>
      <c r="P394" s="74"/>
      <c r="Q394" s="64" t="e">
        <f>client</f>
        <v>#VALUE!</v>
      </c>
      <c r="R394" s="64"/>
      <c r="S394" s="64"/>
      <c r="T394" s="64"/>
      <c r="U394" s="66" t="s">
        <v>84</v>
      </c>
      <c r="V394" s="66"/>
      <c r="W394" s="75"/>
    </row>
    <row r="395" spans="1:23" ht="20.100000000000001" customHeight="1" thickBot="1" x14ac:dyDescent="0.25">
      <c r="A395" s="76"/>
      <c r="B395" s="77"/>
      <c r="C395" s="77"/>
      <c r="D395" s="77"/>
      <c r="E395" s="78"/>
      <c r="F395" s="78"/>
      <c r="G395" s="78"/>
      <c r="H395" s="78"/>
      <c r="I395" s="79"/>
      <c r="J395" s="79"/>
      <c r="K395" s="80"/>
      <c r="M395" s="76"/>
      <c r="N395" s="77"/>
      <c r="O395" s="77"/>
      <c r="P395" s="77"/>
      <c r="Q395" s="78"/>
      <c r="R395" s="78"/>
      <c r="S395" s="78"/>
      <c r="T395" s="78"/>
      <c r="U395" s="79"/>
      <c r="V395" s="79"/>
      <c r="W395" s="80"/>
    </row>
    <row r="396" spans="1:23" ht="20.100000000000001" customHeight="1" thickBot="1" x14ac:dyDescent="0.25">
      <c r="B396" s="59"/>
      <c r="C396" s="59"/>
      <c r="D396" s="59"/>
      <c r="E396" s="59"/>
      <c r="N396" s="59"/>
      <c r="O396" s="59"/>
      <c r="P396" s="59"/>
      <c r="Q396" s="59"/>
    </row>
    <row r="397" spans="1:23" ht="20.100000000000001" customHeight="1" x14ac:dyDescent="0.2">
      <c r="A397" s="54" t="str">
        <f>"Bateau "&amp;modele&amp;" n°"</f>
        <v>Bateau CA40 n°</v>
      </c>
      <c r="B397" s="55"/>
      <c r="C397" s="55"/>
      <c r="D397" s="55"/>
      <c r="E397" s="55"/>
      <c r="F397" s="56">
        <v>18</v>
      </c>
      <c r="G397" s="57" t="str">
        <f>"cde n°"</f>
        <v>cde n°</v>
      </c>
      <c r="H397" s="57"/>
      <c r="I397" s="55" t="s">
        <v>322</v>
      </c>
      <c r="J397" s="55"/>
      <c r="K397" s="58"/>
      <c r="L397" s="59"/>
      <c r="M397" s="54" t="str">
        <f>"Bateau "&amp;modele&amp;" n°"</f>
        <v>Bateau CA40 n°</v>
      </c>
      <c r="N397" s="55"/>
      <c r="O397" s="55"/>
      <c r="P397" s="55"/>
      <c r="Q397" s="55"/>
      <c r="R397" s="56">
        <v>18</v>
      </c>
      <c r="S397" s="57" t="str">
        <f>"cde n°"</f>
        <v>cde n°</v>
      </c>
      <c r="T397" s="57"/>
      <c r="U397" s="55" t="s">
        <v>322</v>
      </c>
      <c r="V397" s="55"/>
      <c r="W397" s="58"/>
    </row>
    <row r="398" spans="1:23" ht="20.100000000000001" customHeight="1" x14ac:dyDescent="0.2">
      <c r="A398" s="63"/>
      <c r="B398" s="64"/>
      <c r="C398" s="64"/>
      <c r="D398" s="64"/>
      <c r="E398" s="64"/>
      <c r="F398" s="65"/>
      <c r="G398" s="66"/>
      <c r="H398" s="66"/>
      <c r="I398" s="64"/>
      <c r="J398" s="64"/>
      <c r="K398" s="67"/>
      <c r="L398" s="59"/>
      <c r="M398" s="63"/>
      <c r="N398" s="64"/>
      <c r="O398" s="64"/>
      <c r="P398" s="64"/>
      <c r="Q398" s="64"/>
      <c r="R398" s="65"/>
      <c r="S398" s="66"/>
      <c r="T398" s="66"/>
      <c r="U398" s="64"/>
      <c r="V398" s="64"/>
      <c r="W398" s="67"/>
    </row>
    <row r="399" spans="1:23" ht="20.100000000000001" customHeight="1" x14ac:dyDescent="0.2">
      <c r="A399" s="98" t="s">
        <v>88</v>
      </c>
      <c r="B399" s="69"/>
      <c r="C399" s="69"/>
      <c r="D399" s="69"/>
      <c r="E399" s="69"/>
      <c r="F399" s="69"/>
      <c r="G399" s="69"/>
      <c r="H399" s="69"/>
      <c r="I399" s="69"/>
      <c r="J399" s="69"/>
      <c r="K399" s="70"/>
      <c r="M399" s="98" t="s">
        <v>88</v>
      </c>
      <c r="N399" s="69"/>
      <c r="O399" s="69"/>
      <c r="P399" s="69"/>
      <c r="Q399" s="69"/>
      <c r="R399" s="69"/>
      <c r="S399" s="69"/>
      <c r="T399" s="69"/>
      <c r="U399" s="69"/>
      <c r="V399" s="69"/>
      <c r="W399" s="70"/>
    </row>
    <row r="400" spans="1:23" ht="20.100000000000001" customHeight="1" x14ac:dyDescent="0.2">
      <c r="A400" s="71" t="s">
        <v>364</v>
      </c>
      <c r="B400" s="72"/>
      <c r="C400" s="72"/>
      <c r="D400" s="72"/>
      <c r="E400" s="72"/>
      <c r="F400" s="72"/>
      <c r="G400" s="72"/>
      <c r="H400" s="69" t="s">
        <v>378</v>
      </c>
      <c r="I400" s="69"/>
      <c r="J400" s="69"/>
      <c r="K400" s="70"/>
      <c r="M400" s="71" t="s">
        <v>364</v>
      </c>
      <c r="N400" s="72"/>
      <c r="O400" s="72"/>
      <c r="P400" s="72"/>
      <c r="Q400" s="72"/>
      <c r="R400" s="72"/>
      <c r="S400" s="72"/>
      <c r="T400" s="69" t="s">
        <v>379</v>
      </c>
      <c r="U400" s="69"/>
      <c r="V400" s="69"/>
      <c r="W400" s="70"/>
    </row>
    <row r="401" spans="1:23" ht="20.100000000000001" customHeight="1" x14ac:dyDescent="0.2">
      <c r="A401" s="73" t="s">
        <v>367</v>
      </c>
      <c r="B401" s="74"/>
      <c r="C401" s="74"/>
      <c r="D401" s="74"/>
      <c r="E401" s="66" t="s">
        <v>89</v>
      </c>
      <c r="F401" s="66"/>
      <c r="G401" s="66"/>
      <c r="H401" s="66"/>
      <c r="I401" s="66"/>
      <c r="J401" s="66"/>
      <c r="K401" s="75"/>
      <c r="M401" s="73" t="s">
        <v>367</v>
      </c>
      <c r="N401" s="74"/>
      <c r="O401" s="74"/>
      <c r="P401" s="74"/>
      <c r="Q401" s="66" t="s">
        <v>89</v>
      </c>
      <c r="R401" s="66"/>
      <c r="S401" s="66"/>
      <c r="T401" s="66"/>
      <c r="U401" s="66"/>
      <c r="V401" s="66"/>
      <c r="W401" s="75"/>
    </row>
    <row r="402" spans="1:23" ht="20.100000000000001" customHeight="1" x14ac:dyDescent="0.2">
      <c r="A402" s="73"/>
      <c r="B402" s="74"/>
      <c r="C402" s="74"/>
      <c r="D402" s="74"/>
      <c r="E402" s="66"/>
      <c r="F402" s="66"/>
      <c r="G402" s="66"/>
      <c r="H402" s="66"/>
      <c r="I402" s="66"/>
      <c r="J402" s="66"/>
      <c r="K402" s="75"/>
      <c r="M402" s="73"/>
      <c r="N402" s="74"/>
      <c r="O402" s="74"/>
      <c r="P402" s="74"/>
      <c r="Q402" s="66"/>
      <c r="R402" s="66"/>
      <c r="S402" s="66"/>
      <c r="T402" s="66"/>
      <c r="U402" s="66"/>
      <c r="V402" s="66"/>
      <c r="W402" s="75"/>
    </row>
    <row r="403" spans="1:23" ht="20.100000000000001" customHeight="1" x14ac:dyDescent="0.2">
      <c r="A403" s="73" t="s">
        <v>368</v>
      </c>
      <c r="B403" s="74"/>
      <c r="C403" s="74"/>
      <c r="D403" s="74"/>
      <c r="E403" s="64" t="e">
        <f>client</f>
        <v>#VALUE!</v>
      </c>
      <c r="F403" s="64"/>
      <c r="G403" s="64"/>
      <c r="H403" s="64"/>
      <c r="I403" s="66" t="s">
        <v>84</v>
      </c>
      <c r="J403" s="66"/>
      <c r="K403" s="75"/>
      <c r="M403" s="73" t="s">
        <v>368</v>
      </c>
      <c r="N403" s="74"/>
      <c r="O403" s="74"/>
      <c r="P403" s="74"/>
      <c r="Q403" s="64" t="e">
        <f>client</f>
        <v>#VALUE!</v>
      </c>
      <c r="R403" s="64"/>
      <c r="S403" s="64"/>
      <c r="T403" s="64"/>
      <c r="U403" s="66" t="s">
        <v>84</v>
      </c>
      <c r="V403" s="66"/>
      <c r="W403" s="75"/>
    </row>
    <row r="404" spans="1:23" ht="20.100000000000001" customHeight="1" thickBot="1" x14ac:dyDescent="0.25">
      <c r="A404" s="76"/>
      <c r="B404" s="77"/>
      <c r="C404" s="77"/>
      <c r="D404" s="77"/>
      <c r="E404" s="78"/>
      <c r="F404" s="78"/>
      <c r="G404" s="78"/>
      <c r="H404" s="78"/>
      <c r="I404" s="79"/>
      <c r="J404" s="79"/>
      <c r="K404" s="80"/>
      <c r="M404" s="76"/>
      <c r="N404" s="77"/>
      <c r="O404" s="77"/>
      <c r="P404" s="77"/>
      <c r="Q404" s="78"/>
      <c r="R404" s="78"/>
      <c r="S404" s="78"/>
      <c r="T404" s="78"/>
      <c r="U404" s="79"/>
      <c r="V404" s="79"/>
      <c r="W404" s="80"/>
    </row>
    <row r="405" spans="1:23" ht="20.100000000000001" customHeight="1" thickBot="1" x14ac:dyDescent="0.25">
      <c r="B405" s="59"/>
      <c r="C405" s="59"/>
      <c r="D405" s="59"/>
      <c r="E405" s="59"/>
      <c r="N405" s="59"/>
      <c r="O405" s="59"/>
      <c r="P405" s="59"/>
      <c r="Q405" s="59"/>
    </row>
    <row r="406" spans="1:23" ht="20.100000000000001" customHeight="1" x14ac:dyDescent="0.2">
      <c r="A406" s="54" t="str">
        <f>"Bateau "&amp;modele&amp;" n°"</f>
        <v>Bateau CA40 n°</v>
      </c>
      <c r="B406" s="55"/>
      <c r="C406" s="55"/>
      <c r="D406" s="55"/>
      <c r="E406" s="55"/>
      <c r="F406" s="56">
        <v>18</v>
      </c>
      <c r="G406" s="57" t="str">
        <f>"cde n°"</f>
        <v>cde n°</v>
      </c>
      <c r="H406" s="57"/>
      <c r="I406" s="55" t="s">
        <v>322</v>
      </c>
      <c r="J406" s="55"/>
      <c r="K406" s="58"/>
      <c r="L406" s="59"/>
      <c r="M406" s="54" t="str">
        <f>"Bateau "&amp;modele&amp;" n°"</f>
        <v>Bateau CA40 n°</v>
      </c>
      <c r="N406" s="55"/>
      <c r="O406" s="55"/>
      <c r="P406" s="55"/>
      <c r="Q406" s="55"/>
      <c r="R406" s="56">
        <v>18</v>
      </c>
      <c r="S406" s="57" t="str">
        <f>"cde n°"</f>
        <v>cde n°</v>
      </c>
      <c r="T406" s="57"/>
      <c r="U406" s="55" t="s">
        <v>322</v>
      </c>
      <c r="V406" s="55"/>
      <c r="W406" s="58"/>
    </row>
    <row r="407" spans="1:23" ht="20.100000000000001" customHeight="1" x14ac:dyDescent="0.2">
      <c r="A407" s="63"/>
      <c r="B407" s="64"/>
      <c r="C407" s="64"/>
      <c r="D407" s="64"/>
      <c r="E407" s="64"/>
      <c r="F407" s="65"/>
      <c r="G407" s="66"/>
      <c r="H407" s="66"/>
      <c r="I407" s="64"/>
      <c r="J407" s="64"/>
      <c r="K407" s="67"/>
      <c r="L407" s="59"/>
      <c r="M407" s="63"/>
      <c r="N407" s="64"/>
      <c r="O407" s="64"/>
      <c r="P407" s="64"/>
      <c r="Q407" s="64"/>
      <c r="R407" s="65"/>
      <c r="S407" s="66"/>
      <c r="T407" s="66"/>
      <c r="U407" s="64"/>
      <c r="V407" s="64"/>
      <c r="W407" s="67"/>
    </row>
    <row r="408" spans="1:23" ht="20.100000000000001" customHeight="1" x14ac:dyDescent="0.2">
      <c r="A408" s="98" t="s">
        <v>88</v>
      </c>
      <c r="B408" s="69"/>
      <c r="C408" s="69"/>
      <c r="D408" s="69"/>
      <c r="E408" s="69"/>
      <c r="F408" s="69"/>
      <c r="G408" s="69"/>
      <c r="H408" s="69"/>
      <c r="I408" s="69"/>
      <c r="J408" s="69"/>
      <c r="K408" s="70"/>
      <c r="M408" s="98" t="s">
        <v>88</v>
      </c>
      <c r="N408" s="69"/>
      <c r="O408" s="69"/>
      <c r="P408" s="69"/>
      <c r="Q408" s="69"/>
      <c r="R408" s="69"/>
      <c r="S408" s="69"/>
      <c r="T408" s="69"/>
      <c r="U408" s="69"/>
      <c r="V408" s="69"/>
      <c r="W408" s="70"/>
    </row>
    <row r="409" spans="1:23" ht="20.100000000000001" customHeight="1" x14ac:dyDescent="0.2">
      <c r="A409" s="71" t="s">
        <v>364</v>
      </c>
      <c r="B409" s="72"/>
      <c r="C409" s="72"/>
      <c r="D409" s="72"/>
      <c r="E409" s="72"/>
      <c r="F409" s="72"/>
      <c r="G409" s="72"/>
      <c r="H409" s="69" t="s">
        <v>380</v>
      </c>
      <c r="I409" s="69"/>
      <c r="J409" s="69"/>
      <c r="K409" s="70"/>
      <c r="M409" s="71" t="s">
        <v>364</v>
      </c>
      <c r="N409" s="72"/>
      <c r="O409" s="72"/>
      <c r="P409" s="72"/>
      <c r="Q409" s="72"/>
      <c r="R409" s="72"/>
      <c r="S409" s="72"/>
      <c r="T409" s="69" t="s">
        <v>381</v>
      </c>
      <c r="U409" s="69"/>
      <c r="V409" s="69"/>
      <c r="W409" s="70"/>
    </row>
    <row r="410" spans="1:23" ht="20.100000000000001" customHeight="1" x14ac:dyDescent="0.2">
      <c r="A410" s="73" t="s">
        <v>367</v>
      </c>
      <c r="B410" s="74"/>
      <c r="C410" s="74"/>
      <c r="D410" s="74"/>
      <c r="E410" s="66" t="s">
        <v>89</v>
      </c>
      <c r="F410" s="66"/>
      <c r="G410" s="66"/>
      <c r="H410" s="66"/>
      <c r="I410" s="66"/>
      <c r="J410" s="66"/>
      <c r="K410" s="75"/>
      <c r="M410" s="73" t="s">
        <v>367</v>
      </c>
      <c r="N410" s="74"/>
      <c r="O410" s="74"/>
      <c r="P410" s="74"/>
      <c r="Q410" s="66" t="s">
        <v>89</v>
      </c>
      <c r="R410" s="66"/>
      <c r="S410" s="66"/>
      <c r="T410" s="66"/>
      <c r="U410" s="66"/>
      <c r="V410" s="66"/>
      <c r="W410" s="75"/>
    </row>
    <row r="411" spans="1:23" ht="20.100000000000001" customHeight="1" x14ac:dyDescent="0.2">
      <c r="A411" s="73"/>
      <c r="B411" s="74"/>
      <c r="C411" s="74"/>
      <c r="D411" s="74"/>
      <c r="E411" s="66"/>
      <c r="F411" s="66"/>
      <c r="G411" s="66"/>
      <c r="H411" s="66"/>
      <c r="I411" s="66"/>
      <c r="J411" s="66"/>
      <c r="K411" s="75"/>
      <c r="M411" s="73"/>
      <c r="N411" s="74"/>
      <c r="O411" s="74"/>
      <c r="P411" s="74"/>
      <c r="Q411" s="66"/>
      <c r="R411" s="66"/>
      <c r="S411" s="66"/>
      <c r="T411" s="66"/>
      <c r="U411" s="66"/>
      <c r="V411" s="66"/>
      <c r="W411" s="75"/>
    </row>
    <row r="412" spans="1:23" ht="20.100000000000001" customHeight="1" x14ac:dyDescent="0.2">
      <c r="A412" s="73" t="s">
        <v>368</v>
      </c>
      <c r="B412" s="74"/>
      <c r="C412" s="74"/>
      <c r="D412" s="74"/>
      <c r="E412" s="64" t="e">
        <f>client</f>
        <v>#VALUE!</v>
      </c>
      <c r="F412" s="64"/>
      <c r="G412" s="64"/>
      <c r="H412" s="64"/>
      <c r="I412" s="66" t="s">
        <v>84</v>
      </c>
      <c r="J412" s="66"/>
      <c r="K412" s="75"/>
      <c r="M412" s="73" t="s">
        <v>368</v>
      </c>
      <c r="N412" s="74"/>
      <c r="O412" s="74"/>
      <c r="P412" s="74"/>
      <c r="Q412" s="64" t="e">
        <f>client</f>
        <v>#VALUE!</v>
      </c>
      <c r="R412" s="64"/>
      <c r="S412" s="64"/>
      <c r="T412" s="64"/>
      <c r="U412" s="66" t="s">
        <v>84</v>
      </c>
      <c r="V412" s="66"/>
      <c r="W412" s="75"/>
    </row>
    <row r="413" spans="1:23" ht="20.100000000000001" customHeight="1" thickBot="1" x14ac:dyDescent="0.25">
      <c r="A413" s="76"/>
      <c r="B413" s="77"/>
      <c r="C413" s="77"/>
      <c r="D413" s="77"/>
      <c r="E413" s="78"/>
      <c r="F413" s="78"/>
      <c r="G413" s="78"/>
      <c r="H413" s="78"/>
      <c r="I413" s="79"/>
      <c r="J413" s="79"/>
      <c r="K413" s="80"/>
      <c r="M413" s="76"/>
      <c r="N413" s="77"/>
      <c r="O413" s="77"/>
      <c r="P413" s="77"/>
      <c r="Q413" s="78"/>
      <c r="R413" s="78"/>
      <c r="S413" s="78"/>
      <c r="T413" s="78"/>
      <c r="U413" s="79"/>
      <c r="V413" s="79"/>
      <c r="W413" s="80"/>
    </row>
    <row r="414" spans="1:23" ht="20.100000000000001" customHeight="1" thickBot="1" x14ac:dyDescent="0.25">
      <c r="B414" s="59"/>
      <c r="C414" s="59"/>
      <c r="D414" s="59"/>
      <c r="E414" s="59"/>
      <c r="N414" s="59"/>
      <c r="O414" s="59"/>
      <c r="P414" s="59"/>
      <c r="Q414" s="59"/>
    </row>
    <row r="415" spans="1:23" ht="20.100000000000001" customHeight="1" x14ac:dyDescent="0.2">
      <c r="A415" s="54" t="str">
        <f>"Bateau "&amp;modele&amp;" n°"</f>
        <v>Bateau CA40 n°</v>
      </c>
      <c r="B415" s="55"/>
      <c r="C415" s="55"/>
      <c r="D415" s="55"/>
      <c r="E415" s="55"/>
      <c r="F415" s="56">
        <v>18</v>
      </c>
      <c r="G415" s="57" t="str">
        <f>"cde n°"</f>
        <v>cde n°</v>
      </c>
      <c r="H415" s="57"/>
      <c r="I415" s="55" t="s">
        <v>322</v>
      </c>
      <c r="J415" s="55"/>
      <c r="K415" s="58"/>
      <c r="L415" s="59"/>
      <c r="M415" s="54" t="str">
        <f>"Bateau "&amp;modele&amp;" n°"</f>
        <v>Bateau CA40 n°</v>
      </c>
      <c r="N415" s="55"/>
      <c r="O415" s="55"/>
      <c r="P415" s="55"/>
      <c r="Q415" s="55"/>
      <c r="R415" s="56">
        <v>18</v>
      </c>
      <c r="S415" s="57" t="str">
        <f>"cde n°"</f>
        <v>cde n°</v>
      </c>
      <c r="T415" s="57"/>
      <c r="U415" s="55" t="s">
        <v>322</v>
      </c>
      <c r="V415" s="55"/>
      <c r="W415" s="58"/>
    </row>
    <row r="416" spans="1:23" ht="20.100000000000001" customHeight="1" x14ac:dyDescent="0.2">
      <c r="A416" s="63"/>
      <c r="B416" s="64"/>
      <c r="C416" s="64"/>
      <c r="D416" s="64"/>
      <c r="E416" s="64"/>
      <c r="F416" s="65"/>
      <c r="G416" s="66"/>
      <c r="H416" s="66"/>
      <c r="I416" s="64"/>
      <c r="J416" s="64"/>
      <c r="K416" s="67"/>
      <c r="L416" s="59"/>
      <c r="M416" s="63"/>
      <c r="N416" s="64"/>
      <c r="O416" s="64"/>
      <c r="P416" s="64"/>
      <c r="Q416" s="64"/>
      <c r="R416" s="65"/>
      <c r="S416" s="66"/>
      <c r="T416" s="66"/>
      <c r="U416" s="64"/>
      <c r="V416" s="64"/>
      <c r="W416" s="67"/>
    </row>
    <row r="417" spans="1:23" ht="20.100000000000001" customHeight="1" x14ac:dyDescent="0.2">
      <c r="A417" s="98" t="s">
        <v>82</v>
      </c>
      <c r="B417" s="69"/>
      <c r="C417" s="69"/>
      <c r="D417" s="69"/>
      <c r="E417" s="69"/>
      <c r="F417" s="69"/>
      <c r="G417" s="69"/>
      <c r="H417" s="69"/>
      <c r="I417" s="69"/>
      <c r="J417" s="69"/>
      <c r="K417" s="70"/>
      <c r="M417" s="98" t="s">
        <v>82</v>
      </c>
      <c r="N417" s="69"/>
      <c r="O417" s="69"/>
      <c r="P417" s="69"/>
      <c r="Q417" s="69"/>
      <c r="R417" s="69"/>
      <c r="S417" s="69"/>
      <c r="T417" s="69"/>
      <c r="U417" s="69"/>
      <c r="V417" s="69"/>
      <c r="W417" s="70"/>
    </row>
    <row r="418" spans="1:23" ht="20.100000000000001" customHeight="1" x14ac:dyDescent="0.2">
      <c r="A418" s="71" t="s">
        <v>364</v>
      </c>
      <c r="B418" s="72"/>
      <c r="C418" s="72"/>
      <c r="D418" s="72"/>
      <c r="E418" s="72"/>
      <c r="F418" s="72"/>
      <c r="G418" s="72"/>
      <c r="H418" s="69" t="s">
        <v>365</v>
      </c>
      <c r="I418" s="69"/>
      <c r="J418" s="69"/>
      <c r="K418" s="70"/>
      <c r="M418" s="71" t="s">
        <v>364</v>
      </c>
      <c r="N418" s="72"/>
      <c r="O418" s="72"/>
      <c r="P418" s="72"/>
      <c r="Q418" s="72"/>
      <c r="R418" s="72"/>
      <c r="S418" s="72"/>
      <c r="T418" s="69" t="s">
        <v>366</v>
      </c>
      <c r="U418" s="69"/>
      <c r="V418" s="69"/>
      <c r="W418" s="70"/>
    </row>
    <row r="419" spans="1:23" ht="20.100000000000001" customHeight="1" x14ac:dyDescent="0.2">
      <c r="A419" s="73" t="s">
        <v>367</v>
      </c>
      <c r="B419" s="74"/>
      <c r="C419" s="74"/>
      <c r="D419" s="74"/>
      <c r="E419" s="66" t="s">
        <v>83</v>
      </c>
      <c r="F419" s="66"/>
      <c r="G419" s="66"/>
      <c r="H419" s="66"/>
      <c r="I419" s="66"/>
      <c r="J419" s="66"/>
      <c r="K419" s="75"/>
      <c r="M419" s="73" t="s">
        <v>367</v>
      </c>
      <c r="N419" s="74"/>
      <c r="O419" s="74"/>
      <c r="P419" s="74"/>
      <c r="Q419" s="66" t="s">
        <v>83</v>
      </c>
      <c r="R419" s="66"/>
      <c r="S419" s="66"/>
      <c r="T419" s="66"/>
      <c r="U419" s="66"/>
      <c r="V419" s="66"/>
      <c r="W419" s="75"/>
    </row>
    <row r="420" spans="1:23" ht="20.100000000000001" customHeight="1" x14ac:dyDescent="0.2">
      <c r="A420" s="73"/>
      <c r="B420" s="74"/>
      <c r="C420" s="74"/>
      <c r="D420" s="74"/>
      <c r="E420" s="66"/>
      <c r="F420" s="66"/>
      <c r="G420" s="66"/>
      <c r="H420" s="66"/>
      <c r="I420" s="66"/>
      <c r="J420" s="66"/>
      <c r="K420" s="75"/>
      <c r="M420" s="73"/>
      <c r="N420" s="74"/>
      <c r="O420" s="74"/>
      <c r="P420" s="74"/>
      <c r="Q420" s="66"/>
      <c r="R420" s="66"/>
      <c r="S420" s="66"/>
      <c r="T420" s="66"/>
      <c r="U420" s="66"/>
      <c r="V420" s="66"/>
      <c r="W420" s="75"/>
    </row>
    <row r="421" spans="1:23" ht="20.100000000000001" customHeight="1" x14ac:dyDescent="0.2">
      <c r="A421" s="73" t="s">
        <v>368</v>
      </c>
      <c r="B421" s="74"/>
      <c r="C421" s="74"/>
      <c r="D421" s="74"/>
      <c r="E421" s="64" t="e">
        <f>client</f>
        <v>#VALUE!</v>
      </c>
      <c r="F421" s="64"/>
      <c r="G421" s="64"/>
      <c r="H421" s="64"/>
      <c r="I421" s="66" t="s">
        <v>84</v>
      </c>
      <c r="J421" s="66"/>
      <c r="K421" s="75"/>
      <c r="M421" s="73" t="s">
        <v>368</v>
      </c>
      <c r="N421" s="74"/>
      <c r="O421" s="74"/>
      <c r="P421" s="74"/>
      <c r="Q421" s="64" t="e">
        <f>client</f>
        <v>#VALUE!</v>
      </c>
      <c r="R421" s="64"/>
      <c r="S421" s="64"/>
      <c r="T421" s="64"/>
      <c r="U421" s="66" t="s">
        <v>84</v>
      </c>
      <c r="V421" s="66"/>
      <c r="W421" s="75"/>
    </row>
    <row r="422" spans="1:23" ht="20.100000000000001" customHeight="1" thickBot="1" x14ac:dyDescent="0.25">
      <c r="A422" s="76"/>
      <c r="B422" s="77"/>
      <c r="C422" s="77"/>
      <c r="D422" s="77"/>
      <c r="E422" s="78"/>
      <c r="F422" s="78"/>
      <c r="G422" s="78"/>
      <c r="H422" s="78"/>
      <c r="I422" s="79"/>
      <c r="J422" s="79"/>
      <c r="K422" s="80"/>
      <c r="M422" s="76"/>
      <c r="N422" s="77"/>
      <c r="O422" s="77"/>
      <c r="P422" s="77"/>
      <c r="Q422" s="78"/>
      <c r="R422" s="78"/>
      <c r="S422" s="78"/>
      <c r="T422" s="78"/>
      <c r="U422" s="79"/>
      <c r="V422" s="79"/>
      <c r="W422" s="80"/>
    </row>
    <row r="423" spans="1:23" ht="20.100000000000001" customHeight="1" thickBot="1" x14ac:dyDescent="0.25">
      <c r="B423" s="59"/>
      <c r="C423" s="59"/>
      <c r="D423" s="59"/>
      <c r="E423" s="59"/>
      <c r="N423" s="59"/>
      <c r="O423" s="59"/>
      <c r="P423" s="59"/>
      <c r="Q423" s="59"/>
    </row>
    <row r="424" spans="1:23" ht="20.100000000000001" customHeight="1" x14ac:dyDescent="0.2">
      <c r="A424" s="54" t="str">
        <f>"Bateau "&amp;modele&amp;" n°"</f>
        <v>Bateau CA40 n°</v>
      </c>
      <c r="B424" s="55"/>
      <c r="C424" s="55"/>
      <c r="D424" s="55"/>
      <c r="E424" s="55"/>
      <c r="F424" s="56">
        <v>18</v>
      </c>
      <c r="G424" s="57" t="str">
        <f>"cde n°"</f>
        <v>cde n°</v>
      </c>
      <c r="H424" s="57"/>
      <c r="I424" s="55" t="s">
        <v>322</v>
      </c>
      <c r="J424" s="55"/>
      <c r="K424" s="58"/>
      <c r="L424" s="59"/>
      <c r="M424" s="54" t="str">
        <f>"Bateau "&amp;modele&amp;" n°"</f>
        <v>Bateau CA40 n°</v>
      </c>
      <c r="N424" s="55"/>
      <c r="O424" s="55"/>
      <c r="P424" s="55"/>
      <c r="Q424" s="55"/>
      <c r="R424" s="56">
        <v>18</v>
      </c>
      <c r="S424" s="57" t="str">
        <f>"cde n°"</f>
        <v>cde n°</v>
      </c>
      <c r="T424" s="57"/>
      <c r="U424" s="55" t="s">
        <v>322</v>
      </c>
      <c r="V424" s="55"/>
      <c r="W424" s="58"/>
    </row>
    <row r="425" spans="1:23" ht="20.100000000000001" customHeight="1" x14ac:dyDescent="0.2">
      <c r="A425" s="63"/>
      <c r="B425" s="64"/>
      <c r="C425" s="64"/>
      <c r="D425" s="64"/>
      <c r="E425" s="64"/>
      <c r="F425" s="65"/>
      <c r="G425" s="66"/>
      <c r="H425" s="66"/>
      <c r="I425" s="64"/>
      <c r="J425" s="64"/>
      <c r="K425" s="67"/>
      <c r="L425" s="59"/>
      <c r="M425" s="63"/>
      <c r="N425" s="64"/>
      <c r="O425" s="64"/>
      <c r="P425" s="64"/>
      <c r="Q425" s="64"/>
      <c r="R425" s="65"/>
      <c r="S425" s="66"/>
      <c r="T425" s="66"/>
      <c r="U425" s="64"/>
      <c r="V425" s="64"/>
      <c r="W425" s="67"/>
    </row>
    <row r="426" spans="1:23" ht="20.100000000000001" customHeight="1" x14ac:dyDescent="0.2">
      <c r="A426" s="98" t="s">
        <v>90</v>
      </c>
      <c r="B426" s="69"/>
      <c r="C426" s="69"/>
      <c r="D426" s="69"/>
      <c r="E426" s="69"/>
      <c r="F426" s="69"/>
      <c r="G426" s="69"/>
      <c r="H426" s="69"/>
      <c r="I426" s="69"/>
      <c r="J426" s="69"/>
      <c r="K426" s="70"/>
      <c r="M426" s="98" t="s">
        <v>90</v>
      </c>
      <c r="N426" s="69"/>
      <c r="O426" s="69"/>
      <c r="P426" s="69"/>
      <c r="Q426" s="69"/>
      <c r="R426" s="69"/>
      <c r="S426" s="69"/>
      <c r="T426" s="69"/>
      <c r="U426" s="69"/>
      <c r="V426" s="69"/>
      <c r="W426" s="70"/>
    </row>
    <row r="427" spans="1:23" ht="20.100000000000001" customHeight="1" x14ac:dyDescent="0.2">
      <c r="A427" s="71" t="s">
        <v>364</v>
      </c>
      <c r="B427" s="72"/>
      <c r="C427" s="72"/>
      <c r="D427" s="72"/>
      <c r="E427" s="72"/>
      <c r="F427" s="72"/>
      <c r="G427" s="72"/>
      <c r="H427" s="69" t="s">
        <v>365</v>
      </c>
      <c r="I427" s="69"/>
      <c r="J427" s="69"/>
      <c r="K427" s="70"/>
      <c r="M427" s="71" t="s">
        <v>364</v>
      </c>
      <c r="N427" s="72"/>
      <c r="O427" s="72"/>
      <c r="P427" s="72"/>
      <c r="Q427" s="72"/>
      <c r="R427" s="72"/>
      <c r="S427" s="72"/>
      <c r="T427" s="69" t="s">
        <v>366</v>
      </c>
      <c r="U427" s="69"/>
      <c r="V427" s="69"/>
      <c r="W427" s="70"/>
    </row>
    <row r="428" spans="1:23" ht="20.100000000000001" customHeight="1" x14ac:dyDescent="0.2">
      <c r="A428" s="73" t="s">
        <v>367</v>
      </c>
      <c r="B428" s="74"/>
      <c r="C428" s="74"/>
      <c r="D428" s="74"/>
      <c r="E428" s="66" t="s">
        <v>91</v>
      </c>
      <c r="F428" s="66"/>
      <c r="G428" s="66"/>
      <c r="H428" s="66"/>
      <c r="I428" s="66"/>
      <c r="J428" s="66"/>
      <c r="K428" s="75"/>
      <c r="M428" s="73" t="s">
        <v>367</v>
      </c>
      <c r="N428" s="74"/>
      <c r="O428" s="74"/>
      <c r="P428" s="74"/>
      <c r="Q428" s="66" t="s">
        <v>91</v>
      </c>
      <c r="R428" s="66"/>
      <c r="S428" s="66"/>
      <c r="T428" s="66"/>
      <c r="U428" s="66"/>
      <c r="V428" s="66"/>
      <c r="W428" s="75"/>
    </row>
    <row r="429" spans="1:23" ht="20.100000000000001" customHeight="1" x14ac:dyDescent="0.2">
      <c r="A429" s="73"/>
      <c r="B429" s="74"/>
      <c r="C429" s="74"/>
      <c r="D429" s="74"/>
      <c r="E429" s="66"/>
      <c r="F429" s="66"/>
      <c r="G429" s="66"/>
      <c r="H429" s="66"/>
      <c r="I429" s="66"/>
      <c r="J429" s="66"/>
      <c r="K429" s="75"/>
      <c r="M429" s="73"/>
      <c r="N429" s="74"/>
      <c r="O429" s="74"/>
      <c r="P429" s="74"/>
      <c r="Q429" s="66"/>
      <c r="R429" s="66"/>
      <c r="S429" s="66"/>
      <c r="T429" s="66"/>
      <c r="U429" s="66"/>
      <c r="V429" s="66"/>
      <c r="W429" s="75"/>
    </row>
    <row r="430" spans="1:23" ht="20.100000000000001" customHeight="1" x14ac:dyDescent="0.2">
      <c r="A430" s="73" t="s">
        <v>368</v>
      </c>
      <c r="B430" s="74"/>
      <c r="C430" s="74"/>
      <c r="D430" s="74"/>
      <c r="E430" s="64" t="e">
        <f>client</f>
        <v>#VALUE!</v>
      </c>
      <c r="F430" s="64"/>
      <c r="G430" s="64"/>
      <c r="H430" s="64"/>
      <c r="I430" s="66" t="s">
        <v>84</v>
      </c>
      <c r="J430" s="66"/>
      <c r="K430" s="75"/>
      <c r="M430" s="73" t="s">
        <v>368</v>
      </c>
      <c r="N430" s="74"/>
      <c r="O430" s="74"/>
      <c r="P430" s="74"/>
      <c r="Q430" s="64" t="e">
        <f>client</f>
        <v>#VALUE!</v>
      </c>
      <c r="R430" s="64"/>
      <c r="S430" s="64"/>
      <c r="T430" s="64"/>
      <c r="U430" s="66" t="s">
        <v>84</v>
      </c>
      <c r="V430" s="66"/>
      <c r="W430" s="75"/>
    </row>
    <row r="431" spans="1:23" ht="20.100000000000001" customHeight="1" thickBot="1" x14ac:dyDescent="0.25">
      <c r="A431" s="76"/>
      <c r="B431" s="77"/>
      <c r="C431" s="77"/>
      <c r="D431" s="77"/>
      <c r="E431" s="78"/>
      <c r="F431" s="78"/>
      <c r="G431" s="78"/>
      <c r="H431" s="78"/>
      <c r="I431" s="79"/>
      <c r="J431" s="79"/>
      <c r="K431" s="80"/>
      <c r="M431" s="76"/>
      <c r="N431" s="77"/>
      <c r="O431" s="77"/>
      <c r="P431" s="77"/>
      <c r="Q431" s="78"/>
      <c r="R431" s="78"/>
      <c r="S431" s="78"/>
      <c r="T431" s="78"/>
      <c r="U431" s="79"/>
      <c r="V431" s="79"/>
      <c r="W431" s="80"/>
    </row>
    <row r="432" spans="1:23" ht="20.100000000000001" customHeight="1" thickBot="1" x14ac:dyDescent="0.25">
      <c r="B432" s="59"/>
      <c r="C432" s="59"/>
      <c r="D432" s="59"/>
      <c r="E432" s="59"/>
      <c r="N432" s="59"/>
      <c r="O432" s="59"/>
      <c r="P432" s="59"/>
      <c r="Q432" s="59"/>
    </row>
    <row r="433" spans="1:23" ht="20.100000000000001" customHeight="1" x14ac:dyDescent="0.2">
      <c r="A433" s="54" t="str">
        <f>"Bateau "&amp;modele&amp;" n°"</f>
        <v>Bateau CA40 n°</v>
      </c>
      <c r="B433" s="55"/>
      <c r="C433" s="55"/>
      <c r="D433" s="55"/>
      <c r="E433" s="55"/>
      <c r="F433" s="56">
        <v>18</v>
      </c>
      <c r="G433" s="57" t="str">
        <f>"cde n°"</f>
        <v>cde n°</v>
      </c>
      <c r="H433" s="57"/>
      <c r="I433" s="55" t="s">
        <v>322</v>
      </c>
      <c r="J433" s="55"/>
      <c r="K433" s="58"/>
      <c r="L433" s="59"/>
      <c r="M433" s="54" t="str">
        <f>"Bateau "&amp;modele&amp;" n°"</f>
        <v>Bateau CA40 n°</v>
      </c>
      <c r="N433" s="55"/>
      <c r="O433" s="55"/>
      <c r="P433" s="55"/>
      <c r="Q433" s="55"/>
      <c r="R433" s="56">
        <v>18</v>
      </c>
      <c r="S433" s="57" t="str">
        <f>"cde n°"</f>
        <v>cde n°</v>
      </c>
      <c r="T433" s="57"/>
      <c r="U433" s="55" t="s">
        <v>322</v>
      </c>
      <c r="V433" s="55"/>
      <c r="W433" s="58"/>
    </row>
    <row r="434" spans="1:23" ht="20.100000000000001" customHeight="1" x14ac:dyDescent="0.2">
      <c r="A434" s="63"/>
      <c r="B434" s="64"/>
      <c r="C434" s="64"/>
      <c r="D434" s="64"/>
      <c r="E434" s="64"/>
      <c r="F434" s="65"/>
      <c r="G434" s="66"/>
      <c r="H434" s="66"/>
      <c r="I434" s="64"/>
      <c r="J434" s="64"/>
      <c r="K434" s="67"/>
      <c r="L434" s="59"/>
      <c r="M434" s="63"/>
      <c r="N434" s="64"/>
      <c r="O434" s="64"/>
      <c r="P434" s="64"/>
      <c r="Q434" s="64"/>
      <c r="R434" s="65"/>
      <c r="S434" s="66"/>
      <c r="T434" s="66"/>
      <c r="U434" s="64"/>
      <c r="V434" s="64"/>
      <c r="W434" s="67"/>
    </row>
    <row r="435" spans="1:23" ht="20.100000000000001" customHeight="1" x14ac:dyDescent="0.2">
      <c r="A435" s="99" t="s">
        <v>130</v>
      </c>
      <c r="B435" s="69"/>
      <c r="C435" s="69"/>
      <c r="D435" s="69"/>
      <c r="E435" s="69"/>
      <c r="F435" s="69"/>
      <c r="G435" s="69"/>
      <c r="H435" s="69"/>
      <c r="I435" s="69"/>
      <c r="J435" s="69"/>
      <c r="K435" s="70"/>
      <c r="M435" s="99" t="s">
        <v>130</v>
      </c>
      <c r="N435" s="69"/>
      <c r="O435" s="69"/>
      <c r="P435" s="69"/>
      <c r="Q435" s="69"/>
      <c r="R435" s="69"/>
      <c r="S435" s="69"/>
      <c r="T435" s="69"/>
      <c r="U435" s="69"/>
      <c r="V435" s="69"/>
      <c r="W435" s="70"/>
    </row>
    <row r="436" spans="1:23" ht="20.100000000000001" customHeight="1" x14ac:dyDescent="0.2">
      <c r="A436" s="71" t="s">
        <v>364</v>
      </c>
      <c r="B436" s="72"/>
      <c r="C436" s="72"/>
      <c r="D436" s="72"/>
      <c r="E436" s="72"/>
      <c r="F436" s="72"/>
      <c r="G436" s="72"/>
      <c r="H436" s="69" t="s">
        <v>378</v>
      </c>
      <c r="I436" s="69"/>
      <c r="J436" s="69"/>
      <c r="K436" s="70"/>
      <c r="M436" s="71" t="s">
        <v>364</v>
      </c>
      <c r="N436" s="72"/>
      <c r="O436" s="72"/>
      <c r="P436" s="72"/>
      <c r="Q436" s="72"/>
      <c r="R436" s="72"/>
      <c r="S436" s="72"/>
      <c r="T436" s="69" t="s">
        <v>379</v>
      </c>
      <c r="U436" s="69"/>
      <c r="V436" s="69"/>
      <c r="W436" s="70"/>
    </row>
    <row r="437" spans="1:23" ht="20.100000000000001" customHeight="1" x14ac:dyDescent="0.2">
      <c r="A437" s="73" t="s">
        <v>367</v>
      </c>
      <c r="B437" s="74"/>
      <c r="C437" s="74"/>
      <c r="D437" s="74"/>
      <c r="E437" s="66" t="s">
        <v>131</v>
      </c>
      <c r="F437" s="66"/>
      <c r="G437" s="66"/>
      <c r="H437" s="66"/>
      <c r="I437" s="66"/>
      <c r="J437" s="66"/>
      <c r="K437" s="75"/>
      <c r="M437" s="73" t="s">
        <v>367</v>
      </c>
      <c r="N437" s="74"/>
      <c r="O437" s="74"/>
      <c r="P437" s="74"/>
      <c r="Q437" s="66" t="s">
        <v>131</v>
      </c>
      <c r="R437" s="66"/>
      <c r="S437" s="66"/>
      <c r="T437" s="66"/>
      <c r="U437" s="66"/>
      <c r="V437" s="66"/>
      <c r="W437" s="75"/>
    </row>
    <row r="438" spans="1:23" ht="20.100000000000001" customHeight="1" x14ac:dyDescent="0.2">
      <c r="A438" s="73"/>
      <c r="B438" s="74"/>
      <c r="C438" s="74"/>
      <c r="D438" s="74"/>
      <c r="E438" s="66"/>
      <c r="F438" s="66"/>
      <c r="G438" s="66"/>
      <c r="H438" s="66"/>
      <c r="I438" s="66"/>
      <c r="J438" s="66"/>
      <c r="K438" s="75"/>
      <c r="M438" s="73"/>
      <c r="N438" s="74"/>
      <c r="O438" s="74"/>
      <c r="P438" s="74"/>
      <c r="Q438" s="66"/>
      <c r="R438" s="66"/>
      <c r="S438" s="66"/>
      <c r="T438" s="66"/>
      <c r="U438" s="66"/>
      <c r="V438" s="66"/>
      <c r="W438" s="75"/>
    </row>
    <row r="439" spans="1:23" ht="20.100000000000001" customHeight="1" x14ac:dyDescent="0.2">
      <c r="A439" s="73" t="s">
        <v>368</v>
      </c>
      <c r="B439" s="74"/>
      <c r="C439" s="74"/>
      <c r="D439" s="74"/>
      <c r="E439" s="64" t="e">
        <f>client</f>
        <v>#VALUE!</v>
      </c>
      <c r="F439" s="64"/>
      <c r="G439" s="64"/>
      <c r="H439" s="64"/>
      <c r="I439" s="66" t="s">
        <v>116</v>
      </c>
      <c r="J439" s="66"/>
      <c r="K439" s="75"/>
      <c r="M439" s="73" t="s">
        <v>368</v>
      </c>
      <c r="N439" s="74"/>
      <c r="O439" s="74"/>
      <c r="P439" s="74"/>
      <c r="Q439" s="64" t="e">
        <f>client</f>
        <v>#VALUE!</v>
      </c>
      <c r="R439" s="64"/>
      <c r="S439" s="64"/>
      <c r="T439" s="64"/>
      <c r="U439" s="66" t="s">
        <v>116</v>
      </c>
      <c r="V439" s="66"/>
      <c r="W439" s="75"/>
    </row>
    <row r="440" spans="1:23" ht="20.100000000000001" customHeight="1" thickBot="1" x14ac:dyDescent="0.25">
      <c r="A440" s="76"/>
      <c r="B440" s="77"/>
      <c r="C440" s="77"/>
      <c r="D440" s="77"/>
      <c r="E440" s="78"/>
      <c r="F440" s="78"/>
      <c r="G440" s="78"/>
      <c r="H440" s="78"/>
      <c r="I440" s="79"/>
      <c r="J440" s="79"/>
      <c r="K440" s="80"/>
      <c r="M440" s="76"/>
      <c r="N440" s="77"/>
      <c r="O440" s="77"/>
      <c r="P440" s="77"/>
      <c r="Q440" s="78"/>
      <c r="R440" s="78"/>
      <c r="S440" s="78"/>
      <c r="T440" s="78"/>
      <c r="U440" s="79"/>
      <c r="V440" s="79"/>
      <c r="W440" s="80"/>
    </row>
    <row r="441" spans="1:23" ht="20.100000000000001" customHeight="1" thickBot="1" x14ac:dyDescent="0.25">
      <c r="B441" s="59"/>
      <c r="C441" s="59"/>
      <c r="D441" s="59"/>
      <c r="E441" s="59"/>
      <c r="N441" s="59"/>
      <c r="O441" s="59"/>
      <c r="P441" s="59"/>
      <c r="Q441" s="59"/>
    </row>
    <row r="442" spans="1:23" ht="20.100000000000001" customHeight="1" x14ac:dyDescent="0.2">
      <c r="A442" s="54" t="str">
        <f>"Bateau "&amp;modele&amp;" n°"</f>
        <v>Bateau CA40 n°</v>
      </c>
      <c r="B442" s="55"/>
      <c r="C442" s="55"/>
      <c r="D442" s="55"/>
      <c r="E442" s="55"/>
      <c r="F442" s="56">
        <v>18</v>
      </c>
      <c r="G442" s="57" t="str">
        <f>"cde n°"</f>
        <v>cde n°</v>
      </c>
      <c r="H442" s="57"/>
      <c r="I442" s="55" t="s">
        <v>322</v>
      </c>
      <c r="J442" s="55"/>
      <c r="K442" s="58"/>
      <c r="L442" s="59"/>
      <c r="M442" s="54" t="str">
        <f>"Bateau "&amp;modele&amp;" n°"</f>
        <v>Bateau CA40 n°</v>
      </c>
      <c r="N442" s="55"/>
      <c r="O442" s="55"/>
      <c r="P442" s="55"/>
      <c r="Q442" s="55"/>
      <c r="R442" s="56">
        <v>18</v>
      </c>
      <c r="S442" s="57" t="str">
        <f>"cde n°"</f>
        <v>cde n°</v>
      </c>
      <c r="T442" s="57"/>
      <c r="U442" s="55" t="s">
        <v>322</v>
      </c>
      <c r="V442" s="55"/>
      <c r="W442" s="58"/>
    </row>
    <row r="443" spans="1:23" ht="20.100000000000001" customHeight="1" x14ac:dyDescent="0.2">
      <c r="A443" s="63"/>
      <c r="B443" s="64"/>
      <c r="C443" s="64"/>
      <c r="D443" s="64"/>
      <c r="E443" s="64"/>
      <c r="F443" s="65"/>
      <c r="G443" s="66"/>
      <c r="H443" s="66"/>
      <c r="I443" s="64"/>
      <c r="J443" s="64"/>
      <c r="K443" s="67"/>
      <c r="L443" s="59"/>
      <c r="M443" s="63"/>
      <c r="N443" s="64"/>
      <c r="O443" s="64"/>
      <c r="P443" s="64"/>
      <c r="Q443" s="64"/>
      <c r="R443" s="65"/>
      <c r="S443" s="66"/>
      <c r="T443" s="66"/>
      <c r="U443" s="64"/>
      <c r="V443" s="64"/>
      <c r="W443" s="67"/>
    </row>
    <row r="444" spans="1:23" ht="20.100000000000001" customHeight="1" x14ac:dyDescent="0.2">
      <c r="A444" s="99" t="s">
        <v>130</v>
      </c>
      <c r="B444" s="69"/>
      <c r="C444" s="69"/>
      <c r="D444" s="69"/>
      <c r="E444" s="69"/>
      <c r="F444" s="69"/>
      <c r="G444" s="69"/>
      <c r="H444" s="69"/>
      <c r="I444" s="69"/>
      <c r="J444" s="69"/>
      <c r="K444" s="70"/>
      <c r="M444" s="99" t="s">
        <v>130</v>
      </c>
      <c r="N444" s="69"/>
      <c r="O444" s="69"/>
      <c r="P444" s="69"/>
      <c r="Q444" s="69"/>
      <c r="R444" s="69"/>
      <c r="S444" s="69"/>
      <c r="T444" s="69"/>
      <c r="U444" s="69"/>
      <c r="V444" s="69"/>
      <c r="W444" s="70"/>
    </row>
    <row r="445" spans="1:23" ht="20.100000000000001" customHeight="1" x14ac:dyDescent="0.2">
      <c r="A445" s="71" t="s">
        <v>364</v>
      </c>
      <c r="B445" s="72"/>
      <c r="C445" s="72"/>
      <c r="D445" s="72"/>
      <c r="E445" s="72"/>
      <c r="F445" s="72"/>
      <c r="G445" s="72"/>
      <c r="H445" s="69" t="s">
        <v>380</v>
      </c>
      <c r="I445" s="69"/>
      <c r="J445" s="69"/>
      <c r="K445" s="70"/>
      <c r="M445" s="71" t="s">
        <v>364</v>
      </c>
      <c r="N445" s="72"/>
      <c r="O445" s="72"/>
      <c r="P445" s="72"/>
      <c r="Q445" s="72"/>
      <c r="R445" s="72"/>
      <c r="S445" s="72"/>
      <c r="T445" s="69" t="s">
        <v>381</v>
      </c>
      <c r="U445" s="69"/>
      <c r="V445" s="69"/>
      <c r="W445" s="70"/>
    </row>
    <row r="446" spans="1:23" ht="20.100000000000001" customHeight="1" x14ac:dyDescent="0.2">
      <c r="A446" s="73" t="s">
        <v>367</v>
      </c>
      <c r="B446" s="74"/>
      <c r="C446" s="74"/>
      <c r="D446" s="74"/>
      <c r="E446" s="66" t="s">
        <v>131</v>
      </c>
      <c r="F446" s="66"/>
      <c r="G446" s="66"/>
      <c r="H446" s="66"/>
      <c r="I446" s="66"/>
      <c r="J446" s="66"/>
      <c r="K446" s="75"/>
      <c r="M446" s="73" t="s">
        <v>367</v>
      </c>
      <c r="N446" s="74"/>
      <c r="O446" s="74"/>
      <c r="P446" s="74"/>
      <c r="Q446" s="66" t="s">
        <v>131</v>
      </c>
      <c r="R446" s="66"/>
      <c r="S446" s="66"/>
      <c r="T446" s="66"/>
      <c r="U446" s="66"/>
      <c r="V446" s="66"/>
      <c r="W446" s="75"/>
    </row>
    <row r="447" spans="1:23" ht="20.100000000000001" customHeight="1" x14ac:dyDescent="0.2">
      <c r="A447" s="73"/>
      <c r="B447" s="74"/>
      <c r="C447" s="74"/>
      <c r="D447" s="74"/>
      <c r="E447" s="66"/>
      <c r="F447" s="66"/>
      <c r="G447" s="66"/>
      <c r="H447" s="66"/>
      <c r="I447" s="66"/>
      <c r="J447" s="66"/>
      <c r="K447" s="75"/>
      <c r="M447" s="73"/>
      <c r="N447" s="74"/>
      <c r="O447" s="74"/>
      <c r="P447" s="74"/>
      <c r="Q447" s="66"/>
      <c r="R447" s="66"/>
      <c r="S447" s="66"/>
      <c r="T447" s="66"/>
      <c r="U447" s="66"/>
      <c r="V447" s="66"/>
      <c r="W447" s="75"/>
    </row>
    <row r="448" spans="1:23" ht="20.100000000000001" customHeight="1" x14ac:dyDescent="0.2">
      <c r="A448" s="73" t="s">
        <v>368</v>
      </c>
      <c r="B448" s="74"/>
      <c r="C448" s="74"/>
      <c r="D448" s="74"/>
      <c r="E448" s="64" t="e">
        <f>client</f>
        <v>#VALUE!</v>
      </c>
      <c r="F448" s="64"/>
      <c r="G448" s="64"/>
      <c r="H448" s="64"/>
      <c r="I448" s="66" t="s">
        <v>116</v>
      </c>
      <c r="J448" s="66"/>
      <c r="K448" s="75"/>
      <c r="M448" s="73" t="s">
        <v>368</v>
      </c>
      <c r="N448" s="74"/>
      <c r="O448" s="74"/>
      <c r="P448" s="74"/>
      <c r="Q448" s="64" t="e">
        <f>client</f>
        <v>#VALUE!</v>
      </c>
      <c r="R448" s="64"/>
      <c r="S448" s="64"/>
      <c r="T448" s="64"/>
      <c r="U448" s="66" t="s">
        <v>116</v>
      </c>
      <c r="V448" s="66"/>
      <c r="W448" s="75"/>
    </row>
    <row r="449" spans="1:23" ht="20.100000000000001" customHeight="1" thickBot="1" x14ac:dyDescent="0.25">
      <c r="A449" s="76"/>
      <c r="B449" s="77"/>
      <c r="C449" s="77"/>
      <c r="D449" s="77"/>
      <c r="E449" s="78"/>
      <c r="F449" s="78"/>
      <c r="G449" s="78"/>
      <c r="H449" s="78"/>
      <c r="I449" s="79"/>
      <c r="J449" s="79"/>
      <c r="K449" s="80"/>
      <c r="M449" s="76"/>
      <c r="N449" s="77"/>
      <c r="O449" s="77"/>
      <c r="P449" s="77"/>
      <c r="Q449" s="78"/>
      <c r="R449" s="78"/>
      <c r="S449" s="78"/>
      <c r="T449" s="78"/>
      <c r="U449" s="79"/>
      <c r="V449" s="79"/>
      <c r="W449" s="80"/>
    </row>
    <row r="450" spans="1:23" ht="20.100000000000001" customHeight="1" thickBot="1" x14ac:dyDescent="0.25">
      <c r="B450" s="59"/>
      <c r="C450" s="59"/>
      <c r="D450" s="59"/>
      <c r="E450" s="59"/>
      <c r="N450" s="59"/>
      <c r="O450" s="59"/>
      <c r="P450" s="59"/>
      <c r="Q450" s="59"/>
    </row>
    <row r="451" spans="1:23" ht="20.100000000000001" customHeight="1" x14ac:dyDescent="0.2">
      <c r="A451" s="54" t="str">
        <f>"Bateau "&amp;modele&amp;" n°"</f>
        <v>Bateau CA40 n°</v>
      </c>
      <c r="B451" s="55"/>
      <c r="C451" s="55"/>
      <c r="D451" s="55"/>
      <c r="E451" s="55"/>
      <c r="F451" s="56">
        <v>18</v>
      </c>
      <c r="G451" s="57" t="str">
        <f>"cde n°"</f>
        <v>cde n°</v>
      </c>
      <c r="H451" s="57"/>
      <c r="I451" s="55" t="s">
        <v>322</v>
      </c>
      <c r="J451" s="55"/>
      <c r="K451" s="58"/>
      <c r="L451" s="59"/>
      <c r="M451" s="54" t="str">
        <f>"Bateau "&amp;modele&amp;" n°"</f>
        <v>Bateau CA40 n°</v>
      </c>
      <c r="N451" s="55"/>
      <c r="O451" s="55"/>
      <c r="P451" s="55"/>
      <c r="Q451" s="55"/>
      <c r="R451" s="56">
        <v>18</v>
      </c>
      <c r="S451" s="57" t="str">
        <f>"cde n°"</f>
        <v>cde n°</v>
      </c>
      <c r="T451" s="57"/>
      <c r="U451" s="55" t="s">
        <v>322</v>
      </c>
      <c r="V451" s="55"/>
      <c r="W451" s="58"/>
    </row>
    <row r="452" spans="1:23" ht="20.100000000000001" customHeight="1" x14ac:dyDescent="0.2">
      <c r="A452" s="63"/>
      <c r="B452" s="64"/>
      <c r="C452" s="64"/>
      <c r="D452" s="64"/>
      <c r="E452" s="64"/>
      <c r="F452" s="65"/>
      <c r="G452" s="66"/>
      <c r="H452" s="66"/>
      <c r="I452" s="64"/>
      <c r="J452" s="64"/>
      <c r="K452" s="67"/>
      <c r="L452" s="59"/>
      <c r="M452" s="63"/>
      <c r="N452" s="64"/>
      <c r="O452" s="64"/>
      <c r="P452" s="64"/>
      <c r="Q452" s="64"/>
      <c r="R452" s="65"/>
      <c r="S452" s="66"/>
      <c r="T452" s="66"/>
      <c r="U452" s="64"/>
      <c r="V452" s="64"/>
      <c r="W452" s="67"/>
    </row>
    <row r="453" spans="1:23" ht="20.100000000000001" customHeight="1" x14ac:dyDescent="0.2">
      <c r="A453" s="99" t="s">
        <v>128</v>
      </c>
      <c r="B453" s="69"/>
      <c r="C453" s="69"/>
      <c r="D453" s="69"/>
      <c r="E453" s="69"/>
      <c r="F453" s="69"/>
      <c r="G453" s="69"/>
      <c r="H453" s="69"/>
      <c r="I453" s="69"/>
      <c r="J453" s="69"/>
      <c r="K453" s="70"/>
      <c r="M453" s="99" t="s">
        <v>128</v>
      </c>
      <c r="N453" s="69"/>
      <c r="O453" s="69"/>
      <c r="P453" s="69"/>
      <c r="Q453" s="69"/>
      <c r="R453" s="69"/>
      <c r="S453" s="69"/>
      <c r="T453" s="69"/>
      <c r="U453" s="69"/>
      <c r="V453" s="69"/>
      <c r="W453" s="70"/>
    </row>
    <row r="454" spans="1:23" ht="20.100000000000001" customHeight="1" x14ac:dyDescent="0.2">
      <c r="A454" s="71" t="s">
        <v>364</v>
      </c>
      <c r="B454" s="72"/>
      <c r="C454" s="72"/>
      <c r="D454" s="72"/>
      <c r="E454" s="72"/>
      <c r="F454" s="72"/>
      <c r="G454" s="72"/>
      <c r="H454" s="69" t="s">
        <v>365</v>
      </c>
      <c r="I454" s="69"/>
      <c r="J454" s="69"/>
      <c r="K454" s="70"/>
      <c r="M454" s="71" t="s">
        <v>364</v>
      </c>
      <c r="N454" s="72"/>
      <c r="O454" s="72"/>
      <c r="P454" s="72"/>
      <c r="Q454" s="72"/>
      <c r="R454" s="72"/>
      <c r="S454" s="72"/>
      <c r="T454" s="69" t="s">
        <v>366</v>
      </c>
      <c r="U454" s="69"/>
      <c r="V454" s="69"/>
      <c r="W454" s="70"/>
    </row>
    <row r="455" spans="1:23" ht="20.100000000000001" customHeight="1" x14ac:dyDescent="0.2">
      <c r="A455" s="73" t="s">
        <v>367</v>
      </c>
      <c r="B455" s="74"/>
      <c r="C455" s="74"/>
      <c r="D455" s="74"/>
      <c r="E455" s="66" t="s">
        <v>129</v>
      </c>
      <c r="F455" s="66"/>
      <c r="G455" s="66"/>
      <c r="H455" s="66"/>
      <c r="I455" s="66"/>
      <c r="J455" s="66"/>
      <c r="K455" s="75"/>
      <c r="M455" s="73" t="s">
        <v>367</v>
      </c>
      <c r="N455" s="74"/>
      <c r="O455" s="74"/>
      <c r="P455" s="74"/>
      <c r="Q455" s="66" t="s">
        <v>129</v>
      </c>
      <c r="R455" s="66"/>
      <c r="S455" s="66"/>
      <c r="T455" s="66"/>
      <c r="U455" s="66"/>
      <c r="V455" s="66"/>
      <c r="W455" s="75"/>
    </row>
    <row r="456" spans="1:23" ht="20.100000000000001" customHeight="1" x14ac:dyDescent="0.2">
      <c r="A456" s="73"/>
      <c r="B456" s="74"/>
      <c r="C456" s="74"/>
      <c r="D456" s="74"/>
      <c r="E456" s="66"/>
      <c r="F456" s="66"/>
      <c r="G456" s="66"/>
      <c r="H456" s="66"/>
      <c r="I456" s="66"/>
      <c r="J456" s="66"/>
      <c r="K456" s="75"/>
      <c r="M456" s="73"/>
      <c r="N456" s="74"/>
      <c r="O456" s="74"/>
      <c r="P456" s="74"/>
      <c r="Q456" s="66"/>
      <c r="R456" s="66"/>
      <c r="S456" s="66"/>
      <c r="T456" s="66"/>
      <c r="U456" s="66"/>
      <c r="V456" s="66"/>
      <c r="W456" s="75"/>
    </row>
    <row r="457" spans="1:23" ht="20.100000000000001" customHeight="1" x14ac:dyDescent="0.2">
      <c r="A457" s="73" t="s">
        <v>368</v>
      </c>
      <c r="B457" s="74"/>
      <c r="C457" s="74"/>
      <c r="D457" s="74"/>
      <c r="E457" s="64" t="e">
        <f>client</f>
        <v>#VALUE!</v>
      </c>
      <c r="F457" s="64"/>
      <c r="G457" s="64"/>
      <c r="H457" s="64"/>
      <c r="I457" s="66" t="s">
        <v>116</v>
      </c>
      <c r="J457" s="66"/>
      <c r="K457" s="75"/>
      <c r="M457" s="73" t="s">
        <v>368</v>
      </c>
      <c r="N457" s="74"/>
      <c r="O457" s="74"/>
      <c r="P457" s="74"/>
      <c r="Q457" s="64" t="e">
        <f>client</f>
        <v>#VALUE!</v>
      </c>
      <c r="R457" s="64"/>
      <c r="S457" s="64"/>
      <c r="T457" s="64"/>
      <c r="U457" s="66" t="s">
        <v>116</v>
      </c>
      <c r="V457" s="66"/>
      <c r="W457" s="75"/>
    </row>
    <row r="458" spans="1:23" ht="20.100000000000001" customHeight="1" thickBot="1" x14ac:dyDescent="0.25">
      <c r="A458" s="76"/>
      <c r="B458" s="77"/>
      <c r="C458" s="77"/>
      <c r="D458" s="77"/>
      <c r="E458" s="78"/>
      <c r="F458" s="78"/>
      <c r="G458" s="78"/>
      <c r="H458" s="78"/>
      <c r="I458" s="79"/>
      <c r="J458" s="79"/>
      <c r="K458" s="80"/>
      <c r="M458" s="76"/>
      <c r="N458" s="77"/>
      <c r="O458" s="77"/>
      <c r="P458" s="77"/>
      <c r="Q458" s="78"/>
      <c r="R458" s="78"/>
      <c r="S458" s="78"/>
      <c r="T458" s="78"/>
      <c r="U458" s="79"/>
      <c r="V458" s="79"/>
      <c r="W458" s="80"/>
    </row>
    <row r="459" spans="1:23" ht="20.100000000000001" customHeight="1" thickBot="1" x14ac:dyDescent="0.25">
      <c r="B459" s="59"/>
      <c r="C459" s="59"/>
      <c r="D459" s="59"/>
      <c r="E459" s="59"/>
      <c r="N459" s="59"/>
      <c r="O459" s="59"/>
      <c r="P459" s="59"/>
      <c r="Q459" s="59"/>
    </row>
    <row r="460" spans="1:23" ht="20.100000000000001" customHeight="1" x14ac:dyDescent="0.2">
      <c r="A460" s="54" t="str">
        <f>"Bateau "&amp;modele&amp;" n°"</f>
        <v>Bateau CA40 n°</v>
      </c>
      <c r="B460" s="55"/>
      <c r="C460" s="55"/>
      <c r="D460" s="55"/>
      <c r="E460" s="55"/>
      <c r="F460" s="56">
        <v>18</v>
      </c>
      <c r="G460" s="57" t="str">
        <f>"cde n°"</f>
        <v>cde n°</v>
      </c>
      <c r="H460" s="57"/>
      <c r="I460" s="55" t="s">
        <v>322</v>
      </c>
      <c r="J460" s="55"/>
      <c r="K460" s="58"/>
      <c r="L460" s="59"/>
      <c r="M460" s="54" t="str">
        <f>"Bateau "&amp;modele&amp;" n°"</f>
        <v>Bateau CA40 n°</v>
      </c>
      <c r="N460" s="55"/>
      <c r="O460" s="55"/>
      <c r="P460" s="55"/>
      <c r="Q460" s="55"/>
      <c r="R460" s="56">
        <v>18</v>
      </c>
      <c r="S460" s="57" t="str">
        <f>"cde n°"</f>
        <v>cde n°</v>
      </c>
      <c r="T460" s="57"/>
      <c r="U460" s="55" t="s">
        <v>322</v>
      </c>
      <c r="V460" s="55"/>
      <c r="W460" s="58"/>
    </row>
    <row r="461" spans="1:23" ht="20.100000000000001" customHeight="1" x14ac:dyDescent="0.2">
      <c r="A461" s="63"/>
      <c r="B461" s="64"/>
      <c r="C461" s="64"/>
      <c r="D461" s="64"/>
      <c r="E461" s="64"/>
      <c r="F461" s="65"/>
      <c r="G461" s="66"/>
      <c r="H461" s="66"/>
      <c r="I461" s="64"/>
      <c r="J461" s="64"/>
      <c r="K461" s="67"/>
      <c r="L461" s="59"/>
      <c r="M461" s="63"/>
      <c r="N461" s="64"/>
      <c r="O461" s="64"/>
      <c r="P461" s="64"/>
      <c r="Q461" s="64"/>
      <c r="R461" s="65"/>
      <c r="S461" s="66"/>
      <c r="T461" s="66"/>
      <c r="U461" s="64"/>
      <c r="V461" s="64"/>
      <c r="W461" s="67"/>
    </row>
    <row r="462" spans="1:23" ht="20.100000000000001" customHeight="1" x14ac:dyDescent="0.2">
      <c r="A462" s="99" t="s">
        <v>114</v>
      </c>
      <c r="B462" s="69"/>
      <c r="C462" s="69"/>
      <c r="D462" s="69"/>
      <c r="E462" s="69"/>
      <c r="F462" s="69"/>
      <c r="G462" s="69"/>
      <c r="H462" s="69"/>
      <c r="I462" s="69"/>
      <c r="J462" s="69"/>
      <c r="K462" s="70"/>
      <c r="M462" s="99" t="s">
        <v>114</v>
      </c>
      <c r="N462" s="69"/>
      <c r="O462" s="69"/>
      <c r="P462" s="69"/>
      <c r="Q462" s="69"/>
      <c r="R462" s="69"/>
      <c r="S462" s="69"/>
      <c r="T462" s="69"/>
      <c r="U462" s="69"/>
      <c r="V462" s="69"/>
      <c r="W462" s="70"/>
    </row>
    <row r="463" spans="1:23" ht="20.100000000000001" customHeight="1" x14ac:dyDescent="0.2">
      <c r="A463" s="71" t="s">
        <v>364</v>
      </c>
      <c r="B463" s="72"/>
      <c r="C463" s="72"/>
      <c r="D463" s="72"/>
      <c r="E463" s="72"/>
      <c r="F463" s="72"/>
      <c r="G463" s="72"/>
      <c r="H463" s="69" t="s">
        <v>378</v>
      </c>
      <c r="I463" s="69"/>
      <c r="J463" s="69"/>
      <c r="K463" s="70"/>
      <c r="M463" s="71" t="s">
        <v>364</v>
      </c>
      <c r="N463" s="72"/>
      <c r="O463" s="72"/>
      <c r="P463" s="72"/>
      <c r="Q463" s="72"/>
      <c r="R463" s="72"/>
      <c r="S463" s="72"/>
      <c r="T463" s="69" t="s">
        <v>379</v>
      </c>
      <c r="U463" s="69"/>
      <c r="V463" s="69"/>
      <c r="W463" s="70"/>
    </row>
    <row r="464" spans="1:23" ht="20.100000000000001" customHeight="1" x14ac:dyDescent="0.2">
      <c r="A464" s="73" t="s">
        <v>367</v>
      </c>
      <c r="B464" s="74"/>
      <c r="C464" s="74"/>
      <c r="D464" s="74"/>
      <c r="E464" s="66" t="s">
        <v>115</v>
      </c>
      <c r="F464" s="66"/>
      <c r="G464" s="66"/>
      <c r="H464" s="66"/>
      <c r="I464" s="66"/>
      <c r="J464" s="66"/>
      <c r="K464" s="75"/>
      <c r="M464" s="73" t="s">
        <v>367</v>
      </c>
      <c r="N464" s="74"/>
      <c r="O464" s="74"/>
      <c r="P464" s="74"/>
      <c r="Q464" s="66" t="s">
        <v>115</v>
      </c>
      <c r="R464" s="66"/>
      <c r="S464" s="66"/>
      <c r="T464" s="66"/>
      <c r="U464" s="66"/>
      <c r="V464" s="66"/>
      <c r="W464" s="75"/>
    </row>
    <row r="465" spans="1:23" ht="20.100000000000001" customHeight="1" x14ac:dyDescent="0.2">
      <c r="A465" s="73"/>
      <c r="B465" s="74"/>
      <c r="C465" s="74"/>
      <c r="D465" s="74"/>
      <c r="E465" s="66"/>
      <c r="F465" s="66"/>
      <c r="G465" s="66"/>
      <c r="H465" s="66"/>
      <c r="I465" s="66"/>
      <c r="J465" s="66"/>
      <c r="K465" s="75"/>
      <c r="M465" s="73"/>
      <c r="N465" s="74"/>
      <c r="O465" s="74"/>
      <c r="P465" s="74"/>
      <c r="Q465" s="66"/>
      <c r="R465" s="66"/>
      <c r="S465" s="66"/>
      <c r="T465" s="66"/>
      <c r="U465" s="66"/>
      <c r="V465" s="66"/>
      <c r="W465" s="75"/>
    </row>
    <row r="466" spans="1:23" ht="20.100000000000001" customHeight="1" x14ac:dyDescent="0.2">
      <c r="A466" s="73" t="s">
        <v>368</v>
      </c>
      <c r="B466" s="74"/>
      <c r="C466" s="74"/>
      <c r="D466" s="74"/>
      <c r="E466" s="64" t="e">
        <f>client</f>
        <v>#VALUE!</v>
      </c>
      <c r="F466" s="64"/>
      <c r="G466" s="64"/>
      <c r="H466" s="64"/>
      <c r="I466" s="66" t="s">
        <v>116</v>
      </c>
      <c r="J466" s="66"/>
      <c r="K466" s="75"/>
      <c r="M466" s="73" t="s">
        <v>368</v>
      </c>
      <c r="N466" s="74"/>
      <c r="O466" s="74"/>
      <c r="P466" s="74"/>
      <c r="Q466" s="64" t="e">
        <f>client</f>
        <v>#VALUE!</v>
      </c>
      <c r="R466" s="64"/>
      <c r="S466" s="64"/>
      <c r="T466" s="64"/>
      <c r="U466" s="66" t="s">
        <v>116</v>
      </c>
      <c r="V466" s="66"/>
      <c r="W466" s="75"/>
    </row>
    <row r="467" spans="1:23" ht="20.100000000000001" customHeight="1" thickBot="1" x14ac:dyDescent="0.25">
      <c r="A467" s="76"/>
      <c r="B467" s="77"/>
      <c r="C467" s="77"/>
      <c r="D467" s="77"/>
      <c r="E467" s="78"/>
      <c r="F467" s="78"/>
      <c r="G467" s="78"/>
      <c r="H467" s="78"/>
      <c r="I467" s="79"/>
      <c r="J467" s="79"/>
      <c r="K467" s="80"/>
      <c r="M467" s="76"/>
      <c r="N467" s="77"/>
      <c r="O467" s="77"/>
      <c r="P467" s="77"/>
      <c r="Q467" s="78"/>
      <c r="R467" s="78"/>
      <c r="S467" s="78"/>
      <c r="T467" s="78"/>
      <c r="U467" s="79"/>
      <c r="V467" s="79"/>
      <c r="W467" s="80"/>
    </row>
    <row r="468" spans="1:23" ht="20.100000000000001" customHeight="1" thickBot="1" x14ac:dyDescent="0.25">
      <c r="B468" s="59"/>
      <c r="C468" s="59"/>
      <c r="D468" s="59"/>
      <c r="E468" s="59"/>
      <c r="N468" s="59"/>
      <c r="O468" s="59"/>
      <c r="P468" s="59"/>
      <c r="Q468" s="59"/>
    </row>
    <row r="469" spans="1:23" ht="20.100000000000001" customHeight="1" x14ac:dyDescent="0.2">
      <c r="A469" s="54" t="str">
        <f>"Bateau "&amp;modele&amp;" n°"</f>
        <v>Bateau CA40 n°</v>
      </c>
      <c r="B469" s="55"/>
      <c r="C469" s="55"/>
      <c r="D469" s="55"/>
      <c r="E469" s="55"/>
      <c r="F469" s="56">
        <v>18</v>
      </c>
      <c r="G469" s="57" t="str">
        <f>"cde n°"</f>
        <v>cde n°</v>
      </c>
      <c r="H469" s="57"/>
      <c r="I469" s="55" t="s">
        <v>322</v>
      </c>
      <c r="J469" s="55"/>
      <c r="K469" s="58"/>
      <c r="L469" s="59"/>
      <c r="M469" s="54" t="str">
        <f>"Bateau "&amp;modele&amp;" n°"</f>
        <v>Bateau CA40 n°</v>
      </c>
      <c r="N469" s="55"/>
      <c r="O469" s="55"/>
      <c r="P469" s="55"/>
      <c r="Q469" s="55"/>
      <c r="R469" s="56">
        <v>18</v>
      </c>
      <c r="S469" s="57" t="str">
        <f>"cde n°"</f>
        <v>cde n°</v>
      </c>
      <c r="T469" s="57"/>
      <c r="U469" s="55" t="s">
        <v>322</v>
      </c>
      <c r="V469" s="55"/>
      <c r="W469" s="58"/>
    </row>
    <row r="470" spans="1:23" ht="20.100000000000001" customHeight="1" x14ac:dyDescent="0.2">
      <c r="A470" s="63"/>
      <c r="B470" s="64"/>
      <c r="C470" s="64"/>
      <c r="D470" s="64"/>
      <c r="E470" s="64"/>
      <c r="F470" s="65"/>
      <c r="G470" s="66"/>
      <c r="H470" s="66"/>
      <c r="I470" s="64"/>
      <c r="J470" s="64"/>
      <c r="K470" s="67"/>
      <c r="L470" s="59"/>
      <c r="M470" s="63"/>
      <c r="N470" s="64"/>
      <c r="O470" s="64"/>
      <c r="P470" s="64"/>
      <c r="Q470" s="64"/>
      <c r="R470" s="65"/>
      <c r="S470" s="66"/>
      <c r="T470" s="66"/>
      <c r="U470" s="64"/>
      <c r="V470" s="64"/>
      <c r="W470" s="67"/>
    </row>
    <row r="471" spans="1:23" ht="20.100000000000001" customHeight="1" x14ac:dyDescent="0.2">
      <c r="A471" s="99" t="s">
        <v>114</v>
      </c>
      <c r="B471" s="69"/>
      <c r="C471" s="69"/>
      <c r="D471" s="69"/>
      <c r="E471" s="69"/>
      <c r="F471" s="69"/>
      <c r="G471" s="69"/>
      <c r="H471" s="69"/>
      <c r="I471" s="69"/>
      <c r="J471" s="69"/>
      <c r="K471" s="70"/>
      <c r="M471" s="99" t="s">
        <v>114</v>
      </c>
      <c r="N471" s="69"/>
      <c r="O471" s="69"/>
      <c r="P471" s="69"/>
      <c r="Q471" s="69"/>
      <c r="R471" s="69"/>
      <c r="S471" s="69"/>
      <c r="T471" s="69"/>
      <c r="U471" s="69"/>
      <c r="V471" s="69"/>
      <c r="W471" s="70"/>
    </row>
    <row r="472" spans="1:23" ht="20.100000000000001" customHeight="1" x14ac:dyDescent="0.2">
      <c r="A472" s="71" t="s">
        <v>364</v>
      </c>
      <c r="B472" s="72"/>
      <c r="C472" s="72"/>
      <c r="D472" s="72"/>
      <c r="E472" s="72"/>
      <c r="F472" s="72"/>
      <c r="G472" s="72"/>
      <c r="H472" s="69" t="s">
        <v>380</v>
      </c>
      <c r="I472" s="69"/>
      <c r="J472" s="69"/>
      <c r="K472" s="70"/>
      <c r="M472" s="71" t="s">
        <v>364</v>
      </c>
      <c r="N472" s="72"/>
      <c r="O472" s="72"/>
      <c r="P472" s="72"/>
      <c r="Q472" s="72"/>
      <c r="R472" s="72"/>
      <c r="S472" s="72"/>
      <c r="T472" s="69" t="s">
        <v>381</v>
      </c>
      <c r="U472" s="69"/>
      <c r="V472" s="69"/>
      <c r="W472" s="70"/>
    </row>
    <row r="473" spans="1:23" ht="20.100000000000001" customHeight="1" x14ac:dyDescent="0.2">
      <c r="A473" s="73" t="s">
        <v>367</v>
      </c>
      <c r="B473" s="74"/>
      <c r="C473" s="74"/>
      <c r="D473" s="74"/>
      <c r="E473" s="66" t="s">
        <v>115</v>
      </c>
      <c r="F473" s="66"/>
      <c r="G473" s="66"/>
      <c r="H473" s="66"/>
      <c r="I473" s="66"/>
      <c r="J473" s="66"/>
      <c r="K473" s="75"/>
      <c r="M473" s="73" t="s">
        <v>367</v>
      </c>
      <c r="N473" s="74"/>
      <c r="O473" s="74"/>
      <c r="P473" s="74"/>
      <c r="Q473" s="66" t="s">
        <v>115</v>
      </c>
      <c r="R473" s="66"/>
      <c r="S473" s="66"/>
      <c r="T473" s="66"/>
      <c r="U473" s="66"/>
      <c r="V473" s="66"/>
      <c r="W473" s="75"/>
    </row>
    <row r="474" spans="1:23" ht="20.100000000000001" customHeight="1" x14ac:dyDescent="0.2">
      <c r="A474" s="73"/>
      <c r="B474" s="74"/>
      <c r="C474" s="74"/>
      <c r="D474" s="74"/>
      <c r="E474" s="66"/>
      <c r="F474" s="66"/>
      <c r="G474" s="66"/>
      <c r="H474" s="66"/>
      <c r="I474" s="66"/>
      <c r="J474" s="66"/>
      <c r="K474" s="75"/>
      <c r="M474" s="73"/>
      <c r="N474" s="74"/>
      <c r="O474" s="74"/>
      <c r="P474" s="74"/>
      <c r="Q474" s="66"/>
      <c r="R474" s="66"/>
      <c r="S474" s="66"/>
      <c r="T474" s="66"/>
      <c r="U474" s="66"/>
      <c r="V474" s="66"/>
      <c r="W474" s="75"/>
    </row>
    <row r="475" spans="1:23" ht="20.100000000000001" customHeight="1" x14ac:dyDescent="0.2">
      <c r="A475" s="73" t="s">
        <v>368</v>
      </c>
      <c r="B475" s="74"/>
      <c r="C475" s="74"/>
      <c r="D475" s="74"/>
      <c r="E475" s="64" t="e">
        <f>client</f>
        <v>#VALUE!</v>
      </c>
      <c r="F475" s="64"/>
      <c r="G475" s="64"/>
      <c r="H475" s="64"/>
      <c r="I475" s="66" t="s">
        <v>116</v>
      </c>
      <c r="J475" s="66"/>
      <c r="K475" s="75"/>
      <c r="M475" s="73" t="s">
        <v>368</v>
      </c>
      <c r="N475" s="74"/>
      <c r="O475" s="74"/>
      <c r="P475" s="74"/>
      <c r="Q475" s="64" t="e">
        <f>client</f>
        <v>#VALUE!</v>
      </c>
      <c r="R475" s="64"/>
      <c r="S475" s="64"/>
      <c r="T475" s="64"/>
      <c r="U475" s="66" t="s">
        <v>116</v>
      </c>
      <c r="V475" s="66"/>
      <c r="W475" s="75"/>
    </row>
    <row r="476" spans="1:23" ht="20.100000000000001" customHeight="1" thickBot="1" x14ac:dyDescent="0.25">
      <c r="A476" s="76"/>
      <c r="B476" s="77"/>
      <c r="C476" s="77"/>
      <c r="D476" s="77"/>
      <c r="E476" s="78"/>
      <c r="F476" s="78"/>
      <c r="G476" s="78"/>
      <c r="H476" s="78"/>
      <c r="I476" s="79"/>
      <c r="J476" s="79"/>
      <c r="K476" s="80"/>
      <c r="M476" s="76"/>
      <c r="N476" s="77"/>
      <c r="O476" s="77"/>
      <c r="P476" s="77"/>
      <c r="Q476" s="78"/>
      <c r="R476" s="78"/>
      <c r="S476" s="78"/>
      <c r="T476" s="78"/>
      <c r="U476" s="79"/>
      <c r="V476" s="79"/>
      <c r="W476" s="80"/>
    </row>
    <row r="477" spans="1:23" ht="20.100000000000001" customHeight="1" thickBot="1" x14ac:dyDescent="0.25">
      <c r="B477" s="59"/>
      <c r="C477" s="59"/>
      <c r="D477" s="59"/>
      <c r="E477" s="59"/>
      <c r="N477" s="59"/>
      <c r="O477" s="59"/>
      <c r="P477" s="59"/>
      <c r="Q477" s="59"/>
    </row>
    <row r="478" spans="1:23" ht="20.100000000000001" customHeight="1" x14ac:dyDescent="0.2">
      <c r="A478" s="54" t="str">
        <f>"Bateau "&amp;modele&amp;" n°"</f>
        <v>Bateau CA40 n°</v>
      </c>
      <c r="B478" s="55"/>
      <c r="C478" s="55"/>
      <c r="D478" s="55"/>
      <c r="E478" s="55"/>
      <c r="F478" s="56">
        <v>18</v>
      </c>
      <c r="G478" s="57" t="str">
        <f>"cde n°"</f>
        <v>cde n°</v>
      </c>
      <c r="H478" s="57"/>
      <c r="I478" s="55" t="s">
        <v>322</v>
      </c>
      <c r="J478" s="55"/>
      <c r="K478" s="58"/>
      <c r="L478" s="59"/>
      <c r="M478" s="54" t="str">
        <f>"Bateau "&amp;modele&amp;" n°"</f>
        <v>Bateau CA40 n°</v>
      </c>
      <c r="N478" s="55"/>
      <c r="O478" s="55"/>
      <c r="P478" s="55"/>
      <c r="Q478" s="55"/>
      <c r="R478" s="56">
        <v>18</v>
      </c>
      <c r="S478" s="57" t="str">
        <f>"cde n°"</f>
        <v>cde n°</v>
      </c>
      <c r="T478" s="57"/>
      <c r="U478" s="55" t="s">
        <v>322</v>
      </c>
      <c r="V478" s="55"/>
      <c r="W478" s="58"/>
    </row>
    <row r="479" spans="1:23" ht="20.100000000000001" customHeight="1" x14ac:dyDescent="0.2">
      <c r="A479" s="63"/>
      <c r="B479" s="64"/>
      <c r="C479" s="64"/>
      <c r="D479" s="64"/>
      <c r="E479" s="64"/>
      <c r="F479" s="65"/>
      <c r="G479" s="66"/>
      <c r="H479" s="66"/>
      <c r="I479" s="64"/>
      <c r="J479" s="64"/>
      <c r="K479" s="67"/>
      <c r="L479" s="59"/>
      <c r="M479" s="63"/>
      <c r="N479" s="64"/>
      <c r="O479" s="64"/>
      <c r="P479" s="64"/>
      <c r="Q479" s="64"/>
      <c r="R479" s="65"/>
      <c r="S479" s="66"/>
      <c r="T479" s="66"/>
      <c r="U479" s="64"/>
      <c r="V479" s="64"/>
      <c r="W479" s="67"/>
    </row>
    <row r="480" spans="1:23" ht="20.100000000000001" customHeight="1" x14ac:dyDescent="0.2">
      <c r="A480" s="99" t="s">
        <v>118</v>
      </c>
      <c r="B480" s="69"/>
      <c r="C480" s="69"/>
      <c r="D480" s="69"/>
      <c r="E480" s="69"/>
      <c r="F480" s="69"/>
      <c r="G480" s="69"/>
      <c r="H480" s="69"/>
      <c r="I480" s="69"/>
      <c r="J480" s="69"/>
      <c r="K480" s="70"/>
      <c r="M480" s="99" t="s">
        <v>118</v>
      </c>
      <c r="N480" s="69"/>
      <c r="O480" s="69"/>
      <c r="P480" s="69"/>
      <c r="Q480" s="69"/>
      <c r="R480" s="69"/>
      <c r="S480" s="69"/>
      <c r="T480" s="69"/>
      <c r="U480" s="69"/>
      <c r="V480" s="69"/>
      <c r="W480" s="70"/>
    </row>
    <row r="481" spans="1:23" ht="20.100000000000001" customHeight="1" x14ac:dyDescent="0.2">
      <c r="A481" s="71" t="s">
        <v>364</v>
      </c>
      <c r="B481" s="72"/>
      <c r="C481" s="72"/>
      <c r="D481" s="72"/>
      <c r="E481" s="72"/>
      <c r="F481" s="72"/>
      <c r="G481" s="72"/>
      <c r="H481" s="69" t="s">
        <v>378</v>
      </c>
      <c r="I481" s="69"/>
      <c r="J481" s="69"/>
      <c r="K481" s="70"/>
      <c r="M481" s="71" t="s">
        <v>364</v>
      </c>
      <c r="N481" s="72"/>
      <c r="O481" s="72"/>
      <c r="P481" s="72"/>
      <c r="Q481" s="72"/>
      <c r="R481" s="72"/>
      <c r="S481" s="72"/>
      <c r="T481" s="69" t="s">
        <v>379</v>
      </c>
      <c r="U481" s="69"/>
      <c r="V481" s="69"/>
      <c r="W481" s="70"/>
    </row>
    <row r="482" spans="1:23" ht="20.100000000000001" customHeight="1" x14ac:dyDescent="0.2">
      <c r="A482" s="73" t="s">
        <v>367</v>
      </c>
      <c r="B482" s="74"/>
      <c r="C482" s="74"/>
      <c r="D482" s="74"/>
      <c r="E482" s="66" t="s">
        <v>119</v>
      </c>
      <c r="F482" s="66"/>
      <c r="G482" s="66"/>
      <c r="H482" s="66"/>
      <c r="I482" s="66"/>
      <c r="J482" s="66"/>
      <c r="K482" s="75"/>
      <c r="M482" s="73" t="s">
        <v>367</v>
      </c>
      <c r="N482" s="74"/>
      <c r="O482" s="74"/>
      <c r="P482" s="74"/>
      <c r="Q482" s="66" t="s">
        <v>119</v>
      </c>
      <c r="R482" s="66"/>
      <c r="S482" s="66"/>
      <c r="T482" s="66"/>
      <c r="U482" s="66"/>
      <c r="V482" s="66"/>
      <c r="W482" s="75"/>
    </row>
    <row r="483" spans="1:23" ht="20.100000000000001" customHeight="1" x14ac:dyDescent="0.2">
      <c r="A483" s="73"/>
      <c r="B483" s="74"/>
      <c r="C483" s="74"/>
      <c r="D483" s="74"/>
      <c r="E483" s="66"/>
      <c r="F483" s="66"/>
      <c r="G483" s="66"/>
      <c r="H483" s="66"/>
      <c r="I483" s="66"/>
      <c r="J483" s="66"/>
      <c r="K483" s="75"/>
      <c r="M483" s="73"/>
      <c r="N483" s="74"/>
      <c r="O483" s="74"/>
      <c r="P483" s="74"/>
      <c r="Q483" s="66"/>
      <c r="R483" s="66"/>
      <c r="S483" s="66"/>
      <c r="T483" s="66"/>
      <c r="U483" s="66"/>
      <c r="V483" s="66"/>
      <c r="W483" s="75"/>
    </row>
    <row r="484" spans="1:23" ht="20.100000000000001" customHeight="1" x14ac:dyDescent="0.2">
      <c r="A484" s="73" t="s">
        <v>368</v>
      </c>
      <c r="B484" s="74"/>
      <c r="C484" s="74"/>
      <c r="D484" s="74"/>
      <c r="E484" s="64" t="e">
        <f>client</f>
        <v>#VALUE!</v>
      </c>
      <c r="F484" s="64"/>
      <c r="G484" s="64"/>
      <c r="H484" s="64"/>
      <c r="I484" s="66" t="s">
        <v>116</v>
      </c>
      <c r="J484" s="66"/>
      <c r="K484" s="75"/>
      <c r="M484" s="73" t="s">
        <v>368</v>
      </c>
      <c r="N484" s="74"/>
      <c r="O484" s="74"/>
      <c r="P484" s="74"/>
      <c r="Q484" s="64" t="e">
        <f>client</f>
        <v>#VALUE!</v>
      </c>
      <c r="R484" s="64"/>
      <c r="S484" s="64"/>
      <c r="T484" s="64"/>
      <c r="U484" s="66" t="s">
        <v>116</v>
      </c>
      <c r="V484" s="66"/>
      <c r="W484" s="75"/>
    </row>
    <row r="485" spans="1:23" ht="20.100000000000001" customHeight="1" thickBot="1" x14ac:dyDescent="0.25">
      <c r="A485" s="76"/>
      <c r="B485" s="77"/>
      <c r="C485" s="77"/>
      <c r="D485" s="77"/>
      <c r="E485" s="78"/>
      <c r="F485" s="78"/>
      <c r="G485" s="78"/>
      <c r="H485" s="78"/>
      <c r="I485" s="79"/>
      <c r="J485" s="79"/>
      <c r="K485" s="80"/>
      <c r="M485" s="76"/>
      <c r="N485" s="77"/>
      <c r="O485" s="77"/>
      <c r="P485" s="77"/>
      <c r="Q485" s="78"/>
      <c r="R485" s="78"/>
      <c r="S485" s="78"/>
      <c r="T485" s="78"/>
      <c r="U485" s="79"/>
      <c r="V485" s="79"/>
      <c r="W485" s="80"/>
    </row>
    <row r="486" spans="1:23" ht="20.100000000000001" customHeight="1" thickBot="1" x14ac:dyDescent="0.25">
      <c r="B486" s="59"/>
      <c r="C486" s="59"/>
      <c r="D486" s="59"/>
      <c r="E486" s="59"/>
      <c r="N486" s="59"/>
      <c r="O486" s="59"/>
      <c r="P486" s="59"/>
      <c r="Q486" s="59"/>
    </row>
    <row r="487" spans="1:23" ht="20.100000000000001" customHeight="1" x14ac:dyDescent="0.2">
      <c r="A487" s="54" t="str">
        <f>"Bateau "&amp;modele&amp;" n°"</f>
        <v>Bateau CA40 n°</v>
      </c>
      <c r="B487" s="55"/>
      <c r="C487" s="55"/>
      <c r="D487" s="55"/>
      <c r="E487" s="55"/>
      <c r="F487" s="56">
        <v>18</v>
      </c>
      <c r="G487" s="57" t="str">
        <f>"cde n°"</f>
        <v>cde n°</v>
      </c>
      <c r="H487" s="57"/>
      <c r="I487" s="55" t="s">
        <v>322</v>
      </c>
      <c r="J487" s="55"/>
      <c r="K487" s="58"/>
      <c r="L487" s="59"/>
      <c r="M487" s="54" t="str">
        <f>"Bateau "&amp;modele&amp;" n°"</f>
        <v>Bateau CA40 n°</v>
      </c>
      <c r="N487" s="55"/>
      <c r="O487" s="55"/>
      <c r="P487" s="55"/>
      <c r="Q487" s="55"/>
      <c r="R487" s="56">
        <v>18</v>
      </c>
      <c r="S487" s="57" t="str">
        <f>"cde n°"</f>
        <v>cde n°</v>
      </c>
      <c r="T487" s="57"/>
      <c r="U487" s="55" t="s">
        <v>322</v>
      </c>
      <c r="V487" s="55"/>
      <c r="W487" s="58"/>
    </row>
    <row r="488" spans="1:23" ht="20.100000000000001" customHeight="1" x14ac:dyDescent="0.2">
      <c r="A488" s="63"/>
      <c r="B488" s="64"/>
      <c r="C488" s="64"/>
      <c r="D488" s="64"/>
      <c r="E488" s="64"/>
      <c r="F488" s="65"/>
      <c r="G488" s="66"/>
      <c r="H488" s="66"/>
      <c r="I488" s="64"/>
      <c r="J488" s="64"/>
      <c r="K488" s="67"/>
      <c r="L488" s="59"/>
      <c r="M488" s="63"/>
      <c r="N488" s="64"/>
      <c r="O488" s="64"/>
      <c r="P488" s="64"/>
      <c r="Q488" s="64"/>
      <c r="R488" s="65"/>
      <c r="S488" s="66"/>
      <c r="T488" s="66"/>
      <c r="U488" s="64"/>
      <c r="V488" s="64"/>
      <c r="W488" s="67"/>
    </row>
    <row r="489" spans="1:23" ht="20.100000000000001" customHeight="1" x14ac:dyDescent="0.2">
      <c r="A489" s="99" t="s">
        <v>118</v>
      </c>
      <c r="B489" s="69"/>
      <c r="C489" s="69"/>
      <c r="D489" s="69"/>
      <c r="E489" s="69"/>
      <c r="F489" s="69"/>
      <c r="G489" s="69"/>
      <c r="H489" s="69"/>
      <c r="I489" s="69"/>
      <c r="J489" s="69"/>
      <c r="K489" s="70"/>
      <c r="M489" s="99" t="s">
        <v>118</v>
      </c>
      <c r="N489" s="69"/>
      <c r="O489" s="69"/>
      <c r="P489" s="69"/>
      <c r="Q489" s="69"/>
      <c r="R489" s="69"/>
      <c r="S489" s="69"/>
      <c r="T489" s="69"/>
      <c r="U489" s="69"/>
      <c r="V489" s="69"/>
      <c r="W489" s="70"/>
    </row>
    <row r="490" spans="1:23" ht="20.100000000000001" customHeight="1" x14ac:dyDescent="0.2">
      <c r="A490" s="71" t="s">
        <v>364</v>
      </c>
      <c r="B490" s="72"/>
      <c r="C490" s="72"/>
      <c r="D490" s="72"/>
      <c r="E490" s="72"/>
      <c r="F490" s="72"/>
      <c r="G490" s="72"/>
      <c r="H490" s="69" t="s">
        <v>380</v>
      </c>
      <c r="I490" s="69"/>
      <c r="J490" s="69"/>
      <c r="K490" s="70"/>
      <c r="M490" s="71" t="s">
        <v>364</v>
      </c>
      <c r="N490" s="72"/>
      <c r="O490" s="72"/>
      <c r="P490" s="72"/>
      <c r="Q490" s="72"/>
      <c r="R490" s="72"/>
      <c r="S490" s="72"/>
      <c r="T490" s="69" t="s">
        <v>381</v>
      </c>
      <c r="U490" s="69"/>
      <c r="V490" s="69"/>
      <c r="W490" s="70"/>
    </row>
    <row r="491" spans="1:23" ht="20.100000000000001" customHeight="1" x14ac:dyDescent="0.2">
      <c r="A491" s="73" t="s">
        <v>367</v>
      </c>
      <c r="B491" s="74"/>
      <c r="C491" s="74"/>
      <c r="D491" s="74"/>
      <c r="E491" s="66" t="s">
        <v>119</v>
      </c>
      <c r="F491" s="66"/>
      <c r="G491" s="66"/>
      <c r="H491" s="66"/>
      <c r="I491" s="66"/>
      <c r="J491" s="66"/>
      <c r="K491" s="75"/>
      <c r="M491" s="73" t="s">
        <v>367</v>
      </c>
      <c r="N491" s="74"/>
      <c r="O491" s="74"/>
      <c r="P491" s="74"/>
      <c r="Q491" s="66" t="s">
        <v>119</v>
      </c>
      <c r="R491" s="66"/>
      <c r="S491" s="66"/>
      <c r="T491" s="66"/>
      <c r="U491" s="66"/>
      <c r="V491" s="66"/>
      <c r="W491" s="75"/>
    </row>
    <row r="492" spans="1:23" ht="20.100000000000001" customHeight="1" x14ac:dyDescent="0.2">
      <c r="A492" s="73"/>
      <c r="B492" s="74"/>
      <c r="C492" s="74"/>
      <c r="D492" s="74"/>
      <c r="E492" s="66"/>
      <c r="F492" s="66"/>
      <c r="G492" s="66"/>
      <c r="H492" s="66"/>
      <c r="I492" s="66"/>
      <c r="J492" s="66"/>
      <c r="K492" s="75"/>
      <c r="M492" s="73"/>
      <c r="N492" s="74"/>
      <c r="O492" s="74"/>
      <c r="P492" s="74"/>
      <c r="Q492" s="66"/>
      <c r="R492" s="66"/>
      <c r="S492" s="66"/>
      <c r="T492" s="66"/>
      <c r="U492" s="66"/>
      <c r="V492" s="66"/>
      <c r="W492" s="75"/>
    </row>
    <row r="493" spans="1:23" ht="20.100000000000001" customHeight="1" x14ac:dyDescent="0.2">
      <c r="A493" s="73" t="s">
        <v>368</v>
      </c>
      <c r="B493" s="74"/>
      <c r="C493" s="74"/>
      <c r="D493" s="74"/>
      <c r="E493" s="64" t="e">
        <f>client</f>
        <v>#VALUE!</v>
      </c>
      <c r="F493" s="64"/>
      <c r="G493" s="64"/>
      <c r="H493" s="64"/>
      <c r="I493" s="66" t="s">
        <v>116</v>
      </c>
      <c r="J493" s="66"/>
      <c r="K493" s="75"/>
      <c r="M493" s="73" t="s">
        <v>368</v>
      </c>
      <c r="N493" s="74"/>
      <c r="O493" s="74"/>
      <c r="P493" s="74"/>
      <c r="Q493" s="64" t="e">
        <f>client</f>
        <v>#VALUE!</v>
      </c>
      <c r="R493" s="64"/>
      <c r="S493" s="64"/>
      <c r="T493" s="64"/>
      <c r="U493" s="66" t="s">
        <v>116</v>
      </c>
      <c r="V493" s="66"/>
      <c r="W493" s="75"/>
    </row>
    <row r="494" spans="1:23" ht="20.100000000000001" customHeight="1" thickBot="1" x14ac:dyDescent="0.25">
      <c r="A494" s="76"/>
      <c r="B494" s="77"/>
      <c r="C494" s="77"/>
      <c r="D494" s="77"/>
      <c r="E494" s="78"/>
      <c r="F494" s="78"/>
      <c r="G494" s="78"/>
      <c r="H494" s="78"/>
      <c r="I494" s="79"/>
      <c r="J494" s="79"/>
      <c r="K494" s="80"/>
      <c r="M494" s="76"/>
      <c r="N494" s="77"/>
      <c r="O494" s="77"/>
      <c r="P494" s="77"/>
      <c r="Q494" s="78"/>
      <c r="R494" s="78"/>
      <c r="S494" s="78"/>
      <c r="T494" s="78"/>
      <c r="U494" s="79"/>
      <c r="V494" s="79"/>
      <c r="W494" s="80"/>
    </row>
    <row r="495" spans="1:23" ht="20.100000000000001" customHeight="1" thickBot="1" x14ac:dyDescent="0.25">
      <c r="B495" s="59"/>
      <c r="C495" s="59"/>
      <c r="D495" s="59"/>
      <c r="E495" s="59"/>
      <c r="N495" s="59"/>
      <c r="O495" s="59"/>
      <c r="P495" s="59"/>
      <c r="Q495" s="59"/>
    </row>
    <row r="496" spans="1:23" ht="20.100000000000001" customHeight="1" x14ac:dyDescent="0.2">
      <c r="A496" s="54" t="str">
        <f>"Bateau "&amp;modele&amp;" n°"</f>
        <v>Bateau CA40 n°</v>
      </c>
      <c r="B496" s="55"/>
      <c r="C496" s="55"/>
      <c r="D496" s="55"/>
      <c r="E496" s="55"/>
      <c r="F496" s="56">
        <v>18</v>
      </c>
      <c r="G496" s="57" t="str">
        <f>"cde n°"</f>
        <v>cde n°</v>
      </c>
      <c r="H496" s="57"/>
      <c r="I496" s="55" t="s">
        <v>322</v>
      </c>
      <c r="J496" s="55"/>
      <c r="K496" s="58"/>
      <c r="L496" s="59"/>
      <c r="M496" s="54" t="str">
        <f>"Bateau "&amp;modele&amp;" n°"</f>
        <v>Bateau CA40 n°</v>
      </c>
      <c r="N496" s="55"/>
      <c r="O496" s="55"/>
      <c r="P496" s="55"/>
      <c r="Q496" s="55"/>
      <c r="R496" s="56">
        <v>18</v>
      </c>
      <c r="S496" s="57" t="str">
        <f>"cde n°"</f>
        <v>cde n°</v>
      </c>
      <c r="T496" s="57"/>
      <c r="U496" s="55" t="s">
        <v>322</v>
      </c>
      <c r="V496" s="55"/>
      <c r="W496" s="58"/>
    </row>
    <row r="497" spans="1:23" ht="20.100000000000001" customHeight="1" x14ac:dyDescent="0.2">
      <c r="A497" s="63"/>
      <c r="B497" s="64"/>
      <c r="C497" s="64"/>
      <c r="D497" s="64"/>
      <c r="E497" s="64"/>
      <c r="F497" s="65"/>
      <c r="G497" s="66"/>
      <c r="H497" s="66"/>
      <c r="I497" s="64"/>
      <c r="J497" s="64"/>
      <c r="K497" s="67"/>
      <c r="L497" s="59"/>
      <c r="M497" s="63"/>
      <c r="N497" s="64"/>
      <c r="O497" s="64"/>
      <c r="P497" s="64"/>
      <c r="Q497" s="64"/>
      <c r="R497" s="65"/>
      <c r="S497" s="66"/>
      <c r="T497" s="66"/>
      <c r="U497" s="64"/>
      <c r="V497" s="64"/>
      <c r="W497" s="67"/>
    </row>
    <row r="498" spans="1:23" ht="20.100000000000001" customHeight="1" x14ac:dyDescent="0.2">
      <c r="A498" s="99" t="s">
        <v>120</v>
      </c>
      <c r="B498" s="69"/>
      <c r="C498" s="69"/>
      <c r="D498" s="69"/>
      <c r="E498" s="69"/>
      <c r="F498" s="69"/>
      <c r="G498" s="69"/>
      <c r="H498" s="69"/>
      <c r="I498" s="69"/>
      <c r="J498" s="69"/>
      <c r="K498" s="70"/>
      <c r="M498" s="99" t="s">
        <v>120</v>
      </c>
      <c r="N498" s="69"/>
      <c r="O498" s="69"/>
      <c r="P498" s="69"/>
      <c r="Q498" s="69"/>
      <c r="R498" s="69"/>
      <c r="S498" s="69"/>
      <c r="T498" s="69"/>
      <c r="U498" s="69"/>
      <c r="V498" s="69"/>
      <c r="W498" s="70"/>
    </row>
    <row r="499" spans="1:23" ht="20.100000000000001" customHeight="1" x14ac:dyDescent="0.2">
      <c r="A499" s="71" t="s">
        <v>364</v>
      </c>
      <c r="B499" s="72"/>
      <c r="C499" s="72"/>
      <c r="D499" s="72"/>
      <c r="E499" s="72"/>
      <c r="F499" s="72"/>
      <c r="G499" s="72"/>
      <c r="H499" s="69" t="s">
        <v>365</v>
      </c>
      <c r="I499" s="69"/>
      <c r="J499" s="69"/>
      <c r="K499" s="70"/>
      <c r="M499" s="71" t="s">
        <v>364</v>
      </c>
      <c r="N499" s="72"/>
      <c r="O499" s="72"/>
      <c r="P499" s="72"/>
      <c r="Q499" s="72"/>
      <c r="R499" s="72"/>
      <c r="S499" s="72"/>
      <c r="T499" s="69" t="s">
        <v>366</v>
      </c>
      <c r="U499" s="69"/>
      <c r="V499" s="69"/>
      <c r="W499" s="70"/>
    </row>
    <row r="500" spans="1:23" ht="20.100000000000001" customHeight="1" x14ac:dyDescent="0.2">
      <c r="A500" s="73" t="s">
        <v>367</v>
      </c>
      <c r="B500" s="74"/>
      <c r="C500" s="74"/>
      <c r="D500" s="74"/>
      <c r="E500" s="66" t="s">
        <v>121</v>
      </c>
      <c r="F500" s="66"/>
      <c r="G500" s="66"/>
      <c r="H500" s="66"/>
      <c r="I500" s="66"/>
      <c r="J500" s="66"/>
      <c r="K500" s="75"/>
      <c r="M500" s="73" t="s">
        <v>367</v>
      </c>
      <c r="N500" s="74"/>
      <c r="O500" s="74"/>
      <c r="P500" s="74"/>
      <c r="Q500" s="66" t="s">
        <v>121</v>
      </c>
      <c r="R500" s="66"/>
      <c r="S500" s="66"/>
      <c r="T500" s="66"/>
      <c r="U500" s="66"/>
      <c r="V500" s="66"/>
      <c r="W500" s="75"/>
    </row>
    <row r="501" spans="1:23" ht="20.100000000000001" customHeight="1" x14ac:dyDescent="0.2">
      <c r="A501" s="73"/>
      <c r="B501" s="74"/>
      <c r="C501" s="74"/>
      <c r="D501" s="74"/>
      <c r="E501" s="66"/>
      <c r="F501" s="66"/>
      <c r="G501" s="66"/>
      <c r="H501" s="66"/>
      <c r="I501" s="66"/>
      <c r="J501" s="66"/>
      <c r="K501" s="75"/>
      <c r="M501" s="73"/>
      <c r="N501" s="74"/>
      <c r="O501" s="74"/>
      <c r="P501" s="74"/>
      <c r="Q501" s="66"/>
      <c r="R501" s="66"/>
      <c r="S501" s="66"/>
      <c r="T501" s="66"/>
      <c r="U501" s="66"/>
      <c r="V501" s="66"/>
      <c r="W501" s="75"/>
    </row>
    <row r="502" spans="1:23" ht="20.100000000000001" customHeight="1" x14ac:dyDescent="0.2">
      <c r="A502" s="73" t="s">
        <v>368</v>
      </c>
      <c r="B502" s="74"/>
      <c r="C502" s="74"/>
      <c r="D502" s="74"/>
      <c r="E502" s="64" t="e">
        <f>client</f>
        <v>#VALUE!</v>
      </c>
      <c r="F502" s="64"/>
      <c r="G502" s="64"/>
      <c r="H502" s="64"/>
      <c r="I502" s="66" t="s">
        <v>116</v>
      </c>
      <c r="J502" s="66"/>
      <c r="K502" s="75"/>
      <c r="M502" s="73" t="s">
        <v>368</v>
      </c>
      <c r="N502" s="74"/>
      <c r="O502" s="74"/>
      <c r="P502" s="74"/>
      <c r="Q502" s="64" t="e">
        <f>client</f>
        <v>#VALUE!</v>
      </c>
      <c r="R502" s="64"/>
      <c r="S502" s="64"/>
      <c r="T502" s="64"/>
      <c r="U502" s="66" t="s">
        <v>116</v>
      </c>
      <c r="V502" s="66"/>
      <c r="W502" s="75"/>
    </row>
    <row r="503" spans="1:23" ht="20.100000000000001" customHeight="1" thickBot="1" x14ac:dyDescent="0.25">
      <c r="A503" s="76"/>
      <c r="B503" s="77"/>
      <c r="C503" s="77"/>
      <c r="D503" s="77"/>
      <c r="E503" s="78"/>
      <c r="F503" s="78"/>
      <c r="G503" s="78"/>
      <c r="H503" s="78"/>
      <c r="I503" s="79"/>
      <c r="J503" s="79"/>
      <c r="K503" s="80"/>
      <c r="M503" s="76"/>
      <c r="N503" s="77"/>
      <c r="O503" s="77"/>
      <c r="P503" s="77"/>
      <c r="Q503" s="78"/>
      <c r="R503" s="78"/>
      <c r="S503" s="78"/>
      <c r="T503" s="78"/>
      <c r="U503" s="79"/>
      <c r="V503" s="79"/>
      <c r="W503" s="80"/>
    </row>
    <row r="504" spans="1:23" ht="20.100000000000001" customHeight="1" thickBot="1" x14ac:dyDescent="0.25">
      <c r="B504" s="59"/>
      <c r="C504" s="59"/>
      <c r="D504" s="59"/>
      <c r="E504" s="59"/>
      <c r="N504" s="59"/>
      <c r="O504" s="59"/>
      <c r="P504" s="59"/>
      <c r="Q504" s="59"/>
    </row>
    <row r="505" spans="1:23" ht="20.100000000000001" customHeight="1" x14ac:dyDescent="0.2">
      <c r="A505" s="54" t="str">
        <f>"Bateau "&amp;modele&amp;" n°"</f>
        <v>Bateau CA40 n°</v>
      </c>
      <c r="B505" s="55"/>
      <c r="C505" s="55"/>
      <c r="D505" s="55"/>
      <c r="E505" s="55"/>
      <c r="F505" s="56">
        <v>18</v>
      </c>
      <c r="G505" s="57" t="str">
        <f>"cde n°"</f>
        <v>cde n°</v>
      </c>
      <c r="H505" s="57"/>
      <c r="I505" s="55" t="s">
        <v>322</v>
      </c>
      <c r="J505" s="55"/>
      <c r="K505" s="58"/>
      <c r="L505" s="59"/>
      <c r="M505" s="54" t="str">
        <f>"Bateau "&amp;modele&amp;" n°"</f>
        <v>Bateau CA40 n°</v>
      </c>
      <c r="N505" s="55"/>
      <c r="O505" s="55"/>
      <c r="P505" s="55"/>
      <c r="Q505" s="55"/>
      <c r="R505" s="56">
        <v>18</v>
      </c>
      <c r="S505" s="57" t="str">
        <f>"cde n°"</f>
        <v>cde n°</v>
      </c>
      <c r="T505" s="57"/>
      <c r="U505" s="55" t="s">
        <v>322</v>
      </c>
      <c r="V505" s="55"/>
      <c r="W505" s="58"/>
    </row>
    <row r="506" spans="1:23" ht="20.100000000000001" customHeight="1" x14ac:dyDescent="0.2">
      <c r="A506" s="63"/>
      <c r="B506" s="64"/>
      <c r="C506" s="64"/>
      <c r="D506" s="64"/>
      <c r="E506" s="64"/>
      <c r="F506" s="65"/>
      <c r="G506" s="66"/>
      <c r="H506" s="66"/>
      <c r="I506" s="64"/>
      <c r="J506" s="64"/>
      <c r="K506" s="67"/>
      <c r="L506" s="59"/>
      <c r="M506" s="63"/>
      <c r="N506" s="64"/>
      <c r="O506" s="64"/>
      <c r="P506" s="64"/>
      <c r="Q506" s="64"/>
      <c r="R506" s="65"/>
      <c r="S506" s="66"/>
      <c r="T506" s="66"/>
      <c r="U506" s="64"/>
      <c r="V506" s="64"/>
      <c r="W506" s="67"/>
    </row>
    <row r="507" spans="1:23" ht="20.100000000000001" customHeight="1" x14ac:dyDescent="0.2">
      <c r="A507" s="99" t="s">
        <v>122</v>
      </c>
      <c r="B507" s="69"/>
      <c r="C507" s="69"/>
      <c r="D507" s="69"/>
      <c r="E507" s="69"/>
      <c r="F507" s="69"/>
      <c r="G507" s="69"/>
      <c r="H507" s="69"/>
      <c r="I507" s="69"/>
      <c r="J507" s="69"/>
      <c r="K507" s="70"/>
      <c r="M507" s="99" t="s">
        <v>122</v>
      </c>
      <c r="N507" s="69"/>
      <c r="O507" s="69"/>
      <c r="P507" s="69"/>
      <c r="Q507" s="69"/>
      <c r="R507" s="69"/>
      <c r="S507" s="69"/>
      <c r="T507" s="69"/>
      <c r="U507" s="69"/>
      <c r="V507" s="69"/>
      <c r="W507" s="70"/>
    </row>
    <row r="508" spans="1:23" ht="20.100000000000001" customHeight="1" x14ac:dyDescent="0.2">
      <c r="A508" s="71" t="s">
        <v>364</v>
      </c>
      <c r="B508" s="72"/>
      <c r="C508" s="72"/>
      <c r="D508" s="72"/>
      <c r="E508" s="72"/>
      <c r="F508" s="72"/>
      <c r="G508" s="72"/>
      <c r="H508" s="69" t="s">
        <v>365</v>
      </c>
      <c r="I508" s="69"/>
      <c r="J508" s="69"/>
      <c r="K508" s="70"/>
      <c r="M508" s="71" t="s">
        <v>364</v>
      </c>
      <c r="N508" s="72"/>
      <c r="O508" s="72"/>
      <c r="P508" s="72"/>
      <c r="Q508" s="72"/>
      <c r="R508" s="72"/>
      <c r="S508" s="72"/>
      <c r="T508" s="69" t="s">
        <v>366</v>
      </c>
      <c r="U508" s="69"/>
      <c r="V508" s="69"/>
      <c r="W508" s="70"/>
    </row>
    <row r="509" spans="1:23" ht="20.100000000000001" customHeight="1" x14ac:dyDescent="0.2">
      <c r="A509" s="73" t="s">
        <v>367</v>
      </c>
      <c r="B509" s="74"/>
      <c r="C509" s="74"/>
      <c r="D509" s="74"/>
      <c r="E509" s="66" t="s">
        <v>123</v>
      </c>
      <c r="F509" s="66"/>
      <c r="G509" s="66"/>
      <c r="H509" s="66"/>
      <c r="I509" s="66"/>
      <c r="J509" s="66"/>
      <c r="K509" s="75"/>
      <c r="M509" s="73" t="s">
        <v>367</v>
      </c>
      <c r="N509" s="74"/>
      <c r="O509" s="74"/>
      <c r="P509" s="74"/>
      <c r="Q509" s="66" t="s">
        <v>123</v>
      </c>
      <c r="R509" s="66"/>
      <c r="S509" s="66"/>
      <c r="T509" s="66"/>
      <c r="U509" s="66"/>
      <c r="V509" s="66"/>
      <c r="W509" s="75"/>
    </row>
    <row r="510" spans="1:23" ht="20.100000000000001" customHeight="1" x14ac:dyDescent="0.2">
      <c r="A510" s="73"/>
      <c r="B510" s="74"/>
      <c r="C510" s="74"/>
      <c r="D510" s="74"/>
      <c r="E510" s="66"/>
      <c r="F510" s="66"/>
      <c r="G510" s="66"/>
      <c r="H510" s="66"/>
      <c r="I510" s="66"/>
      <c r="J510" s="66"/>
      <c r="K510" s="75"/>
      <c r="M510" s="73"/>
      <c r="N510" s="74"/>
      <c r="O510" s="74"/>
      <c r="P510" s="74"/>
      <c r="Q510" s="66"/>
      <c r="R510" s="66"/>
      <c r="S510" s="66"/>
      <c r="T510" s="66"/>
      <c r="U510" s="66"/>
      <c r="V510" s="66"/>
      <c r="W510" s="75"/>
    </row>
    <row r="511" spans="1:23" ht="20.100000000000001" customHeight="1" x14ac:dyDescent="0.2">
      <c r="A511" s="73" t="s">
        <v>368</v>
      </c>
      <c r="B511" s="74"/>
      <c r="C511" s="74"/>
      <c r="D511" s="74"/>
      <c r="E511" s="64" t="e">
        <f>client</f>
        <v>#VALUE!</v>
      </c>
      <c r="F511" s="64"/>
      <c r="G511" s="64"/>
      <c r="H511" s="64"/>
      <c r="I511" s="66" t="s">
        <v>116</v>
      </c>
      <c r="J511" s="66"/>
      <c r="K511" s="75"/>
      <c r="M511" s="73" t="s">
        <v>368</v>
      </c>
      <c r="N511" s="74"/>
      <c r="O511" s="74"/>
      <c r="P511" s="74"/>
      <c r="Q511" s="64" t="e">
        <f>client</f>
        <v>#VALUE!</v>
      </c>
      <c r="R511" s="64"/>
      <c r="S511" s="64"/>
      <c r="T511" s="64"/>
      <c r="U511" s="66" t="s">
        <v>116</v>
      </c>
      <c r="V511" s="66"/>
      <c r="W511" s="75"/>
    </row>
    <row r="512" spans="1:23" ht="20.100000000000001" customHeight="1" thickBot="1" x14ac:dyDescent="0.25">
      <c r="A512" s="76"/>
      <c r="B512" s="77"/>
      <c r="C512" s="77"/>
      <c r="D512" s="77"/>
      <c r="E512" s="78"/>
      <c r="F512" s="78"/>
      <c r="G512" s="78"/>
      <c r="H512" s="78"/>
      <c r="I512" s="79"/>
      <c r="J512" s="79"/>
      <c r="K512" s="80"/>
      <c r="M512" s="76"/>
      <c r="N512" s="77"/>
      <c r="O512" s="77"/>
      <c r="P512" s="77"/>
      <c r="Q512" s="78"/>
      <c r="R512" s="78"/>
      <c r="S512" s="78"/>
      <c r="T512" s="78"/>
      <c r="U512" s="79"/>
      <c r="V512" s="79"/>
      <c r="W512" s="80"/>
    </row>
    <row r="513" spans="1:23" ht="20.100000000000001" customHeight="1" thickBot="1" x14ac:dyDescent="0.25">
      <c r="B513" s="59"/>
      <c r="C513" s="59"/>
      <c r="D513" s="59"/>
      <c r="E513" s="59"/>
      <c r="N513" s="59"/>
      <c r="O513" s="59"/>
      <c r="P513" s="59"/>
      <c r="Q513" s="59"/>
    </row>
    <row r="514" spans="1:23" ht="20.100000000000001" customHeight="1" x14ac:dyDescent="0.2">
      <c r="A514" s="54" t="str">
        <f>"Bateau "&amp;modele&amp;" n°"</f>
        <v>Bateau CA40 n°</v>
      </c>
      <c r="B514" s="55"/>
      <c r="C514" s="55"/>
      <c r="D514" s="55"/>
      <c r="E514" s="55"/>
      <c r="F514" s="56">
        <v>18</v>
      </c>
      <c r="G514" s="57" t="str">
        <f>"cde n°"</f>
        <v>cde n°</v>
      </c>
      <c r="H514" s="57"/>
      <c r="I514" s="55" t="s">
        <v>322</v>
      </c>
      <c r="J514" s="55"/>
      <c r="K514" s="58"/>
      <c r="L514" s="59"/>
      <c r="M514" s="54" t="str">
        <f>"Bateau "&amp;modele&amp;" n°"</f>
        <v>Bateau CA40 n°</v>
      </c>
      <c r="N514" s="55"/>
      <c r="O514" s="55"/>
      <c r="P514" s="55"/>
      <c r="Q514" s="55"/>
      <c r="R514" s="56">
        <v>18</v>
      </c>
      <c r="S514" s="57" t="str">
        <f>"cde n°"</f>
        <v>cde n°</v>
      </c>
      <c r="T514" s="57"/>
      <c r="U514" s="55" t="s">
        <v>322</v>
      </c>
      <c r="V514" s="55"/>
      <c r="W514" s="58"/>
    </row>
    <row r="515" spans="1:23" ht="20.100000000000001" customHeight="1" x14ac:dyDescent="0.2">
      <c r="A515" s="63"/>
      <c r="B515" s="64"/>
      <c r="C515" s="64"/>
      <c r="D515" s="64"/>
      <c r="E515" s="64"/>
      <c r="F515" s="65"/>
      <c r="G515" s="66"/>
      <c r="H515" s="66"/>
      <c r="I515" s="64"/>
      <c r="J515" s="64"/>
      <c r="K515" s="67"/>
      <c r="L515" s="59"/>
      <c r="M515" s="63"/>
      <c r="N515" s="64"/>
      <c r="O515" s="64"/>
      <c r="P515" s="64"/>
      <c r="Q515" s="64"/>
      <c r="R515" s="65"/>
      <c r="S515" s="66"/>
      <c r="T515" s="66"/>
      <c r="U515" s="64"/>
      <c r="V515" s="64"/>
      <c r="W515" s="67"/>
    </row>
    <row r="516" spans="1:23" ht="20.100000000000001" customHeight="1" x14ac:dyDescent="0.2">
      <c r="A516" s="99" t="s">
        <v>124</v>
      </c>
      <c r="B516" s="69"/>
      <c r="C516" s="69"/>
      <c r="D516" s="69"/>
      <c r="E516" s="69"/>
      <c r="F516" s="69"/>
      <c r="G516" s="69"/>
      <c r="H516" s="69"/>
      <c r="I516" s="69"/>
      <c r="J516" s="69"/>
      <c r="K516" s="70"/>
      <c r="M516" s="99" t="s">
        <v>124</v>
      </c>
      <c r="N516" s="69"/>
      <c r="O516" s="69"/>
      <c r="P516" s="69"/>
      <c r="Q516" s="69"/>
      <c r="R516" s="69"/>
      <c r="S516" s="69"/>
      <c r="T516" s="69"/>
      <c r="U516" s="69"/>
      <c r="V516" s="69"/>
      <c r="W516" s="70"/>
    </row>
    <row r="517" spans="1:23" ht="20.100000000000001" customHeight="1" x14ac:dyDescent="0.2">
      <c r="A517" s="71" t="s">
        <v>364</v>
      </c>
      <c r="B517" s="72"/>
      <c r="C517" s="72"/>
      <c r="D517" s="72"/>
      <c r="E517" s="72"/>
      <c r="F517" s="72"/>
      <c r="G517" s="72"/>
      <c r="H517" s="69" t="s">
        <v>378</v>
      </c>
      <c r="I517" s="69"/>
      <c r="J517" s="69"/>
      <c r="K517" s="70"/>
      <c r="M517" s="71" t="s">
        <v>364</v>
      </c>
      <c r="N517" s="72"/>
      <c r="O517" s="72"/>
      <c r="P517" s="72"/>
      <c r="Q517" s="72"/>
      <c r="R517" s="72"/>
      <c r="S517" s="72"/>
      <c r="T517" s="69" t="s">
        <v>379</v>
      </c>
      <c r="U517" s="69"/>
      <c r="V517" s="69"/>
      <c r="W517" s="70"/>
    </row>
    <row r="518" spans="1:23" ht="20.100000000000001" customHeight="1" x14ac:dyDescent="0.2">
      <c r="A518" s="73" t="s">
        <v>367</v>
      </c>
      <c r="B518" s="74"/>
      <c r="C518" s="74"/>
      <c r="D518" s="74"/>
      <c r="E518" s="66" t="s">
        <v>125</v>
      </c>
      <c r="F518" s="66"/>
      <c r="G518" s="66"/>
      <c r="H518" s="66"/>
      <c r="I518" s="66"/>
      <c r="J518" s="66"/>
      <c r="K518" s="75"/>
      <c r="M518" s="73" t="s">
        <v>367</v>
      </c>
      <c r="N518" s="74"/>
      <c r="O518" s="74"/>
      <c r="P518" s="74"/>
      <c r="Q518" s="66" t="s">
        <v>125</v>
      </c>
      <c r="R518" s="66"/>
      <c r="S518" s="66"/>
      <c r="T518" s="66"/>
      <c r="U518" s="66"/>
      <c r="V518" s="66"/>
      <c r="W518" s="75"/>
    </row>
    <row r="519" spans="1:23" ht="20.100000000000001" customHeight="1" x14ac:dyDescent="0.2">
      <c r="A519" s="73"/>
      <c r="B519" s="74"/>
      <c r="C519" s="74"/>
      <c r="D519" s="74"/>
      <c r="E519" s="66"/>
      <c r="F519" s="66"/>
      <c r="G519" s="66"/>
      <c r="H519" s="66"/>
      <c r="I519" s="66"/>
      <c r="J519" s="66"/>
      <c r="K519" s="75"/>
      <c r="M519" s="73"/>
      <c r="N519" s="74"/>
      <c r="O519" s="74"/>
      <c r="P519" s="74"/>
      <c r="Q519" s="66"/>
      <c r="R519" s="66"/>
      <c r="S519" s="66"/>
      <c r="T519" s="66"/>
      <c r="U519" s="66"/>
      <c r="V519" s="66"/>
      <c r="W519" s="75"/>
    </row>
    <row r="520" spans="1:23" ht="20.100000000000001" customHeight="1" x14ac:dyDescent="0.2">
      <c r="A520" s="73" t="s">
        <v>368</v>
      </c>
      <c r="B520" s="74"/>
      <c r="C520" s="74"/>
      <c r="D520" s="74"/>
      <c r="E520" s="64" t="e">
        <f>client</f>
        <v>#VALUE!</v>
      </c>
      <c r="F520" s="64"/>
      <c r="G520" s="64"/>
      <c r="H520" s="64"/>
      <c r="I520" s="66" t="s">
        <v>116</v>
      </c>
      <c r="J520" s="66"/>
      <c r="K520" s="75"/>
      <c r="M520" s="73" t="s">
        <v>368</v>
      </c>
      <c r="N520" s="74"/>
      <c r="O520" s="74"/>
      <c r="P520" s="74"/>
      <c r="Q520" s="64" t="e">
        <f>client</f>
        <v>#VALUE!</v>
      </c>
      <c r="R520" s="64"/>
      <c r="S520" s="64"/>
      <c r="T520" s="64"/>
      <c r="U520" s="66" t="s">
        <v>116</v>
      </c>
      <c r="V520" s="66"/>
      <c r="W520" s="75"/>
    </row>
    <row r="521" spans="1:23" ht="20.100000000000001" customHeight="1" thickBot="1" x14ac:dyDescent="0.25">
      <c r="A521" s="76"/>
      <c r="B521" s="77"/>
      <c r="C521" s="77"/>
      <c r="D521" s="77"/>
      <c r="E521" s="78"/>
      <c r="F521" s="78"/>
      <c r="G521" s="78"/>
      <c r="H521" s="78"/>
      <c r="I521" s="79"/>
      <c r="J521" s="79"/>
      <c r="K521" s="80"/>
      <c r="M521" s="76"/>
      <c r="N521" s="77"/>
      <c r="O521" s="77"/>
      <c r="P521" s="77"/>
      <c r="Q521" s="78"/>
      <c r="R521" s="78"/>
      <c r="S521" s="78"/>
      <c r="T521" s="78"/>
      <c r="U521" s="79"/>
      <c r="V521" s="79"/>
      <c r="W521" s="80"/>
    </row>
    <row r="522" spans="1:23" ht="20.100000000000001" customHeight="1" thickBot="1" x14ac:dyDescent="0.25">
      <c r="B522" s="59"/>
      <c r="C522" s="59"/>
      <c r="D522" s="59"/>
      <c r="E522" s="59"/>
      <c r="N522" s="59"/>
      <c r="O522" s="59"/>
      <c r="P522" s="59"/>
      <c r="Q522" s="59"/>
    </row>
    <row r="523" spans="1:23" ht="20.100000000000001" customHeight="1" x14ac:dyDescent="0.2">
      <c r="A523" s="54" t="str">
        <f>"Bateau "&amp;modele&amp;" n°"</f>
        <v>Bateau CA40 n°</v>
      </c>
      <c r="B523" s="55"/>
      <c r="C523" s="55"/>
      <c r="D523" s="55"/>
      <c r="E523" s="55"/>
      <c r="F523" s="56">
        <v>18</v>
      </c>
      <c r="G523" s="57" t="str">
        <f>"cde n°"</f>
        <v>cde n°</v>
      </c>
      <c r="H523" s="57"/>
      <c r="I523" s="55" t="s">
        <v>322</v>
      </c>
      <c r="J523" s="55"/>
      <c r="K523" s="58"/>
      <c r="L523" s="59"/>
      <c r="M523" s="54" t="str">
        <f>"Bateau "&amp;modele&amp;" n°"</f>
        <v>Bateau CA40 n°</v>
      </c>
      <c r="N523" s="55"/>
      <c r="O523" s="55"/>
      <c r="P523" s="55"/>
      <c r="Q523" s="55"/>
      <c r="R523" s="56">
        <v>18</v>
      </c>
      <c r="S523" s="57" t="str">
        <f>"cde n°"</f>
        <v>cde n°</v>
      </c>
      <c r="T523" s="57"/>
      <c r="U523" s="55" t="s">
        <v>322</v>
      </c>
      <c r="V523" s="55"/>
      <c r="W523" s="58"/>
    </row>
    <row r="524" spans="1:23" ht="20.100000000000001" customHeight="1" x14ac:dyDescent="0.2">
      <c r="A524" s="63"/>
      <c r="B524" s="64"/>
      <c r="C524" s="64"/>
      <c r="D524" s="64"/>
      <c r="E524" s="64"/>
      <c r="F524" s="65"/>
      <c r="G524" s="66"/>
      <c r="H524" s="66"/>
      <c r="I524" s="64"/>
      <c r="J524" s="64"/>
      <c r="K524" s="67"/>
      <c r="L524" s="59"/>
      <c r="M524" s="63"/>
      <c r="N524" s="64"/>
      <c r="O524" s="64"/>
      <c r="P524" s="64"/>
      <c r="Q524" s="64"/>
      <c r="R524" s="65"/>
      <c r="S524" s="66"/>
      <c r="T524" s="66"/>
      <c r="U524" s="64"/>
      <c r="V524" s="64"/>
      <c r="W524" s="67"/>
    </row>
    <row r="525" spans="1:23" ht="20.100000000000001" customHeight="1" x14ac:dyDescent="0.2">
      <c r="A525" s="99" t="s">
        <v>124</v>
      </c>
      <c r="B525" s="69"/>
      <c r="C525" s="69"/>
      <c r="D525" s="69"/>
      <c r="E525" s="69"/>
      <c r="F525" s="69"/>
      <c r="G525" s="69"/>
      <c r="H525" s="69"/>
      <c r="I525" s="69"/>
      <c r="J525" s="69"/>
      <c r="K525" s="70"/>
      <c r="M525" s="99" t="s">
        <v>124</v>
      </c>
      <c r="N525" s="69"/>
      <c r="O525" s="69"/>
      <c r="P525" s="69"/>
      <c r="Q525" s="69"/>
      <c r="R525" s="69"/>
      <c r="S525" s="69"/>
      <c r="T525" s="69"/>
      <c r="U525" s="69"/>
      <c r="V525" s="69"/>
      <c r="W525" s="70"/>
    </row>
    <row r="526" spans="1:23" ht="20.100000000000001" customHeight="1" x14ac:dyDescent="0.2">
      <c r="A526" s="71" t="s">
        <v>364</v>
      </c>
      <c r="B526" s="72"/>
      <c r="C526" s="72"/>
      <c r="D526" s="72"/>
      <c r="E526" s="72"/>
      <c r="F526" s="72"/>
      <c r="G526" s="72"/>
      <c r="H526" s="69" t="s">
        <v>380</v>
      </c>
      <c r="I526" s="69"/>
      <c r="J526" s="69"/>
      <c r="K526" s="70"/>
      <c r="M526" s="71" t="s">
        <v>364</v>
      </c>
      <c r="N526" s="72"/>
      <c r="O526" s="72"/>
      <c r="P526" s="72"/>
      <c r="Q526" s="72"/>
      <c r="R526" s="72"/>
      <c r="S526" s="72"/>
      <c r="T526" s="69" t="s">
        <v>381</v>
      </c>
      <c r="U526" s="69"/>
      <c r="V526" s="69"/>
      <c r="W526" s="70"/>
    </row>
    <row r="527" spans="1:23" ht="20.100000000000001" customHeight="1" x14ac:dyDescent="0.2">
      <c r="A527" s="73" t="s">
        <v>367</v>
      </c>
      <c r="B527" s="74"/>
      <c r="C527" s="74"/>
      <c r="D527" s="74"/>
      <c r="E527" s="66" t="s">
        <v>125</v>
      </c>
      <c r="F527" s="66"/>
      <c r="G527" s="66"/>
      <c r="H527" s="66"/>
      <c r="I527" s="66"/>
      <c r="J527" s="66"/>
      <c r="K527" s="75"/>
      <c r="M527" s="73" t="s">
        <v>367</v>
      </c>
      <c r="N527" s="74"/>
      <c r="O527" s="74"/>
      <c r="P527" s="74"/>
      <c r="Q527" s="66" t="s">
        <v>125</v>
      </c>
      <c r="R527" s="66"/>
      <c r="S527" s="66"/>
      <c r="T527" s="66"/>
      <c r="U527" s="66"/>
      <c r="V527" s="66"/>
      <c r="W527" s="75"/>
    </row>
    <row r="528" spans="1:23" ht="20.100000000000001" customHeight="1" x14ac:dyDescent="0.2">
      <c r="A528" s="73"/>
      <c r="B528" s="74"/>
      <c r="C528" s="74"/>
      <c r="D528" s="74"/>
      <c r="E528" s="66"/>
      <c r="F528" s="66"/>
      <c r="G528" s="66"/>
      <c r="H528" s="66"/>
      <c r="I528" s="66"/>
      <c r="J528" s="66"/>
      <c r="K528" s="75"/>
      <c r="M528" s="73"/>
      <c r="N528" s="74"/>
      <c r="O528" s="74"/>
      <c r="P528" s="74"/>
      <c r="Q528" s="66"/>
      <c r="R528" s="66"/>
      <c r="S528" s="66"/>
      <c r="T528" s="66"/>
      <c r="U528" s="66"/>
      <c r="V528" s="66"/>
      <c r="W528" s="75"/>
    </row>
    <row r="529" spans="1:23" ht="20.100000000000001" customHeight="1" x14ac:dyDescent="0.2">
      <c r="A529" s="73" t="s">
        <v>368</v>
      </c>
      <c r="B529" s="74"/>
      <c r="C529" s="74"/>
      <c r="D529" s="74"/>
      <c r="E529" s="64" t="e">
        <f>client</f>
        <v>#VALUE!</v>
      </c>
      <c r="F529" s="64"/>
      <c r="G529" s="64"/>
      <c r="H529" s="64"/>
      <c r="I529" s="66" t="s">
        <v>116</v>
      </c>
      <c r="J529" s="66"/>
      <c r="K529" s="75"/>
      <c r="M529" s="73" t="s">
        <v>368</v>
      </c>
      <c r="N529" s="74"/>
      <c r="O529" s="74"/>
      <c r="P529" s="74"/>
      <c r="Q529" s="64" t="e">
        <f>client</f>
        <v>#VALUE!</v>
      </c>
      <c r="R529" s="64"/>
      <c r="S529" s="64"/>
      <c r="T529" s="64"/>
      <c r="U529" s="66" t="s">
        <v>116</v>
      </c>
      <c r="V529" s="66"/>
      <c r="W529" s="75"/>
    </row>
    <row r="530" spans="1:23" ht="20.100000000000001" customHeight="1" thickBot="1" x14ac:dyDescent="0.25">
      <c r="A530" s="76"/>
      <c r="B530" s="77"/>
      <c r="C530" s="77"/>
      <c r="D530" s="77"/>
      <c r="E530" s="78"/>
      <c r="F530" s="78"/>
      <c r="G530" s="78"/>
      <c r="H530" s="78"/>
      <c r="I530" s="79"/>
      <c r="J530" s="79"/>
      <c r="K530" s="80"/>
      <c r="M530" s="76"/>
      <c r="N530" s="77"/>
      <c r="O530" s="77"/>
      <c r="P530" s="77"/>
      <c r="Q530" s="78"/>
      <c r="R530" s="78"/>
      <c r="S530" s="78"/>
      <c r="T530" s="78"/>
      <c r="U530" s="79"/>
      <c r="V530" s="79"/>
      <c r="W530" s="80"/>
    </row>
    <row r="531" spans="1:23" ht="20.100000000000001" customHeight="1" thickBot="1" x14ac:dyDescent="0.25">
      <c r="B531" s="59"/>
      <c r="C531" s="59"/>
      <c r="D531" s="59"/>
      <c r="E531" s="59"/>
      <c r="N531" s="59"/>
      <c r="O531" s="59"/>
      <c r="P531" s="59"/>
      <c r="Q531" s="59"/>
    </row>
    <row r="532" spans="1:23" ht="20.100000000000001" customHeight="1" x14ac:dyDescent="0.2">
      <c r="A532" s="54" t="str">
        <f>"Bateau "&amp;modele&amp;" n°"</f>
        <v>Bateau CA40 n°</v>
      </c>
      <c r="B532" s="55"/>
      <c r="C532" s="55"/>
      <c r="D532" s="55"/>
      <c r="E532" s="55"/>
      <c r="F532" s="56">
        <v>18</v>
      </c>
      <c r="G532" s="57" t="str">
        <f>"cde n°"</f>
        <v>cde n°</v>
      </c>
      <c r="H532" s="57"/>
      <c r="I532" s="55" t="s">
        <v>322</v>
      </c>
      <c r="J532" s="55"/>
      <c r="K532" s="58"/>
      <c r="L532" s="59"/>
      <c r="M532" s="54" t="str">
        <f>"Bateau "&amp;modele&amp;" n°"</f>
        <v>Bateau CA40 n°</v>
      </c>
      <c r="N532" s="55"/>
      <c r="O532" s="55"/>
      <c r="P532" s="55"/>
      <c r="Q532" s="55"/>
      <c r="R532" s="56">
        <v>18</v>
      </c>
      <c r="S532" s="57" t="str">
        <f>"cde n°"</f>
        <v>cde n°</v>
      </c>
      <c r="T532" s="57"/>
      <c r="U532" s="55" t="s">
        <v>322</v>
      </c>
      <c r="V532" s="55"/>
      <c r="W532" s="58"/>
    </row>
    <row r="533" spans="1:23" ht="20.100000000000001" customHeight="1" x14ac:dyDescent="0.2">
      <c r="A533" s="63"/>
      <c r="B533" s="64"/>
      <c r="C533" s="64"/>
      <c r="D533" s="64"/>
      <c r="E533" s="64"/>
      <c r="F533" s="65"/>
      <c r="G533" s="66"/>
      <c r="H533" s="66"/>
      <c r="I533" s="64"/>
      <c r="J533" s="64"/>
      <c r="K533" s="67"/>
      <c r="L533" s="59"/>
      <c r="M533" s="63"/>
      <c r="N533" s="64"/>
      <c r="O533" s="64"/>
      <c r="P533" s="64"/>
      <c r="Q533" s="64"/>
      <c r="R533" s="65"/>
      <c r="S533" s="66"/>
      <c r="T533" s="66"/>
      <c r="U533" s="64"/>
      <c r="V533" s="64"/>
      <c r="W533" s="67"/>
    </row>
    <row r="534" spans="1:23" ht="20.100000000000001" customHeight="1" x14ac:dyDescent="0.2">
      <c r="A534" s="99" t="s">
        <v>126</v>
      </c>
      <c r="B534" s="69"/>
      <c r="C534" s="69"/>
      <c r="D534" s="69"/>
      <c r="E534" s="69"/>
      <c r="F534" s="69"/>
      <c r="G534" s="69"/>
      <c r="H534" s="69"/>
      <c r="I534" s="69"/>
      <c r="J534" s="69"/>
      <c r="K534" s="70"/>
      <c r="M534" s="99" t="s">
        <v>126</v>
      </c>
      <c r="N534" s="69"/>
      <c r="O534" s="69"/>
      <c r="P534" s="69"/>
      <c r="Q534" s="69"/>
      <c r="R534" s="69"/>
      <c r="S534" s="69"/>
      <c r="T534" s="69"/>
      <c r="U534" s="69"/>
      <c r="V534" s="69"/>
      <c r="W534" s="70"/>
    </row>
    <row r="535" spans="1:23" ht="20.100000000000001" customHeight="1" x14ac:dyDescent="0.2">
      <c r="A535" s="71" t="s">
        <v>364</v>
      </c>
      <c r="B535" s="72"/>
      <c r="C535" s="72"/>
      <c r="D535" s="72"/>
      <c r="E535" s="72"/>
      <c r="F535" s="72"/>
      <c r="G535" s="72"/>
      <c r="H535" s="69" t="s">
        <v>365</v>
      </c>
      <c r="I535" s="69"/>
      <c r="J535" s="69"/>
      <c r="K535" s="70"/>
      <c r="M535" s="71" t="s">
        <v>364</v>
      </c>
      <c r="N535" s="72"/>
      <c r="O535" s="72"/>
      <c r="P535" s="72"/>
      <c r="Q535" s="72"/>
      <c r="R535" s="72"/>
      <c r="S535" s="72"/>
      <c r="T535" s="69" t="s">
        <v>366</v>
      </c>
      <c r="U535" s="69"/>
      <c r="V535" s="69"/>
      <c r="W535" s="70"/>
    </row>
    <row r="536" spans="1:23" ht="20.100000000000001" customHeight="1" x14ac:dyDescent="0.2">
      <c r="A536" s="73" t="s">
        <v>367</v>
      </c>
      <c r="B536" s="74"/>
      <c r="C536" s="74"/>
      <c r="D536" s="74"/>
      <c r="E536" s="66" t="s">
        <v>127</v>
      </c>
      <c r="F536" s="66"/>
      <c r="G536" s="66"/>
      <c r="H536" s="66"/>
      <c r="I536" s="66"/>
      <c r="J536" s="66"/>
      <c r="K536" s="75"/>
      <c r="M536" s="73" t="s">
        <v>367</v>
      </c>
      <c r="N536" s="74"/>
      <c r="O536" s="74"/>
      <c r="P536" s="74"/>
      <c r="Q536" s="66" t="s">
        <v>127</v>
      </c>
      <c r="R536" s="66"/>
      <c r="S536" s="66"/>
      <c r="T536" s="66"/>
      <c r="U536" s="66"/>
      <c r="V536" s="66"/>
      <c r="W536" s="75"/>
    </row>
    <row r="537" spans="1:23" ht="20.100000000000001" customHeight="1" x14ac:dyDescent="0.2">
      <c r="A537" s="73"/>
      <c r="B537" s="74"/>
      <c r="C537" s="74"/>
      <c r="D537" s="74"/>
      <c r="E537" s="66"/>
      <c r="F537" s="66"/>
      <c r="G537" s="66"/>
      <c r="H537" s="66"/>
      <c r="I537" s="66"/>
      <c r="J537" s="66"/>
      <c r="K537" s="75"/>
      <c r="M537" s="73"/>
      <c r="N537" s="74"/>
      <c r="O537" s="74"/>
      <c r="P537" s="74"/>
      <c r="Q537" s="66"/>
      <c r="R537" s="66"/>
      <c r="S537" s="66"/>
      <c r="T537" s="66"/>
      <c r="U537" s="66"/>
      <c r="V537" s="66"/>
      <c r="W537" s="75"/>
    </row>
    <row r="538" spans="1:23" ht="20.100000000000001" customHeight="1" x14ac:dyDescent="0.2">
      <c r="A538" s="73" t="s">
        <v>368</v>
      </c>
      <c r="B538" s="74"/>
      <c r="C538" s="74"/>
      <c r="D538" s="74"/>
      <c r="E538" s="64" t="e">
        <f>client</f>
        <v>#VALUE!</v>
      </c>
      <c r="F538" s="64"/>
      <c r="G538" s="64"/>
      <c r="H538" s="64"/>
      <c r="I538" s="66" t="s">
        <v>116</v>
      </c>
      <c r="J538" s="66"/>
      <c r="K538" s="75"/>
      <c r="M538" s="73" t="s">
        <v>368</v>
      </c>
      <c r="N538" s="74"/>
      <c r="O538" s="74"/>
      <c r="P538" s="74"/>
      <c r="Q538" s="64" t="e">
        <f>client</f>
        <v>#VALUE!</v>
      </c>
      <c r="R538" s="64"/>
      <c r="S538" s="64"/>
      <c r="T538" s="64"/>
      <c r="U538" s="66" t="s">
        <v>116</v>
      </c>
      <c r="V538" s="66"/>
      <c r="W538" s="75"/>
    </row>
    <row r="539" spans="1:23" ht="20.100000000000001" customHeight="1" thickBot="1" x14ac:dyDescent="0.25">
      <c r="A539" s="76"/>
      <c r="B539" s="77"/>
      <c r="C539" s="77"/>
      <c r="D539" s="77"/>
      <c r="E539" s="78"/>
      <c r="F539" s="78"/>
      <c r="G539" s="78"/>
      <c r="H539" s="78"/>
      <c r="I539" s="79"/>
      <c r="J539" s="79"/>
      <c r="K539" s="80"/>
      <c r="M539" s="76"/>
      <c r="N539" s="77"/>
      <c r="O539" s="77"/>
      <c r="P539" s="77"/>
      <c r="Q539" s="78"/>
      <c r="R539" s="78"/>
      <c r="S539" s="78"/>
      <c r="T539" s="78"/>
      <c r="U539" s="79"/>
      <c r="V539" s="79"/>
      <c r="W539" s="80"/>
    </row>
    <row r="540" spans="1:23" ht="20.100000000000001" customHeight="1" thickBot="1" x14ac:dyDescent="0.25">
      <c r="B540" s="59"/>
      <c r="C540" s="59"/>
      <c r="D540" s="59"/>
      <c r="E540" s="59"/>
      <c r="N540" s="59"/>
      <c r="O540" s="59"/>
      <c r="P540" s="59"/>
      <c r="Q540" s="59"/>
    </row>
    <row r="541" spans="1:23" ht="20.100000000000001" customHeight="1" x14ac:dyDescent="0.2">
      <c r="A541" s="54" t="str">
        <f>"Bateau "&amp;modele&amp;" n°"</f>
        <v>Bateau CA40 n°</v>
      </c>
      <c r="B541" s="55"/>
      <c r="C541" s="55"/>
      <c r="D541" s="55"/>
      <c r="E541" s="55"/>
      <c r="F541" s="56">
        <v>18</v>
      </c>
      <c r="G541" s="57" t="str">
        <f>"cde n°"</f>
        <v>cde n°</v>
      </c>
      <c r="H541" s="57"/>
      <c r="I541" s="55" t="s">
        <v>322</v>
      </c>
      <c r="J541" s="55"/>
      <c r="K541" s="58"/>
      <c r="L541" s="59"/>
      <c r="M541" s="54" t="str">
        <f>"Bateau "&amp;modele&amp;" n°"</f>
        <v>Bateau CA40 n°</v>
      </c>
      <c r="N541" s="55"/>
      <c r="O541" s="55"/>
      <c r="P541" s="55"/>
      <c r="Q541" s="55"/>
      <c r="R541" s="56">
        <v>18</v>
      </c>
      <c r="S541" s="57" t="str">
        <f>"cde n°"</f>
        <v>cde n°</v>
      </c>
      <c r="T541" s="57"/>
      <c r="U541" s="55" t="s">
        <v>322</v>
      </c>
      <c r="V541" s="55"/>
      <c r="W541" s="58"/>
    </row>
    <row r="542" spans="1:23" ht="20.100000000000001" customHeight="1" x14ac:dyDescent="0.2">
      <c r="A542" s="63"/>
      <c r="B542" s="64"/>
      <c r="C542" s="64"/>
      <c r="D542" s="64"/>
      <c r="E542" s="64"/>
      <c r="F542" s="65"/>
      <c r="G542" s="66"/>
      <c r="H542" s="66"/>
      <c r="I542" s="64"/>
      <c r="J542" s="64"/>
      <c r="K542" s="67"/>
      <c r="L542" s="59"/>
      <c r="M542" s="63"/>
      <c r="N542" s="64"/>
      <c r="O542" s="64"/>
      <c r="P542" s="64"/>
      <c r="Q542" s="64"/>
      <c r="R542" s="65"/>
      <c r="S542" s="66"/>
      <c r="T542" s="66"/>
      <c r="U542" s="64"/>
      <c r="V542" s="64"/>
      <c r="W542" s="67"/>
    </row>
    <row r="543" spans="1:23" ht="20.100000000000001" customHeight="1" x14ac:dyDescent="0.2">
      <c r="A543" s="100" t="s">
        <v>132</v>
      </c>
      <c r="B543" s="69"/>
      <c r="C543" s="69"/>
      <c r="D543" s="69"/>
      <c r="E543" s="69"/>
      <c r="F543" s="69"/>
      <c r="G543" s="69"/>
      <c r="H543" s="69"/>
      <c r="I543" s="69"/>
      <c r="J543" s="69"/>
      <c r="K543" s="70"/>
      <c r="M543" s="100" t="s">
        <v>132</v>
      </c>
      <c r="N543" s="69"/>
      <c r="O543" s="69"/>
      <c r="P543" s="69"/>
      <c r="Q543" s="69"/>
      <c r="R543" s="69"/>
      <c r="S543" s="69"/>
      <c r="T543" s="69"/>
      <c r="U543" s="69"/>
      <c r="V543" s="69"/>
      <c r="W543" s="70"/>
    </row>
    <row r="544" spans="1:23" ht="20.100000000000001" customHeight="1" x14ac:dyDescent="0.2">
      <c r="A544" s="71" t="s">
        <v>364</v>
      </c>
      <c r="B544" s="72"/>
      <c r="C544" s="72"/>
      <c r="D544" s="72"/>
      <c r="E544" s="72"/>
      <c r="F544" s="72"/>
      <c r="G544" s="72"/>
      <c r="H544" s="69" t="s">
        <v>365</v>
      </c>
      <c r="I544" s="69"/>
      <c r="J544" s="69"/>
      <c r="K544" s="70"/>
      <c r="M544" s="71" t="s">
        <v>364</v>
      </c>
      <c r="N544" s="72"/>
      <c r="O544" s="72"/>
      <c r="P544" s="72"/>
      <c r="Q544" s="72"/>
      <c r="R544" s="72"/>
      <c r="S544" s="72"/>
      <c r="T544" s="69" t="s">
        <v>366</v>
      </c>
      <c r="U544" s="69"/>
      <c r="V544" s="69"/>
      <c r="W544" s="70"/>
    </row>
    <row r="545" spans="1:23" ht="20.100000000000001" customHeight="1" x14ac:dyDescent="0.2">
      <c r="A545" s="73" t="s">
        <v>367</v>
      </c>
      <c r="B545" s="74"/>
      <c r="C545" s="74"/>
      <c r="D545" s="74"/>
      <c r="E545" s="66" t="s">
        <v>133</v>
      </c>
      <c r="F545" s="66"/>
      <c r="G545" s="66"/>
      <c r="H545" s="66"/>
      <c r="I545" s="66"/>
      <c r="J545" s="66"/>
      <c r="K545" s="75"/>
      <c r="M545" s="73" t="s">
        <v>367</v>
      </c>
      <c r="N545" s="74"/>
      <c r="O545" s="74"/>
      <c r="P545" s="74"/>
      <c r="Q545" s="66" t="s">
        <v>133</v>
      </c>
      <c r="R545" s="66"/>
      <c r="S545" s="66"/>
      <c r="T545" s="66"/>
      <c r="U545" s="66"/>
      <c r="V545" s="66"/>
      <c r="W545" s="75"/>
    </row>
    <row r="546" spans="1:23" ht="20.100000000000001" customHeight="1" x14ac:dyDescent="0.2">
      <c r="A546" s="73"/>
      <c r="B546" s="74"/>
      <c r="C546" s="74"/>
      <c r="D546" s="74"/>
      <c r="E546" s="66"/>
      <c r="F546" s="66"/>
      <c r="G546" s="66"/>
      <c r="H546" s="66"/>
      <c r="I546" s="66"/>
      <c r="J546" s="66"/>
      <c r="K546" s="75"/>
      <c r="M546" s="73"/>
      <c r="N546" s="74"/>
      <c r="O546" s="74"/>
      <c r="P546" s="74"/>
      <c r="Q546" s="66"/>
      <c r="R546" s="66"/>
      <c r="S546" s="66"/>
      <c r="T546" s="66"/>
      <c r="U546" s="66"/>
      <c r="V546" s="66"/>
      <c r="W546" s="75"/>
    </row>
    <row r="547" spans="1:23" ht="20.100000000000001" customHeight="1" x14ac:dyDescent="0.2">
      <c r="A547" s="73" t="s">
        <v>368</v>
      </c>
      <c r="B547" s="74"/>
      <c r="C547" s="74"/>
      <c r="D547" s="74"/>
      <c r="E547" s="64" t="e">
        <f>client</f>
        <v>#VALUE!</v>
      </c>
      <c r="F547" s="64"/>
      <c r="G547" s="64"/>
      <c r="H547" s="64"/>
      <c r="I547" s="66" t="s">
        <v>134</v>
      </c>
      <c r="J547" s="66"/>
      <c r="K547" s="75"/>
      <c r="M547" s="73" t="s">
        <v>368</v>
      </c>
      <c r="N547" s="74"/>
      <c r="O547" s="74"/>
      <c r="P547" s="74"/>
      <c r="Q547" s="64" t="e">
        <f>client</f>
        <v>#VALUE!</v>
      </c>
      <c r="R547" s="64"/>
      <c r="S547" s="64"/>
      <c r="T547" s="64"/>
      <c r="U547" s="66" t="s">
        <v>134</v>
      </c>
      <c r="V547" s="66"/>
      <c r="W547" s="75"/>
    </row>
    <row r="548" spans="1:23" ht="20.100000000000001" customHeight="1" thickBot="1" x14ac:dyDescent="0.25">
      <c r="A548" s="76"/>
      <c r="B548" s="77"/>
      <c r="C548" s="77"/>
      <c r="D548" s="77"/>
      <c r="E548" s="78"/>
      <c r="F548" s="78"/>
      <c r="G548" s="78"/>
      <c r="H548" s="78"/>
      <c r="I548" s="79"/>
      <c r="J548" s="79"/>
      <c r="K548" s="80"/>
      <c r="M548" s="76"/>
      <c r="N548" s="77"/>
      <c r="O548" s="77"/>
      <c r="P548" s="77"/>
      <c r="Q548" s="78"/>
      <c r="R548" s="78"/>
      <c r="S548" s="78"/>
      <c r="T548" s="78"/>
      <c r="U548" s="79"/>
      <c r="V548" s="79"/>
      <c r="W548" s="80"/>
    </row>
    <row r="549" spans="1:23" ht="20.100000000000001" customHeight="1" thickBot="1" x14ac:dyDescent="0.25">
      <c r="B549" s="59"/>
      <c r="C549" s="59"/>
      <c r="D549" s="59"/>
      <c r="E549" s="59"/>
      <c r="N549" s="59"/>
      <c r="O549" s="59"/>
      <c r="P549" s="59"/>
      <c r="Q549" s="59"/>
    </row>
    <row r="550" spans="1:23" ht="20.100000000000001" customHeight="1" x14ac:dyDescent="0.2">
      <c r="A550" s="54" t="str">
        <f>"Bateau "&amp;modele&amp;" n°"</f>
        <v>Bateau CA40 n°</v>
      </c>
      <c r="B550" s="55"/>
      <c r="C550" s="55"/>
      <c r="D550" s="55"/>
      <c r="E550" s="55"/>
      <c r="F550" s="56">
        <v>18</v>
      </c>
      <c r="G550" s="57" t="str">
        <f>"cde n°"</f>
        <v>cde n°</v>
      </c>
      <c r="H550" s="57"/>
      <c r="I550" s="55" t="s">
        <v>322</v>
      </c>
      <c r="J550" s="55"/>
      <c r="K550" s="58"/>
      <c r="L550" s="59"/>
      <c r="M550" s="54" t="str">
        <f>"Bateau "&amp;modele&amp;" n°"</f>
        <v>Bateau CA40 n°</v>
      </c>
      <c r="N550" s="55"/>
      <c r="O550" s="55"/>
      <c r="P550" s="55"/>
      <c r="Q550" s="55"/>
      <c r="R550" s="56">
        <v>18</v>
      </c>
      <c r="S550" s="57" t="str">
        <f>"cde n°"</f>
        <v>cde n°</v>
      </c>
      <c r="T550" s="57"/>
      <c r="U550" s="55" t="s">
        <v>322</v>
      </c>
      <c r="V550" s="55"/>
      <c r="W550" s="58"/>
    </row>
    <row r="551" spans="1:23" ht="20.100000000000001" customHeight="1" x14ac:dyDescent="0.2">
      <c r="A551" s="63"/>
      <c r="B551" s="64"/>
      <c r="C551" s="64"/>
      <c r="D551" s="64"/>
      <c r="E551" s="64"/>
      <c r="F551" s="65"/>
      <c r="G551" s="66"/>
      <c r="H551" s="66"/>
      <c r="I551" s="64"/>
      <c r="J551" s="64"/>
      <c r="K551" s="67"/>
      <c r="L551" s="59"/>
      <c r="M551" s="63"/>
      <c r="N551" s="64"/>
      <c r="O551" s="64"/>
      <c r="P551" s="64"/>
      <c r="Q551" s="64"/>
      <c r="R551" s="65"/>
      <c r="S551" s="66"/>
      <c r="T551" s="66"/>
      <c r="U551" s="64"/>
      <c r="V551" s="64"/>
      <c r="W551" s="67"/>
    </row>
    <row r="552" spans="1:23" ht="20.100000000000001" customHeight="1" x14ac:dyDescent="0.2">
      <c r="A552" s="100" t="s">
        <v>137</v>
      </c>
      <c r="B552" s="69"/>
      <c r="C552" s="69"/>
      <c r="D552" s="69"/>
      <c r="E552" s="69"/>
      <c r="F552" s="69"/>
      <c r="G552" s="69"/>
      <c r="H552" s="69"/>
      <c r="I552" s="69"/>
      <c r="J552" s="69"/>
      <c r="K552" s="70"/>
      <c r="M552" s="100" t="s">
        <v>137</v>
      </c>
      <c r="N552" s="69"/>
      <c r="O552" s="69"/>
      <c r="P552" s="69"/>
      <c r="Q552" s="69"/>
      <c r="R552" s="69"/>
      <c r="S552" s="69"/>
      <c r="T552" s="69"/>
      <c r="U552" s="69"/>
      <c r="V552" s="69"/>
      <c r="W552" s="70"/>
    </row>
    <row r="553" spans="1:23" ht="20.100000000000001" customHeight="1" x14ac:dyDescent="0.2">
      <c r="A553" s="71" t="s">
        <v>364</v>
      </c>
      <c r="B553" s="72"/>
      <c r="C553" s="72"/>
      <c r="D553" s="72"/>
      <c r="E553" s="72"/>
      <c r="F553" s="72"/>
      <c r="G553" s="72"/>
      <c r="H553" s="69" t="s">
        <v>365</v>
      </c>
      <c r="I553" s="69"/>
      <c r="J553" s="69"/>
      <c r="K553" s="70"/>
      <c r="M553" s="71" t="s">
        <v>364</v>
      </c>
      <c r="N553" s="72"/>
      <c r="O553" s="72"/>
      <c r="P553" s="72"/>
      <c r="Q553" s="72"/>
      <c r="R553" s="72"/>
      <c r="S553" s="72"/>
      <c r="T553" s="69" t="s">
        <v>366</v>
      </c>
      <c r="U553" s="69"/>
      <c r="V553" s="69"/>
      <c r="W553" s="70"/>
    </row>
    <row r="554" spans="1:23" ht="20.100000000000001" customHeight="1" x14ac:dyDescent="0.2">
      <c r="A554" s="73" t="s">
        <v>367</v>
      </c>
      <c r="B554" s="74"/>
      <c r="C554" s="74"/>
      <c r="D554" s="74"/>
      <c r="E554" s="66" t="s">
        <v>138</v>
      </c>
      <c r="F554" s="66"/>
      <c r="G554" s="66"/>
      <c r="H554" s="66"/>
      <c r="I554" s="66"/>
      <c r="J554" s="66"/>
      <c r="K554" s="75"/>
      <c r="M554" s="73" t="s">
        <v>367</v>
      </c>
      <c r="N554" s="74"/>
      <c r="O554" s="74"/>
      <c r="P554" s="74"/>
      <c r="Q554" s="66" t="s">
        <v>138</v>
      </c>
      <c r="R554" s="66"/>
      <c r="S554" s="66"/>
      <c r="T554" s="66"/>
      <c r="U554" s="66"/>
      <c r="V554" s="66"/>
      <c r="W554" s="75"/>
    </row>
    <row r="555" spans="1:23" ht="20.100000000000001" customHeight="1" x14ac:dyDescent="0.2">
      <c r="A555" s="73"/>
      <c r="B555" s="74"/>
      <c r="C555" s="74"/>
      <c r="D555" s="74"/>
      <c r="E555" s="66"/>
      <c r="F555" s="66"/>
      <c r="G555" s="66"/>
      <c r="H555" s="66"/>
      <c r="I555" s="66"/>
      <c r="J555" s="66"/>
      <c r="K555" s="75"/>
      <c r="M555" s="73"/>
      <c r="N555" s="74"/>
      <c r="O555" s="74"/>
      <c r="P555" s="74"/>
      <c r="Q555" s="66"/>
      <c r="R555" s="66"/>
      <c r="S555" s="66"/>
      <c r="T555" s="66"/>
      <c r="U555" s="66"/>
      <c r="V555" s="66"/>
      <c r="W555" s="75"/>
    </row>
    <row r="556" spans="1:23" ht="20.100000000000001" customHeight="1" x14ac:dyDescent="0.2">
      <c r="A556" s="73" t="s">
        <v>368</v>
      </c>
      <c r="B556" s="74"/>
      <c r="C556" s="74"/>
      <c r="D556" s="74"/>
      <c r="E556" s="64" t="e">
        <f>client</f>
        <v>#VALUE!</v>
      </c>
      <c r="F556" s="64"/>
      <c r="G556" s="64"/>
      <c r="H556" s="64"/>
      <c r="I556" s="66" t="s">
        <v>134</v>
      </c>
      <c r="J556" s="66"/>
      <c r="K556" s="75"/>
      <c r="M556" s="73" t="s">
        <v>368</v>
      </c>
      <c r="N556" s="74"/>
      <c r="O556" s="74"/>
      <c r="P556" s="74"/>
      <c r="Q556" s="64" t="e">
        <f>client</f>
        <v>#VALUE!</v>
      </c>
      <c r="R556" s="64"/>
      <c r="S556" s="64"/>
      <c r="T556" s="64"/>
      <c r="U556" s="66" t="s">
        <v>134</v>
      </c>
      <c r="V556" s="66"/>
      <c r="W556" s="75"/>
    </row>
    <row r="557" spans="1:23" ht="20.100000000000001" customHeight="1" thickBot="1" x14ac:dyDescent="0.25">
      <c r="A557" s="76"/>
      <c r="B557" s="77"/>
      <c r="C557" s="77"/>
      <c r="D557" s="77"/>
      <c r="E557" s="78"/>
      <c r="F557" s="78"/>
      <c r="G557" s="78"/>
      <c r="H557" s="78"/>
      <c r="I557" s="79"/>
      <c r="J557" s="79"/>
      <c r="K557" s="80"/>
      <c r="M557" s="76"/>
      <c r="N557" s="77"/>
      <c r="O557" s="77"/>
      <c r="P557" s="77"/>
      <c r="Q557" s="78"/>
      <c r="R557" s="78"/>
      <c r="S557" s="78"/>
      <c r="T557" s="78"/>
      <c r="U557" s="79"/>
      <c r="V557" s="79"/>
      <c r="W557" s="80"/>
    </row>
    <row r="558" spans="1:23" ht="20.100000000000001" customHeight="1" thickBot="1" x14ac:dyDescent="0.25">
      <c r="B558" s="59"/>
      <c r="C558" s="59"/>
      <c r="D558" s="59"/>
      <c r="E558" s="59"/>
      <c r="N558" s="59"/>
      <c r="O558" s="59"/>
      <c r="P558" s="59"/>
      <c r="Q558" s="59"/>
    </row>
    <row r="559" spans="1:23" ht="20.100000000000001" customHeight="1" x14ac:dyDescent="0.2">
      <c r="A559" s="54" t="str">
        <f>"Bateau "&amp;modele&amp;" n°"</f>
        <v>Bateau CA40 n°</v>
      </c>
      <c r="B559" s="55"/>
      <c r="C559" s="55"/>
      <c r="D559" s="55"/>
      <c r="E559" s="55"/>
      <c r="F559" s="56">
        <v>18</v>
      </c>
      <c r="G559" s="57" t="str">
        <f>"cde n°"</f>
        <v>cde n°</v>
      </c>
      <c r="H559" s="57"/>
      <c r="I559" s="55" t="s">
        <v>322</v>
      </c>
      <c r="J559" s="55"/>
      <c r="K559" s="58"/>
      <c r="L559" s="59"/>
      <c r="M559" s="54" t="str">
        <f>"Bateau "&amp;modele&amp;" n°"</f>
        <v>Bateau CA40 n°</v>
      </c>
      <c r="N559" s="55"/>
      <c r="O559" s="55"/>
      <c r="P559" s="55"/>
      <c r="Q559" s="55"/>
      <c r="R559" s="56">
        <v>18</v>
      </c>
      <c r="S559" s="57" t="str">
        <f>"cde n°"</f>
        <v>cde n°</v>
      </c>
      <c r="T559" s="57"/>
      <c r="U559" s="55" t="s">
        <v>322</v>
      </c>
      <c r="V559" s="55"/>
      <c r="W559" s="58"/>
    </row>
    <row r="560" spans="1:23" ht="20.100000000000001" customHeight="1" x14ac:dyDescent="0.2">
      <c r="A560" s="63"/>
      <c r="B560" s="64"/>
      <c r="C560" s="64"/>
      <c r="D560" s="64"/>
      <c r="E560" s="64"/>
      <c r="F560" s="65"/>
      <c r="G560" s="66"/>
      <c r="H560" s="66"/>
      <c r="I560" s="64"/>
      <c r="J560" s="64"/>
      <c r="K560" s="67"/>
      <c r="L560" s="59"/>
      <c r="M560" s="63"/>
      <c r="N560" s="64"/>
      <c r="O560" s="64"/>
      <c r="P560" s="64"/>
      <c r="Q560" s="64"/>
      <c r="R560" s="65"/>
      <c r="S560" s="66"/>
      <c r="T560" s="66"/>
      <c r="U560" s="64"/>
      <c r="V560" s="64"/>
      <c r="W560" s="67"/>
    </row>
    <row r="561" spans="1:23" ht="20.100000000000001" customHeight="1" x14ac:dyDescent="0.2">
      <c r="A561" s="100" t="s">
        <v>141</v>
      </c>
      <c r="B561" s="69"/>
      <c r="C561" s="69"/>
      <c r="D561" s="69"/>
      <c r="E561" s="69"/>
      <c r="F561" s="69"/>
      <c r="G561" s="69"/>
      <c r="H561" s="69"/>
      <c r="I561" s="69"/>
      <c r="J561" s="69"/>
      <c r="K561" s="70"/>
      <c r="M561" s="100" t="s">
        <v>141</v>
      </c>
      <c r="N561" s="69"/>
      <c r="O561" s="69"/>
      <c r="P561" s="69"/>
      <c r="Q561" s="69"/>
      <c r="R561" s="69"/>
      <c r="S561" s="69"/>
      <c r="T561" s="69"/>
      <c r="U561" s="69"/>
      <c r="V561" s="69"/>
      <c r="W561" s="70"/>
    </row>
    <row r="562" spans="1:23" ht="20.100000000000001" customHeight="1" x14ac:dyDescent="0.2">
      <c r="A562" s="71" t="s">
        <v>364</v>
      </c>
      <c r="B562" s="72"/>
      <c r="C562" s="72"/>
      <c r="D562" s="72"/>
      <c r="E562" s="72"/>
      <c r="F562" s="72"/>
      <c r="G562" s="72"/>
      <c r="H562" s="69" t="s">
        <v>374</v>
      </c>
      <c r="I562" s="69"/>
      <c r="J562" s="69"/>
      <c r="K562" s="70"/>
      <c r="M562" s="71" t="s">
        <v>364</v>
      </c>
      <c r="N562" s="72"/>
      <c r="O562" s="72"/>
      <c r="P562" s="72"/>
      <c r="Q562" s="72"/>
      <c r="R562" s="72"/>
      <c r="S562" s="72"/>
      <c r="T562" s="69" t="s">
        <v>375</v>
      </c>
      <c r="U562" s="69"/>
      <c r="V562" s="69"/>
      <c r="W562" s="70"/>
    </row>
    <row r="563" spans="1:23" ht="20.100000000000001" customHeight="1" x14ac:dyDescent="0.2">
      <c r="A563" s="73" t="s">
        <v>367</v>
      </c>
      <c r="B563" s="74"/>
      <c r="C563" s="74"/>
      <c r="D563" s="74"/>
      <c r="E563" s="66" t="s">
        <v>142</v>
      </c>
      <c r="F563" s="66"/>
      <c r="G563" s="66"/>
      <c r="H563" s="66"/>
      <c r="I563" s="66"/>
      <c r="J563" s="66"/>
      <c r="K563" s="75"/>
      <c r="M563" s="73" t="s">
        <v>367</v>
      </c>
      <c r="N563" s="74"/>
      <c r="O563" s="74"/>
      <c r="P563" s="74"/>
      <c r="Q563" s="66" t="s">
        <v>142</v>
      </c>
      <c r="R563" s="66"/>
      <c r="S563" s="66"/>
      <c r="T563" s="66"/>
      <c r="U563" s="66"/>
      <c r="V563" s="66"/>
      <c r="W563" s="75"/>
    </row>
    <row r="564" spans="1:23" ht="20.100000000000001" customHeight="1" x14ac:dyDescent="0.2">
      <c r="A564" s="73"/>
      <c r="B564" s="74"/>
      <c r="C564" s="74"/>
      <c r="D564" s="74"/>
      <c r="E564" s="66"/>
      <c r="F564" s="66"/>
      <c r="G564" s="66"/>
      <c r="H564" s="66"/>
      <c r="I564" s="66"/>
      <c r="J564" s="66"/>
      <c r="K564" s="75"/>
      <c r="M564" s="73"/>
      <c r="N564" s="74"/>
      <c r="O564" s="74"/>
      <c r="P564" s="74"/>
      <c r="Q564" s="66"/>
      <c r="R564" s="66"/>
      <c r="S564" s="66"/>
      <c r="T564" s="66"/>
      <c r="U564" s="66"/>
      <c r="V564" s="66"/>
      <c r="W564" s="75"/>
    </row>
    <row r="565" spans="1:23" ht="20.100000000000001" customHeight="1" x14ac:dyDescent="0.2">
      <c r="A565" s="73" t="s">
        <v>368</v>
      </c>
      <c r="B565" s="74"/>
      <c r="C565" s="74"/>
      <c r="D565" s="74"/>
      <c r="E565" s="64" t="e">
        <f>client</f>
        <v>#VALUE!</v>
      </c>
      <c r="F565" s="64"/>
      <c r="G565" s="64"/>
      <c r="H565" s="64"/>
      <c r="I565" s="66" t="s">
        <v>134</v>
      </c>
      <c r="J565" s="66"/>
      <c r="K565" s="75"/>
      <c r="M565" s="73" t="s">
        <v>368</v>
      </c>
      <c r="N565" s="74"/>
      <c r="O565" s="74"/>
      <c r="P565" s="74"/>
      <c r="Q565" s="64" t="e">
        <f>client</f>
        <v>#VALUE!</v>
      </c>
      <c r="R565" s="64"/>
      <c r="S565" s="64"/>
      <c r="T565" s="64"/>
      <c r="U565" s="66" t="s">
        <v>134</v>
      </c>
      <c r="V565" s="66"/>
      <c r="W565" s="75"/>
    </row>
    <row r="566" spans="1:23" ht="20.100000000000001" customHeight="1" thickBot="1" x14ac:dyDescent="0.25">
      <c r="A566" s="76"/>
      <c r="B566" s="77"/>
      <c r="C566" s="77"/>
      <c r="D566" s="77"/>
      <c r="E566" s="78"/>
      <c r="F566" s="78"/>
      <c r="G566" s="78"/>
      <c r="H566" s="78"/>
      <c r="I566" s="79"/>
      <c r="J566" s="79"/>
      <c r="K566" s="80"/>
      <c r="M566" s="76"/>
      <c r="N566" s="77"/>
      <c r="O566" s="77"/>
      <c r="P566" s="77"/>
      <c r="Q566" s="78"/>
      <c r="R566" s="78"/>
      <c r="S566" s="78"/>
      <c r="T566" s="78"/>
      <c r="U566" s="79"/>
      <c r="V566" s="79"/>
      <c r="W566" s="80"/>
    </row>
    <row r="567" spans="1:23" ht="20.100000000000001" customHeight="1" thickBot="1" x14ac:dyDescent="0.25">
      <c r="B567" s="59"/>
      <c r="C567" s="59"/>
      <c r="D567" s="59"/>
      <c r="E567" s="59"/>
      <c r="N567" s="59"/>
      <c r="O567" s="59"/>
      <c r="P567" s="59"/>
      <c r="Q567" s="59"/>
    </row>
    <row r="568" spans="1:23" ht="20.100000000000001" customHeight="1" x14ac:dyDescent="0.2">
      <c r="A568" s="54" t="str">
        <f>"Bateau "&amp;modele&amp;" n°"</f>
        <v>Bateau CA40 n°</v>
      </c>
      <c r="B568" s="55"/>
      <c r="C568" s="55"/>
      <c r="D568" s="55"/>
      <c r="E568" s="55"/>
      <c r="F568" s="56">
        <v>18</v>
      </c>
      <c r="G568" s="57" t="str">
        <f>"cde n°"</f>
        <v>cde n°</v>
      </c>
      <c r="H568" s="57"/>
      <c r="I568" s="55" t="s">
        <v>322</v>
      </c>
      <c r="J568" s="55"/>
      <c r="K568" s="58"/>
      <c r="L568" s="59"/>
      <c r="M568" s="54" t="str">
        <f>"Bateau "&amp;modele&amp;" n°"</f>
        <v>Bateau CA40 n°</v>
      </c>
      <c r="N568" s="55"/>
      <c r="O568" s="55"/>
      <c r="P568" s="55"/>
      <c r="Q568" s="55"/>
      <c r="R568" s="56">
        <v>18</v>
      </c>
      <c r="S568" s="57" t="str">
        <f>"cde n°"</f>
        <v>cde n°</v>
      </c>
      <c r="T568" s="57"/>
      <c r="U568" s="55" t="s">
        <v>322</v>
      </c>
      <c r="V568" s="55"/>
      <c r="W568" s="58"/>
    </row>
    <row r="569" spans="1:23" ht="20.100000000000001" customHeight="1" x14ac:dyDescent="0.2">
      <c r="A569" s="63"/>
      <c r="B569" s="64"/>
      <c r="C569" s="64"/>
      <c r="D569" s="64"/>
      <c r="E569" s="64"/>
      <c r="F569" s="65"/>
      <c r="G569" s="66"/>
      <c r="H569" s="66"/>
      <c r="I569" s="64"/>
      <c r="J569" s="64"/>
      <c r="K569" s="67"/>
      <c r="L569" s="59"/>
      <c r="M569" s="63"/>
      <c r="N569" s="64"/>
      <c r="O569" s="64"/>
      <c r="P569" s="64"/>
      <c r="Q569" s="64"/>
      <c r="R569" s="65"/>
      <c r="S569" s="66"/>
      <c r="T569" s="66"/>
      <c r="U569" s="64"/>
      <c r="V569" s="64"/>
      <c r="W569" s="67"/>
    </row>
    <row r="570" spans="1:23" ht="20.100000000000001" customHeight="1" x14ac:dyDescent="0.2">
      <c r="A570" s="100" t="s">
        <v>141</v>
      </c>
      <c r="B570" s="69"/>
      <c r="C570" s="69"/>
      <c r="D570" s="69"/>
      <c r="E570" s="69"/>
      <c r="F570" s="69"/>
      <c r="G570" s="69"/>
      <c r="H570" s="69"/>
      <c r="I570" s="69"/>
      <c r="J570" s="69"/>
      <c r="K570" s="70"/>
      <c r="M570" s="100" t="s">
        <v>139</v>
      </c>
      <c r="N570" s="69"/>
      <c r="O570" s="69"/>
      <c r="P570" s="69"/>
      <c r="Q570" s="69"/>
      <c r="R570" s="69"/>
      <c r="S570" s="69"/>
      <c r="T570" s="69"/>
      <c r="U570" s="69"/>
      <c r="V570" s="69"/>
      <c r="W570" s="70"/>
    </row>
    <row r="571" spans="1:23" ht="20.100000000000001" customHeight="1" x14ac:dyDescent="0.2">
      <c r="A571" s="71" t="s">
        <v>364</v>
      </c>
      <c r="B571" s="72"/>
      <c r="C571" s="72"/>
      <c r="D571" s="72"/>
      <c r="E571" s="72"/>
      <c r="F571" s="72"/>
      <c r="G571" s="72"/>
      <c r="H571" s="69" t="s">
        <v>376</v>
      </c>
      <c r="I571" s="69"/>
      <c r="J571" s="69"/>
      <c r="K571" s="70"/>
      <c r="M571" s="71" t="s">
        <v>364</v>
      </c>
      <c r="N571" s="72"/>
      <c r="O571" s="72"/>
      <c r="P571" s="72"/>
      <c r="Q571" s="72"/>
      <c r="R571" s="72"/>
      <c r="S571" s="72"/>
      <c r="T571" s="69" t="s">
        <v>365</v>
      </c>
      <c r="U571" s="69"/>
      <c r="V571" s="69"/>
      <c r="W571" s="70"/>
    </row>
    <row r="572" spans="1:23" ht="20.100000000000001" customHeight="1" x14ac:dyDescent="0.2">
      <c r="A572" s="73" t="s">
        <v>367</v>
      </c>
      <c r="B572" s="74"/>
      <c r="C572" s="74"/>
      <c r="D572" s="74"/>
      <c r="E572" s="66" t="s">
        <v>142</v>
      </c>
      <c r="F572" s="66"/>
      <c r="G572" s="66"/>
      <c r="H572" s="66"/>
      <c r="I572" s="66"/>
      <c r="J572" s="66"/>
      <c r="K572" s="75"/>
      <c r="M572" s="73" t="s">
        <v>367</v>
      </c>
      <c r="N572" s="74"/>
      <c r="O572" s="74"/>
      <c r="P572" s="74"/>
      <c r="Q572" s="66" t="s">
        <v>140</v>
      </c>
      <c r="R572" s="66"/>
      <c r="S572" s="66"/>
      <c r="T572" s="66"/>
      <c r="U572" s="66"/>
      <c r="V572" s="66"/>
      <c r="W572" s="75"/>
    </row>
    <row r="573" spans="1:23" ht="20.100000000000001" customHeight="1" x14ac:dyDescent="0.2">
      <c r="A573" s="73"/>
      <c r="B573" s="74"/>
      <c r="C573" s="74"/>
      <c r="D573" s="74"/>
      <c r="E573" s="66"/>
      <c r="F573" s="66"/>
      <c r="G573" s="66"/>
      <c r="H573" s="66"/>
      <c r="I573" s="66"/>
      <c r="J573" s="66"/>
      <c r="K573" s="75"/>
      <c r="M573" s="73"/>
      <c r="N573" s="74"/>
      <c r="O573" s="74"/>
      <c r="P573" s="74"/>
      <c r="Q573" s="66"/>
      <c r="R573" s="66"/>
      <c r="S573" s="66"/>
      <c r="T573" s="66"/>
      <c r="U573" s="66"/>
      <c r="V573" s="66"/>
      <c r="W573" s="75"/>
    </row>
    <row r="574" spans="1:23" ht="20.100000000000001" customHeight="1" x14ac:dyDescent="0.2">
      <c r="A574" s="73" t="s">
        <v>368</v>
      </c>
      <c r="B574" s="74"/>
      <c r="C574" s="74"/>
      <c r="D574" s="74"/>
      <c r="E574" s="64" t="e">
        <f>client</f>
        <v>#VALUE!</v>
      </c>
      <c r="F574" s="64"/>
      <c r="G574" s="64"/>
      <c r="H574" s="64"/>
      <c r="I574" s="66" t="s">
        <v>134</v>
      </c>
      <c r="J574" s="66"/>
      <c r="K574" s="75"/>
      <c r="M574" s="73" t="s">
        <v>368</v>
      </c>
      <c r="N574" s="74"/>
      <c r="O574" s="74"/>
      <c r="P574" s="74"/>
      <c r="Q574" s="64" t="e">
        <f>client</f>
        <v>#VALUE!</v>
      </c>
      <c r="R574" s="64"/>
      <c r="S574" s="64"/>
      <c r="T574" s="64"/>
      <c r="U574" s="66" t="s">
        <v>134</v>
      </c>
      <c r="V574" s="66"/>
      <c r="W574" s="75"/>
    </row>
    <row r="575" spans="1:23" ht="20.100000000000001" customHeight="1" thickBot="1" x14ac:dyDescent="0.25">
      <c r="A575" s="76"/>
      <c r="B575" s="77"/>
      <c r="C575" s="77"/>
      <c r="D575" s="77"/>
      <c r="E575" s="78"/>
      <c r="F575" s="78"/>
      <c r="G575" s="78"/>
      <c r="H575" s="78"/>
      <c r="I575" s="79"/>
      <c r="J575" s="79"/>
      <c r="K575" s="80"/>
      <c r="M575" s="76"/>
      <c r="N575" s="77"/>
      <c r="O575" s="77"/>
      <c r="P575" s="77"/>
      <c r="Q575" s="78"/>
      <c r="R575" s="78"/>
      <c r="S575" s="78"/>
      <c r="T575" s="78"/>
      <c r="U575" s="79"/>
      <c r="V575" s="79"/>
      <c r="W575" s="80"/>
    </row>
    <row r="576" spans="1:23" ht="20.100000000000001" customHeight="1" thickBot="1" x14ac:dyDescent="0.25">
      <c r="B576" s="59"/>
      <c r="C576" s="59"/>
      <c r="D576" s="59"/>
      <c r="E576" s="59"/>
      <c r="N576" s="59"/>
      <c r="O576" s="59"/>
      <c r="P576" s="59"/>
      <c r="Q576" s="59"/>
    </row>
    <row r="577" spans="1:23" ht="20.100000000000001" customHeight="1" x14ac:dyDescent="0.2">
      <c r="A577" s="54" t="str">
        <f>"Bateau "&amp;modele&amp;" n°"</f>
        <v>Bateau CA40 n°</v>
      </c>
      <c r="B577" s="55"/>
      <c r="C577" s="55"/>
      <c r="D577" s="55"/>
      <c r="E577" s="55"/>
      <c r="F577" s="56">
        <v>18</v>
      </c>
      <c r="G577" s="57" t="str">
        <f>"cde n°"</f>
        <v>cde n°</v>
      </c>
      <c r="H577" s="57"/>
      <c r="I577" s="55" t="s">
        <v>322</v>
      </c>
      <c r="J577" s="55"/>
      <c r="K577" s="58"/>
      <c r="L577" s="59"/>
      <c r="M577" s="54" t="str">
        <f>"Bateau "&amp;modele&amp;" n°"</f>
        <v>Bateau CA40 n°</v>
      </c>
      <c r="N577" s="55"/>
      <c r="O577" s="55"/>
      <c r="P577" s="55"/>
      <c r="Q577" s="55"/>
      <c r="R577" s="56">
        <v>18</v>
      </c>
      <c r="S577" s="57" t="str">
        <f>"cde n°"</f>
        <v>cde n°</v>
      </c>
      <c r="T577" s="57"/>
      <c r="U577" s="55" t="s">
        <v>322</v>
      </c>
      <c r="V577" s="55"/>
      <c r="W577" s="58"/>
    </row>
    <row r="578" spans="1:23" ht="20.100000000000001" customHeight="1" x14ac:dyDescent="0.2">
      <c r="A578" s="63"/>
      <c r="B578" s="64"/>
      <c r="C578" s="64"/>
      <c r="D578" s="64"/>
      <c r="E578" s="64"/>
      <c r="F578" s="65"/>
      <c r="G578" s="66"/>
      <c r="H578" s="66"/>
      <c r="I578" s="64"/>
      <c r="J578" s="64"/>
      <c r="K578" s="67"/>
      <c r="L578" s="59"/>
      <c r="M578" s="63"/>
      <c r="N578" s="64"/>
      <c r="O578" s="64"/>
      <c r="P578" s="64"/>
      <c r="Q578" s="64"/>
      <c r="R578" s="65"/>
      <c r="S578" s="66"/>
      <c r="T578" s="66"/>
      <c r="U578" s="64"/>
      <c r="V578" s="64"/>
      <c r="W578" s="67"/>
    </row>
    <row r="579" spans="1:23" ht="20.100000000000001" customHeight="1" x14ac:dyDescent="0.2">
      <c r="A579" s="100" t="s">
        <v>139</v>
      </c>
      <c r="B579" s="69"/>
      <c r="C579" s="69"/>
      <c r="D579" s="69"/>
      <c r="E579" s="69"/>
      <c r="F579" s="69"/>
      <c r="G579" s="69"/>
      <c r="H579" s="69"/>
      <c r="I579" s="69"/>
      <c r="J579" s="69"/>
      <c r="K579" s="70"/>
      <c r="M579" s="100" t="s">
        <v>135</v>
      </c>
      <c r="N579" s="69"/>
      <c r="O579" s="69"/>
      <c r="P579" s="69"/>
      <c r="Q579" s="69"/>
      <c r="R579" s="69"/>
      <c r="S579" s="69"/>
      <c r="T579" s="69"/>
      <c r="U579" s="69"/>
      <c r="V579" s="69"/>
      <c r="W579" s="70"/>
    </row>
    <row r="580" spans="1:23" ht="20.100000000000001" customHeight="1" x14ac:dyDescent="0.2">
      <c r="A580" s="71" t="s">
        <v>364</v>
      </c>
      <c r="B580" s="72"/>
      <c r="C580" s="72"/>
      <c r="D580" s="72"/>
      <c r="E580" s="72"/>
      <c r="F580" s="72"/>
      <c r="G580" s="72"/>
      <c r="H580" s="69" t="s">
        <v>366</v>
      </c>
      <c r="I580" s="69"/>
      <c r="J580" s="69"/>
      <c r="K580" s="70"/>
      <c r="M580" s="71" t="s">
        <v>364</v>
      </c>
      <c r="N580" s="72"/>
      <c r="O580" s="72"/>
      <c r="P580" s="72"/>
      <c r="Q580" s="72"/>
      <c r="R580" s="72"/>
      <c r="S580" s="72"/>
      <c r="T580" s="69" t="s">
        <v>378</v>
      </c>
      <c r="U580" s="69"/>
      <c r="V580" s="69"/>
      <c r="W580" s="70"/>
    </row>
    <row r="581" spans="1:23" ht="20.100000000000001" customHeight="1" x14ac:dyDescent="0.2">
      <c r="A581" s="73" t="s">
        <v>367</v>
      </c>
      <c r="B581" s="74"/>
      <c r="C581" s="74"/>
      <c r="D581" s="74"/>
      <c r="E581" s="66" t="s">
        <v>140</v>
      </c>
      <c r="F581" s="66"/>
      <c r="G581" s="66"/>
      <c r="H581" s="66"/>
      <c r="I581" s="66"/>
      <c r="J581" s="66"/>
      <c r="K581" s="75"/>
      <c r="M581" s="73" t="s">
        <v>367</v>
      </c>
      <c r="N581" s="74"/>
      <c r="O581" s="74"/>
      <c r="P581" s="74"/>
      <c r="Q581" s="66" t="s">
        <v>136</v>
      </c>
      <c r="R581" s="66"/>
      <c r="S581" s="66"/>
      <c r="T581" s="66"/>
      <c r="U581" s="66"/>
      <c r="V581" s="66"/>
      <c r="W581" s="75"/>
    </row>
    <row r="582" spans="1:23" ht="20.100000000000001" customHeight="1" x14ac:dyDescent="0.2">
      <c r="A582" s="73"/>
      <c r="B582" s="74"/>
      <c r="C582" s="74"/>
      <c r="D582" s="74"/>
      <c r="E582" s="66"/>
      <c r="F582" s="66"/>
      <c r="G582" s="66"/>
      <c r="H582" s="66"/>
      <c r="I582" s="66"/>
      <c r="J582" s="66"/>
      <c r="K582" s="75"/>
      <c r="M582" s="73"/>
      <c r="N582" s="74"/>
      <c r="O582" s="74"/>
      <c r="P582" s="74"/>
      <c r="Q582" s="66"/>
      <c r="R582" s="66"/>
      <c r="S582" s="66"/>
      <c r="T582" s="66"/>
      <c r="U582" s="66"/>
      <c r="V582" s="66"/>
      <c r="W582" s="75"/>
    </row>
    <row r="583" spans="1:23" ht="20.100000000000001" customHeight="1" x14ac:dyDescent="0.2">
      <c r="A583" s="73" t="s">
        <v>368</v>
      </c>
      <c r="B583" s="74"/>
      <c r="C583" s="74"/>
      <c r="D583" s="74"/>
      <c r="E583" s="64" t="e">
        <f>client</f>
        <v>#VALUE!</v>
      </c>
      <c r="F583" s="64"/>
      <c r="G583" s="64"/>
      <c r="H583" s="64"/>
      <c r="I583" s="66" t="s">
        <v>134</v>
      </c>
      <c r="J583" s="66"/>
      <c r="K583" s="75"/>
      <c r="M583" s="73" t="s">
        <v>368</v>
      </c>
      <c r="N583" s="74"/>
      <c r="O583" s="74"/>
      <c r="P583" s="74"/>
      <c r="Q583" s="64" t="e">
        <f>client</f>
        <v>#VALUE!</v>
      </c>
      <c r="R583" s="64"/>
      <c r="S583" s="64"/>
      <c r="T583" s="64"/>
      <c r="U583" s="66" t="s">
        <v>134</v>
      </c>
      <c r="V583" s="66"/>
      <c r="W583" s="75"/>
    </row>
    <row r="584" spans="1:23" ht="20.100000000000001" customHeight="1" thickBot="1" x14ac:dyDescent="0.25">
      <c r="A584" s="76"/>
      <c r="B584" s="77"/>
      <c r="C584" s="77"/>
      <c r="D584" s="77"/>
      <c r="E584" s="78"/>
      <c r="F584" s="78"/>
      <c r="G584" s="78"/>
      <c r="H584" s="78"/>
      <c r="I584" s="79"/>
      <c r="J584" s="79"/>
      <c r="K584" s="80"/>
      <c r="M584" s="76"/>
      <c r="N584" s="77"/>
      <c r="O584" s="77"/>
      <c r="P584" s="77"/>
      <c r="Q584" s="78"/>
      <c r="R584" s="78"/>
      <c r="S584" s="78"/>
      <c r="T584" s="78"/>
      <c r="U584" s="79"/>
      <c r="V584" s="79"/>
      <c r="W584" s="80"/>
    </row>
    <row r="585" spans="1:23" ht="20.100000000000001" customHeight="1" thickBot="1" x14ac:dyDescent="0.25">
      <c r="B585" s="59"/>
      <c r="C585" s="59"/>
      <c r="D585" s="59"/>
      <c r="E585" s="59"/>
      <c r="N585" s="59"/>
      <c r="O585" s="59"/>
      <c r="P585" s="59"/>
      <c r="Q585" s="59"/>
    </row>
    <row r="586" spans="1:23" ht="20.100000000000001" customHeight="1" x14ac:dyDescent="0.2">
      <c r="A586" s="54" t="str">
        <f>"Bateau "&amp;modele&amp;" n°"</f>
        <v>Bateau CA40 n°</v>
      </c>
      <c r="B586" s="55"/>
      <c r="C586" s="55"/>
      <c r="D586" s="55"/>
      <c r="E586" s="55"/>
      <c r="F586" s="56">
        <v>18</v>
      </c>
      <c r="G586" s="57" t="str">
        <f>"cde n°"</f>
        <v>cde n°</v>
      </c>
      <c r="H586" s="57"/>
      <c r="I586" s="55" t="s">
        <v>322</v>
      </c>
      <c r="J586" s="55"/>
      <c r="K586" s="58"/>
      <c r="L586" s="59"/>
      <c r="M586" s="54" t="str">
        <f>"Bateau "&amp;modele&amp;" n°"</f>
        <v>Bateau CA40 n°</v>
      </c>
      <c r="N586" s="55"/>
      <c r="O586" s="55"/>
      <c r="P586" s="55"/>
      <c r="Q586" s="55"/>
      <c r="R586" s="56">
        <v>18</v>
      </c>
      <c r="S586" s="57" t="str">
        <f>"cde n°"</f>
        <v>cde n°</v>
      </c>
      <c r="T586" s="57"/>
      <c r="U586" s="55" t="s">
        <v>322</v>
      </c>
      <c r="V586" s="55"/>
      <c r="W586" s="58"/>
    </row>
    <row r="587" spans="1:23" ht="20.100000000000001" customHeight="1" x14ac:dyDescent="0.2">
      <c r="A587" s="63"/>
      <c r="B587" s="64"/>
      <c r="C587" s="64"/>
      <c r="D587" s="64"/>
      <c r="E587" s="64"/>
      <c r="F587" s="65"/>
      <c r="G587" s="66"/>
      <c r="H587" s="66"/>
      <c r="I587" s="64"/>
      <c r="J587" s="64"/>
      <c r="K587" s="67"/>
      <c r="L587" s="59"/>
      <c r="M587" s="63"/>
      <c r="N587" s="64"/>
      <c r="O587" s="64"/>
      <c r="P587" s="64"/>
      <c r="Q587" s="64"/>
      <c r="R587" s="65"/>
      <c r="S587" s="66"/>
      <c r="T587" s="66"/>
      <c r="U587" s="64"/>
      <c r="V587" s="64"/>
      <c r="W587" s="67"/>
    </row>
    <row r="588" spans="1:23" ht="20.100000000000001" customHeight="1" x14ac:dyDescent="0.2">
      <c r="A588" s="100" t="s">
        <v>135</v>
      </c>
      <c r="B588" s="69"/>
      <c r="C588" s="69"/>
      <c r="D588" s="69"/>
      <c r="E588" s="69"/>
      <c r="F588" s="69"/>
      <c r="G588" s="69"/>
      <c r="H588" s="69"/>
      <c r="I588" s="69"/>
      <c r="J588" s="69"/>
      <c r="K588" s="70"/>
      <c r="M588" s="100" t="s">
        <v>135</v>
      </c>
      <c r="N588" s="69"/>
      <c r="O588" s="69"/>
      <c r="P588" s="69"/>
      <c r="Q588" s="69"/>
      <c r="R588" s="69"/>
      <c r="S588" s="69"/>
      <c r="T588" s="69"/>
      <c r="U588" s="69"/>
      <c r="V588" s="69"/>
      <c r="W588" s="70"/>
    </row>
    <row r="589" spans="1:23" ht="20.100000000000001" customHeight="1" x14ac:dyDescent="0.2">
      <c r="A589" s="71" t="s">
        <v>364</v>
      </c>
      <c r="B589" s="72"/>
      <c r="C589" s="72"/>
      <c r="D589" s="72"/>
      <c r="E589" s="72"/>
      <c r="F589" s="72"/>
      <c r="G589" s="72"/>
      <c r="H589" s="69" t="s">
        <v>379</v>
      </c>
      <c r="I589" s="69"/>
      <c r="J589" s="69"/>
      <c r="K589" s="70"/>
      <c r="M589" s="71" t="s">
        <v>364</v>
      </c>
      <c r="N589" s="72"/>
      <c r="O589" s="72"/>
      <c r="P589" s="72"/>
      <c r="Q589" s="72"/>
      <c r="R589" s="72"/>
      <c r="S589" s="72"/>
      <c r="T589" s="69" t="s">
        <v>380</v>
      </c>
      <c r="U589" s="69"/>
      <c r="V589" s="69"/>
      <c r="W589" s="70"/>
    </row>
    <row r="590" spans="1:23" ht="20.100000000000001" customHeight="1" x14ac:dyDescent="0.2">
      <c r="A590" s="73" t="s">
        <v>367</v>
      </c>
      <c r="B590" s="74"/>
      <c r="C590" s="74"/>
      <c r="D590" s="74"/>
      <c r="E590" s="66" t="s">
        <v>136</v>
      </c>
      <c r="F590" s="66"/>
      <c r="G590" s="66"/>
      <c r="H590" s="66"/>
      <c r="I590" s="66"/>
      <c r="J590" s="66"/>
      <c r="K590" s="75"/>
      <c r="M590" s="73" t="s">
        <v>367</v>
      </c>
      <c r="N590" s="74"/>
      <c r="O590" s="74"/>
      <c r="P590" s="74"/>
      <c r="Q590" s="66" t="s">
        <v>136</v>
      </c>
      <c r="R590" s="66"/>
      <c r="S590" s="66"/>
      <c r="T590" s="66"/>
      <c r="U590" s="66"/>
      <c r="V590" s="66"/>
      <c r="W590" s="75"/>
    </row>
    <row r="591" spans="1:23" ht="20.100000000000001" customHeight="1" x14ac:dyDescent="0.2">
      <c r="A591" s="73"/>
      <c r="B591" s="74"/>
      <c r="C591" s="74"/>
      <c r="D591" s="74"/>
      <c r="E591" s="66"/>
      <c r="F591" s="66"/>
      <c r="G591" s="66"/>
      <c r="H591" s="66"/>
      <c r="I591" s="66"/>
      <c r="J591" s="66"/>
      <c r="K591" s="75"/>
      <c r="M591" s="73"/>
      <c r="N591" s="74"/>
      <c r="O591" s="74"/>
      <c r="P591" s="74"/>
      <c r="Q591" s="66"/>
      <c r="R591" s="66"/>
      <c r="S591" s="66"/>
      <c r="T591" s="66"/>
      <c r="U591" s="66"/>
      <c r="V591" s="66"/>
      <c r="W591" s="75"/>
    </row>
    <row r="592" spans="1:23" ht="20.100000000000001" customHeight="1" x14ac:dyDescent="0.2">
      <c r="A592" s="73" t="s">
        <v>368</v>
      </c>
      <c r="B592" s="74"/>
      <c r="C592" s="74"/>
      <c r="D592" s="74"/>
      <c r="E592" s="64" t="e">
        <f>client</f>
        <v>#VALUE!</v>
      </c>
      <c r="F592" s="64"/>
      <c r="G592" s="64"/>
      <c r="H592" s="64"/>
      <c r="I592" s="66" t="s">
        <v>134</v>
      </c>
      <c r="J592" s="66"/>
      <c r="K592" s="75"/>
      <c r="M592" s="73" t="s">
        <v>368</v>
      </c>
      <c r="N592" s="74"/>
      <c r="O592" s="74"/>
      <c r="P592" s="74"/>
      <c r="Q592" s="64" t="e">
        <f>client</f>
        <v>#VALUE!</v>
      </c>
      <c r="R592" s="64"/>
      <c r="S592" s="64"/>
      <c r="T592" s="64"/>
      <c r="U592" s="66" t="s">
        <v>134</v>
      </c>
      <c r="V592" s="66"/>
      <c r="W592" s="75"/>
    </row>
    <row r="593" spans="1:23" ht="20.100000000000001" customHeight="1" thickBot="1" x14ac:dyDescent="0.25">
      <c r="A593" s="76"/>
      <c r="B593" s="77"/>
      <c r="C593" s="77"/>
      <c r="D593" s="77"/>
      <c r="E593" s="78"/>
      <c r="F593" s="78"/>
      <c r="G593" s="78"/>
      <c r="H593" s="78"/>
      <c r="I593" s="79"/>
      <c r="J593" s="79"/>
      <c r="K593" s="80"/>
      <c r="M593" s="76"/>
      <c r="N593" s="77"/>
      <c r="O593" s="77"/>
      <c r="P593" s="77"/>
      <c r="Q593" s="78"/>
      <c r="R593" s="78"/>
      <c r="S593" s="78"/>
      <c r="T593" s="78"/>
      <c r="U593" s="79"/>
      <c r="V593" s="79"/>
      <c r="W593" s="80"/>
    </row>
    <row r="594" spans="1:23" ht="20.100000000000001" customHeight="1" thickBot="1" x14ac:dyDescent="0.25">
      <c r="B594" s="59"/>
      <c r="C594" s="59"/>
      <c r="D594" s="59"/>
      <c r="E594" s="59"/>
      <c r="N594" s="59"/>
      <c r="O594" s="59"/>
      <c r="P594" s="59"/>
      <c r="Q594" s="59"/>
    </row>
    <row r="595" spans="1:23" ht="20.100000000000001" customHeight="1" x14ac:dyDescent="0.2">
      <c r="A595" s="54" t="str">
        <f>"Bateau "&amp;modele&amp;" n°"</f>
        <v>Bateau CA40 n°</v>
      </c>
      <c r="B595" s="55"/>
      <c r="C595" s="55"/>
      <c r="D595" s="55"/>
      <c r="E595" s="55"/>
      <c r="F595" s="56">
        <v>18</v>
      </c>
      <c r="G595" s="57" t="str">
        <f>"cde n°"</f>
        <v>cde n°</v>
      </c>
      <c r="H595" s="57"/>
      <c r="I595" s="55" t="s">
        <v>322</v>
      </c>
      <c r="J595" s="55"/>
      <c r="K595" s="58"/>
      <c r="L595" s="59"/>
      <c r="M595" s="54" t="str">
        <f>"Bateau "&amp;modele&amp;" n°"</f>
        <v>Bateau CA40 n°</v>
      </c>
      <c r="N595" s="55"/>
      <c r="O595" s="55"/>
      <c r="P595" s="55"/>
      <c r="Q595" s="55"/>
      <c r="R595" s="56">
        <v>18</v>
      </c>
      <c r="S595" s="57" t="str">
        <f>"cde n°"</f>
        <v>cde n°</v>
      </c>
      <c r="T595" s="57"/>
      <c r="U595" s="55" t="s">
        <v>322</v>
      </c>
      <c r="V595" s="55"/>
      <c r="W595" s="58"/>
    </row>
    <row r="596" spans="1:23" ht="20.100000000000001" customHeight="1" x14ac:dyDescent="0.2">
      <c r="A596" s="63"/>
      <c r="B596" s="64"/>
      <c r="C596" s="64"/>
      <c r="D596" s="64"/>
      <c r="E596" s="64"/>
      <c r="F596" s="65"/>
      <c r="G596" s="66"/>
      <c r="H596" s="66"/>
      <c r="I596" s="64"/>
      <c r="J596" s="64"/>
      <c r="K596" s="67"/>
      <c r="L596" s="59"/>
      <c r="M596" s="63"/>
      <c r="N596" s="64"/>
      <c r="O596" s="64"/>
      <c r="P596" s="64"/>
      <c r="Q596" s="64"/>
      <c r="R596" s="65"/>
      <c r="S596" s="66"/>
      <c r="T596" s="66"/>
      <c r="U596" s="64"/>
      <c r="V596" s="64"/>
      <c r="W596" s="67"/>
    </row>
    <row r="597" spans="1:23" ht="20.100000000000001" customHeight="1" x14ac:dyDescent="0.2">
      <c r="A597" s="100" t="s">
        <v>135</v>
      </c>
      <c r="B597" s="69"/>
      <c r="C597" s="69"/>
      <c r="D597" s="69"/>
      <c r="E597" s="69"/>
      <c r="F597" s="69"/>
      <c r="G597" s="69"/>
      <c r="H597" s="69"/>
      <c r="I597" s="69"/>
      <c r="J597" s="69"/>
      <c r="K597" s="70"/>
      <c r="M597" s="101" t="s">
        <v>159</v>
      </c>
      <c r="N597" s="69"/>
      <c r="O597" s="69"/>
      <c r="P597" s="69"/>
      <c r="Q597" s="69"/>
      <c r="R597" s="69"/>
      <c r="S597" s="69"/>
      <c r="T597" s="69"/>
      <c r="U597" s="69"/>
      <c r="V597" s="69"/>
      <c r="W597" s="70"/>
    </row>
    <row r="598" spans="1:23" ht="20.100000000000001" customHeight="1" x14ac:dyDescent="0.2">
      <c r="A598" s="71" t="s">
        <v>364</v>
      </c>
      <c r="B598" s="72"/>
      <c r="C598" s="72"/>
      <c r="D598" s="72"/>
      <c r="E598" s="72"/>
      <c r="F598" s="72"/>
      <c r="G598" s="72"/>
      <c r="H598" s="69" t="s">
        <v>381</v>
      </c>
      <c r="I598" s="69"/>
      <c r="J598" s="69"/>
      <c r="K598" s="70"/>
      <c r="M598" s="71" t="s">
        <v>364</v>
      </c>
      <c r="N598" s="72"/>
      <c r="O598" s="72"/>
      <c r="P598" s="72"/>
      <c r="Q598" s="72"/>
      <c r="R598" s="72"/>
      <c r="S598" s="72"/>
      <c r="T598" s="69" t="s">
        <v>374</v>
      </c>
      <c r="U598" s="69"/>
      <c r="V598" s="69"/>
      <c r="W598" s="70"/>
    </row>
    <row r="599" spans="1:23" ht="20.100000000000001" customHeight="1" x14ac:dyDescent="0.2">
      <c r="A599" s="73" t="s">
        <v>367</v>
      </c>
      <c r="B599" s="74"/>
      <c r="C599" s="74"/>
      <c r="D599" s="74"/>
      <c r="E599" s="66" t="s">
        <v>136</v>
      </c>
      <c r="F599" s="66"/>
      <c r="G599" s="66"/>
      <c r="H599" s="66"/>
      <c r="I599" s="66"/>
      <c r="J599" s="66"/>
      <c r="K599" s="75"/>
      <c r="M599" s="73" t="s">
        <v>367</v>
      </c>
      <c r="N599" s="74"/>
      <c r="O599" s="74"/>
      <c r="P599" s="74"/>
      <c r="Q599" s="66" t="s">
        <v>160</v>
      </c>
      <c r="R599" s="66"/>
      <c r="S599" s="66"/>
      <c r="T599" s="66"/>
      <c r="U599" s="66"/>
      <c r="V599" s="66"/>
      <c r="W599" s="75"/>
    </row>
    <row r="600" spans="1:23" ht="20.100000000000001" customHeight="1" x14ac:dyDescent="0.2">
      <c r="A600" s="73"/>
      <c r="B600" s="74"/>
      <c r="C600" s="74"/>
      <c r="D600" s="74"/>
      <c r="E600" s="66"/>
      <c r="F600" s="66"/>
      <c r="G600" s="66"/>
      <c r="H600" s="66"/>
      <c r="I600" s="66"/>
      <c r="J600" s="66"/>
      <c r="K600" s="75"/>
      <c r="M600" s="73"/>
      <c r="N600" s="74"/>
      <c r="O600" s="74"/>
      <c r="P600" s="74"/>
      <c r="Q600" s="66"/>
      <c r="R600" s="66"/>
      <c r="S600" s="66"/>
      <c r="T600" s="66"/>
      <c r="U600" s="66"/>
      <c r="V600" s="66"/>
      <c r="W600" s="75"/>
    </row>
    <row r="601" spans="1:23" ht="20.100000000000001" customHeight="1" x14ac:dyDescent="0.2">
      <c r="A601" s="73" t="s">
        <v>368</v>
      </c>
      <c r="B601" s="74"/>
      <c r="C601" s="74"/>
      <c r="D601" s="74"/>
      <c r="E601" s="64" t="e">
        <f>client</f>
        <v>#VALUE!</v>
      </c>
      <c r="F601" s="64"/>
      <c r="G601" s="64"/>
      <c r="H601" s="64"/>
      <c r="I601" s="66" t="s">
        <v>134</v>
      </c>
      <c r="J601" s="66"/>
      <c r="K601" s="75"/>
      <c r="M601" s="73" t="s">
        <v>368</v>
      </c>
      <c r="N601" s="74"/>
      <c r="O601" s="74"/>
      <c r="P601" s="74"/>
      <c r="Q601" s="64" t="e">
        <f>client</f>
        <v>#VALUE!</v>
      </c>
      <c r="R601" s="64"/>
      <c r="S601" s="64"/>
      <c r="T601" s="64"/>
      <c r="U601" s="66" t="s">
        <v>161</v>
      </c>
      <c r="V601" s="66"/>
      <c r="W601" s="75"/>
    </row>
    <row r="602" spans="1:23" ht="20.100000000000001" customHeight="1" thickBot="1" x14ac:dyDescent="0.25">
      <c r="A602" s="76"/>
      <c r="B602" s="77"/>
      <c r="C602" s="77"/>
      <c r="D602" s="77"/>
      <c r="E602" s="78"/>
      <c r="F602" s="78"/>
      <c r="G602" s="78"/>
      <c r="H602" s="78"/>
      <c r="I602" s="79"/>
      <c r="J602" s="79"/>
      <c r="K602" s="80"/>
      <c r="M602" s="76"/>
      <c r="N602" s="77"/>
      <c r="O602" s="77"/>
      <c r="P602" s="77"/>
      <c r="Q602" s="78"/>
      <c r="R602" s="78"/>
      <c r="S602" s="78"/>
      <c r="T602" s="78"/>
      <c r="U602" s="79"/>
      <c r="V602" s="79"/>
      <c r="W602" s="80"/>
    </row>
    <row r="603" spans="1:23" ht="20.100000000000001" customHeight="1" thickBot="1" x14ac:dyDescent="0.25">
      <c r="B603" s="59"/>
      <c r="C603" s="59"/>
      <c r="D603" s="59"/>
      <c r="E603" s="59"/>
      <c r="N603" s="59"/>
      <c r="O603" s="59"/>
      <c r="P603" s="59"/>
      <c r="Q603" s="59"/>
    </row>
    <row r="604" spans="1:23" ht="20.100000000000001" customHeight="1" x14ac:dyDescent="0.2">
      <c r="A604" s="54" t="str">
        <f>"Bateau "&amp;modele&amp;" n°"</f>
        <v>Bateau CA40 n°</v>
      </c>
      <c r="B604" s="55"/>
      <c r="C604" s="55"/>
      <c r="D604" s="55"/>
      <c r="E604" s="55"/>
      <c r="F604" s="56">
        <v>18</v>
      </c>
      <c r="G604" s="57" t="str">
        <f>"cde n°"</f>
        <v>cde n°</v>
      </c>
      <c r="H604" s="57"/>
      <c r="I604" s="55" t="s">
        <v>322</v>
      </c>
      <c r="J604" s="55"/>
      <c r="K604" s="58"/>
      <c r="L604" s="59"/>
      <c r="M604" s="54" t="str">
        <f>"Bateau "&amp;modele&amp;" n°"</f>
        <v>Bateau CA40 n°</v>
      </c>
      <c r="N604" s="55"/>
      <c r="O604" s="55"/>
      <c r="P604" s="55"/>
      <c r="Q604" s="55"/>
      <c r="R604" s="56">
        <v>18</v>
      </c>
      <c r="S604" s="57" t="str">
        <f>"cde n°"</f>
        <v>cde n°</v>
      </c>
      <c r="T604" s="57"/>
      <c r="U604" s="55" t="s">
        <v>322</v>
      </c>
      <c r="V604" s="55"/>
      <c r="W604" s="58"/>
    </row>
    <row r="605" spans="1:23" ht="20.100000000000001" customHeight="1" x14ac:dyDescent="0.2">
      <c r="A605" s="63"/>
      <c r="B605" s="64"/>
      <c r="C605" s="64"/>
      <c r="D605" s="64"/>
      <c r="E605" s="64"/>
      <c r="F605" s="65"/>
      <c r="G605" s="66"/>
      <c r="H605" s="66"/>
      <c r="I605" s="64"/>
      <c r="J605" s="64"/>
      <c r="K605" s="67"/>
      <c r="L605" s="59"/>
      <c r="M605" s="63"/>
      <c r="N605" s="64"/>
      <c r="O605" s="64"/>
      <c r="P605" s="64"/>
      <c r="Q605" s="64"/>
      <c r="R605" s="65"/>
      <c r="S605" s="66"/>
      <c r="T605" s="66"/>
      <c r="U605" s="64"/>
      <c r="V605" s="64"/>
      <c r="W605" s="67"/>
    </row>
    <row r="606" spans="1:23" ht="20.100000000000001" customHeight="1" x14ac:dyDescent="0.2">
      <c r="A606" s="101" t="s">
        <v>159</v>
      </c>
      <c r="B606" s="69"/>
      <c r="C606" s="69"/>
      <c r="D606" s="69"/>
      <c r="E606" s="69"/>
      <c r="F606" s="69"/>
      <c r="G606" s="69"/>
      <c r="H606" s="69"/>
      <c r="I606" s="69"/>
      <c r="J606" s="69"/>
      <c r="K606" s="70"/>
      <c r="M606" s="101" t="s">
        <v>159</v>
      </c>
      <c r="N606" s="69"/>
      <c r="O606" s="69"/>
      <c r="P606" s="69"/>
      <c r="Q606" s="69"/>
      <c r="R606" s="69"/>
      <c r="S606" s="69"/>
      <c r="T606" s="69"/>
      <c r="U606" s="69"/>
      <c r="V606" s="69"/>
      <c r="W606" s="70"/>
    </row>
    <row r="607" spans="1:23" ht="20.100000000000001" customHeight="1" x14ac:dyDescent="0.2">
      <c r="A607" s="71" t="s">
        <v>364</v>
      </c>
      <c r="B607" s="72"/>
      <c r="C607" s="72"/>
      <c r="D607" s="72"/>
      <c r="E607" s="72"/>
      <c r="F607" s="72"/>
      <c r="G607" s="72"/>
      <c r="H607" s="69" t="s">
        <v>375</v>
      </c>
      <c r="I607" s="69"/>
      <c r="J607" s="69"/>
      <c r="K607" s="70"/>
      <c r="M607" s="71" t="s">
        <v>364</v>
      </c>
      <c r="N607" s="72"/>
      <c r="O607" s="72"/>
      <c r="P607" s="72"/>
      <c r="Q607" s="72"/>
      <c r="R607" s="72"/>
      <c r="S607" s="72"/>
      <c r="T607" s="69" t="s">
        <v>376</v>
      </c>
      <c r="U607" s="69"/>
      <c r="V607" s="69"/>
      <c r="W607" s="70"/>
    </row>
    <row r="608" spans="1:23" ht="20.100000000000001" customHeight="1" x14ac:dyDescent="0.2">
      <c r="A608" s="73" t="s">
        <v>367</v>
      </c>
      <c r="B608" s="74"/>
      <c r="C608" s="74"/>
      <c r="D608" s="74"/>
      <c r="E608" s="66" t="s">
        <v>160</v>
      </c>
      <c r="F608" s="66"/>
      <c r="G608" s="66"/>
      <c r="H608" s="66"/>
      <c r="I608" s="66"/>
      <c r="J608" s="66"/>
      <c r="K608" s="75"/>
      <c r="M608" s="73" t="s">
        <v>367</v>
      </c>
      <c r="N608" s="74"/>
      <c r="O608" s="74"/>
      <c r="P608" s="74"/>
      <c r="Q608" s="66" t="s">
        <v>160</v>
      </c>
      <c r="R608" s="66"/>
      <c r="S608" s="66"/>
      <c r="T608" s="66"/>
      <c r="U608" s="66"/>
      <c r="V608" s="66"/>
      <c r="W608" s="75"/>
    </row>
    <row r="609" spans="1:23" ht="20.100000000000001" customHeight="1" x14ac:dyDescent="0.2">
      <c r="A609" s="73"/>
      <c r="B609" s="74"/>
      <c r="C609" s="74"/>
      <c r="D609" s="74"/>
      <c r="E609" s="66"/>
      <c r="F609" s="66"/>
      <c r="G609" s="66"/>
      <c r="H609" s="66"/>
      <c r="I609" s="66"/>
      <c r="J609" s="66"/>
      <c r="K609" s="75"/>
      <c r="M609" s="73"/>
      <c r="N609" s="74"/>
      <c r="O609" s="74"/>
      <c r="P609" s="74"/>
      <c r="Q609" s="66"/>
      <c r="R609" s="66"/>
      <c r="S609" s="66"/>
      <c r="T609" s="66"/>
      <c r="U609" s="66"/>
      <c r="V609" s="66"/>
      <c r="W609" s="75"/>
    </row>
    <row r="610" spans="1:23" ht="20.100000000000001" customHeight="1" x14ac:dyDescent="0.2">
      <c r="A610" s="73" t="s">
        <v>368</v>
      </c>
      <c r="B610" s="74"/>
      <c r="C610" s="74"/>
      <c r="D610" s="74"/>
      <c r="E610" s="64" t="e">
        <f>client</f>
        <v>#VALUE!</v>
      </c>
      <c r="F610" s="64"/>
      <c r="G610" s="64"/>
      <c r="H610" s="64"/>
      <c r="I610" s="66" t="s">
        <v>161</v>
      </c>
      <c r="J610" s="66"/>
      <c r="K610" s="75"/>
      <c r="M610" s="73" t="s">
        <v>368</v>
      </c>
      <c r="N610" s="74"/>
      <c r="O610" s="74"/>
      <c r="P610" s="74"/>
      <c r="Q610" s="64" t="e">
        <f>client</f>
        <v>#VALUE!</v>
      </c>
      <c r="R610" s="64"/>
      <c r="S610" s="64"/>
      <c r="T610" s="64"/>
      <c r="U610" s="66" t="s">
        <v>161</v>
      </c>
      <c r="V610" s="66"/>
      <c r="W610" s="75"/>
    </row>
    <row r="611" spans="1:23" ht="20.100000000000001" customHeight="1" thickBot="1" x14ac:dyDescent="0.25">
      <c r="A611" s="76"/>
      <c r="B611" s="77"/>
      <c r="C611" s="77"/>
      <c r="D611" s="77"/>
      <c r="E611" s="78"/>
      <c r="F611" s="78"/>
      <c r="G611" s="78"/>
      <c r="H611" s="78"/>
      <c r="I611" s="79"/>
      <c r="J611" s="79"/>
      <c r="K611" s="80"/>
      <c r="M611" s="76"/>
      <c r="N611" s="77"/>
      <c r="O611" s="77"/>
      <c r="P611" s="77"/>
      <c r="Q611" s="78"/>
      <c r="R611" s="78"/>
      <c r="S611" s="78"/>
      <c r="T611" s="78"/>
      <c r="U611" s="79"/>
      <c r="V611" s="79"/>
      <c r="W611" s="80"/>
    </row>
    <row r="612" spans="1:23" ht="20.100000000000001" customHeight="1" thickBot="1" x14ac:dyDescent="0.25">
      <c r="B612" s="59"/>
      <c r="C612" s="59"/>
      <c r="D612" s="59"/>
      <c r="E612" s="59"/>
      <c r="N612" s="59"/>
      <c r="O612" s="59"/>
      <c r="P612" s="59"/>
      <c r="Q612" s="59"/>
    </row>
    <row r="613" spans="1:23" ht="20.100000000000001" customHeight="1" x14ac:dyDescent="0.2">
      <c r="A613" s="54" t="str">
        <f>"Bateau "&amp;modele&amp;" n°"</f>
        <v>Bateau CA40 n°</v>
      </c>
      <c r="B613" s="55"/>
      <c r="C613" s="55"/>
      <c r="D613" s="55"/>
      <c r="E613" s="55"/>
      <c r="F613" s="56">
        <v>18</v>
      </c>
      <c r="G613" s="57" t="str">
        <f>"cde n°"</f>
        <v>cde n°</v>
      </c>
      <c r="H613" s="57"/>
      <c r="I613" s="55" t="s">
        <v>322</v>
      </c>
      <c r="J613" s="55"/>
      <c r="K613" s="58"/>
      <c r="L613" s="59"/>
      <c r="M613" s="54" t="str">
        <f>"Bateau "&amp;modele&amp;" n°"</f>
        <v>Bateau CA40 n°</v>
      </c>
      <c r="N613" s="55"/>
      <c r="O613" s="55"/>
      <c r="P613" s="55"/>
      <c r="Q613" s="55"/>
      <c r="R613" s="56">
        <v>18</v>
      </c>
      <c r="S613" s="57" t="str">
        <f>"cde n°"</f>
        <v>cde n°</v>
      </c>
      <c r="T613" s="57"/>
      <c r="U613" s="55" t="s">
        <v>322</v>
      </c>
      <c r="V613" s="55"/>
      <c r="W613" s="58"/>
    </row>
    <row r="614" spans="1:23" ht="20.100000000000001" customHeight="1" x14ac:dyDescent="0.2">
      <c r="A614" s="63"/>
      <c r="B614" s="64"/>
      <c r="C614" s="64"/>
      <c r="D614" s="64"/>
      <c r="E614" s="64"/>
      <c r="F614" s="65"/>
      <c r="G614" s="66"/>
      <c r="H614" s="66"/>
      <c r="I614" s="64"/>
      <c r="J614" s="64"/>
      <c r="K614" s="67"/>
      <c r="L614" s="59"/>
      <c r="M614" s="63"/>
      <c r="N614" s="64"/>
      <c r="O614" s="64"/>
      <c r="P614" s="64"/>
      <c r="Q614" s="64"/>
      <c r="R614" s="65"/>
      <c r="S614" s="66"/>
      <c r="T614" s="66"/>
      <c r="U614" s="64"/>
      <c r="V614" s="64"/>
      <c r="W614" s="67"/>
    </row>
    <row r="615" spans="1:23" ht="20.100000000000001" customHeight="1" x14ac:dyDescent="0.2">
      <c r="A615" s="101" t="s">
        <v>162</v>
      </c>
      <c r="B615" s="69"/>
      <c r="C615" s="69"/>
      <c r="D615" s="69"/>
      <c r="E615" s="69"/>
      <c r="F615" s="69"/>
      <c r="G615" s="69"/>
      <c r="H615" s="69"/>
      <c r="I615" s="69"/>
      <c r="J615" s="69"/>
      <c r="K615" s="70"/>
      <c r="M615" s="101" t="s">
        <v>162</v>
      </c>
      <c r="N615" s="69"/>
      <c r="O615" s="69"/>
      <c r="P615" s="69"/>
      <c r="Q615" s="69"/>
      <c r="R615" s="69"/>
      <c r="S615" s="69"/>
      <c r="T615" s="69"/>
      <c r="U615" s="69"/>
      <c r="V615" s="69"/>
      <c r="W615" s="70"/>
    </row>
    <row r="616" spans="1:23" ht="20.100000000000001" customHeight="1" x14ac:dyDescent="0.2">
      <c r="A616" s="71" t="s">
        <v>364</v>
      </c>
      <c r="B616" s="72"/>
      <c r="C616" s="72"/>
      <c r="D616" s="72"/>
      <c r="E616" s="72"/>
      <c r="F616" s="72"/>
      <c r="G616" s="72"/>
      <c r="H616" s="69" t="s">
        <v>365</v>
      </c>
      <c r="I616" s="69"/>
      <c r="J616" s="69"/>
      <c r="K616" s="70"/>
      <c r="M616" s="71" t="s">
        <v>364</v>
      </c>
      <c r="N616" s="72"/>
      <c r="O616" s="72"/>
      <c r="P616" s="72"/>
      <c r="Q616" s="72"/>
      <c r="R616" s="72"/>
      <c r="S616" s="72"/>
      <c r="T616" s="69" t="s">
        <v>366</v>
      </c>
      <c r="U616" s="69"/>
      <c r="V616" s="69"/>
      <c r="W616" s="70"/>
    </row>
    <row r="617" spans="1:23" ht="20.100000000000001" customHeight="1" x14ac:dyDescent="0.2">
      <c r="A617" s="73" t="s">
        <v>367</v>
      </c>
      <c r="B617" s="74"/>
      <c r="C617" s="74"/>
      <c r="D617" s="74"/>
      <c r="E617" s="66" t="s">
        <v>163</v>
      </c>
      <c r="F617" s="66"/>
      <c r="G617" s="66"/>
      <c r="H617" s="66"/>
      <c r="I617" s="66"/>
      <c r="J617" s="66"/>
      <c r="K617" s="75"/>
      <c r="M617" s="73" t="s">
        <v>367</v>
      </c>
      <c r="N617" s="74"/>
      <c r="O617" s="74"/>
      <c r="P617" s="74"/>
      <c r="Q617" s="66" t="s">
        <v>163</v>
      </c>
      <c r="R617" s="66"/>
      <c r="S617" s="66"/>
      <c r="T617" s="66"/>
      <c r="U617" s="66"/>
      <c r="V617" s="66"/>
      <c r="W617" s="75"/>
    </row>
    <row r="618" spans="1:23" ht="20.100000000000001" customHeight="1" x14ac:dyDescent="0.2">
      <c r="A618" s="73"/>
      <c r="B618" s="74"/>
      <c r="C618" s="74"/>
      <c r="D618" s="74"/>
      <c r="E618" s="66"/>
      <c r="F618" s="66"/>
      <c r="G618" s="66"/>
      <c r="H618" s="66"/>
      <c r="I618" s="66"/>
      <c r="J618" s="66"/>
      <c r="K618" s="75"/>
      <c r="M618" s="73"/>
      <c r="N618" s="74"/>
      <c r="O618" s="74"/>
      <c r="P618" s="74"/>
      <c r="Q618" s="66"/>
      <c r="R618" s="66"/>
      <c r="S618" s="66"/>
      <c r="T618" s="66"/>
      <c r="U618" s="66"/>
      <c r="V618" s="66"/>
      <c r="W618" s="75"/>
    </row>
    <row r="619" spans="1:23" ht="20.100000000000001" customHeight="1" x14ac:dyDescent="0.2">
      <c r="A619" s="73" t="s">
        <v>368</v>
      </c>
      <c r="B619" s="74"/>
      <c r="C619" s="74"/>
      <c r="D619" s="74"/>
      <c r="E619" s="64" t="e">
        <f>client</f>
        <v>#VALUE!</v>
      </c>
      <c r="F619" s="64"/>
      <c r="G619" s="64"/>
      <c r="H619" s="64"/>
      <c r="I619" s="66" t="s">
        <v>161</v>
      </c>
      <c r="J619" s="66"/>
      <c r="K619" s="75"/>
      <c r="M619" s="73" t="s">
        <v>368</v>
      </c>
      <c r="N619" s="74"/>
      <c r="O619" s="74"/>
      <c r="P619" s="74"/>
      <c r="Q619" s="64" t="e">
        <f>client</f>
        <v>#VALUE!</v>
      </c>
      <c r="R619" s="64"/>
      <c r="S619" s="64"/>
      <c r="T619" s="64"/>
      <c r="U619" s="66" t="s">
        <v>161</v>
      </c>
      <c r="V619" s="66"/>
      <c r="W619" s="75"/>
    </row>
    <row r="620" spans="1:23" ht="20.100000000000001" customHeight="1" thickBot="1" x14ac:dyDescent="0.25">
      <c r="A620" s="76"/>
      <c r="B620" s="77"/>
      <c r="C620" s="77"/>
      <c r="D620" s="77"/>
      <c r="E620" s="78"/>
      <c r="F620" s="78"/>
      <c r="G620" s="78"/>
      <c r="H620" s="78"/>
      <c r="I620" s="79"/>
      <c r="J620" s="79"/>
      <c r="K620" s="80"/>
      <c r="M620" s="76"/>
      <c r="N620" s="77"/>
      <c r="O620" s="77"/>
      <c r="P620" s="77"/>
      <c r="Q620" s="78"/>
      <c r="R620" s="78"/>
      <c r="S620" s="78"/>
      <c r="T620" s="78"/>
      <c r="U620" s="79"/>
      <c r="V620" s="79"/>
      <c r="W620" s="80"/>
    </row>
    <row r="621" spans="1:23" ht="20.100000000000001" customHeight="1" thickBot="1" x14ac:dyDescent="0.25">
      <c r="B621" s="59"/>
      <c r="C621" s="59"/>
      <c r="D621" s="59"/>
      <c r="E621" s="59"/>
      <c r="N621" s="59"/>
      <c r="O621" s="59"/>
      <c r="P621" s="59"/>
      <c r="Q621" s="59"/>
    </row>
    <row r="622" spans="1:23" ht="20.100000000000001" customHeight="1" x14ac:dyDescent="0.2">
      <c r="A622" s="54" t="str">
        <f>"Bateau "&amp;modele&amp;" n°"</f>
        <v>Bateau CA40 n°</v>
      </c>
      <c r="B622" s="55"/>
      <c r="C622" s="55"/>
      <c r="D622" s="55"/>
      <c r="E622" s="55"/>
      <c r="F622" s="56">
        <v>18</v>
      </c>
      <c r="G622" s="57" t="str">
        <f>"cde n°"</f>
        <v>cde n°</v>
      </c>
      <c r="H622" s="57"/>
      <c r="I622" s="55" t="s">
        <v>322</v>
      </c>
      <c r="J622" s="55"/>
      <c r="K622" s="58"/>
      <c r="L622" s="59"/>
      <c r="M622" s="54" t="str">
        <f>"Bateau "&amp;modele&amp;" n°"</f>
        <v>Bateau CA40 n°</v>
      </c>
      <c r="N622" s="55"/>
      <c r="O622" s="55"/>
      <c r="P622" s="55"/>
      <c r="Q622" s="55"/>
      <c r="R622" s="56">
        <v>18</v>
      </c>
      <c r="S622" s="57" t="str">
        <f>"cde n°"</f>
        <v>cde n°</v>
      </c>
      <c r="T622" s="57"/>
      <c r="U622" s="55" t="s">
        <v>322</v>
      </c>
      <c r="V622" s="55"/>
      <c r="W622" s="58"/>
    </row>
    <row r="623" spans="1:23" ht="20.100000000000001" customHeight="1" x14ac:dyDescent="0.2">
      <c r="A623" s="63"/>
      <c r="B623" s="64"/>
      <c r="C623" s="64"/>
      <c r="D623" s="64"/>
      <c r="E623" s="64"/>
      <c r="F623" s="65"/>
      <c r="G623" s="66"/>
      <c r="H623" s="66"/>
      <c r="I623" s="64"/>
      <c r="J623" s="64"/>
      <c r="K623" s="67"/>
      <c r="L623" s="59"/>
      <c r="M623" s="63"/>
      <c r="N623" s="64"/>
      <c r="O623" s="64"/>
      <c r="P623" s="64"/>
      <c r="Q623" s="64"/>
      <c r="R623" s="65"/>
      <c r="S623" s="66"/>
      <c r="T623" s="66"/>
      <c r="U623" s="64"/>
      <c r="V623" s="64"/>
      <c r="W623" s="67"/>
    </row>
    <row r="624" spans="1:23" ht="20.100000000000001" customHeight="1" x14ac:dyDescent="0.2">
      <c r="A624" s="101" t="s">
        <v>164</v>
      </c>
      <c r="B624" s="69"/>
      <c r="C624" s="69"/>
      <c r="D624" s="69"/>
      <c r="E624" s="69"/>
      <c r="F624" s="69"/>
      <c r="G624" s="69"/>
      <c r="H624" s="69"/>
      <c r="I624" s="69"/>
      <c r="J624" s="69"/>
      <c r="K624" s="70"/>
      <c r="M624" s="101" t="s">
        <v>166</v>
      </c>
      <c r="N624" s="69"/>
      <c r="O624" s="69"/>
      <c r="P624" s="69"/>
      <c r="Q624" s="69"/>
      <c r="R624" s="69"/>
      <c r="S624" s="69"/>
      <c r="T624" s="69"/>
      <c r="U624" s="69"/>
      <c r="V624" s="69"/>
      <c r="W624" s="70"/>
    </row>
    <row r="625" spans="1:23" ht="20.100000000000001" customHeight="1" x14ac:dyDescent="0.2">
      <c r="A625" s="71" t="s">
        <v>364</v>
      </c>
      <c r="B625" s="72"/>
      <c r="C625" s="72"/>
      <c r="D625" s="72"/>
      <c r="E625" s="72"/>
      <c r="F625" s="72"/>
      <c r="G625" s="72"/>
      <c r="H625" s="69" t="s">
        <v>377</v>
      </c>
      <c r="I625" s="69"/>
      <c r="J625" s="69"/>
      <c r="K625" s="70"/>
      <c r="M625" s="71" t="s">
        <v>364</v>
      </c>
      <c r="N625" s="72"/>
      <c r="O625" s="72"/>
      <c r="P625" s="72"/>
      <c r="Q625" s="72"/>
      <c r="R625" s="72"/>
      <c r="S625" s="72"/>
      <c r="T625" s="69" t="s">
        <v>374</v>
      </c>
      <c r="U625" s="69"/>
      <c r="V625" s="69"/>
      <c r="W625" s="70"/>
    </row>
    <row r="626" spans="1:23" ht="20.100000000000001" customHeight="1" x14ac:dyDescent="0.2">
      <c r="A626" s="73" t="s">
        <v>367</v>
      </c>
      <c r="B626" s="74"/>
      <c r="C626" s="74"/>
      <c r="D626" s="74"/>
      <c r="E626" s="66" t="s">
        <v>165</v>
      </c>
      <c r="F626" s="66"/>
      <c r="G626" s="66"/>
      <c r="H626" s="66"/>
      <c r="I626" s="66"/>
      <c r="J626" s="66"/>
      <c r="K626" s="75"/>
      <c r="M626" s="73" t="s">
        <v>367</v>
      </c>
      <c r="N626" s="74"/>
      <c r="O626" s="74"/>
      <c r="P626" s="74"/>
      <c r="Q626" s="66" t="s">
        <v>167</v>
      </c>
      <c r="R626" s="66"/>
      <c r="S626" s="66"/>
      <c r="T626" s="66"/>
      <c r="U626" s="66"/>
      <c r="V626" s="66"/>
      <c r="W626" s="75"/>
    </row>
    <row r="627" spans="1:23" ht="20.100000000000001" customHeight="1" x14ac:dyDescent="0.2">
      <c r="A627" s="73"/>
      <c r="B627" s="74"/>
      <c r="C627" s="74"/>
      <c r="D627" s="74"/>
      <c r="E627" s="66"/>
      <c r="F627" s="66"/>
      <c r="G627" s="66"/>
      <c r="H627" s="66"/>
      <c r="I627" s="66"/>
      <c r="J627" s="66"/>
      <c r="K627" s="75"/>
      <c r="M627" s="73"/>
      <c r="N627" s="74"/>
      <c r="O627" s="74"/>
      <c r="P627" s="74"/>
      <c r="Q627" s="66"/>
      <c r="R627" s="66"/>
      <c r="S627" s="66"/>
      <c r="T627" s="66"/>
      <c r="U627" s="66"/>
      <c r="V627" s="66"/>
      <c r="W627" s="75"/>
    </row>
    <row r="628" spans="1:23" ht="20.100000000000001" customHeight="1" x14ac:dyDescent="0.2">
      <c r="A628" s="73" t="s">
        <v>368</v>
      </c>
      <c r="B628" s="74"/>
      <c r="C628" s="74"/>
      <c r="D628" s="74"/>
      <c r="E628" s="64" t="e">
        <f>client</f>
        <v>#VALUE!</v>
      </c>
      <c r="F628" s="64"/>
      <c r="G628" s="64"/>
      <c r="H628" s="64"/>
      <c r="I628" s="66" t="s">
        <v>161</v>
      </c>
      <c r="J628" s="66"/>
      <c r="K628" s="75"/>
      <c r="M628" s="73" t="s">
        <v>368</v>
      </c>
      <c r="N628" s="74"/>
      <c r="O628" s="74"/>
      <c r="P628" s="74"/>
      <c r="Q628" s="64" t="e">
        <f>client</f>
        <v>#VALUE!</v>
      </c>
      <c r="R628" s="64"/>
      <c r="S628" s="64"/>
      <c r="T628" s="64"/>
      <c r="U628" s="66" t="s">
        <v>161</v>
      </c>
      <c r="V628" s="66"/>
      <c r="W628" s="75"/>
    </row>
    <row r="629" spans="1:23" ht="20.100000000000001" customHeight="1" thickBot="1" x14ac:dyDescent="0.25">
      <c r="A629" s="76"/>
      <c r="B629" s="77"/>
      <c r="C629" s="77"/>
      <c r="D629" s="77"/>
      <c r="E629" s="78"/>
      <c r="F629" s="78"/>
      <c r="G629" s="78"/>
      <c r="H629" s="78"/>
      <c r="I629" s="79"/>
      <c r="J629" s="79"/>
      <c r="K629" s="80"/>
      <c r="M629" s="76"/>
      <c r="N629" s="77"/>
      <c r="O629" s="77"/>
      <c r="P629" s="77"/>
      <c r="Q629" s="78"/>
      <c r="R629" s="78"/>
      <c r="S629" s="78"/>
      <c r="T629" s="78"/>
      <c r="U629" s="79"/>
      <c r="V629" s="79"/>
      <c r="W629" s="80"/>
    </row>
    <row r="630" spans="1:23" ht="20.100000000000001" customHeight="1" thickBot="1" x14ac:dyDescent="0.25">
      <c r="B630" s="59"/>
      <c r="C630" s="59"/>
      <c r="D630" s="59"/>
      <c r="E630" s="59"/>
      <c r="N630" s="59"/>
      <c r="O630" s="59"/>
      <c r="P630" s="59"/>
      <c r="Q630" s="59"/>
    </row>
    <row r="631" spans="1:23" ht="20.100000000000001" customHeight="1" x14ac:dyDescent="0.2">
      <c r="A631" s="54" t="str">
        <f>"Bateau "&amp;modele&amp;" n°"</f>
        <v>Bateau CA40 n°</v>
      </c>
      <c r="B631" s="55"/>
      <c r="C631" s="55"/>
      <c r="D631" s="55"/>
      <c r="E631" s="55"/>
      <c r="F631" s="56">
        <v>18</v>
      </c>
      <c r="G631" s="57" t="str">
        <f>"cde n°"</f>
        <v>cde n°</v>
      </c>
      <c r="H631" s="57"/>
      <c r="I631" s="55" t="s">
        <v>322</v>
      </c>
      <c r="J631" s="55"/>
      <c r="K631" s="58"/>
      <c r="L631" s="59"/>
      <c r="M631" s="54" t="str">
        <f>"Bateau "&amp;modele&amp;" n°"</f>
        <v>Bateau CA40 n°</v>
      </c>
      <c r="N631" s="55"/>
      <c r="O631" s="55"/>
      <c r="P631" s="55"/>
      <c r="Q631" s="55"/>
      <c r="R631" s="56">
        <v>18</v>
      </c>
      <c r="S631" s="57" t="str">
        <f>"cde n°"</f>
        <v>cde n°</v>
      </c>
      <c r="T631" s="57"/>
      <c r="U631" s="55" t="s">
        <v>322</v>
      </c>
      <c r="V631" s="55"/>
      <c r="W631" s="58"/>
    </row>
    <row r="632" spans="1:23" ht="20.100000000000001" customHeight="1" x14ac:dyDescent="0.2">
      <c r="A632" s="63"/>
      <c r="B632" s="64"/>
      <c r="C632" s="64"/>
      <c r="D632" s="64"/>
      <c r="E632" s="64"/>
      <c r="F632" s="65"/>
      <c r="G632" s="66"/>
      <c r="H632" s="66"/>
      <c r="I632" s="64"/>
      <c r="J632" s="64"/>
      <c r="K632" s="67"/>
      <c r="L632" s="59"/>
      <c r="M632" s="63"/>
      <c r="N632" s="64"/>
      <c r="O632" s="64"/>
      <c r="P632" s="64"/>
      <c r="Q632" s="64"/>
      <c r="R632" s="65"/>
      <c r="S632" s="66"/>
      <c r="T632" s="66"/>
      <c r="U632" s="64"/>
      <c r="V632" s="64"/>
      <c r="W632" s="67"/>
    </row>
    <row r="633" spans="1:23" ht="20.100000000000001" customHeight="1" x14ac:dyDescent="0.2">
      <c r="A633" s="101" t="s">
        <v>166</v>
      </c>
      <c r="B633" s="69"/>
      <c r="C633" s="69"/>
      <c r="D633" s="69"/>
      <c r="E633" s="69"/>
      <c r="F633" s="69"/>
      <c r="G633" s="69"/>
      <c r="H633" s="69"/>
      <c r="I633" s="69"/>
      <c r="J633" s="69"/>
      <c r="K633" s="70"/>
      <c r="M633" s="101" t="s">
        <v>166</v>
      </c>
      <c r="N633" s="69"/>
      <c r="O633" s="69"/>
      <c r="P633" s="69"/>
      <c r="Q633" s="69"/>
      <c r="R633" s="69"/>
      <c r="S633" s="69"/>
      <c r="T633" s="69"/>
      <c r="U633" s="69"/>
      <c r="V633" s="69"/>
      <c r="W633" s="70"/>
    </row>
    <row r="634" spans="1:23" ht="20.100000000000001" customHeight="1" x14ac:dyDescent="0.2">
      <c r="A634" s="71" t="s">
        <v>364</v>
      </c>
      <c r="B634" s="72"/>
      <c r="C634" s="72"/>
      <c r="D634" s="72"/>
      <c r="E634" s="72"/>
      <c r="F634" s="72"/>
      <c r="G634" s="72"/>
      <c r="H634" s="69" t="s">
        <v>375</v>
      </c>
      <c r="I634" s="69"/>
      <c r="J634" s="69"/>
      <c r="K634" s="70"/>
      <c r="M634" s="71" t="s">
        <v>364</v>
      </c>
      <c r="N634" s="72"/>
      <c r="O634" s="72"/>
      <c r="P634" s="72"/>
      <c r="Q634" s="72"/>
      <c r="R634" s="72"/>
      <c r="S634" s="72"/>
      <c r="T634" s="69" t="s">
        <v>376</v>
      </c>
      <c r="U634" s="69"/>
      <c r="V634" s="69"/>
      <c r="W634" s="70"/>
    </row>
    <row r="635" spans="1:23" ht="20.100000000000001" customHeight="1" x14ac:dyDescent="0.2">
      <c r="A635" s="73" t="s">
        <v>367</v>
      </c>
      <c r="B635" s="74"/>
      <c r="C635" s="74"/>
      <c r="D635" s="74"/>
      <c r="E635" s="66" t="s">
        <v>167</v>
      </c>
      <c r="F635" s="66"/>
      <c r="G635" s="66"/>
      <c r="H635" s="66"/>
      <c r="I635" s="66"/>
      <c r="J635" s="66"/>
      <c r="K635" s="75"/>
      <c r="M635" s="73" t="s">
        <v>367</v>
      </c>
      <c r="N635" s="74"/>
      <c r="O635" s="74"/>
      <c r="P635" s="74"/>
      <c r="Q635" s="66" t="s">
        <v>167</v>
      </c>
      <c r="R635" s="66"/>
      <c r="S635" s="66"/>
      <c r="T635" s="66"/>
      <c r="U635" s="66"/>
      <c r="V635" s="66"/>
      <c r="W635" s="75"/>
    </row>
    <row r="636" spans="1:23" ht="20.100000000000001" customHeight="1" x14ac:dyDescent="0.2">
      <c r="A636" s="73"/>
      <c r="B636" s="74"/>
      <c r="C636" s="74"/>
      <c r="D636" s="74"/>
      <c r="E636" s="66"/>
      <c r="F636" s="66"/>
      <c r="G636" s="66"/>
      <c r="H636" s="66"/>
      <c r="I636" s="66"/>
      <c r="J636" s="66"/>
      <c r="K636" s="75"/>
      <c r="M636" s="73"/>
      <c r="N636" s="74"/>
      <c r="O636" s="74"/>
      <c r="P636" s="74"/>
      <c r="Q636" s="66"/>
      <c r="R636" s="66"/>
      <c r="S636" s="66"/>
      <c r="T636" s="66"/>
      <c r="U636" s="66"/>
      <c r="V636" s="66"/>
      <c r="W636" s="75"/>
    </row>
    <row r="637" spans="1:23" ht="20.100000000000001" customHeight="1" x14ac:dyDescent="0.2">
      <c r="A637" s="73" t="s">
        <v>368</v>
      </c>
      <c r="B637" s="74"/>
      <c r="C637" s="74"/>
      <c r="D637" s="74"/>
      <c r="E637" s="64" t="e">
        <f>client</f>
        <v>#VALUE!</v>
      </c>
      <c r="F637" s="64"/>
      <c r="G637" s="64"/>
      <c r="H637" s="64"/>
      <c r="I637" s="66" t="s">
        <v>161</v>
      </c>
      <c r="J637" s="66"/>
      <c r="K637" s="75"/>
      <c r="M637" s="73" t="s">
        <v>368</v>
      </c>
      <c r="N637" s="74"/>
      <c r="O637" s="74"/>
      <c r="P637" s="74"/>
      <c r="Q637" s="64" t="e">
        <f>client</f>
        <v>#VALUE!</v>
      </c>
      <c r="R637" s="64"/>
      <c r="S637" s="64"/>
      <c r="T637" s="64"/>
      <c r="U637" s="66" t="s">
        <v>161</v>
      </c>
      <c r="V637" s="66"/>
      <c r="W637" s="75"/>
    </row>
    <row r="638" spans="1:23" ht="20.100000000000001" customHeight="1" thickBot="1" x14ac:dyDescent="0.25">
      <c r="A638" s="76"/>
      <c r="B638" s="77"/>
      <c r="C638" s="77"/>
      <c r="D638" s="77"/>
      <c r="E638" s="78"/>
      <c r="F638" s="78"/>
      <c r="G638" s="78"/>
      <c r="H638" s="78"/>
      <c r="I638" s="79"/>
      <c r="J638" s="79"/>
      <c r="K638" s="80"/>
      <c r="M638" s="76"/>
      <c r="N638" s="77"/>
      <c r="O638" s="77"/>
      <c r="P638" s="77"/>
      <c r="Q638" s="78"/>
      <c r="R638" s="78"/>
      <c r="S638" s="78"/>
      <c r="T638" s="78"/>
      <c r="U638" s="79"/>
      <c r="V638" s="79"/>
      <c r="W638" s="80"/>
    </row>
    <row r="639" spans="1:23" ht="20.100000000000001" customHeight="1" thickBot="1" x14ac:dyDescent="0.25">
      <c r="B639" s="59"/>
      <c r="C639" s="59"/>
      <c r="D639" s="59"/>
      <c r="E639" s="59"/>
      <c r="N639" s="59"/>
      <c r="O639" s="59"/>
      <c r="P639" s="59"/>
      <c r="Q639" s="59"/>
    </row>
    <row r="640" spans="1:23" ht="20.100000000000001" customHeight="1" x14ac:dyDescent="0.2">
      <c r="A640" s="54" t="str">
        <f>"Bateau "&amp;modele&amp;" n°"</f>
        <v>Bateau CA40 n°</v>
      </c>
      <c r="B640" s="55"/>
      <c r="C640" s="55"/>
      <c r="D640" s="55"/>
      <c r="E640" s="55"/>
      <c r="F640" s="56">
        <v>18</v>
      </c>
      <c r="G640" s="57" t="str">
        <f>"cde n°"</f>
        <v>cde n°</v>
      </c>
      <c r="H640" s="57"/>
      <c r="I640" s="55" t="s">
        <v>322</v>
      </c>
      <c r="J640" s="55"/>
      <c r="K640" s="58"/>
      <c r="L640" s="59"/>
      <c r="M640" s="54" t="str">
        <f>"Bateau "&amp;modele&amp;" n°"</f>
        <v>Bateau CA40 n°</v>
      </c>
      <c r="N640" s="55"/>
      <c r="O640" s="55"/>
      <c r="P640" s="55"/>
      <c r="Q640" s="55"/>
      <c r="R640" s="56">
        <v>18</v>
      </c>
      <c r="S640" s="57" t="str">
        <f>"cde n°"</f>
        <v>cde n°</v>
      </c>
      <c r="T640" s="57"/>
      <c r="U640" s="55" t="s">
        <v>322</v>
      </c>
      <c r="V640" s="55"/>
      <c r="W640" s="58"/>
    </row>
    <row r="641" spans="1:23" ht="20.100000000000001" customHeight="1" x14ac:dyDescent="0.2">
      <c r="A641" s="63"/>
      <c r="B641" s="64"/>
      <c r="C641" s="64"/>
      <c r="D641" s="64"/>
      <c r="E641" s="64"/>
      <c r="F641" s="65"/>
      <c r="G641" s="66"/>
      <c r="H641" s="66"/>
      <c r="I641" s="64"/>
      <c r="J641" s="64"/>
      <c r="K641" s="67"/>
      <c r="L641" s="59"/>
      <c r="M641" s="63"/>
      <c r="N641" s="64"/>
      <c r="O641" s="64"/>
      <c r="P641" s="64"/>
      <c r="Q641" s="64"/>
      <c r="R641" s="65"/>
      <c r="S641" s="66"/>
      <c r="T641" s="66"/>
      <c r="U641" s="64"/>
      <c r="V641" s="64"/>
      <c r="W641" s="67"/>
    </row>
    <row r="642" spans="1:23" ht="20.100000000000001" customHeight="1" x14ac:dyDescent="0.2">
      <c r="A642" s="101" t="s">
        <v>168</v>
      </c>
      <c r="B642" s="69"/>
      <c r="C642" s="69"/>
      <c r="D642" s="69"/>
      <c r="E642" s="69"/>
      <c r="F642" s="69"/>
      <c r="G642" s="69"/>
      <c r="H642" s="69"/>
      <c r="I642" s="69"/>
      <c r="J642" s="69"/>
      <c r="K642" s="70"/>
      <c r="M642" s="101" t="s">
        <v>168</v>
      </c>
      <c r="N642" s="69"/>
      <c r="O642" s="69"/>
      <c r="P642" s="69"/>
      <c r="Q642" s="69"/>
      <c r="R642" s="69"/>
      <c r="S642" s="69"/>
      <c r="T642" s="69"/>
      <c r="U642" s="69"/>
      <c r="V642" s="69"/>
      <c r="W642" s="70"/>
    </row>
    <row r="643" spans="1:23" ht="20.100000000000001" customHeight="1" x14ac:dyDescent="0.2">
      <c r="A643" s="71" t="s">
        <v>364</v>
      </c>
      <c r="B643" s="72"/>
      <c r="C643" s="72"/>
      <c r="D643" s="72"/>
      <c r="E643" s="72"/>
      <c r="F643" s="72"/>
      <c r="G643" s="72"/>
      <c r="H643" s="69" t="s">
        <v>365</v>
      </c>
      <c r="I643" s="69"/>
      <c r="J643" s="69"/>
      <c r="K643" s="70"/>
      <c r="M643" s="71" t="s">
        <v>364</v>
      </c>
      <c r="N643" s="72"/>
      <c r="O643" s="72"/>
      <c r="P643" s="72"/>
      <c r="Q643" s="72"/>
      <c r="R643" s="72"/>
      <c r="S643" s="72"/>
      <c r="T643" s="69" t="s">
        <v>366</v>
      </c>
      <c r="U643" s="69"/>
      <c r="V643" s="69"/>
      <c r="W643" s="70"/>
    </row>
    <row r="644" spans="1:23" ht="20.100000000000001" customHeight="1" x14ac:dyDescent="0.2">
      <c r="A644" s="73" t="s">
        <v>367</v>
      </c>
      <c r="B644" s="74"/>
      <c r="C644" s="74"/>
      <c r="D644" s="74"/>
      <c r="E644" s="66" t="s">
        <v>169</v>
      </c>
      <c r="F644" s="66"/>
      <c r="G644" s="66"/>
      <c r="H644" s="66"/>
      <c r="I644" s="66"/>
      <c r="J644" s="66"/>
      <c r="K644" s="75"/>
      <c r="M644" s="73" t="s">
        <v>367</v>
      </c>
      <c r="N644" s="74"/>
      <c r="O644" s="74"/>
      <c r="P644" s="74"/>
      <c r="Q644" s="66" t="s">
        <v>169</v>
      </c>
      <c r="R644" s="66"/>
      <c r="S644" s="66"/>
      <c r="T644" s="66"/>
      <c r="U644" s="66"/>
      <c r="V644" s="66"/>
      <c r="W644" s="75"/>
    </row>
    <row r="645" spans="1:23" ht="20.100000000000001" customHeight="1" x14ac:dyDescent="0.2">
      <c r="A645" s="73"/>
      <c r="B645" s="74"/>
      <c r="C645" s="74"/>
      <c r="D645" s="74"/>
      <c r="E645" s="66"/>
      <c r="F645" s="66"/>
      <c r="G645" s="66"/>
      <c r="H645" s="66"/>
      <c r="I645" s="66"/>
      <c r="J645" s="66"/>
      <c r="K645" s="75"/>
      <c r="M645" s="73"/>
      <c r="N645" s="74"/>
      <c r="O645" s="74"/>
      <c r="P645" s="74"/>
      <c r="Q645" s="66"/>
      <c r="R645" s="66"/>
      <c r="S645" s="66"/>
      <c r="T645" s="66"/>
      <c r="U645" s="66"/>
      <c r="V645" s="66"/>
      <c r="W645" s="75"/>
    </row>
    <row r="646" spans="1:23" ht="20.100000000000001" customHeight="1" x14ac:dyDescent="0.2">
      <c r="A646" s="73" t="s">
        <v>368</v>
      </c>
      <c r="B646" s="74"/>
      <c r="C646" s="74"/>
      <c r="D646" s="74"/>
      <c r="E646" s="64" t="e">
        <f>client</f>
        <v>#VALUE!</v>
      </c>
      <c r="F646" s="64"/>
      <c r="G646" s="64"/>
      <c r="H646" s="64"/>
      <c r="I646" s="66" t="s">
        <v>161</v>
      </c>
      <c r="J646" s="66"/>
      <c r="K646" s="75"/>
      <c r="M646" s="73" t="s">
        <v>368</v>
      </c>
      <c r="N646" s="74"/>
      <c r="O646" s="74"/>
      <c r="P646" s="74"/>
      <c r="Q646" s="64" t="e">
        <f>client</f>
        <v>#VALUE!</v>
      </c>
      <c r="R646" s="64"/>
      <c r="S646" s="64"/>
      <c r="T646" s="64"/>
      <c r="U646" s="66" t="s">
        <v>161</v>
      </c>
      <c r="V646" s="66"/>
      <c r="W646" s="75"/>
    </row>
    <row r="647" spans="1:23" ht="20.100000000000001" customHeight="1" thickBot="1" x14ac:dyDescent="0.25">
      <c r="A647" s="76"/>
      <c r="B647" s="77"/>
      <c r="C647" s="77"/>
      <c r="D647" s="77"/>
      <c r="E647" s="78"/>
      <c r="F647" s="78"/>
      <c r="G647" s="78"/>
      <c r="H647" s="78"/>
      <c r="I647" s="79"/>
      <c r="J647" s="79"/>
      <c r="K647" s="80"/>
      <c r="M647" s="76"/>
      <c r="N647" s="77"/>
      <c r="O647" s="77"/>
      <c r="P647" s="77"/>
      <c r="Q647" s="78"/>
      <c r="R647" s="78"/>
      <c r="S647" s="78"/>
      <c r="T647" s="78"/>
      <c r="U647" s="79"/>
      <c r="V647" s="79"/>
      <c r="W647" s="80"/>
    </row>
    <row r="648" spans="1:23" ht="20.100000000000001" customHeight="1" thickBot="1" x14ac:dyDescent="0.25">
      <c r="B648" s="59"/>
      <c r="C648" s="59"/>
      <c r="D648" s="59"/>
      <c r="E648" s="59"/>
      <c r="N648" s="59"/>
      <c r="O648" s="59"/>
      <c r="P648" s="59"/>
      <c r="Q648" s="59"/>
    </row>
    <row r="649" spans="1:23" ht="20.100000000000001" customHeight="1" x14ac:dyDescent="0.2">
      <c r="A649" s="54" t="str">
        <f>"Bateau "&amp;modele&amp;" n°"</f>
        <v>Bateau CA40 n°</v>
      </c>
      <c r="B649" s="55"/>
      <c r="C649" s="55"/>
      <c r="D649" s="55"/>
      <c r="E649" s="55"/>
      <c r="F649" s="56">
        <v>18</v>
      </c>
      <c r="G649" s="57" t="str">
        <f>"cde n°"</f>
        <v>cde n°</v>
      </c>
      <c r="H649" s="57"/>
      <c r="I649" s="55" t="s">
        <v>322</v>
      </c>
      <c r="J649" s="55"/>
      <c r="K649" s="58"/>
      <c r="L649" s="59"/>
      <c r="M649" s="54" t="str">
        <f>"Bateau "&amp;modele&amp;" n°"</f>
        <v>Bateau CA40 n°</v>
      </c>
      <c r="N649" s="55"/>
      <c r="O649" s="55"/>
      <c r="P649" s="55"/>
      <c r="Q649" s="55"/>
      <c r="R649" s="56">
        <v>18</v>
      </c>
      <c r="S649" s="57" t="str">
        <f>"cde n°"</f>
        <v>cde n°</v>
      </c>
      <c r="T649" s="57"/>
      <c r="U649" s="55" t="s">
        <v>322</v>
      </c>
      <c r="V649" s="55"/>
      <c r="W649" s="58"/>
    </row>
    <row r="650" spans="1:23" ht="20.100000000000001" customHeight="1" x14ac:dyDescent="0.2">
      <c r="A650" s="63"/>
      <c r="B650" s="64"/>
      <c r="C650" s="64"/>
      <c r="D650" s="64"/>
      <c r="E650" s="64"/>
      <c r="F650" s="65"/>
      <c r="G650" s="66"/>
      <c r="H650" s="66"/>
      <c r="I650" s="64"/>
      <c r="J650" s="64"/>
      <c r="K650" s="67"/>
      <c r="L650" s="59"/>
      <c r="M650" s="63"/>
      <c r="N650" s="64"/>
      <c r="O650" s="64"/>
      <c r="P650" s="64"/>
      <c r="Q650" s="64"/>
      <c r="R650" s="65"/>
      <c r="S650" s="66"/>
      <c r="T650" s="66"/>
      <c r="U650" s="64"/>
      <c r="V650" s="64"/>
      <c r="W650" s="67"/>
    </row>
    <row r="651" spans="1:23" ht="20.100000000000001" customHeight="1" x14ac:dyDescent="0.2">
      <c r="A651" s="101" t="s">
        <v>170</v>
      </c>
      <c r="B651" s="69"/>
      <c r="C651" s="69"/>
      <c r="D651" s="69"/>
      <c r="E651" s="69"/>
      <c r="F651" s="69"/>
      <c r="G651" s="69"/>
      <c r="H651" s="69"/>
      <c r="I651" s="69"/>
      <c r="J651" s="69"/>
      <c r="K651" s="70"/>
      <c r="M651" s="102" t="s">
        <v>184</v>
      </c>
      <c r="N651" s="69"/>
      <c r="O651" s="69"/>
      <c r="P651" s="69"/>
      <c r="Q651" s="69"/>
      <c r="R651" s="69"/>
      <c r="S651" s="69"/>
      <c r="T651" s="69"/>
      <c r="U651" s="69"/>
      <c r="V651" s="69"/>
      <c r="W651" s="70"/>
    </row>
    <row r="652" spans="1:23" ht="20.100000000000001" customHeight="1" x14ac:dyDescent="0.2">
      <c r="A652" s="71" t="s">
        <v>364</v>
      </c>
      <c r="B652" s="72"/>
      <c r="C652" s="72"/>
      <c r="D652" s="72"/>
      <c r="E652" s="72"/>
      <c r="F652" s="72"/>
      <c r="G652" s="72"/>
      <c r="H652" s="69" t="s">
        <v>377</v>
      </c>
      <c r="I652" s="69"/>
      <c r="J652" s="69"/>
      <c r="K652" s="70"/>
      <c r="M652" s="71" t="s">
        <v>364</v>
      </c>
      <c r="N652" s="72"/>
      <c r="O652" s="72"/>
      <c r="P652" s="72"/>
      <c r="Q652" s="72"/>
      <c r="R652" s="72"/>
      <c r="S652" s="72"/>
      <c r="T652" s="69" t="s">
        <v>377</v>
      </c>
      <c r="U652" s="69"/>
      <c r="V652" s="69"/>
      <c r="W652" s="70"/>
    </row>
    <row r="653" spans="1:23" ht="20.100000000000001" customHeight="1" x14ac:dyDescent="0.2">
      <c r="A653" s="73" t="s">
        <v>367</v>
      </c>
      <c r="B653" s="74"/>
      <c r="C653" s="74"/>
      <c r="D653" s="74"/>
      <c r="E653" s="66" t="s">
        <v>171</v>
      </c>
      <c r="F653" s="66"/>
      <c r="G653" s="66"/>
      <c r="H653" s="66"/>
      <c r="I653" s="66"/>
      <c r="J653" s="66"/>
      <c r="K653" s="75"/>
      <c r="M653" s="73" t="s">
        <v>367</v>
      </c>
      <c r="N653" s="74"/>
      <c r="O653" s="74"/>
      <c r="P653" s="74"/>
      <c r="Q653" s="66" t="s">
        <v>185</v>
      </c>
      <c r="R653" s="66"/>
      <c r="S653" s="66"/>
      <c r="T653" s="66"/>
      <c r="U653" s="66"/>
      <c r="V653" s="66"/>
      <c r="W653" s="75"/>
    </row>
    <row r="654" spans="1:23" ht="20.100000000000001" customHeight="1" x14ac:dyDescent="0.2">
      <c r="A654" s="73"/>
      <c r="B654" s="74"/>
      <c r="C654" s="74"/>
      <c r="D654" s="74"/>
      <c r="E654" s="66"/>
      <c r="F654" s="66"/>
      <c r="G654" s="66"/>
      <c r="H654" s="66"/>
      <c r="I654" s="66"/>
      <c r="J654" s="66"/>
      <c r="K654" s="75"/>
      <c r="M654" s="73"/>
      <c r="N654" s="74"/>
      <c r="O654" s="74"/>
      <c r="P654" s="74"/>
      <c r="Q654" s="66"/>
      <c r="R654" s="66"/>
      <c r="S654" s="66"/>
      <c r="T654" s="66"/>
      <c r="U654" s="66"/>
      <c r="V654" s="66"/>
      <c r="W654" s="75"/>
    </row>
    <row r="655" spans="1:23" ht="20.100000000000001" customHeight="1" x14ac:dyDescent="0.2">
      <c r="A655" s="73" t="s">
        <v>368</v>
      </c>
      <c r="B655" s="74"/>
      <c r="C655" s="74"/>
      <c r="D655" s="74"/>
      <c r="E655" s="64" t="e">
        <f>client</f>
        <v>#VALUE!</v>
      </c>
      <c r="F655" s="64"/>
      <c r="G655" s="64"/>
      <c r="H655" s="64"/>
      <c r="I655" s="66" t="s">
        <v>161</v>
      </c>
      <c r="J655" s="66"/>
      <c r="K655" s="75"/>
      <c r="M655" s="73" t="s">
        <v>368</v>
      </c>
      <c r="N655" s="74"/>
      <c r="O655" s="74"/>
      <c r="P655" s="74"/>
      <c r="Q655" s="64" t="e">
        <f>client</f>
        <v>#VALUE!</v>
      </c>
      <c r="R655" s="64"/>
      <c r="S655" s="64"/>
      <c r="T655" s="64"/>
      <c r="U655" s="66" t="s">
        <v>186</v>
      </c>
      <c r="V655" s="66"/>
      <c r="W655" s="75"/>
    </row>
    <row r="656" spans="1:23" ht="20.100000000000001" customHeight="1" thickBot="1" x14ac:dyDescent="0.25">
      <c r="A656" s="76"/>
      <c r="B656" s="77"/>
      <c r="C656" s="77"/>
      <c r="D656" s="77"/>
      <c r="E656" s="78"/>
      <c r="F656" s="78"/>
      <c r="G656" s="78"/>
      <c r="H656" s="78"/>
      <c r="I656" s="79"/>
      <c r="J656" s="79"/>
      <c r="K656" s="80"/>
      <c r="M656" s="76"/>
      <c r="N656" s="77"/>
      <c r="O656" s="77"/>
      <c r="P656" s="77"/>
      <c r="Q656" s="78"/>
      <c r="R656" s="78"/>
      <c r="S656" s="78"/>
      <c r="T656" s="78"/>
      <c r="U656" s="79"/>
      <c r="V656" s="79"/>
      <c r="W656" s="80"/>
    </row>
    <row r="657" spans="1:23" ht="20.100000000000001" customHeight="1" thickBot="1" x14ac:dyDescent="0.25">
      <c r="B657" s="59"/>
      <c r="C657" s="59"/>
      <c r="D657" s="59"/>
      <c r="E657" s="59"/>
      <c r="N657" s="59"/>
      <c r="O657" s="59"/>
      <c r="P657" s="59"/>
      <c r="Q657" s="59"/>
    </row>
    <row r="658" spans="1:23" ht="20.100000000000001" customHeight="1" x14ac:dyDescent="0.2">
      <c r="A658" s="54" t="str">
        <f>"Bateau "&amp;modele&amp;" n°"</f>
        <v>Bateau CA40 n°</v>
      </c>
      <c r="B658" s="55"/>
      <c r="C658" s="55"/>
      <c r="D658" s="55"/>
      <c r="E658" s="55"/>
      <c r="F658" s="56">
        <v>18</v>
      </c>
      <c r="G658" s="57" t="str">
        <f>"cde n°"</f>
        <v>cde n°</v>
      </c>
      <c r="H658" s="57"/>
      <c r="I658" s="55" t="s">
        <v>322</v>
      </c>
      <c r="J658" s="55"/>
      <c r="K658" s="58"/>
      <c r="L658" s="59"/>
      <c r="M658" s="54" t="str">
        <f>"Bateau "&amp;modele&amp;" n°"</f>
        <v>Bateau CA40 n°</v>
      </c>
      <c r="N658" s="55"/>
      <c r="O658" s="55"/>
      <c r="P658" s="55"/>
      <c r="Q658" s="55"/>
      <c r="R658" s="56">
        <v>18</v>
      </c>
      <c r="S658" s="57" t="str">
        <f>"cde n°"</f>
        <v>cde n°</v>
      </c>
      <c r="T658" s="57"/>
      <c r="U658" s="55" t="s">
        <v>322</v>
      </c>
      <c r="V658" s="55"/>
      <c r="W658" s="58"/>
    </row>
    <row r="659" spans="1:23" ht="20.100000000000001" customHeight="1" x14ac:dyDescent="0.2">
      <c r="A659" s="63"/>
      <c r="B659" s="64"/>
      <c r="C659" s="64"/>
      <c r="D659" s="64"/>
      <c r="E659" s="64"/>
      <c r="F659" s="65"/>
      <c r="G659" s="66"/>
      <c r="H659" s="66"/>
      <c r="I659" s="64"/>
      <c r="J659" s="64"/>
      <c r="K659" s="67"/>
      <c r="L659" s="59"/>
      <c r="M659" s="63"/>
      <c r="N659" s="64"/>
      <c r="O659" s="64"/>
      <c r="P659" s="64"/>
      <c r="Q659" s="64"/>
      <c r="R659" s="65"/>
      <c r="S659" s="66"/>
      <c r="T659" s="66"/>
      <c r="U659" s="64"/>
      <c r="V659" s="64"/>
      <c r="W659" s="67"/>
    </row>
    <row r="660" spans="1:23" ht="20.100000000000001" customHeight="1" x14ac:dyDescent="0.2">
      <c r="A660" s="102" t="s">
        <v>187</v>
      </c>
      <c r="B660" s="69"/>
      <c r="C660" s="69"/>
      <c r="D660" s="69"/>
      <c r="E660" s="69"/>
      <c r="F660" s="69"/>
      <c r="G660" s="69"/>
      <c r="H660" s="69"/>
      <c r="I660" s="69"/>
      <c r="J660" s="69"/>
      <c r="K660" s="70"/>
      <c r="M660" s="102" t="s">
        <v>187</v>
      </c>
      <c r="N660" s="69"/>
      <c r="O660" s="69"/>
      <c r="P660" s="69"/>
      <c r="Q660" s="69"/>
      <c r="R660" s="69"/>
      <c r="S660" s="69"/>
      <c r="T660" s="69"/>
      <c r="U660" s="69"/>
      <c r="V660" s="69"/>
      <c r="W660" s="70"/>
    </row>
    <row r="661" spans="1:23" ht="20.100000000000001" customHeight="1" x14ac:dyDescent="0.2">
      <c r="A661" s="71" t="s">
        <v>364</v>
      </c>
      <c r="B661" s="72"/>
      <c r="C661" s="72"/>
      <c r="D661" s="72"/>
      <c r="E661" s="72"/>
      <c r="F661" s="72"/>
      <c r="G661" s="72"/>
      <c r="H661" s="69" t="s">
        <v>378</v>
      </c>
      <c r="I661" s="69"/>
      <c r="J661" s="69"/>
      <c r="K661" s="70"/>
      <c r="M661" s="71" t="s">
        <v>364</v>
      </c>
      <c r="N661" s="72"/>
      <c r="O661" s="72"/>
      <c r="P661" s="72"/>
      <c r="Q661" s="72"/>
      <c r="R661" s="72"/>
      <c r="S661" s="72"/>
      <c r="T661" s="69" t="s">
        <v>379</v>
      </c>
      <c r="U661" s="69"/>
      <c r="V661" s="69"/>
      <c r="W661" s="70"/>
    </row>
    <row r="662" spans="1:23" ht="20.100000000000001" customHeight="1" x14ac:dyDescent="0.2">
      <c r="A662" s="73" t="s">
        <v>367</v>
      </c>
      <c r="B662" s="74"/>
      <c r="C662" s="74"/>
      <c r="D662" s="74"/>
      <c r="E662" s="66" t="s">
        <v>188</v>
      </c>
      <c r="F662" s="66"/>
      <c r="G662" s="66"/>
      <c r="H662" s="66"/>
      <c r="I662" s="66"/>
      <c r="J662" s="66"/>
      <c r="K662" s="75"/>
      <c r="M662" s="73" t="s">
        <v>367</v>
      </c>
      <c r="N662" s="74"/>
      <c r="O662" s="74"/>
      <c r="P662" s="74"/>
      <c r="Q662" s="66" t="s">
        <v>188</v>
      </c>
      <c r="R662" s="66"/>
      <c r="S662" s="66"/>
      <c r="T662" s="66"/>
      <c r="U662" s="66"/>
      <c r="V662" s="66"/>
      <c r="W662" s="75"/>
    </row>
    <row r="663" spans="1:23" ht="20.100000000000001" customHeight="1" x14ac:dyDescent="0.2">
      <c r="A663" s="73"/>
      <c r="B663" s="74"/>
      <c r="C663" s="74"/>
      <c r="D663" s="74"/>
      <c r="E663" s="66"/>
      <c r="F663" s="66"/>
      <c r="G663" s="66"/>
      <c r="H663" s="66"/>
      <c r="I663" s="66"/>
      <c r="J663" s="66"/>
      <c r="K663" s="75"/>
      <c r="M663" s="73"/>
      <c r="N663" s="74"/>
      <c r="O663" s="74"/>
      <c r="P663" s="74"/>
      <c r="Q663" s="66"/>
      <c r="R663" s="66"/>
      <c r="S663" s="66"/>
      <c r="T663" s="66"/>
      <c r="U663" s="66"/>
      <c r="V663" s="66"/>
      <c r="W663" s="75"/>
    </row>
    <row r="664" spans="1:23" ht="20.100000000000001" customHeight="1" x14ac:dyDescent="0.2">
      <c r="A664" s="73" t="s">
        <v>368</v>
      </c>
      <c r="B664" s="74"/>
      <c r="C664" s="74"/>
      <c r="D664" s="74"/>
      <c r="E664" s="64" t="e">
        <f>client</f>
        <v>#VALUE!</v>
      </c>
      <c r="F664" s="64"/>
      <c r="G664" s="64"/>
      <c r="H664" s="64"/>
      <c r="I664" s="66" t="s">
        <v>186</v>
      </c>
      <c r="J664" s="66"/>
      <c r="K664" s="75"/>
      <c r="M664" s="73" t="s">
        <v>368</v>
      </c>
      <c r="N664" s="74"/>
      <c r="O664" s="74"/>
      <c r="P664" s="74"/>
      <c r="Q664" s="64" t="e">
        <f>client</f>
        <v>#VALUE!</v>
      </c>
      <c r="R664" s="64"/>
      <c r="S664" s="64"/>
      <c r="T664" s="64"/>
      <c r="U664" s="66" t="s">
        <v>186</v>
      </c>
      <c r="V664" s="66"/>
      <c r="W664" s="75"/>
    </row>
    <row r="665" spans="1:23" ht="20.100000000000001" customHeight="1" thickBot="1" x14ac:dyDescent="0.25">
      <c r="A665" s="76"/>
      <c r="B665" s="77"/>
      <c r="C665" s="77"/>
      <c r="D665" s="77"/>
      <c r="E665" s="78"/>
      <c r="F665" s="78"/>
      <c r="G665" s="78"/>
      <c r="H665" s="78"/>
      <c r="I665" s="79"/>
      <c r="J665" s="79"/>
      <c r="K665" s="80"/>
      <c r="M665" s="76"/>
      <c r="N665" s="77"/>
      <c r="O665" s="77"/>
      <c r="P665" s="77"/>
      <c r="Q665" s="78"/>
      <c r="R665" s="78"/>
      <c r="S665" s="78"/>
      <c r="T665" s="78"/>
      <c r="U665" s="79"/>
      <c r="V665" s="79"/>
      <c r="W665" s="80"/>
    </row>
    <row r="666" spans="1:23" ht="20.100000000000001" customHeight="1" thickBot="1" x14ac:dyDescent="0.25">
      <c r="B666" s="59"/>
      <c r="C666" s="59"/>
      <c r="D666" s="59"/>
      <c r="E666" s="59"/>
      <c r="N666" s="59"/>
      <c r="O666" s="59"/>
      <c r="P666" s="59"/>
      <c r="Q666" s="59"/>
    </row>
    <row r="667" spans="1:23" ht="20.100000000000001" customHeight="1" x14ac:dyDescent="0.2">
      <c r="A667" s="54" t="str">
        <f>"Bateau "&amp;modele&amp;" n°"</f>
        <v>Bateau CA40 n°</v>
      </c>
      <c r="B667" s="55"/>
      <c r="C667" s="55"/>
      <c r="D667" s="55"/>
      <c r="E667" s="55"/>
      <c r="F667" s="56">
        <v>18</v>
      </c>
      <c r="G667" s="57" t="str">
        <f>"cde n°"</f>
        <v>cde n°</v>
      </c>
      <c r="H667" s="57"/>
      <c r="I667" s="55" t="s">
        <v>322</v>
      </c>
      <c r="J667" s="55"/>
      <c r="K667" s="58"/>
      <c r="L667" s="59"/>
      <c r="M667" s="54" t="str">
        <f>"Bateau "&amp;modele&amp;" n°"</f>
        <v>Bateau CA40 n°</v>
      </c>
      <c r="N667" s="55"/>
      <c r="O667" s="55"/>
      <c r="P667" s="55"/>
      <c r="Q667" s="55"/>
      <c r="R667" s="56">
        <v>18</v>
      </c>
      <c r="S667" s="57" t="str">
        <f>"cde n°"</f>
        <v>cde n°</v>
      </c>
      <c r="T667" s="57"/>
      <c r="U667" s="55" t="s">
        <v>322</v>
      </c>
      <c r="V667" s="55"/>
      <c r="W667" s="58"/>
    </row>
    <row r="668" spans="1:23" ht="20.100000000000001" customHeight="1" x14ac:dyDescent="0.2">
      <c r="A668" s="63"/>
      <c r="B668" s="64"/>
      <c r="C668" s="64"/>
      <c r="D668" s="64"/>
      <c r="E668" s="64"/>
      <c r="F668" s="65"/>
      <c r="G668" s="66"/>
      <c r="H668" s="66"/>
      <c r="I668" s="64"/>
      <c r="J668" s="64"/>
      <c r="K668" s="67"/>
      <c r="L668" s="59"/>
      <c r="M668" s="63"/>
      <c r="N668" s="64"/>
      <c r="O668" s="64"/>
      <c r="P668" s="64"/>
      <c r="Q668" s="64"/>
      <c r="R668" s="65"/>
      <c r="S668" s="66"/>
      <c r="T668" s="66"/>
      <c r="U668" s="64"/>
      <c r="V668" s="64"/>
      <c r="W668" s="67"/>
    </row>
    <row r="669" spans="1:23" ht="20.100000000000001" customHeight="1" x14ac:dyDescent="0.2">
      <c r="A669" s="102" t="s">
        <v>187</v>
      </c>
      <c r="B669" s="69"/>
      <c r="C669" s="69"/>
      <c r="D669" s="69"/>
      <c r="E669" s="69"/>
      <c r="F669" s="69"/>
      <c r="G669" s="69"/>
      <c r="H669" s="69"/>
      <c r="I669" s="69"/>
      <c r="J669" s="69"/>
      <c r="K669" s="70"/>
      <c r="M669" s="102" t="s">
        <v>187</v>
      </c>
      <c r="N669" s="69"/>
      <c r="O669" s="69"/>
      <c r="P669" s="69"/>
      <c r="Q669" s="69"/>
      <c r="R669" s="69"/>
      <c r="S669" s="69"/>
      <c r="T669" s="69"/>
      <c r="U669" s="69"/>
      <c r="V669" s="69"/>
      <c r="W669" s="70"/>
    </row>
    <row r="670" spans="1:23" ht="20.100000000000001" customHeight="1" x14ac:dyDescent="0.2">
      <c r="A670" s="71" t="s">
        <v>364</v>
      </c>
      <c r="B670" s="72"/>
      <c r="C670" s="72"/>
      <c r="D670" s="72"/>
      <c r="E670" s="72"/>
      <c r="F670" s="72"/>
      <c r="G670" s="72"/>
      <c r="H670" s="69" t="s">
        <v>380</v>
      </c>
      <c r="I670" s="69"/>
      <c r="J670" s="69"/>
      <c r="K670" s="70"/>
      <c r="M670" s="71" t="s">
        <v>364</v>
      </c>
      <c r="N670" s="72"/>
      <c r="O670" s="72"/>
      <c r="P670" s="72"/>
      <c r="Q670" s="72"/>
      <c r="R670" s="72"/>
      <c r="S670" s="72"/>
      <c r="T670" s="69" t="s">
        <v>381</v>
      </c>
      <c r="U670" s="69"/>
      <c r="V670" s="69"/>
      <c r="W670" s="70"/>
    </row>
    <row r="671" spans="1:23" ht="20.100000000000001" customHeight="1" x14ac:dyDescent="0.2">
      <c r="A671" s="73" t="s">
        <v>367</v>
      </c>
      <c r="B671" s="74"/>
      <c r="C671" s="74"/>
      <c r="D671" s="74"/>
      <c r="E671" s="66" t="s">
        <v>188</v>
      </c>
      <c r="F671" s="66"/>
      <c r="G671" s="66"/>
      <c r="H671" s="66"/>
      <c r="I671" s="66"/>
      <c r="J671" s="66"/>
      <c r="K671" s="75"/>
      <c r="M671" s="73" t="s">
        <v>367</v>
      </c>
      <c r="N671" s="74"/>
      <c r="O671" s="74"/>
      <c r="P671" s="74"/>
      <c r="Q671" s="66" t="s">
        <v>188</v>
      </c>
      <c r="R671" s="66"/>
      <c r="S671" s="66"/>
      <c r="T671" s="66"/>
      <c r="U671" s="66"/>
      <c r="V671" s="66"/>
      <c r="W671" s="75"/>
    </row>
    <row r="672" spans="1:23" ht="20.100000000000001" customHeight="1" x14ac:dyDescent="0.2">
      <c r="A672" s="73"/>
      <c r="B672" s="74"/>
      <c r="C672" s="74"/>
      <c r="D672" s="74"/>
      <c r="E672" s="66"/>
      <c r="F672" s="66"/>
      <c r="G672" s="66"/>
      <c r="H672" s="66"/>
      <c r="I672" s="66"/>
      <c r="J672" s="66"/>
      <c r="K672" s="75"/>
      <c r="M672" s="73"/>
      <c r="N672" s="74"/>
      <c r="O672" s="74"/>
      <c r="P672" s="74"/>
      <c r="Q672" s="66"/>
      <c r="R672" s="66"/>
      <c r="S672" s="66"/>
      <c r="T672" s="66"/>
      <c r="U672" s="66"/>
      <c r="V672" s="66"/>
      <c r="W672" s="75"/>
    </row>
    <row r="673" spans="1:23" ht="20.100000000000001" customHeight="1" x14ac:dyDescent="0.2">
      <c r="A673" s="73" t="s">
        <v>368</v>
      </c>
      <c r="B673" s="74"/>
      <c r="C673" s="74"/>
      <c r="D673" s="74"/>
      <c r="E673" s="64" t="e">
        <f>client</f>
        <v>#VALUE!</v>
      </c>
      <c r="F673" s="64"/>
      <c r="G673" s="64"/>
      <c r="H673" s="64"/>
      <c r="I673" s="66" t="s">
        <v>186</v>
      </c>
      <c r="J673" s="66"/>
      <c r="K673" s="75"/>
      <c r="M673" s="73" t="s">
        <v>368</v>
      </c>
      <c r="N673" s="74"/>
      <c r="O673" s="74"/>
      <c r="P673" s="74"/>
      <c r="Q673" s="64" t="e">
        <f>client</f>
        <v>#VALUE!</v>
      </c>
      <c r="R673" s="64"/>
      <c r="S673" s="64"/>
      <c r="T673" s="64"/>
      <c r="U673" s="66" t="s">
        <v>186</v>
      </c>
      <c r="V673" s="66"/>
      <c r="W673" s="75"/>
    </row>
    <row r="674" spans="1:23" ht="20.100000000000001" customHeight="1" thickBot="1" x14ac:dyDescent="0.25">
      <c r="A674" s="76"/>
      <c r="B674" s="77"/>
      <c r="C674" s="77"/>
      <c r="D674" s="77"/>
      <c r="E674" s="78"/>
      <c r="F674" s="78"/>
      <c r="G674" s="78"/>
      <c r="H674" s="78"/>
      <c r="I674" s="79"/>
      <c r="J674" s="79"/>
      <c r="K674" s="80"/>
      <c r="M674" s="76"/>
      <c r="N674" s="77"/>
      <c r="O674" s="77"/>
      <c r="P674" s="77"/>
      <c r="Q674" s="78"/>
      <c r="R674" s="78"/>
      <c r="S674" s="78"/>
      <c r="T674" s="78"/>
      <c r="U674" s="79"/>
      <c r="V674" s="79"/>
      <c r="W674" s="80"/>
    </row>
    <row r="675" spans="1:23" ht="20.100000000000001" customHeight="1" thickBot="1" x14ac:dyDescent="0.25">
      <c r="B675" s="59"/>
      <c r="C675" s="59"/>
      <c r="D675" s="59"/>
      <c r="E675" s="59"/>
      <c r="N675" s="59"/>
      <c r="O675" s="59"/>
      <c r="P675" s="59"/>
      <c r="Q675" s="59"/>
    </row>
    <row r="676" spans="1:23" ht="20.100000000000001" customHeight="1" x14ac:dyDescent="0.2">
      <c r="A676" s="54" t="str">
        <f>"Bateau "&amp;modele&amp;" n°"</f>
        <v>Bateau CA40 n°</v>
      </c>
      <c r="B676" s="55"/>
      <c r="C676" s="55"/>
      <c r="D676" s="55"/>
      <c r="E676" s="55"/>
      <c r="F676" s="56">
        <v>18</v>
      </c>
      <c r="G676" s="57" t="str">
        <f>"cde n°"</f>
        <v>cde n°</v>
      </c>
      <c r="H676" s="57"/>
      <c r="I676" s="55" t="s">
        <v>322</v>
      </c>
      <c r="J676" s="55"/>
      <c r="K676" s="58"/>
      <c r="L676" s="59"/>
      <c r="M676" s="54" t="str">
        <f>"Bateau "&amp;modele&amp;" n°"</f>
        <v>Bateau CA40 n°</v>
      </c>
      <c r="N676" s="55"/>
      <c r="O676" s="55"/>
      <c r="P676" s="55"/>
      <c r="Q676" s="55"/>
      <c r="R676" s="56">
        <v>18</v>
      </c>
      <c r="S676" s="57" t="str">
        <f>"cde n°"</f>
        <v>cde n°</v>
      </c>
      <c r="T676" s="57"/>
      <c r="U676" s="55" t="s">
        <v>322</v>
      </c>
      <c r="V676" s="55"/>
      <c r="W676" s="58"/>
    </row>
    <row r="677" spans="1:23" ht="20.100000000000001" customHeight="1" x14ac:dyDescent="0.2">
      <c r="A677" s="63"/>
      <c r="B677" s="64"/>
      <c r="C677" s="64"/>
      <c r="D677" s="64"/>
      <c r="E677" s="64"/>
      <c r="F677" s="65"/>
      <c r="G677" s="66"/>
      <c r="H677" s="66"/>
      <c r="I677" s="64"/>
      <c r="J677" s="64"/>
      <c r="K677" s="67"/>
      <c r="L677" s="59"/>
      <c r="M677" s="63"/>
      <c r="N677" s="64"/>
      <c r="O677" s="64"/>
      <c r="P677" s="64"/>
      <c r="Q677" s="64"/>
      <c r="R677" s="65"/>
      <c r="S677" s="66"/>
      <c r="T677" s="66"/>
      <c r="U677" s="64"/>
      <c r="V677" s="64"/>
      <c r="W677" s="67"/>
    </row>
    <row r="678" spans="1:23" ht="20.100000000000001" customHeight="1" x14ac:dyDescent="0.2">
      <c r="A678" s="102" t="s">
        <v>193</v>
      </c>
      <c r="B678" s="69"/>
      <c r="C678" s="69"/>
      <c r="D678" s="69"/>
      <c r="E678" s="69"/>
      <c r="F678" s="69"/>
      <c r="G678" s="69"/>
      <c r="H678" s="69"/>
      <c r="I678" s="69"/>
      <c r="J678" s="69"/>
      <c r="K678" s="70"/>
      <c r="M678" s="102" t="s">
        <v>193</v>
      </c>
      <c r="N678" s="69"/>
      <c r="O678" s="69"/>
      <c r="P678" s="69"/>
      <c r="Q678" s="69"/>
      <c r="R678" s="69"/>
      <c r="S678" s="69"/>
      <c r="T678" s="69"/>
      <c r="U678" s="69"/>
      <c r="V678" s="69"/>
      <c r="W678" s="70"/>
    </row>
    <row r="679" spans="1:23" ht="20.100000000000001" customHeight="1" x14ac:dyDescent="0.2">
      <c r="A679" s="71" t="s">
        <v>364</v>
      </c>
      <c r="B679" s="72"/>
      <c r="C679" s="72"/>
      <c r="D679" s="72"/>
      <c r="E679" s="72"/>
      <c r="F679" s="72"/>
      <c r="G679" s="72"/>
      <c r="H679" s="69" t="s">
        <v>390</v>
      </c>
      <c r="I679" s="69"/>
      <c r="J679" s="69"/>
      <c r="K679" s="70"/>
      <c r="M679" s="71" t="s">
        <v>364</v>
      </c>
      <c r="N679" s="72"/>
      <c r="O679" s="72"/>
      <c r="P679" s="72"/>
      <c r="Q679" s="72"/>
      <c r="R679" s="72"/>
      <c r="S679" s="72"/>
      <c r="T679" s="69" t="s">
        <v>391</v>
      </c>
      <c r="U679" s="69"/>
      <c r="V679" s="69"/>
      <c r="W679" s="70"/>
    </row>
    <row r="680" spans="1:23" ht="20.100000000000001" customHeight="1" x14ac:dyDescent="0.2">
      <c r="A680" s="73" t="s">
        <v>367</v>
      </c>
      <c r="B680" s="74"/>
      <c r="C680" s="74"/>
      <c r="D680" s="74"/>
      <c r="E680" s="66" t="s">
        <v>194</v>
      </c>
      <c r="F680" s="66"/>
      <c r="G680" s="66"/>
      <c r="H680" s="66"/>
      <c r="I680" s="66"/>
      <c r="J680" s="66"/>
      <c r="K680" s="75"/>
      <c r="M680" s="73" t="s">
        <v>367</v>
      </c>
      <c r="N680" s="74"/>
      <c r="O680" s="74"/>
      <c r="P680" s="74"/>
      <c r="Q680" s="66" t="s">
        <v>194</v>
      </c>
      <c r="R680" s="66"/>
      <c r="S680" s="66"/>
      <c r="T680" s="66"/>
      <c r="U680" s="66"/>
      <c r="V680" s="66"/>
      <c r="W680" s="75"/>
    </row>
    <row r="681" spans="1:23" ht="20.100000000000001" customHeight="1" x14ac:dyDescent="0.2">
      <c r="A681" s="73"/>
      <c r="B681" s="74"/>
      <c r="C681" s="74"/>
      <c r="D681" s="74"/>
      <c r="E681" s="66"/>
      <c r="F681" s="66"/>
      <c r="G681" s="66"/>
      <c r="H681" s="66"/>
      <c r="I681" s="66"/>
      <c r="J681" s="66"/>
      <c r="K681" s="75"/>
      <c r="M681" s="73"/>
      <c r="N681" s="74"/>
      <c r="O681" s="74"/>
      <c r="P681" s="74"/>
      <c r="Q681" s="66"/>
      <c r="R681" s="66"/>
      <c r="S681" s="66"/>
      <c r="T681" s="66"/>
      <c r="U681" s="66"/>
      <c r="V681" s="66"/>
      <c r="W681" s="75"/>
    </row>
    <row r="682" spans="1:23" ht="20.100000000000001" customHeight="1" x14ac:dyDescent="0.2">
      <c r="A682" s="73" t="s">
        <v>368</v>
      </c>
      <c r="B682" s="74"/>
      <c r="C682" s="74"/>
      <c r="D682" s="74"/>
      <c r="E682" s="64" t="e">
        <f>client</f>
        <v>#VALUE!</v>
      </c>
      <c r="F682" s="64"/>
      <c r="G682" s="64"/>
      <c r="H682" s="64"/>
      <c r="I682" s="66" t="s">
        <v>186</v>
      </c>
      <c r="J682" s="66"/>
      <c r="K682" s="75"/>
      <c r="M682" s="73" t="s">
        <v>368</v>
      </c>
      <c r="N682" s="74"/>
      <c r="O682" s="74"/>
      <c r="P682" s="74"/>
      <c r="Q682" s="64" t="e">
        <f>client</f>
        <v>#VALUE!</v>
      </c>
      <c r="R682" s="64"/>
      <c r="S682" s="64"/>
      <c r="T682" s="64"/>
      <c r="U682" s="66" t="s">
        <v>186</v>
      </c>
      <c r="V682" s="66"/>
      <c r="W682" s="75"/>
    </row>
    <row r="683" spans="1:23" ht="20.100000000000001" customHeight="1" thickBot="1" x14ac:dyDescent="0.25">
      <c r="A683" s="76"/>
      <c r="B683" s="77"/>
      <c r="C683" s="77"/>
      <c r="D683" s="77"/>
      <c r="E683" s="78"/>
      <c r="F683" s="78"/>
      <c r="G683" s="78"/>
      <c r="H683" s="78"/>
      <c r="I683" s="79"/>
      <c r="J683" s="79"/>
      <c r="K683" s="80"/>
      <c r="M683" s="76"/>
      <c r="N683" s="77"/>
      <c r="O683" s="77"/>
      <c r="P683" s="77"/>
      <c r="Q683" s="78"/>
      <c r="R683" s="78"/>
      <c r="S683" s="78"/>
      <c r="T683" s="78"/>
      <c r="U683" s="79"/>
      <c r="V683" s="79"/>
      <c r="W683" s="80"/>
    </row>
    <row r="684" spans="1:23" ht="20.100000000000001" customHeight="1" thickBot="1" x14ac:dyDescent="0.25">
      <c r="B684" s="59"/>
      <c r="C684" s="59"/>
      <c r="D684" s="59"/>
      <c r="E684" s="59"/>
      <c r="N684" s="59"/>
      <c r="O684" s="59"/>
      <c r="P684" s="59"/>
      <c r="Q684" s="59"/>
    </row>
    <row r="685" spans="1:23" ht="20.100000000000001" customHeight="1" x14ac:dyDescent="0.2">
      <c r="A685" s="54" t="str">
        <f>"Bateau "&amp;modele&amp;" n°"</f>
        <v>Bateau CA40 n°</v>
      </c>
      <c r="B685" s="55"/>
      <c r="C685" s="55"/>
      <c r="D685" s="55"/>
      <c r="E685" s="55"/>
      <c r="F685" s="56">
        <v>18</v>
      </c>
      <c r="G685" s="57" t="str">
        <f>"cde n°"</f>
        <v>cde n°</v>
      </c>
      <c r="H685" s="57"/>
      <c r="I685" s="55" t="s">
        <v>322</v>
      </c>
      <c r="J685" s="55"/>
      <c r="K685" s="58"/>
      <c r="L685" s="59"/>
      <c r="M685" s="54" t="str">
        <f>"Bateau "&amp;modele&amp;" n°"</f>
        <v>Bateau CA40 n°</v>
      </c>
      <c r="N685" s="55"/>
      <c r="O685" s="55"/>
      <c r="P685" s="55"/>
      <c r="Q685" s="55"/>
      <c r="R685" s="56">
        <v>18</v>
      </c>
      <c r="S685" s="57" t="str">
        <f>"cde n°"</f>
        <v>cde n°</v>
      </c>
      <c r="T685" s="57"/>
      <c r="U685" s="55" t="s">
        <v>322</v>
      </c>
      <c r="V685" s="55"/>
      <c r="W685" s="58"/>
    </row>
    <row r="686" spans="1:23" ht="20.100000000000001" customHeight="1" x14ac:dyDescent="0.2">
      <c r="A686" s="63"/>
      <c r="B686" s="64"/>
      <c r="C686" s="64"/>
      <c r="D686" s="64"/>
      <c r="E686" s="64"/>
      <c r="F686" s="65"/>
      <c r="G686" s="66"/>
      <c r="H686" s="66"/>
      <c r="I686" s="64"/>
      <c r="J686" s="64"/>
      <c r="K686" s="67"/>
      <c r="L686" s="59"/>
      <c r="M686" s="63"/>
      <c r="N686" s="64"/>
      <c r="O686" s="64"/>
      <c r="P686" s="64"/>
      <c r="Q686" s="64"/>
      <c r="R686" s="65"/>
      <c r="S686" s="66"/>
      <c r="T686" s="66"/>
      <c r="U686" s="64"/>
      <c r="V686" s="64"/>
      <c r="W686" s="67"/>
    </row>
    <row r="687" spans="1:23" ht="20.100000000000001" customHeight="1" x14ac:dyDescent="0.2">
      <c r="A687" s="102" t="s">
        <v>193</v>
      </c>
      <c r="B687" s="69"/>
      <c r="C687" s="69"/>
      <c r="D687" s="69"/>
      <c r="E687" s="69"/>
      <c r="F687" s="69"/>
      <c r="G687" s="69"/>
      <c r="H687" s="69"/>
      <c r="I687" s="69"/>
      <c r="J687" s="69"/>
      <c r="K687" s="70"/>
      <c r="M687" s="102" t="s">
        <v>193</v>
      </c>
      <c r="N687" s="69"/>
      <c r="O687" s="69"/>
      <c r="P687" s="69"/>
      <c r="Q687" s="69"/>
      <c r="R687" s="69"/>
      <c r="S687" s="69"/>
      <c r="T687" s="69"/>
      <c r="U687" s="69"/>
      <c r="V687" s="69"/>
      <c r="W687" s="70"/>
    </row>
    <row r="688" spans="1:23" ht="20.100000000000001" customHeight="1" x14ac:dyDescent="0.2">
      <c r="A688" s="71" t="s">
        <v>364</v>
      </c>
      <c r="B688" s="72"/>
      <c r="C688" s="72"/>
      <c r="D688" s="72"/>
      <c r="E688" s="72"/>
      <c r="F688" s="72"/>
      <c r="G688" s="72"/>
      <c r="H688" s="69" t="s">
        <v>392</v>
      </c>
      <c r="I688" s="69"/>
      <c r="J688" s="69"/>
      <c r="K688" s="70"/>
      <c r="M688" s="71" t="s">
        <v>364</v>
      </c>
      <c r="N688" s="72"/>
      <c r="O688" s="72"/>
      <c r="P688" s="72"/>
      <c r="Q688" s="72"/>
      <c r="R688" s="72"/>
      <c r="S688" s="72"/>
      <c r="T688" s="69" t="s">
        <v>393</v>
      </c>
      <c r="U688" s="69"/>
      <c r="V688" s="69"/>
      <c r="W688" s="70"/>
    </row>
    <row r="689" spans="1:23" ht="20.100000000000001" customHeight="1" x14ac:dyDescent="0.2">
      <c r="A689" s="73" t="s">
        <v>367</v>
      </c>
      <c r="B689" s="74"/>
      <c r="C689" s="74"/>
      <c r="D689" s="74"/>
      <c r="E689" s="66" t="s">
        <v>194</v>
      </c>
      <c r="F689" s="66"/>
      <c r="G689" s="66"/>
      <c r="H689" s="66"/>
      <c r="I689" s="66"/>
      <c r="J689" s="66"/>
      <c r="K689" s="75"/>
      <c r="M689" s="73" t="s">
        <v>367</v>
      </c>
      <c r="N689" s="74"/>
      <c r="O689" s="74"/>
      <c r="P689" s="74"/>
      <c r="Q689" s="66" t="s">
        <v>194</v>
      </c>
      <c r="R689" s="66"/>
      <c r="S689" s="66"/>
      <c r="T689" s="66"/>
      <c r="U689" s="66"/>
      <c r="V689" s="66"/>
      <c r="W689" s="75"/>
    </row>
    <row r="690" spans="1:23" ht="20.100000000000001" customHeight="1" x14ac:dyDescent="0.2">
      <c r="A690" s="73"/>
      <c r="B690" s="74"/>
      <c r="C690" s="74"/>
      <c r="D690" s="74"/>
      <c r="E690" s="66"/>
      <c r="F690" s="66"/>
      <c r="G690" s="66"/>
      <c r="H690" s="66"/>
      <c r="I690" s="66"/>
      <c r="J690" s="66"/>
      <c r="K690" s="75"/>
      <c r="M690" s="73"/>
      <c r="N690" s="74"/>
      <c r="O690" s="74"/>
      <c r="P690" s="74"/>
      <c r="Q690" s="66"/>
      <c r="R690" s="66"/>
      <c r="S690" s="66"/>
      <c r="T690" s="66"/>
      <c r="U690" s="66"/>
      <c r="V690" s="66"/>
      <c r="W690" s="75"/>
    </row>
    <row r="691" spans="1:23" ht="20.100000000000001" customHeight="1" x14ac:dyDescent="0.2">
      <c r="A691" s="73" t="s">
        <v>368</v>
      </c>
      <c r="B691" s="74"/>
      <c r="C691" s="74"/>
      <c r="D691" s="74"/>
      <c r="E691" s="64" t="e">
        <f>client</f>
        <v>#VALUE!</v>
      </c>
      <c r="F691" s="64"/>
      <c r="G691" s="64"/>
      <c r="H691" s="64"/>
      <c r="I691" s="66" t="s">
        <v>186</v>
      </c>
      <c r="J691" s="66"/>
      <c r="K691" s="75"/>
      <c r="M691" s="73" t="s">
        <v>368</v>
      </c>
      <c r="N691" s="74"/>
      <c r="O691" s="74"/>
      <c r="P691" s="74"/>
      <c r="Q691" s="64" t="e">
        <f>client</f>
        <v>#VALUE!</v>
      </c>
      <c r="R691" s="64"/>
      <c r="S691" s="64"/>
      <c r="T691" s="64"/>
      <c r="U691" s="66" t="s">
        <v>186</v>
      </c>
      <c r="V691" s="66"/>
      <c r="W691" s="75"/>
    </row>
    <row r="692" spans="1:23" ht="20.100000000000001" customHeight="1" thickBot="1" x14ac:dyDescent="0.25">
      <c r="A692" s="76"/>
      <c r="B692" s="77"/>
      <c r="C692" s="77"/>
      <c r="D692" s="77"/>
      <c r="E692" s="78"/>
      <c r="F692" s="78"/>
      <c r="G692" s="78"/>
      <c r="H692" s="78"/>
      <c r="I692" s="79"/>
      <c r="J692" s="79"/>
      <c r="K692" s="80"/>
      <c r="M692" s="76"/>
      <c r="N692" s="77"/>
      <c r="O692" s="77"/>
      <c r="P692" s="77"/>
      <c r="Q692" s="78"/>
      <c r="R692" s="78"/>
      <c r="S692" s="78"/>
      <c r="T692" s="78"/>
      <c r="U692" s="79"/>
      <c r="V692" s="79"/>
      <c r="W692" s="80"/>
    </row>
    <row r="693" spans="1:23" ht="20.100000000000001" customHeight="1" thickBot="1" x14ac:dyDescent="0.25">
      <c r="B693" s="59"/>
      <c r="C693" s="59"/>
      <c r="D693" s="59"/>
      <c r="E693" s="59"/>
      <c r="N693" s="59"/>
      <c r="O693" s="59"/>
      <c r="P693" s="59"/>
      <c r="Q693" s="59"/>
    </row>
    <row r="694" spans="1:23" ht="20.100000000000001" customHeight="1" x14ac:dyDescent="0.2">
      <c r="A694" s="54" t="str">
        <f>"Bateau "&amp;modele&amp;" n°"</f>
        <v>Bateau CA40 n°</v>
      </c>
      <c r="B694" s="55"/>
      <c r="C694" s="55"/>
      <c r="D694" s="55"/>
      <c r="E694" s="55"/>
      <c r="F694" s="56">
        <v>18</v>
      </c>
      <c r="G694" s="57" t="str">
        <f>"cde n°"</f>
        <v>cde n°</v>
      </c>
      <c r="H694" s="57"/>
      <c r="I694" s="55" t="s">
        <v>322</v>
      </c>
      <c r="J694" s="55"/>
      <c r="K694" s="58"/>
      <c r="L694" s="59"/>
      <c r="M694" s="54" t="str">
        <f>"Bateau "&amp;modele&amp;" n°"</f>
        <v>Bateau CA40 n°</v>
      </c>
      <c r="N694" s="55"/>
      <c r="O694" s="55"/>
      <c r="P694" s="55"/>
      <c r="Q694" s="55"/>
      <c r="R694" s="56">
        <v>18</v>
      </c>
      <c r="S694" s="57" t="str">
        <f>"cde n°"</f>
        <v>cde n°</v>
      </c>
      <c r="T694" s="57"/>
      <c r="U694" s="55" t="s">
        <v>322</v>
      </c>
      <c r="V694" s="55"/>
      <c r="W694" s="58"/>
    </row>
    <row r="695" spans="1:23" ht="20.100000000000001" customHeight="1" x14ac:dyDescent="0.2">
      <c r="A695" s="63"/>
      <c r="B695" s="64"/>
      <c r="C695" s="64"/>
      <c r="D695" s="64"/>
      <c r="E695" s="64"/>
      <c r="F695" s="65"/>
      <c r="G695" s="66"/>
      <c r="H695" s="66"/>
      <c r="I695" s="64"/>
      <c r="J695" s="64"/>
      <c r="K695" s="67"/>
      <c r="L695" s="59"/>
      <c r="M695" s="63"/>
      <c r="N695" s="64"/>
      <c r="O695" s="64"/>
      <c r="P695" s="64"/>
      <c r="Q695" s="64"/>
      <c r="R695" s="65"/>
      <c r="S695" s="66"/>
      <c r="T695" s="66"/>
      <c r="U695" s="64"/>
      <c r="V695" s="64"/>
      <c r="W695" s="67"/>
    </row>
    <row r="696" spans="1:23" ht="20.100000000000001" customHeight="1" x14ac:dyDescent="0.2">
      <c r="A696" s="102" t="s">
        <v>193</v>
      </c>
      <c r="B696" s="69"/>
      <c r="C696" s="69"/>
      <c r="D696" s="69"/>
      <c r="E696" s="69"/>
      <c r="F696" s="69"/>
      <c r="G696" s="69"/>
      <c r="H696" s="69"/>
      <c r="I696" s="69"/>
      <c r="J696" s="69"/>
      <c r="K696" s="70"/>
      <c r="M696" s="102" t="s">
        <v>193</v>
      </c>
      <c r="N696" s="69"/>
      <c r="O696" s="69"/>
      <c r="P696" s="69"/>
      <c r="Q696" s="69"/>
      <c r="R696" s="69"/>
      <c r="S696" s="69"/>
      <c r="T696" s="69"/>
      <c r="U696" s="69"/>
      <c r="V696" s="69"/>
      <c r="W696" s="70"/>
    </row>
    <row r="697" spans="1:23" ht="20.100000000000001" customHeight="1" x14ac:dyDescent="0.2">
      <c r="A697" s="71" t="s">
        <v>364</v>
      </c>
      <c r="B697" s="72"/>
      <c r="C697" s="72"/>
      <c r="D697" s="72"/>
      <c r="E697" s="72"/>
      <c r="F697" s="72"/>
      <c r="G697" s="72"/>
      <c r="H697" s="69" t="s">
        <v>394</v>
      </c>
      <c r="I697" s="69"/>
      <c r="J697" s="69"/>
      <c r="K697" s="70"/>
      <c r="M697" s="71" t="s">
        <v>364</v>
      </c>
      <c r="N697" s="72"/>
      <c r="O697" s="72"/>
      <c r="P697" s="72"/>
      <c r="Q697" s="72"/>
      <c r="R697" s="72"/>
      <c r="S697" s="72"/>
      <c r="T697" s="69" t="s">
        <v>395</v>
      </c>
      <c r="U697" s="69"/>
      <c r="V697" s="69"/>
      <c r="W697" s="70"/>
    </row>
    <row r="698" spans="1:23" ht="20.100000000000001" customHeight="1" x14ac:dyDescent="0.2">
      <c r="A698" s="73" t="s">
        <v>367</v>
      </c>
      <c r="B698" s="74"/>
      <c r="C698" s="74"/>
      <c r="D698" s="74"/>
      <c r="E698" s="66" t="s">
        <v>194</v>
      </c>
      <c r="F698" s="66"/>
      <c r="G698" s="66"/>
      <c r="H698" s="66"/>
      <c r="I698" s="66"/>
      <c r="J698" s="66"/>
      <c r="K698" s="75"/>
      <c r="M698" s="73" t="s">
        <v>367</v>
      </c>
      <c r="N698" s="74"/>
      <c r="O698" s="74"/>
      <c r="P698" s="74"/>
      <c r="Q698" s="66" t="s">
        <v>194</v>
      </c>
      <c r="R698" s="66"/>
      <c r="S698" s="66"/>
      <c r="T698" s="66"/>
      <c r="U698" s="66"/>
      <c r="V698" s="66"/>
      <c r="W698" s="75"/>
    </row>
    <row r="699" spans="1:23" ht="20.100000000000001" customHeight="1" x14ac:dyDescent="0.2">
      <c r="A699" s="73"/>
      <c r="B699" s="74"/>
      <c r="C699" s="74"/>
      <c r="D699" s="74"/>
      <c r="E699" s="66"/>
      <c r="F699" s="66"/>
      <c r="G699" s="66"/>
      <c r="H699" s="66"/>
      <c r="I699" s="66"/>
      <c r="J699" s="66"/>
      <c r="K699" s="75"/>
      <c r="M699" s="73"/>
      <c r="N699" s="74"/>
      <c r="O699" s="74"/>
      <c r="P699" s="74"/>
      <c r="Q699" s="66"/>
      <c r="R699" s="66"/>
      <c r="S699" s="66"/>
      <c r="T699" s="66"/>
      <c r="U699" s="66"/>
      <c r="V699" s="66"/>
      <c r="W699" s="75"/>
    </row>
    <row r="700" spans="1:23" ht="20.100000000000001" customHeight="1" x14ac:dyDescent="0.2">
      <c r="A700" s="73" t="s">
        <v>368</v>
      </c>
      <c r="B700" s="74"/>
      <c r="C700" s="74"/>
      <c r="D700" s="74"/>
      <c r="E700" s="64" t="e">
        <f>client</f>
        <v>#VALUE!</v>
      </c>
      <c r="F700" s="64"/>
      <c r="G700" s="64"/>
      <c r="H700" s="64"/>
      <c r="I700" s="66" t="s">
        <v>186</v>
      </c>
      <c r="J700" s="66"/>
      <c r="K700" s="75"/>
      <c r="M700" s="73" t="s">
        <v>368</v>
      </c>
      <c r="N700" s="74"/>
      <c r="O700" s="74"/>
      <c r="P700" s="74"/>
      <c r="Q700" s="64" t="e">
        <f>client</f>
        <v>#VALUE!</v>
      </c>
      <c r="R700" s="64"/>
      <c r="S700" s="64"/>
      <c r="T700" s="64"/>
      <c r="U700" s="66" t="s">
        <v>186</v>
      </c>
      <c r="V700" s="66"/>
      <c r="W700" s="75"/>
    </row>
    <row r="701" spans="1:23" ht="20.100000000000001" customHeight="1" thickBot="1" x14ac:dyDescent="0.25">
      <c r="A701" s="76"/>
      <c r="B701" s="77"/>
      <c r="C701" s="77"/>
      <c r="D701" s="77"/>
      <c r="E701" s="78"/>
      <c r="F701" s="78"/>
      <c r="G701" s="78"/>
      <c r="H701" s="78"/>
      <c r="I701" s="79"/>
      <c r="J701" s="79"/>
      <c r="K701" s="80"/>
      <c r="M701" s="76"/>
      <c r="N701" s="77"/>
      <c r="O701" s="77"/>
      <c r="P701" s="77"/>
      <c r="Q701" s="78"/>
      <c r="R701" s="78"/>
      <c r="S701" s="78"/>
      <c r="T701" s="78"/>
      <c r="U701" s="79"/>
      <c r="V701" s="79"/>
      <c r="W701" s="80"/>
    </row>
    <row r="702" spans="1:23" ht="20.100000000000001" customHeight="1" thickBot="1" x14ac:dyDescent="0.25">
      <c r="B702" s="59"/>
      <c r="C702" s="59"/>
      <c r="D702" s="59"/>
      <c r="E702" s="59"/>
      <c r="N702" s="59"/>
      <c r="O702" s="59"/>
      <c r="P702" s="59"/>
      <c r="Q702" s="59"/>
    </row>
    <row r="703" spans="1:23" ht="20.100000000000001" customHeight="1" x14ac:dyDescent="0.2">
      <c r="A703" s="54" t="str">
        <f>"Bateau "&amp;modele&amp;" n°"</f>
        <v>Bateau CA40 n°</v>
      </c>
      <c r="B703" s="55"/>
      <c r="C703" s="55"/>
      <c r="D703" s="55"/>
      <c r="E703" s="55"/>
      <c r="F703" s="56">
        <v>18</v>
      </c>
      <c r="G703" s="57" t="str">
        <f>"cde n°"</f>
        <v>cde n°</v>
      </c>
      <c r="H703" s="57"/>
      <c r="I703" s="55" t="s">
        <v>322</v>
      </c>
      <c r="J703" s="55"/>
      <c r="K703" s="58"/>
      <c r="L703" s="59"/>
      <c r="M703" s="54" t="str">
        <f>"Bateau "&amp;modele&amp;" n°"</f>
        <v>Bateau CA40 n°</v>
      </c>
      <c r="N703" s="55"/>
      <c r="O703" s="55"/>
      <c r="P703" s="55"/>
      <c r="Q703" s="55"/>
      <c r="R703" s="56">
        <v>18</v>
      </c>
      <c r="S703" s="57" t="str">
        <f>"cde n°"</f>
        <v>cde n°</v>
      </c>
      <c r="T703" s="57"/>
      <c r="U703" s="55" t="s">
        <v>322</v>
      </c>
      <c r="V703" s="55"/>
      <c r="W703" s="58"/>
    </row>
    <row r="704" spans="1:23" ht="20.100000000000001" customHeight="1" x14ac:dyDescent="0.2">
      <c r="A704" s="63"/>
      <c r="B704" s="64"/>
      <c r="C704" s="64"/>
      <c r="D704" s="64"/>
      <c r="E704" s="64"/>
      <c r="F704" s="65"/>
      <c r="G704" s="66"/>
      <c r="H704" s="66"/>
      <c r="I704" s="64"/>
      <c r="J704" s="64"/>
      <c r="K704" s="67"/>
      <c r="L704" s="59"/>
      <c r="M704" s="63"/>
      <c r="N704" s="64"/>
      <c r="O704" s="64"/>
      <c r="P704" s="64"/>
      <c r="Q704" s="64"/>
      <c r="R704" s="65"/>
      <c r="S704" s="66"/>
      <c r="T704" s="66"/>
      <c r="U704" s="64"/>
      <c r="V704" s="64"/>
      <c r="W704" s="67"/>
    </row>
    <row r="705" spans="1:23" ht="20.100000000000001" customHeight="1" x14ac:dyDescent="0.2">
      <c r="A705" s="102" t="s">
        <v>193</v>
      </c>
      <c r="B705" s="69"/>
      <c r="C705" s="69"/>
      <c r="D705" s="69"/>
      <c r="E705" s="69"/>
      <c r="F705" s="69"/>
      <c r="G705" s="69"/>
      <c r="H705" s="69"/>
      <c r="I705" s="69"/>
      <c r="J705" s="69"/>
      <c r="K705" s="70"/>
      <c r="M705" s="102" t="s">
        <v>193</v>
      </c>
      <c r="N705" s="69"/>
      <c r="O705" s="69"/>
      <c r="P705" s="69"/>
      <c r="Q705" s="69"/>
      <c r="R705" s="69"/>
      <c r="S705" s="69"/>
      <c r="T705" s="69"/>
      <c r="U705" s="69"/>
      <c r="V705" s="69"/>
      <c r="W705" s="70"/>
    </row>
    <row r="706" spans="1:23" ht="20.100000000000001" customHeight="1" x14ac:dyDescent="0.2">
      <c r="A706" s="71" t="s">
        <v>364</v>
      </c>
      <c r="B706" s="72"/>
      <c r="C706" s="72"/>
      <c r="D706" s="72"/>
      <c r="E706" s="72"/>
      <c r="F706" s="72"/>
      <c r="G706" s="72"/>
      <c r="H706" s="69" t="s">
        <v>396</v>
      </c>
      <c r="I706" s="69"/>
      <c r="J706" s="69"/>
      <c r="K706" s="70"/>
      <c r="M706" s="71" t="s">
        <v>364</v>
      </c>
      <c r="N706" s="72"/>
      <c r="O706" s="72"/>
      <c r="P706" s="72"/>
      <c r="Q706" s="72"/>
      <c r="R706" s="72"/>
      <c r="S706" s="72"/>
      <c r="T706" s="69" t="s">
        <v>397</v>
      </c>
      <c r="U706" s="69"/>
      <c r="V706" s="69"/>
      <c r="W706" s="70"/>
    </row>
    <row r="707" spans="1:23" ht="20.100000000000001" customHeight="1" x14ac:dyDescent="0.2">
      <c r="A707" s="73" t="s">
        <v>367</v>
      </c>
      <c r="B707" s="74"/>
      <c r="C707" s="74"/>
      <c r="D707" s="74"/>
      <c r="E707" s="66" t="s">
        <v>194</v>
      </c>
      <c r="F707" s="66"/>
      <c r="G707" s="66"/>
      <c r="H707" s="66"/>
      <c r="I707" s="66"/>
      <c r="J707" s="66"/>
      <c r="K707" s="75"/>
      <c r="M707" s="73" t="s">
        <v>367</v>
      </c>
      <c r="N707" s="74"/>
      <c r="O707" s="74"/>
      <c r="P707" s="74"/>
      <c r="Q707" s="66" t="s">
        <v>194</v>
      </c>
      <c r="R707" s="66"/>
      <c r="S707" s="66"/>
      <c r="T707" s="66"/>
      <c r="U707" s="66"/>
      <c r="V707" s="66"/>
      <c r="W707" s="75"/>
    </row>
    <row r="708" spans="1:23" ht="20.100000000000001" customHeight="1" x14ac:dyDescent="0.2">
      <c r="A708" s="73"/>
      <c r="B708" s="74"/>
      <c r="C708" s="74"/>
      <c r="D708" s="74"/>
      <c r="E708" s="66"/>
      <c r="F708" s="66"/>
      <c r="G708" s="66"/>
      <c r="H708" s="66"/>
      <c r="I708" s="66"/>
      <c r="J708" s="66"/>
      <c r="K708" s="75"/>
      <c r="M708" s="73"/>
      <c r="N708" s="74"/>
      <c r="O708" s="74"/>
      <c r="P708" s="74"/>
      <c r="Q708" s="66"/>
      <c r="R708" s="66"/>
      <c r="S708" s="66"/>
      <c r="T708" s="66"/>
      <c r="U708" s="66"/>
      <c r="V708" s="66"/>
      <c r="W708" s="75"/>
    </row>
    <row r="709" spans="1:23" ht="20.100000000000001" customHeight="1" x14ac:dyDescent="0.2">
      <c r="A709" s="73" t="s">
        <v>368</v>
      </c>
      <c r="B709" s="74"/>
      <c r="C709" s="74"/>
      <c r="D709" s="74"/>
      <c r="E709" s="64" t="e">
        <f>client</f>
        <v>#VALUE!</v>
      </c>
      <c r="F709" s="64"/>
      <c r="G709" s="64"/>
      <c r="H709" s="64"/>
      <c r="I709" s="66" t="s">
        <v>186</v>
      </c>
      <c r="J709" s="66"/>
      <c r="K709" s="75"/>
      <c r="M709" s="73" t="s">
        <v>368</v>
      </c>
      <c r="N709" s="74"/>
      <c r="O709" s="74"/>
      <c r="P709" s="74"/>
      <c r="Q709" s="64" t="e">
        <f>client</f>
        <v>#VALUE!</v>
      </c>
      <c r="R709" s="64"/>
      <c r="S709" s="64"/>
      <c r="T709" s="64"/>
      <c r="U709" s="66" t="s">
        <v>186</v>
      </c>
      <c r="V709" s="66"/>
      <c r="W709" s="75"/>
    </row>
    <row r="710" spans="1:23" ht="20.100000000000001" customHeight="1" thickBot="1" x14ac:dyDescent="0.25">
      <c r="A710" s="76"/>
      <c r="B710" s="77"/>
      <c r="C710" s="77"/>
      <c r="D710" s="77"/>
      <c r="E710" s="78"/>
      <c r="F710" s="78"/>
      <c r="G710" s="78"/>
      <c r="H710" s="78"/>
      <c r="I710" s="79"/>
      <c r="J710" s="79"/>
      <c r="K710" s="80"/>
      <c r="M710" s="76"/>
      <c r="N710" s="77"/>
      <c r="O710" s="77"/>
      <c r="P710" s="77"/>
      <c r="Q710" s="78"/>
      <c r="R710" s="78"/>
      <c r="S710" s="78"/>
      <c r="T710" s="78"/>
      <c r="U710" s="79"/>
      <c r="V710" s="79"/>
      <c r="W710" s="80"/>
    </row>
    <row r="711" spans="1:23" ht="20.100000000000001" customHeight="1" thickBot="1" x14ac:dyDescent="0.25">
      <c r="B711" s="59"/>
      <c r="C711" s="59"/>
      <c r="D711" s="59"/>
      <c r="E711" s="59"/>
      <c r="N711" s="59"/>
      <c r="O711" s="59"/>
      <c r="P711" s="59"/>
      <c r="Q711" s="59"/>
    </row>
    <row r="712" spans="1:23" ht="20.100000000000001" customHeight="1" x14ac:dyDescent="0.2">
      <c r="A712" s="54" t="str">
        <f>"Bateau "&amp;modele&amp;" n°"</f>
        <v>Bateau CA40 n°</v>
      </c>
      <c r="B712" s="55"/>
      <c r="C712" s="55"/>
      <c r="D712" s="55"/>
      <c r="E712" s="55"/>
      <c r="F712" s="56">
        <v>18</v>
      </c>
      <c r="G712" s="57" t="str">
        <f>"cde n°"</f>
        <v>cde n°</v>
      </c>
      <c r="H712" s="57"/>
      <c r="I712" s="55" t="s">
        <v>322</v>
      </c>
      <c r="J712" s="55"/>
      <c r="K712" s="58"/>
      <c r="L712" s="59"/>
      <c r="M712" s="54" t="str">
        <f>"Bateau "&amp;modele&amp;" n°"</f>
        <v>Bateau CA40 n°</v>
      </c>
      <c r="N712" s="55"/>
      <c r="O712" s="55"/>
      <c r="P712" s="55"/>
      <c r="Q712" s="55"/>
      <c r="R712" s="56">
        <v>18</v>
      </c>
      <c r="S712" s="57" t="str">
        <f>"cde n°"</f>
        <v>cde n°</v>
      </c>
      <c r="T712" s="57"/>
      <c r="U712" s="55" t="s">
        <v>322</v>
      </c>
      <c r="V712" s="55"/>
      <c r="W712" s="58"/>
    </row>
    <row r="713" spans="1:23" ht="20.100000000000001" customHeight="1" x14ac:dyDescent="0.2">
      <c r="A713" s="63"/>
      <c r="B713" s="64"/>
      <c r="C713" s="64"/>
      <c r="D713" s="64"/>
      <c r="E713" s="64"/>
      <c r="F713" s="65"/>
      <c r="G713" s="66"/>
      <c r="H713" s="66"/>
      <c r="I713" s="64"/>
      <c r="J713" s="64"/>
      <c r="K713" s="67"/>
      <c r="L713" s="59"/>
      <c r="M713" s="63"/>
      <c r="N713" s="64"/>
      <c r="O713" s="64"/>
      <c r="P713" s="64"/>
      <c r="Q713" s="64"/>
      <c r="R713" s="65"/>
      <c r="S713" s="66"/>
      <c r="T713" s="66"/>
      <c r="U713" s="64"/>
      <c r="V713" s="64"/>
      <c r="W713" s="67"/>
    </row>
    <row r="714" spans="1:23" ht="20.100000000000001" customHeight="1" x14ac:dyDescent="0.2">
      <c r="A714" s="102" t="s">
        <v>193</v>
      </c>
      <c r="B714" s="69"/>
      <c r="C714" s="69"/>
      <c r="D714" s="69"/>
      <c r="E714" s="69"/>
      <c r="F714" s="69"/>
      <c r="G714" s="69"/>
      <c r="H714" s="69"/>
      <c r="I714" s="69"/>
      <c r="J714" s="69"/>
      <c r="K714" s="70"/>
      <c r="M714" s="102" t="s">
        <v>193</v>
      </c>
      <c r="N714" s="69"/>
      <c r="O714" s="69"/>
      <c r="P714" s="69"/>
      <c r="Q714" s="69"/>
      <c r="R714" s="69"/>
      <c r="S714" s="69"/>
      <c r="T714" s="69"/>
      <c r="U714" s="69"/>
      <c r="V714" s="69"/>
      <c r="W714" s="70"/>
    </row>
    <row r="715" spans="1:23" ht="20.100000000000001" customHeight="1" x14ac:dyDescent="0.2">
      <c r="A715" s="71" t="s">
        <v>364</v>
      </c>
      <c r="B715" s="72"/>
      <c r="C715" s="72"/>
      <c r="D715" s="72"/>
      <c r="E715" s="72"/>
      <c r="F715" s="72"/>
      <c r="G715" s="72"/>
      <c r="H715" s="69" t="s">
        <v>398</v>
      </c>
      <c r="I715" s="69"/>
      <c r="J715" s="69"/>
      <c r="K715" s="70"/>
      <c r="M715" s="71" t="s">
        <v>364</v>
      </c>
      <c r="N715" s="72"/>
      <c r="O715" s="72"/>
      <c r="P715" s="72"/>
      <c r="Q715" s="72"/>
      <c r="R715" s="72"/>
      <c r="S715" s="72"/>
      <c r="T715" s="69" t="s">
        <v>399</v>
      </c>
      <c r="U715" s="69"/>
      <c r="V715" s="69"/>
      <c r="W715" s="70"/>
    </row>
    <row r="716" spans="1:23" ht="20.100000000000001" customHeight="1" x14ac:dyDescent="0.2">
      <c r="A716" s="73" t="s">
        <v>367</v>
      </c>
      <c r="B716" s="74"/>
      <c r="C716" s="74"/>
      <c r="D716" s="74"/>
      <c r="E716" s="66" t="s">
        <v>194</v>
      </c>
      <c r="F716" s="66"/>
      <c r="G716" s="66"/>
      <c r="H716" s="66"/>
      <c r="I716" s="66"/>
      <c r="J716" s="66"/>
      <c r="K716" s="75"/>
      <c r="M716" s="73" t="s">
        <v>367</v>
      </c>
      <c r="N716" s="74"/>
      <c r="O716" s="74"/>
      <c r="P716" s="74"/>
      <c r="Q716" s="66" t="s">
        <v>194</v>
      </c>
      <c r="R716" s="66"/>
      <c r="S716" s="66"/>
      <c r="T716" s="66"/>
      <c r="U716" s="66"/>
      <c r="V716" s="66"/>
      <c r="W716" s="75"/>
    </row>
    <row r="717" spans="1:23" ht="20.100000000000001" customHeight="1" x14ac:dyDescent="0.2">
      <c r="A717" s="73"/>
      <c r="B717" s="74"/>
      <c r="C717" s="74"/>
      <c r="D717" s="74"/>
      <c r="E717" s="66"/>
      <c r="F717" s="66"/>
      <c r="G717" s="66"/>
      <c r="H717" s="66"/>
      <c r="I717" s="66"/>
      <c r="J717" s="66"/>
      <c r="K717" s="75"/>
      <c r="M717" s="73"/>
      <c r="N717" s="74"/>
      <c r="O717" s="74"/>
      <c r="P717" s="74"/>
      <c r="Q717" s="66"/>
      <c r="R717" s="66"/>
      <c r="S717" s="66"/>
      <c r="T717" s="66"/>
      <c r="U717" s="66"/>
      <c r="V717" s="66"/>
      <c r="W717" s="75"/>
    </row>
    <row r="718" spans="1:23" ht="20.100000000000001" customHeight="1" x14ac:dyDescent="0.2">
      <c r="A718" s="73" t="s">
        <v>368</v>
      </c>
      <c r="B718" s="74"/>
      <c r="C718" s="74"/>
      <c r="D718" s="74"/>
      <c r="E718" s="64" t="e">
        <f>client</f>
        <v>#VALUE!</v>
      </c>
      <c r="F718" s="64"/>
      <c r="G718" s="64"/>
      <c r="H718" s="64"/>
      <c r="I718" s="66" t="s">
        <v>186</v>
      </c>
      <c r="J718" s="66"/>
      <c r="K718" s="75"/>
      <c r="M718" s="73" t="s">
        <v>368</v>
      </c>
      <c r="N718" s="74"/>
      <c r="O718" s="74"/>
      <c r="P718" s="74"/>
      <c r="Q718" s="64" t="e">
        <f>client</f>
        <v>#VALUE!</v>
      </c>
      <c r="R718" s="64"/>
      <c r="S718" s="64"/>
      <c r="T718" s="64"/>
      <c r="U718" s="66" t="s">
        <v>186</v>
      </c>
      <c r="V718" s="66"/>
      <c r="W718" s="75"/>
    </row>
    <row r="719" spans="1:23" ht="20.100000000000001" customHeight="1" thickBot="1" x14ac:dyDescent="0.25">
      <c r="A719" s="76"/>
      <c r="B719" s="77"/>
      <c r="C719" s="77"/>
      <c r="D719" s="77"/>
      <c r="E719" s="78"/>
      <c r="F719" s="78"/>
      <c r="G719" s="78"/>
      <c r="H719" s="78"/>
      <c r="I719" s="79"/>
      <c r="J719" s="79"/>
      <c r="K719" s="80"/>
      <c r="M719" s="76"/>
      <c r="N719" s="77"/>
      <c r="O719" s="77"/>
      <c r="P719" s="77"/>
      <c r="Q719" s="78"/>
      <c r="R719" s="78"/>
      <c r="S719" s="78"/>
      <c r="T719" s="78"/>
      <c r="U719" s="79"/>
      <c r="V719" s="79"/>
      <c r="W719" s="80"/>
    </row>
    <row r="720" spans="1:23" ht="20.100000000000001" customHeight="1" thickBot="1" x14ac:dyDescent="0.25">
      <c r="B720" s="59"/>
      <c r="C720" s="59"/>
      <c r="D720" s="59"/>
      <c r="E720" s="59"/>
      <c r="N720" s="59"/>
      <c r="O720" s="59"/>
      <c r="P720" s="59"/>
      <c r="Q720" s="59"/>
    </row>
    <row r="721" spans="1:23" ht="20.100000000000001" customHeight="1" x14ac:dyDescent="0.2">
      <c r="A721" s="54" t="str">
        <f>"Bateau "&amp;modele&amp;" n°"</f>
        <v>Bateau CA40 n°</v>
      </c>
      <c r="B721" s="55"/>
      <c r="C721" s="55"/>
      <c r="D721" s="55"/>
      <c r="E721" s="55"/>
      <c r="F721" s="56">
        <v>18</v>
      </c>
      <c r="G721" s="57" t="str">
        <f>"cde n°"</f>
        <v>cde n°</v>
      </c>
      <c r="H721" s="57"/>
      <c r="I721" s="55" t="s">
        <v>322</v>
      </c>
      <c r="J721" s="55"/>
      <c r="K721" s="58"/>
      <c r="L721" s="59"/>
      <c r="M721" s="54" t="str">
        <f>"Bateau "&amp;modele&amp;" n°"</f>
        <v>Bateau CA40 n°</v>
      </c>
      <c r="N721" s="55"/>
      <c r="O721" s="55"/>
      <c r="P721" s="55"/>
      <c r="Q721" s="55"/>
      <c r="R721" s="56">
        <v>18</v>
      </c>
      <c r="S721" s="57" t="str">
        <f>"cde n°"</f>
        <v>cde n°</v>
      </c>
      <c r="T721" s="57"/>
      <c r="U721" s="55" t="s">
        <v>322</v>
      </c>
      <c r="V721" s="55"/>
      <c r="W721" s="58"/>
    </row>
    <row r="722" spans="1:23" ht="20.100000000000001" customHeight="1" x14ac:dyDescent="0.2">
      <c r="A722" s="63"/>
      <c r="B722" s="64"/>
      <c r="C722" s="64"/>
      <c r="D722" s="64"/>
      <c r="E722" s="64"/>
      <c r="F722" s="65"/>
      <c r="G722" s="66"/>
      <c r="H722" s="66"/>
      <c r="I722" s="64"/>
      <c r="J722" s="64"/>
      <c r="K722" s="67"/>
      <c r="L722" s="59"/>
      <c r="M722" s="63"/>
      <c r="N722" s="64"/>
      <c r="O722" s="64"/>
      <c r="P722" s="64"/>
      <c r="Q722" s="64"/>
      <c r="R722" s="65"/>
      <c r="S722" s="66"/>
      <c r="T722" s="66"/>
      <c r="U722" s="64"/>
      <c r="V722" s="64"/>
      <c r="W722" s="67"/>
    </row>
    <row r="723" spans="1:23" ht="20.100000000000001" customHeight="1" x14ac:dyDescent="0.2">
      <c r="A723" s="102" t="s">
        <v>193</v>
      </c>
      <c r="B723" s="69"/>
      <c r="C723" s="69"/>
      <c r="D723" s="69"/>
      <c r="E723" s="69"/>
      <c r="F723" s="69"/>
      <c r="G723" s="69"/>
      <c r="H723" s="69"/>
      <c r="I723" s="69"/>
      <c r="J723" s="69"/>
      <c r="K723" s="70"/>
      <c r="M723" s="102" t="s">
        <v>193</v>
      </c>
      <c r="N723" s="69"/>
      <c r="O723" s="69"/>
      <c r="P723" s="69"/>
      <c r="Q723" s="69"/>
      <c r="R723" s="69"/>
      <c r="S723" s="69"/>
      <c r="T723" s="69"/>
      <c r="U723" s="69"/>
      <c r="V723" s="69"/>
      <c r="W723" s="70"/>
    </row>
    <row r="724" spans="1:23" ht="20.100000000000001" customHeight="1" x14ac:dyDescent="0.2">
      <c r="A724" s="71" t="s">
        <v>364</v>
      </c>
      <c r="B724" s="72"/>
      <c r="C724" s="72"/>
      <c r="D724" s="72"/>
      <c r="E724" s="72"/>
      <c r="F724" s="72"/>
      <c r="G724" s="72"/>
      <c r="H724" s="69" t="s">
        <v>400</v>
      </c>
      <c r="I724" s="69"/>
      <c r="J724" s="69"/>
      <c r="K724" s="70"/>
      <c r="M724" s="71" t="s">
        <v>364</v>
      </c>
      <c r="N724" s="72"/>
      <c r="O724" s="72"/>
      <c r="P724" s="72"/>
      <c r="Q724" s="72"/>
      <c r="R724" s="72"/>
      <c r="S724" s="72"/>
      <c r="T724" s="69" t="s">
        <v>401</v>
      </c>
      <c r="U724" s="69"/>
      <c r="V724" s="69"/>
      <c r="W724" s="70"/>
    </row>
    <row r="725" spans="1:23" ht="20.100000000000001" customHeight="1" x14ac:dyDescent="0.2">
      <c r="A725" s="73" t="s">
        <v>367</v>
      </c>
      <c r="B725" s="74"/>
      <c r="C725" s="74"/>
      <c r="D725" s="74"/>
      <c r="E725" s="66" t="s">
        <v>194</v>
      </c>
      <c r="F725" s="66"/>
      <c r="G725" s="66"/>
      <c r="H725" s="66"/>
      <c r="I725" s="66"/>
      <c r="J725" s="66"/>
      <c r="K725" s="75"/>
      <c r="M725" s="73" t="s">
        <v>367</v>
      </c>
      <c r="N725" s="74"/>
      <c r="O725" s="74"/>
      <c r="P725" s="74"/>
      <c r="Q725" s="66" t="s">
        <v>194</v>
      </c>
      <c r="R725" s="66"/>
      <c r="S725" s="66"/>
      <c r="T725" s="66"/>
      <c r="U725" s="66"/>
      <c r="V725" s="66"/>
      <c r="W725" s="75"/>
    </row>
    <row r="726" spans="1:23" ht="20.100000000000001" customHeight="1" x14ac:dyDescent="0.2">
      <c r="A726" s="73"/>
      <c r="B726" s="74"/>
      <c r="C726" s="74"/>
      <c r="D726" s="74"/>
      <c r="E726" s="66"/>
      <c r="F726" s="66"/>
      <c r="G726" s="66"/>
      <c r="H726" s="66"/>
      <c r="I726" s="66"/>
      <c r="J726" s="66"/>
      <c r="K726" s="75"/>
      <c r="M726" s="73"/>
      <c r="N726" s="74"/>
      <c r="O726" s="74"/>
      <c r="P726" s="74"/>
      <c r="Q726" s="66"/>
      <c r="R726" s="66"/>
      <c r="S726" s="66"/>
      <c r="T726" s="66"/>
      <c r="U726" s="66"/>
      <c r="V726" s="66"/>
      <c r="W726" s="75"/>
    </row>
    <row r="727" spans="1:23" ht="20.100000000000001" customHeight="1" x14ac:dyDescent="0.2">
      <c r="A727" s="73" t="s">
        <v>368</v>
      </c>
      <c r="B727" s="74"/>
      <c r="C727" s="74"/>
      <c r="D727" s="74"/>
      <c r="E727" s="64" t="e">
        <f>client</f>
        <v>#VALUE!</v>
      </c>
      <c r="F727" s="64"/>
      <c r="G727" s="64"/>
      <c r="H727" s="64"/>
      <c r="I727" s="66" t="s">
        <v>186</v>
      </c>
      <c r="J727" s="66"/>
      <c r="K727" s="75"/>
      <c r="M727" s="73" t="s">
        <v>368</v>
      </c>
      <c r="N727" s="74"/>
      <c r="O727" s="74"/>
      <c r="P727" s="74"/>
      <c r="Q727" s="64" t="e">
        <f>client</f>
        <v>#VALUE!</v>
      </c>
      <c r="R727" s="64"/>
      <c r="S727" s="64"/>
      <c r="T727" s="64"/>
      <c r="U727" s="66" t="s">
        <v>186</v>
      </c>
      <c r="V727" s="66"/>
      <c r="W727" s="75"/>
    </row>
    <row r="728" spans="1:23" ht="20.100000000000001" customHeight="1" thickBot="1" x14ac:dyDescent="0.25">
      <c r="A728" s="76"/>
      <c r="B728" s="77"/>
      <c r="C728" s="77"/>
      <c r="D728" s="77"/>
      <c r="E728" s="78"/>
      <c r="F728" s="78"/>
      <c r="G728" s="78"/>
      <c r="H728" s="78"/>
      <c r="I728" s="79"/>
      <c r="J728" s="79"/>
      <c r="K728" s="80"/>
      <c r="M728" s="76"/>
      <c r="N728" s="77"/>
      <c r="O728" s="77"/>
      <c r="P728" s="77"/>
      <c r="Q728" s="78"/>
      <c r="R728" s="78"/>
      <c r="S728" s="78"/>
      <c r="T728" s="78"/>
      <c r="U728" s="79"/>
      <c r="V728" s="79"/>
      <c r="W728" s="80"/>
    </row>
    <row r="729" spans="1:23" ht="20.100000000000001" customHeight="1" thickBot="1" x14ac:dyDescent="0.25">
      <c r="B729" s="59"/>
      <c r="C729" s="59"/>
      <c r="D729" s="59"/>
      <c r="E729" s="59"/>
      <c r="N729" s="59"/>
      <c r="O729" s="59"/>
      <c r="P729" s="59"/>
      <c r="Q729" s="59"/>
    </row>
    <row r="730" spans="1:23" ht="20.100000000000001" customHeight="1" x14ac:dyDescent="0.2">
      <c r="A730" s="54" t="str">
        <f>"Bateau "&amp;modele&amp;" n°"</f>
        <v>Bateau CA40 n°</v>
      </c>
      <c r="B730" s="55"/>
      <c r="C730" s="55"/>
      <c r="D730" s="55"/>
      <c r="E730" s="55"/>
      <c r="F730" s="56">
        <v>18</v>
      </c>
      <c r="G730" s="57" t="str">
        <f>"cde n°"</f>
        <v>cde n°</v>
      </c>
      <c r="H730" s="57"/>
      <c r="I730" s="55" t="s">
        <v>322</v>
      </c>
      <c r="J730" s="55"/>
      <c r="K730" s="58"/>
      <c r="L730" s="59"/>
      <c r="M730" s="54" t="str">
        <f>"Bateau "&amp;modele&amp;" n°"</f>
        <v>Bateau CA40 n°</v>
      </c>
      <c r="N730" s="55"/>
      <c r="O730" s="55"/>
      <c r="P730" s="55"/>
      <c r="Q730" s="55"/>
      <c r="R730" s="56">
        <v>18</v>
      </c>
      <c r="S730" s="57" t="str">
        <f>"cde n°"</f>
        <v>cde n°</v>
      </c>
      <c r="T730" s="57"/>
      <c r="U730" s="55" t="s">
        <v>322</v>
      </c>
      <c r="V730" s="55"/>
      <c r="W730" s="58"/>
    </row>
    <row r="731" spans="1:23" ht="20.100000000000001" customHeight="1" x14ac:dyDescent="0.2">
      <c r="A731" s="63"/>
      <c r="B731" s="64"/>
      <c r="C731" s="64"/>
      <c r="D731" s="64"/>
      <c r="E731" s="64"/>
      <c r="F731" s="65"/>
      <c r="G731" s="66"/>
      <c r="H731" s="66"/>
      <c r="I731" s="64"/>
      <c r="J731" s="64"/>
      <c r="K731" s="67"/>
      <c r="L731" s="59"/>
      <c r="M731" s="63"/>
      <c r="N731" s="64"/>
      <c r="O731" s="64"/>
      <c r="P731" s="64"/>
      <c r="Q731" s="64"/>
      <c r="R731" s="65"/>
      <c r="S731" s="66"/>
      <c r="T731" s="66"/>
      <c r="U731" s="64"/>
      <c r="V731" s="64"/>
      <c r="W731" s="67"/>
    </row>
    <row r="732" spans="1:23" ht="20.100000000000001" customHeight="1" x14ac:dyDescent="0.2">
      <c r="A732" s="102" t="s">
        <v>193</v>
      </c>
      <c r="B732" s="69"/>
      <c r="C732" s="69"/>
      <c r="D732" s="69"/>
      <c r="E732" s="69"/>
      <c r="F732" s="69"/>
      <c r="G732" s="69"/>
      <c r="H732" s="69"/>
      <c r="I732" s="69"/>
      <c r="J732" s="69"/>
      <c r="K732" s="70"/>
      <c r="M732" s="102" t="s">
        <v>193</v>
      </c>
      <c r="N732" s="69"/>
      <c r="O732" s="69"/>
      <c r="P732" s="69"/>
      <c r="Q732" s="69"/>
      <c r="R732" s="69"/>
      <c r="S732" s="69"/>
      <c r="T732" s="69"/>
      <c r="U732" s="69"/>
      <c r="V732" s="69"/>
      <c r="W732" s="70"/>
    </row>
    <row r="733" spans="1:23" ht="20.100000000000001" customHeight="1" x14ac:dyDescent="0.2">
      <c r="A733" s="71" t="s">
        <v>364</v>
      </c>
      <c r="B733" s="72"/>
      <c r="C733" s="72"/>
      <c r="D733" s="72"/>
      <c r="E733" s="72"/>
      <c r="F733" s="72"/>
      <c r="G733" s="72"/>
      <c r="H733" s="69" t="s">
        <v>402</v>
      </c>
      <c r="I733" s="69"/>
      <c r="J733" s="69"/>
      <c r="K733" s="70"/>
      <c r="M733" s="71" t="s">
        <v>364</v>
      </c>
      <c r="N733" s="72"/>
      <c r="O733" s="72"/>
      <c r="P733" s="72"/>
      <c r="Q733" s="72"/>
      <c r="R733" s="72"/>
      <c r="S733" s="72"/>
      <c r="T733" s="69" t="s">
        <v>403</v>
      </c>
      <c r="U733" s="69"/>
      <c r="V733" s="69"/>
      <c r="W733" s="70"/>
    </row>
    <row r="734" spans="1:23" ht="20.100000000000001" customHeight="1" x14ac:dyDescent="0.2">
      <c r="A734" s="73" t="s">
        <v>367</v>
      </c>
      <c r="B734" s="74"/>
      <c r="C734" s="74"/>
      <c r="D734" s="74"/>
      <c r="E734" s="66" t="s">
        <v>194</v>
      </c>
      <c r="F734" s="66"/>
      <c r="G734" s="66"/>
      <c r="H734" s="66"/>
      <c r="I734" s="66"/>
      <c r="J734" s="66"/>
      <c r="K734" s="75"/>
      <c r="M734" s="73" t="s">
        <v>367</v>
      </c>
      <c r="N734" s="74"/>
      <c r="O734" s="74"/>
      <c r="P734" s="74"/>
      <c r="Q734" s="66" t="s">
        <v>194</v>
      </c>
      <c r="R734" s="66"/>
      <c r="S734" s="66"/>
      <c r="T734" s="66"/>
      <c r="U734" s="66"/>
      <c r="V734" s="66"/>
      <c r="W734" s="75"/>
    </row>
    <row r="735" spans="1:23" ht="20.100000000000001" customHeight="1" x14ac:dyDescent="0.2">
      <c r="A735" s="73"/>
      <c r="B735" s="74"/>
      <c r="C735" s="74"/>
      <c r="D735" s="74"/>
      <c r="E735" s="66"/>
      <c r="F735" s="66"/>
      <c r="G735" s="66"/>
      <c r="H735" s="66"/>
      <c r="I735" s="66"/>
      <c r="J735" s="66"/>
      <c r="K735" s="75"/>
      <c r="M735" s="73"/>
      <c r="N735" s="74"/>
      <c r="O735" s="74"/>
      <c r="P735" s="74"/>
      <c r="Q735" s="66"/>
      <c r="R735" s="66"/>
      <c r="S735" s="66"/>
      <c r="T735" s="66"/>
      <c r="U735" s="66"/>
      <c r="V735" s="66"/>
      <c r="W735" s="75"/>
    </row>
    <row r="736" spans="1:23" ht="20.100000000000001" customHeight="1" x14ac:dyDescent="0.2">
      <c r="A736" s="73" t="s">
        <v>368</v>
      </c>
      <c r="B736" s="74"/>
      <c r="C736" s="74"/>
      <c r="D736" s="74"/>
      <c r="E736" s="64" t="e">
        <f>client</f>
        <v>#VALUE!</v>
      </c>
      <c r="F736" s="64"/>
      <c r="G736" s="64"/>
      <c r="H736" s="64"/>
      <c r="I736" s="66" t="s">
        <v>186</v>
      </c>
      <c r="J736" s="66"/>
      <c r="K736" s="75"/>
      <c r="M736" s="73" t="s">
        <v>368</v>
      </c>
      <c r="N736" s="74"/>
      <c r="O736" s="74"/>
      <c r="P736" s="74"/>
      <c r="Q736" s="64" t="e">
        <f>client</f>
        <v>#VALUE!</v>
      </c>
      <c r="R736" s="64"/>
      <c r="S736" s="64"/>
      <c r="T736" s="64"/>
      <c r="U736" s="66" t="s">
        <v>186</v>
      </c>
      <c r="V736" s="66"/>
      <c r="W736" s="75"/>
    </row>
    <row r="737" spans="1:23" ht="20.100000000000001" customHeight="1" thickBot="1" x14ac:dyDescent="0.25">
      <c r="A737" s="76"/>
      <c r="B737" s="77"/>
      <c r="C737" s="77"/>
      <c r="D737" s="77"/>
      <c r="E737" s="78"/>
      <c r="F737" s="78"/>
      <c r="G737" s="78"/>
      <c r="H737" s="78"/>
      <c r="I737" s="79"/>
      <c r="J737" s="79"/>
      <c r="K737" s="80"/>
      <c r="M737" s="76"/>
      <c r="N737" s="77"/>
      <c r="O737" s="77"/>
      <c r="P737" s="77"/>
      <c r="Q737" s="78"/>
      <c r="R737" s="78"/>
      <c r="S737" s="78"/>
      <c r="T737" s="78"/>
      <c r="U737" s="79"/>
      <c r="V737" s="79"/>
      <c r="W737" s="80"/>
    </row>
    <row r="738" spans="1:23" ht="20.100000000000001" customHeight="1" thickBot="1" x14ac:dyDescent="0.25">
      <c r="B738" s="59"/>
      <c r="C738" s="59"/>
      <c r="D738" s="59"/>
      <c r="E738" s="59"/>
      <c r="N738" s="59"/>
      <c r="O738" s="59"/>
      <c r="P738" s="59"/>
      <c r="Q738" s="59"/>
    </row>
    <row r="739" spans="1:23" ht="20.100000000000001" customHeight="1" x14ac:dyDescent="0.2">
      <c r="A739" s="54" t="str">
        <f>"Bateau "&amp;modele&amp;" n°"</f>
        <v>Bateau CA40 n°</v>
      </c>
      <c r="B739" s="55"/>
      <c r="C739" s="55"/>
      <c r="D739" s="55"/>
      <c r="E739" s="55"/>
      <c r="F739" s="56">
        <v>18</v>
      </c>
      <c r="G739" s="57" t="str">
        <f>"cde n°"</f>
        <v>cde n°</v>
      </c>
      <c r="H739" s="57"/>
      <c r="I739" s="55" t="s">
        <v>322</v>
      </c>
      <c r="J739" s="55"/>
      <c r="K739" s="58"/>
      <c r="L739" s="59"/>
      <c r="M739" s="54" t="str">
        <f>"Bateau "&amp;modele&amp;" n°"</f>
        <v>Bateau CA40 n°</v>
      </c>
      <c r="N739" s="55"/>
      <c r="O739" s="55"/>
      <c r="P739" s="55"/>
      <c r="Q739" s="55"/>
      <c r="R739" s="56">
        <v>18</v>
      </c>
      <c r="S739" s="57" t="str">
        <f>"cde n°"</f>
        <v>cde n°</v>
      </c>
      <c r="T739" s="57"/>
      <c r="U739" s="55" t="s">
        <v>322</v>
      </c>
      <c r="V739" s="55"/>
      <c r="W739" s="58"/>
    </row>
    <row r="740" spans="1:23" ht="20.100000000000001" customHeight="1" x14ac:dyDescent="0.2">
      <c r="A740" s="63"/>
      <c r="B740" s="64"/>
      <c r="C740" s="64"/>
      <c r="D740" s="64"/>
      <c r="E740" s="64"/>
      <c r="F740" s="65"/>
      <c r="G740" s="66"/>
      <c r="H740" s="66"/>
      <c r="I740" s="64"/>
      <c r="J740" s="64"/>
      <c r="K740" s="67"/>
      <c r="L740" s="59"/>
      <c r="M740" s="63"/>
      <c r="N740" s="64"/>
      <c r="O740" s="64"/>
      <c r="P740" s="64"/>
      <c r="Q740" s="64"/>
      <c r="R740" s="65"/>
      <c r="S740" s="66"/>
      <c r="T740" s="66"/>
      <c r="U740" s="64"/>
      <c r="V740" s="64"/>
      <c r="W740" s="67"/>
    </row>
    <row r="741" spans="1:23" ht="20.100000000000001" customHeight="1" x14ac:dyDescent="0.2">
      <c r="A741" s="102" t="s">
        <v>193</v>
      </c>
      <c r="B741" s="69"/>
      <c r="C741" s="69"/>
      <c r="D741" s="69"/>
      <c r="E741" s="69"/>
      <c r="F741" s="69"/>
      <c r="G741" s="69"/>
      <c r="H741" s="69"/>
      <c r="I741" s="69"/>
      <c r="J741" s="69"/>
      <c r="K741" s="70"/>
      <c r="M741" s="102" t="s">
        <v>193</v>
      </c>
      <c r="N741" s="69"/>
      <c r="O741" s="69"/>
      <c r="P741" s="69"/>
      <c r="Q741" s="69"/>
      <c r="R741" s="69"/>
      <c r="S741" s="69"/>
      <c r="T741" s="69"/>
      <c r="U741" s="69"/>
      <c r="V741" s="69"/>
      <c r="W741" s="70"/>
    </row>
    <row r="742" spans="1:23" ht="20.100000000000001" customHeight="1" x14ac:dyDescent="0.2">
      <c r="A742" s="71" t="s">
        <v>364</v>
      </c>
      <c r="B742" s="72"/>
      <c r="C742" s="72"/>
      <c r="D742" s="72"/>
      <c r="E742" s="72"/>
      <c r="F742" s="72"/>
      <c r="G742" s="72"/>
      <c r="H742" s="69" t="s">
        <v>404</v>
      </c>
      <c r="I742" s="69"/>
      <c r="J742" s="69"/>
      <c r="K742" s="70"/>
      <c r="M742" s="71" t="s">
        <v>364</v>
      </c>
      <c r="N742" s="72"/>
      <c r="O742" s="72"/>
      <c r="P742" s="72"/>
      <c r="Q742" s="72"/>
      <c r="R742" s="72"/>
      <c r="S742" s="72"/>
      <c r="T742" s="69" t="s">
        <v>405</v>
      </c>
      <c r="U742" s="69"/>
      <c r="V742" s="69"/>
      <c r="W742" s="70"/>
    </row>
    <row r="743" spans="1:23" ht="20.100000000000001" customHeight="1" x14ac:dyDescent="0.2">
      <c r="A743" s="73" t="s">
        <v>367</v>
      </c>
      <c r="B743" s="74"/>
      <c r="C743" s="74"/>
      <c r="D743" s="74"/>
      <c r="E743" s="66" t="s">
        <v>194</v>
      </c>
      <c r="F743" s="66"/>
      <c r="G743" s="66"/>
      <c r="H743" s="66"/>
      <c r="I743" s="66"/>
      <c r="J743" s="66"/>
      <c r="K743" s="75"/>
      <c r="M743" s="73" t="s">
        <v>367</v>
      </c>
      <c r="N743" s="74"/>
      <c r="O743" s="74"/>
      <c r="P743" s="74"/>
      <c r="Q743" s="66" t="s">
        <v>194</v>
      </c>
      <c r="R743" s="66"/>
      <c r="S743" s="66"/>
      <c r="T743" s="66"/>
      <c r="U743" s="66"/>
      <c r="V743" s="66"/>
      <c r="W743" s="75"/>
    </row>
    <row r="744" spans="1:23" ht="20.100000000000001" customHeight="1" x14ac:dyDescent="0.2">
      <c r="A744" s="73"/>
      <c r="B744" s="74"/>
      <c r="C744" s="74"/>
      <c r="D744" s="74"/>
      <c r="E744" s="66"/>
      <c r="F744" s="66"/>
      <c r="G744" s="66"/>
      <c r="H744" s="66"/>
      <c r="I744" s="66"/>
      <c r="J744" s="66"/>
      <c r="K744" s="75"/>
      <c r="M744" s="73"/>
      <c r="N744" s="74"/>
      <c r="O744" s="74"/>
      <c r="P744" s="74"/>
      <c r="Q744" s="66"/>
      <c r="R744" s="66"/>
      <c r="S744" s="66"/>
      <c r="T744" s="66"/>
      <c r="U744" s="66"/>
      <c r="V744" s="66"/>
      <c r="W744" s="75"/>
    </row>
    <row r="745" spans="1:23" ht="20.100000000000001" customHeight="1" x14ac:dyDescent="0.2">
      <c r="A745" s="73" t="s">
        <v>368</v>
      </c>
      <c r="B745" s="74"/>
      <c r="C745" s="74"/>
      <c r="D745" s="74"/>
      <c r="E745" s="64" t="e">
        <f>client</f>
        <v>#VALUE!</v>
      </c>
      <c r="F745" s="64"/>
      <c r="G745" s="64"/>
      <c r="H745" s="64"/>
      <c r="I745" s="66" t="s">
        <v>186</v>
      </c>
      <c r="J745" s="66"/>
      <c r="K745" s="75"/>
      <c r="M745" s="73" t="s">
        <v>368</v>
      </c>
      <c r="N745" s="74"/>
      <c r="O745" s="74"/>
      <c r="P745" s="74"/>
      <c r="Q745" s="64" t="e">
        <f>client</f>
        <v>#VALUE!</v>
      </c>
      <c r="R745" s="64"/>
      <c r="S745" s="64"/>
      <c r="T745" s="64"/>
      <c r="U745" s="66" t="s">
        <v>186</v>
      </c>
      <c r="V745" s="66"/>
      <c r="W745" s="75"/>
    </row>
    <row r="746" spans="1:23" ht="20.100000000000001" customHeight="1" thickBot="1" x14ac:dyDescent="0.25">
      <c r="A746" s="76"/>
      <c r="B746" s="77"/>
      <c r="C746" s="77"/>
      <c r="D746" s="77"/>
      <c r="E746" s="78"/>
      <c r="F746" s="78"/>
      <c r="G746" s="78"/>
      <c r="H746" s="78"/>
      <c r="I746" s="79"/>
      <c r="J746" s="79"/>
      <c r="K746" s="80"/>
      <c r="M746" s="76"/>
      <c r="N746" s="77"/>
      <c r="O746" s="77"/>
      <c r="P746" s="77"/>
      <c r="Q746" s="78"/>
      <c r="R746" s="78"/>
      <c r="S746" s="78"/>
      <c r="T746" s="78"/>
      <c r="U746" s="79"/>
      <c r="V746" s="79"/>
      <c r="W746" s="80"/>
    </row>
    <row r="747" spans="1:23" ht="20.100000000000001" customHeight="1" thickBot="1" x14ac:dyDescent="0.25">
      <c r="B747" s="59"/>
      <c r="C747" s="59"/>
      <c r="D747" s="59"/>
      <c r="E747" s="59"/>
      <c r="N747" s="59"/>
      <c r="O747" s="59"/>
      <c r="P747" s="59"/>
      <c r="Q747" s="59"/>
    </row>
    <row r="748" spans="1:23" ht="20.100000000000001" customHeight="1" x14ac:dyDescent="0.2">
      <c r="A748" s="54" t="str">
        <f>"Bateau "&amp;modele&amp;" n°"</f>
        <v>Bateau CA40 n°</v>
      </c>
      <c r="B748" s="55"/>
      <c r="C748" s="55"/>
      <c r="D748" s="55"/>
      <c r="E748" s="55"/>
      <c r="F748" s="56">
        <v>18</v>
      </c>
      <c r="G748" s="57" t="str">
        <f>"cde n°"</f>
        <v>cde n°</v>
      </c>
      <c r="H748" s="57"/>
      <c r="I748" s="55" t="s">
        <v>322</v>
      </c>
      <c r="J748" s="55"/>
      <c r="K748" s="58"/>
      <c r="L748" s="59"/>
      <c r="M748" s="54" t="str">
        <f>"Bateau "&amp;modele&amp;" n°"</f>
        <v>Bateau CA40 n°</v>
      </c>
      <c r="N748" s="55"/>
      <c r="O748" s="55"/>
      <c r="P748" s="55"/>
      <c r="Q748" s="55"/>
      <c r="R748" s="56">
        <v>18</v>
      </c>
      <c r="S748" s="57" t="str">
        <f>"cde n°"</f>
        <v>cde n°</v>
      </c>
      <c r="T748" s="57"/>
      <c r="U748" s="55" t="s">
        <v>322</v>
      </c>
      <c r="V748" s="55"/>
      <c r="W748" s="58"/>
    </row>
    <row r="749" spans="1:23" ht="20.100000000000001" customHeight="1" x14ac:dyDescent="0.2">
      <c r="A749" s="63"/>
      <c r="B749" s="64"/>
      <c r="C749" s="64"/>
      <c r="D749" s="64"/>
      <c r="E749" s="64"/>
      <c r="F749" s="65"/>
      <c r="G749" s="66"/>
      <c r="H749" s="66"/>
      <c r="I749" s="64"/>
      <c r="J749" s="64"/>
      <c r="K749" s="67"/>
      <c r="L749" s="59"/>
      <c r="M749" s="63"/>
      <c r="N749" s="64"/>
      <c r="O749" s="64"/>
      <c r="P749" s="64"/>
      <c r="Q749" s="64"/>
      <c r="R749" s="65"/>
      <c r="S749" s="66"/>
      <c r="T749" s="66"/>
      <c r="U749" s="64"/>
      <c r="V749" s="64"/>
      <c r="W749" s="67"/>
    </row>
    <row r="750" spans="1:23" ht="20.100000000000001" customHeight="1" x14ac:dyDescent="0.2">
      <c r="A750" s="102" t="s">
        <v>193</v>
      </c>
      <c r="B750" s="69"/>
      <c r="C750" s="69"/>
      <c r="D750" s="69"/>
      <c r="E750" s="69"/>
      <c r="F750" s="69"/>
      <c r="G750" s="69"/>
      <c r="H750" s="69"/>
      <c r="I750" s="69"/>
      <c r="J750" s="69"/>
      <c r="K750" s="70"/>
      <c r="M750" s="102" t="s">
        <v>193</v>
      </c>
      <c r="N750" s="69"/>
      <c r="O750" s="69"/>
      <c r="P750" s="69"/>
      <c r="Q750" s="69"/>
      <c r="R750" s="69"/>
      <c r="S750" s="69"/>
      <c r="T750" s="69"/>
      <c r="U750" s="69"/>
      <c r="V750" s="69"/>
      <c r="W750" s="70"/>
    </row>
    <row r="751" spans="1:23" ht="20.100000000000001" customHeight="1" x14ac:dyDescent="0.2">
      <c r="A751" s="71" t="s">
        <v>364</v>
      </c>
      <c r="B751" s="72"/>
      <c r="C751" s="72"/>
      <c r="D751" s="72"/>
      <c r="E751" s="72"/>
      <c r="F751" s="72"/>
      <c r="G751" s="72"/>
      <c r="H751" s="69" t="s">
        <v>406</v>
      </c>
      <c r="I751" s="69"/>
      <c r="J751" s="69"/>
      <c r="K751" s="70"/>
      <c r="M751" s="71" t="s">
        <v>364</v>
      </c>
      <c r="N751" s="72"/>
      <c r="O751" s="72"/>
      <c r="P751" s="72"/>
      <c r="Q751" s="72"/>
      <c r="R751" s="72"/>
      <c r="S751" s="72"/>
      <c r="T751" s="69" t="s">
        <v>407</v>
      </c>
      <c r="U751" s="69"/>
      <c r="V751" s="69"/>
      <c r="W751" s="70"/>
    </row>
    <row r="752" spans="1:23" ht="20.100000000000001" customHeight="1" x14ac:dyDescent="0.2">
      <c r="A752" s="73" t="s">
        <v>367</v>
      </c>
      <c r="B752" s="74"/>
      <c r="C752" s="74"/>
      <c r="D752" s="74"/>
      <c r="E752" s="66" t="s">
        <v>194</v>
      </c>
      <c r="F752" s="66"/>
      <c r="G752" s="66"/>
      <c r="H752" s="66"/>
      <c r="I752" s="66"/>
      <c r="J752" s="66"/>
      <c r="K752" s="75"/>
      <c r="M752" s="73" t="s">
        <v>367</v>
      </c>
      <c r="N752" s="74"/>
      <c r="O752" s="74"/>
      <c r="P752" s="74"/>
      <c r="Q752" s="66" t="s">
        <v>194</v>
      </c>
      <c r="R752" s="66"/>
      <c r="S752" s="66"/>
      <c r="T752" s="66"/>
      <c r="U752" s="66"/>
      <c r="V752" s="66"/>
      <c r="W752" s="75"/>
    </row>
    <row r="753" spans="1:23" ht="20.100000000000001" customHeight="1" x14ac:dyDescent="0.2">
      <c r="A753" s="73"/>
      <c r="B753" s="74"/>
      <c r="C753" s="74"/>
      <c r="D753" s="74"/>
      <c r="E753" s="66"/>
      <c r="F753" s="66"/>
      <c r="G753" s="66"/>
      <c r="H753" s="66"/>
      <c r="I753" s="66"/>
      <c r="J753" s="66"/>
      <c r="K753" s="75"/>
      <c r="M753" s="73"/>
      <c r="N753" s="74"/>
      <c r="O753" s="74"/>
      <c r="P753" s="74"/>
      <c r="Q753" s="66"/>
      <c r="R753" s="66"/>
      <c r="S753" s="66"/>
      <c r="T753" s="66"/>
      <c r="U753" s="66"/>
      <c r="V753" s="66"/>
      <c r="W753" s="75"/>
    </row>
    <row r="754" spans="1:23" ht="20.100000000000001" customHeight="1" x14ac:dyDescent="0.2">
      <c r="A754" s="73" t="s">
        <v>368</v>
      </c>
      <c r="B754" s="74"/>
      <c r="C754" s="74"/>
      <c r="D754" s="74"/>
      <c r="E754" s="64" t="e">
        <f>client</f>
        <v>#VALUE!</v>
      </c>
      <c r="F754" s="64"/>
      <c r="G754" s="64"/>
      <c r="H754" s="64"/>
      <c r="I754" s="66" t="s">
        <v>186</v>
      </c>
      <c r="J754" s="66"/>
      <c r="K754" s="75"/>
      <c r="M754" s="73" t="s">
        <v>368</v>
      </c>
      <c r="N754" s="74"/>
      <c r="O754" s="74"/>
      <c r="P754" s="74"/>
      <c r="Q754" s="64" t="e">
        <f>client</f>
        <v>#VALUE!</v>
      </c>
      <c r="R754" s="64"/>
      <c r="S754" s="64"/>
      <c r="T754" s="64"/>
      <c r="U754" s="66" t="s">
        <v>186</v>
      </c>
      <c r="V754" s="66"/>
      <c r="W754" s="75"/>
    </row>
    <row r="755" spans="1:23" ht="20.100000000000001" customHeight="1" thickBot="1" x14ac:dyDescent="0.25">
      <c r="A755" s="76"/>
      <c r="B755" s="77"/>
      <c r="C755" s="77"/>
      <c r="D755" s="77"/>
      <c r="E755" s="78"/>
      <c r="F755" s="78"/>
      <c r="G755" s="78"/>
      <c r="H755" s="78"/>
      <c r="I755" s="79"/>
      <c r="J755" s="79"/>
      <c r="K755" s="80"/>
      <c r="M755" s="76"/>
      <c r="N755" s="77"/>
      <c r="O755" s="77"/>
      <c r="P755" s="77"/>
      <c r="Q755" s="78"/>
      <c r="R755" s="78"/>
      <c r="S755" s="78"/>
      <c r="T755" s="78"/>
      <c r="U755" s="79"/>
      <c r="V755" s="79"/>
      <c r="W755" s="80"/>
    </row>
    <row r="756" spans="1:23" ht="20.100000000000001" customHeight="1" thickBot="1" x14ac:dyDescent="0.25">
      <c r="B756" s="59"/>
      <c r="C756" s="59"/>
      <c r="D756" s="59"/>
      <c r="E756" s="59"/>
      <c r="N756" s="59"/>
      <c r="O756" s="59"/>
      <c r="P756" s="59"/>
      <c r="Q756" s="59"/>
    </row>
    <row r="757" spans="1:23" ht="20.100000000000001" customHeight="1" x14ac:dyDescent="0.2">
      <c r="A757" s="54" t="str">
        <f>"Bateau "&amp;modele&amp;" n°"</f>
        <v>Bateau CA40 n°</v>
      </c>
      <c r="B757" s="55"/>
      <c r="C757" s="55"/>
      <c r="D757" s="55"/>
      <c r="E757" s="55"/>
      <c r="F757" s="56">
        <v>18</v>
      </c>
      <c r="G757" s="57" t="str">
        <f>"cde n°"</f>
        <v>cde n°</v>
      </c>
      <c r="H757" s="57"/>
      <c r="I757" s="55" t="s">
        <v>322</v>
      </c>
      <c r="J757" s="55"/>
      <c r="K757" s="58"/>
      <c r="L757" s="59"/>
      <c r="M757" s="54" t="str">
        <f>"Bateau "&amp;modele&amp;" n°"</f>
        <v>Bateau CA40 n°</v>
      </c>
      <c r="N757" s="55"/>
      <c r="O757" s="55"/>
      <c r="P757" s="55"/>
      <c r="Q757" s="55"/>
      <c r="R757" s="56">
        <v>18</v>
      </c>
      <c r="S757" s="57" t="str">
        <f>"cde n°"</f>
        <v>cde n°</v>
      </c>
      <c r="T757" s="57"/>
      <c r="U757" s="55" t="s">
        <v>322</v>
      </c>
      <c r="V757" s="55"/>
      <c r="W757" s="58"/>
    </row>
    <row r="758" spans="1:23" ht="20.100000000000001" customHeight="1" x14ac:dyDescent="0.2">
      <c r="A758" s="63"/>
      <c r="B758" s="64"/>
      <c r="C758" s="64"/>
      <c r="D758" s="64"/>
      <c r="E758" s="64"/>
      <c r="F758" s="65"/>
      <c r="G758" s="66"/>
      <c r="H758" s="66"/>
      <c r="I758" s="64"/>
      <c r="J758" s="64"/>
      <c r="K758" s="67"/>
      <c r="L758" s="59"/>
      <c r="M758" s="63"/>
      <c r="N758" s="64"/>
      <c r="O758" s="64"/>
      <c r="P758" s="64"/>
      <c r="Q758" s="64"/>
      <c r="R758" s="65"/>
      <c r="S758" s="66"/>
      <c r="T758" s="66"/>
      <c r="U758" s="64"/>
      <c r="V758" s="64"/>
      <c r="W758" s="67"/>
    </row>
    <row r="759" spans="1:23" ht="20.100000000000001" customHeight="1" x14ac:dyDescent="0.2">
      <c r="A759" s="102" t="s">
        <v>193</v>
      </c>
      <c r="B759" s="69"/>
      <c r="C759" s="69"/>
      <c r="D759" s="69"/>
      <c r="E759" s="69"/>
      <c r="F759" s="69"/>
      <c r="G759" s="69"/>
      <c r="H759" s="69"/>
      <c r="I759" s="69"/>
      <c r="J759" s="69"/>
      <c r="K759" s="70"/>
      <c r="M759" s="102" t="s">
        <v>195</v>
      </c>
      <c r="N759" s="69"/>
      <c r="O759" s="69"/>
      <c r="P759" s="69"/>
      <c r="Q759" s="69"/>
      <c r="R759" s="69"/>
      <c r="S759" s="69"/>
      <c r="T759" s="69"/>
      <c r="U759" s="69"/>
      <c r="V759" s="69"/>
      <c r="W759" s="70"/>
    </row>
    <row r="760" spans="1:23" ht="20.100000000000001" customHeight="1" x14ac:dyDescent="0.2">
      <c r="A760" s="71" t="s">
        <v>364</v>
      </c>
      <c r="B760" s="72"/>
      <c r="C760" s="72"/>
      <c r="D760" s="72"/>
      <c r="E760" s="72"/>
      <c r="F760" s="72"/>
      <c r="G760" s="72"/>
      <c r="H760" s="69" t="s">
        <v>408</v>
      </c>
      <c r="I760" s="69"/>
      <c r="J760" s="69"/>
      <c r="K760" s="70"/>
      <c r="M760" s="71" t="s">
        <v>364</v>
      </c>
      <c r="N760" s="72"/>
      <c r="O760" s="72"/>
      <c r="P760" s="72"/>
      <c r="Q760" s="72"/>
      <c r="R760" s="72"/>
      <c r="S760" s="72"/>
      <c r="T760" s="69" t="s">
        <v>409</v>
      </c>
      <c r="U760" s="69"/>
      <c r="V760" s="69"/>
      <c r="W760" s="70"/>
    </row>
    <row r="761" spans="1:23" ht="20.100000000000001" customHeight="1" x14ac:dyDescent="0.2">
      <c r="A761" s="73" t="s">
        <v>367</v>
      </c>
      <c r="B761" s="74"/>
      <c r="C761" s="74"/>
      <c r="D761" s="74"/>
      <c r="E761" s="66" t="s">
        <v>194</v>
      </c>
      <c r="F761" s="66"/>
      <c r="G761" s="66"/>
      <c r="H761" s="66"/>
      <c r="I761" s="66"/>
      <c r="J761" s="66"/>
      <c r="K761" s="75"/>
      <c r="M761" s="73" t="s">
        <v>367</v>
      </c>
      <c r="N761" s="74"/>
      <c r="O761" s="74"/>
      <c r="P761" s="74"/>
      <c r="Q761" s="66" t="s">
        <v>196</v>
      </c>
      <c r="R761" s="66"/>
      <c r="S761" s="66"/>
      <c r="T761" s="66"/>
      <c r="U761" s="66"/>
      <c r="V761" s="66"/>
      <c r="W761" s="75"/>
    </row>
    <row r="762" spans="1:23" ht="20.100000000000001" customHeight="1" x14ac:dyDescent="0.2">
      <c r="A762" s="73"/>
      <c r="B762" s="74"/>
      <c r="C762" s="74"/>
      <c r="D762" s="74"/>
      <c r="E762" s="66"/>
      <c r="F762" s="66"/>
      <c r="G762" s="66"/>
      <c r="H762" s="66"/>
      <c r="I762" s="66"/>
      <c r="J762" s="66"/>
      <c r="K762" s="75"/>
      <c r="M762" s="73"/>
      <c r="N762" s="74"/>
      <c r="O762" s="74"/>
      <c r="P762" s="74"/>
      <c r="Q762" s="66"/>
      <c r="R762" s="66"/>
      <c r="S762" s="66"/>
      <c r="T762" s="66"/>
      <c r="U762" s="66"/>
      <c r="V762" s="66"/>
      <c r="W762" s="75"/>
    </row>
    <row r="763" spans="1:23" ht="20.100000000000001" customHeight="1" x14ac:dyDescent="0.2">
      <c r="A763" s="73" t="s">
        <v>368</v>
      </c>
      <c r="B763" s="74"/>
      <c r="C763" s="74"/>
      <c r="D763" s="74"/>
      <c r="E763" s="64" t="e">
        <f>client</f>
        <v>#VALUE!</v>
      </c>
      <c r="F763" s="64"/>
      <c r="G763" s="64"/>
      <c r="H763" s="64"/>
      <c r="I763" s="66" t="s">
        <v>186</v>
      </c>
      <c r="J763" s="66"/>
      <c r="K763" s="75"/>
      <c r="M763" s="73" t="s">
        <v>368</v>
      </c>
      <c r="N763" s="74"/>
      <c r="O763" s="74"/>
      <c r="P763" s="74"/>
      <c r="Q763" s="64" t="e">
        <f>client</f>
        <v>#VALUE!</v>
      </c>
      <c r="R763" s="64"/>
      <c r="S763" s="64"/>
      <c r="T763" s="64"/>
      <c r="U763" s="66" t="s">
        <v>186</v>
      </c>
      <c r="V763" s="66"/>
      <c r="W763" s="75"/>
    </row>
    <row r="764" spans="1:23" ht="20.100000000000001" customHeight="1" thickBot="1" x14ac:dyDescent="0.25">
      <c r="A764" s="76"/>
      <c r="B764" s="77"/>
      <c r="C764" s="77"/>
      <c r="D764" s="77"/>
      <c r="E764" s="78"/>
      <c r="F764" s="78"/>
      <c r="G764" s="78"/>
      <c r="H764" s="78"/>
      <c r="I764" s="79"/>
      <c r="J764" s="79"/>
      <c r="K764" s="80"/>
      <c r="M764" s="76"/>
      <c r="N764" s="77"/>
      <c r="O764" s="77"/>
      <c r="P764" s="77"/>
      <c r="Q764" s="78"/>
      <c r="R764" s="78"/>
      <c r="S764" s="78"/>
      <c r="T764" s="78"/>
      <c r="U764" s="79"/>
      <c r="V764" s="79"/>
      <c r="W764" s="80"/>
    </row>
    <row r="765" spans="1:23" ht="20.100000000000001" customHeight="1" thickBot="1" x14ac:dyDescent="0.25">
      <c r="B765" s="59"/>
      <c r="C765" s="59"/>
      <c r="D765" s="59"/>
      <c r="E765" s="59"/>
      <c r="N765" s="59"/>
      <c r="O765" s="59"/>
      <c r="P765" s="59"/>
      <c r="Q765" s="59"/>
    </row>
    <row r="766" spans="1:23" ht="20.100000000000001" customHeight="1" x14ac:dyDescent="0.2">
      <c r="A766" s="54" t="str">
        <f>"Bateau "&amp;modele&amp;" n°"</f>
        <v>Bateau CA40 n°</v>
      </c>
      <c r="B766" s="55"/>
      <c r="C766" s="55"/>
      <c r="D766" s="55"/>
      <c r="E766" s="55"/>
      <c r="F766" s="56">
        <v>18</v>
      </c>
      <c r="G766" s="57" t="str">
        <f>"cde n°"</f>
        <v>cde n°</v>
      </c>
      <c r="H766" s="57"/>
      <c r="I766" s="55" t="s">
        <v>322</v>
      </c>
      <c r="J766" s="55"/>
      <c r="K766" s="58"/>
      <c r="L766" s="59"/>
      <c r="M766" s="54" t="str">
        <f>"Bateau "&amp;modele&amp;" n°"</f>
        <v>Bateau CA40 n°</v>
      </c>
      <c r="N766" s="55"/>
      <c r="O766" s="55"/>
      <c r="P766" s="55"/>
      <c r="Q766" s="55"/>
      <c r="R766" s="56">
        <v>18</v>
      </c>
      <c r="S766" s="57" t="str">
        <f>"cde n°"</f>
        <v>cde n°</v>
      </c>
      <c r="T766" s="57"/>
      <c r="U766" s="55" t="s">
        <v>322</v>
      </c>
      <c r="V766" s="55"/>
      <c r="W766" s="58"/>
    </row>
    <row r="767" spans="1:23" ht="20.100000000000001" customHeight="1" x14ac:dyDescent="0.2">
      <c r="A767" s="63"/>
      <c r="B767" s="64"/>
      <c r="C767" s="64"/>
      <c r="D767" s="64"/>
      <c r="E767" s="64"/>
      <c r="F767" s="65"/>
      <c r="G767" s="66"/>
      <c r="H767" s="66"/>
      <c r="I767" s="64"/>
      <c r="J767" s="64"/>
      <c r="K767" s="67"/>
      <c r="L767" s="59"/>
      <c r="M767" s="63"/>
      <c r="N767" s="64"/>
      <c r="O767" s="64"/>
      <c r="P767" s="64"/>
      <c r="Q767" s="64"/>
      <c r="R767" s="65"/>
      <c r="S767" s="66"/>
      <c r="T767" s="66"/>
      <c r="U767" s="64"/>
      <c r="V767" s="64"/>
      <c r="W767" s="67"/>
    </row>
    <row r="768" spans="1:23" ht="20.100000000000001" customHeight="1" x14ac:dyDescent="0.2">
      <c r="A768" s="102" t="s">
        <v>195</v>
      </c>
      <c r="B768" s="69"/>
      <c r="C768" s="69"/>
      <c r="D768" s="69"/>
      <c r="E768" s="69"/>
      <c r="F768" s="69"/>
      <c r="G768" s="69"/>
      <c r="H768" s="69"/>
      <c r="I768" s="69"/>
      <c r="J768" s="69"/>
      <c r="K768" s="70"/>
      <c r="M768" s="102" t="s">
        <v>195</v>
      </c>
      <c r="N768" s="69"/>
      <c r="O768" s="69"/>
      <c r="P768" s="69"/>
      <c r="Q768" s="69"/>
      <c r="R768" s="69"/>
      <c r="S768" s="69"/>
      <c r="T768" s="69"/>
      <c r="U768" s="69"/>
      <c r="V768" s="69"/>
      <c r="W768" s="70"/>
    </row>
    <row r="769" spans="1:23" ht="20.100000000000001" customHeight="1" x14ac:dyDescent="0.2">
      <c r="A769" s="71" t="s">
        <v>364</v>
      </c>
      <c r="B769" s="72"/>
      <c r="C769" s="72"/>
      <c r="D769" s="72"/>
      <c r="E769" s="72"/>
      <c r="F769" s="72"/>
      <c r="G769" s="72"/>
      <c r="H769" s="69" t="s">
        <v>410</v>
      </c>
      <c r="I769" s="69"/>
      <c r="J769" s="69"/>
      <c r="K769" s="70"/>
      <c r="M769" s="71" t="s">
        <v>364</v>
      </c>
      <c r="N769" s="72"/>
      <c r="O769" s="72"/>
      <c r="P769" s="72"/>
      <c r="Q769" s="72"/>
      <c r="R769" s="72"/>
      <c r="S769" s="72"/>
      <c r="T769" s="69" t="s">
        <v>411</v>
      </c>
      <c r="U769" s="69"/>
      <c r="V769" s="69"/>
      <c r="W769" s="70"/>
    </row>
    <row r="770" spans="1:23" ht="20.100000000000001" customHeight="1" x14ac:dyDescent="0.2">
      <c r="A770" s="73" t="s">
        <v>367</v>
      </c>
      <c r="B770" s="74"/>
      <c r="C770" s="74"/>
      <c r="D770" s="74"/>
      <c r="E770" s="66" t="s">
        <v>196</v>
      </c>
      <c r="F770" s="66"/>
      <c r="G770" s="66"/>
      <c r="H770" s="66"/>
      <c r="I770" s="66"/>
      <c r="J770" s="66"/>
      <c r="K770" s="75"/>
      <c r="M770" s="73" t="s">
        <v>367</v>
      </c>
      <c r="N770" s="74"/>
      <c r="O770" s="74"/>
      <c r="P770" s="74"/>
      <c r="Q770" s="66" t="s">
        <v>196</v>
      </c>
      <c r="R770" s="66"/>
      <c r="S770" s="66"/>
      <c r="T770" s="66"/>
      <c r="U770" s="66"/>
      <c r="V770" s="66"/>
      <c r="W770" s="75"/>
    </row>
    <row r="771" spans="1:23" ht="20.100000000000001" customHeight="1" x14ac:dyDescent="0.2">
      <c r="A771" s="73"/>
      <c r="B771" s="74"/>
      <c r="C771" s="74"/>
      <c r="D771" s="74"/>
      <c r="E771" s="66"/>
      <c r="F771" s="66"/>
      <c r="G771" s="66"/>
      <c r="H771" s="66"/>
      <c r="I771" s="66"/>
      <c r="J771" s="66"/>
      <c r="K771" s="75"/>
      <c r="M771" s="73"/>
      <c r="N771" s="74"/>
      <c r="O771" s="74"/>
      <c r="P771" s="74"/>
      <c r="Q771" s="66"/>
      <c r="R771" s="66"/>
      <c r="S771" s="66"/>
      <c r="T771" s="66"/>
      <c r="U771" s="66"/>
      <c r="V771" s="66"/>
      <c r="W771" s="75"/>
    </row>
    <row r="772" spans="1:23" ht="20.100000000000001" customHeight="1" x14ac:dyDescent="0.2">
      <c r="A772" s="73" t="s">
        <v>368</v>
      </c>
      <c r="B772" s="74"/>
      <c r="C772" s="74"/>
      <c r="D772" s="74"/>
      <c r="E772" s="64" t="e">
        <f>client</f>
        <v>#VALUE!</v>
      </c>
      <c r="F772" s="64"/>
      <c r="G772" s="64"/>
      <c r="H772" s="64"/>
      <c r="I772" s="66" t="s">
        <v>186</v>
      </c>
      <c r="J772" s="66"/>
      <c r="K772" s="75"/>
      <c r="M772" s="73" t="s">
        <v>368</v>
      </c>
      <c r="N772" s="74"/>
      <c r="O772" s="74"/>
      <c r="P772" s="74"/>
      <c r="Q772" s="64" t="e">
        <f>client</f>
        <v>#VALUE!</v>
      </c>
      <c r="R772" s="64"/>
      <c r="S772" s="64"/>
      <c r="T772" s="64"/>
      <c r="U772" s="66" t="s">
        <v>186</v>
      </c>
      <c r="V772" s="66"/>
      <c r="W772" s="75"/>
    </row>
    <row r="773" spans="1:23" ht="20.100000000000001" customHeight="1" thickBot="1" x14ac:dyDescent="0.25">
      <c r="A773" s="76"/>
      <c r="B773" s="77"/>
      <c r="C773" s="77"/>
      <c r="D773" s="77"/>
      <c r="E773" s="78"/>
      <c r="F773" s="78"/>
      <c r="G773" s="78"/>
      <c r="H773" s="78"/>
      <c r="I773" s="79"/>
      <c r="J773" s="79"/>
      <c r="K773" s="80"/>
      <c r="M773" s="76"/>
      <c r="N773" s="77"/>
      <c r="O773" s="77"/>
      <c r="P773" s="77"/>
      <c r="Q773" s="78"/>
      <c r="R773" s="78"/>
      <c r="S773" s="78"/>
      <c r="T773" s="78"/>
      <c r="U773" s="79"/>
      <c r="V773" s="79"/>
      <c r="W773" s="80"/>
    </row>
    <row r="774" spans="1:23" ht="20.100000000000001" customHeight="1" thickBot="1" x14ac:dyDescent="0.25">
      <c r="B774" s="59"/>
      <c r="C774" s="59"/>
      <c r="D774" s="59"/>
      <c r="E774" s="59"/>
      <c r="N774" s="59"/>
      <c r="O774" s="59"/>
      <c r="P774" s="59"/>
      <c r="Q774" s="59"/>
    </row>
    <row r="775" spans="1:23" ht="20.100000000000001" customHeight="1" x14ac:dyDescent="0.2">
      <c r="A775" s="54" t="str">
        <f>"Bateau "&amp;modele&amp;" n°"</f>
        <v>Bateau CA40 n°</v>
      </c>
      <c r="B775" s="55"/>
      <c r="C775" s="55"/>
      <c r="D775" s="55"/>
      <c r="E775" s="55"/>
      <c r="F775" s="56">
        <v>18</v>
      </c>
      <c r="G775" s="57" t="str">
        <f>"cde n°"</f>
        <v>cde n°</v>
      </c>
      <c r="H775" s="57"/>
      <c r="I775" s="55" t="s">
        <v>322</v>
      </c>
      <c r="J775" s="55"/>
      <c r="K775" s="58"/>
      <c r="L775" s="59"/>
      <c r="M775" s="54" t="str">
        <f>"Bateau "&amp;modele&amp;" n°"</f>
        <v>Bateau CA40 n°</v>
      </c>
      <c r="N775" s="55"/>
      <c r="O775" s="55"/>
      <c r="P775" s="55"/>
      <c r="Q775" s="55"/>
      <c r="R775" s="56">
        <v>18</v>
      </c>
      <c r="S775" s="57" t="str">
        <f>"cde n°"</f>
        <v>cde n°</v>
      </c>
      <c r="T775" s="57"/>
      <c r="U775" s="55" t="s">
        <v>322</v>
      </c>
      <c r="V775" s="55"/>
      <c r="W775" s="58"/>
    </row>
    <row r="776" spans="1:23" ht="20.100000000000001" customHeight="1" x14ac:dyDescent="0.2">
      <c r="A776" s="63"/>
      <c r="B776" s="64"/>
      <c r="C776" s="64"/>
      <c r="D776" s="64"/>
      <c r="E776" s="64"/>
      <c r="F776" s="65"/>
      <c r="G776" s="66"/>
      <c r="H776" s="66"/>
      <c r="I776" s="64"/>
      <c r="J776" s="64"/>
      <c r="K776" s="67"/>
      <c r="L776" s="59"/>
      <c r="M776" s="63"/>
      <c r="N776" s="64"/>
      <c r="O776" s="64"/>
      <c r="P776" s="64"/>
      <c r="Q776" s="64"/>
      <c r="R776" s="65"/>
      <c r="S776" s="66"/>
      <c r="T776" s="66"/>
      <c r="U776" s="64"/>
      <c r="V776" s="64"/>
      <c r="W776" s="67"/>
    </row>
    <row r="777" spans="1:23" ht="20.100000000000001" customHeight="1" x14ac:dyDescent="0.2">
      <c r="A777" s="102" t="s">
        <v>195</v>
      </c>
      <c r="B777" s="69"/>
      <c r="C777" s="69"/>
      <c r="D777" s="69"/>
      <c r="E777" s="69"/>
      <c r="F777" s="69"/>
      <c r="G777" s="69"/>
      <c r="H777" s="69"/>
      <c r="I777" s="69"/>
      <c r="J777" s="69"/>
      <c r="K777" s="70"/>
      <c r="M777" s="102" t="s">
        <v>195</v>
      </c>
      <c r="N777" s="69"/>
      <c r="O777" s="69"/>
      <c r="P777" s="69"/>
      <c r="Q777" s="69"/>
      <c r="R777" s="69"/>
      <c r="S777" s="69"/>
      <c r="T777" s="69"/>
      <c r="U777" s="69"/>
      <c r="V777" s="69"/>
      <c r="W777" s="70"/>
    </row>
    <row r="778" spans="1:23" ht="20.100000000000001" customHeight="1" x14ac:dyDescent="0.2">
      <c r="A778" s="71" t="s">
        <v>364</v>
      </c>
      <c r="B778" s="72"/>
      <c r="C778" s="72"/>
      <c r="D778" s="72"/>
      <c r="E778" s="72"/>
      <c r="F778" s="72"/>
      <c r="G778" s="72"/>
      <c r="H778" s="69" t="s">
        <v>412</v>
      </c>
      <c r="I778" s="69"/>
      <c r="J778" s="69"/>
      <c r="K778" s="70"/>
      <c r="M778" s="71" t="s">
        <v>364</v>
      </c>
      <c r="N778" s="72"/>
      <c r="O778" s="72"/>
      <c r="P778" s="72"/>
      <c r="Q778" s="72"/>
      <c r="R778" s="72"/>
      <c r="S778" s="72"/>
      <c r="T778" s="69" t="s">
        <v>413</v>
      </c>
      <c r="U778" s="69"/>
      <c r="V778" s="69"/>
      <c r="W778" s="70"/>
    </row>
    <row r="779" spans="1:23" ht="20.100000000000001" customHeight="1" x14ac:dyDescent="0.2">
      <c r="A779" s="73" t="s">
        <v>367</v>
      </c>
      <c r="B779" s="74"/>
      <c r="C779" s="74"/>
      <c r="D779" s="74"/>
      <c r="E779" s="66" t="s">
        <v>196</v>
      </c>
      <c r="F779" s="66"/>
      <c r="G779" s="66"/>
      <c r="H779" s="66"/>
      <c r="I779" s="66"/>
      <c r="J779" s="66"/>
      <c r="K779" s="75"/>
      <c r="M779" s="73" t="s">
        <v>367</v>
      </c>
      <c r="N779" s="74"/>
      <c r="O779" s="74"/>
      <c r="P779" s="74"/>
      <c r="Q779" s="66" t="s">
        <v>196</v>
      </c>
      <c r="R779" s="66"/>
      <c r="S779" s="66"/>
      <c r="T779" s="66"/>
      <c r="U779" s="66"/>
      <c r="V779" s="66"/>
      <c r="W779" s="75"/>
    </row>
    <row r="780" spans="1:23" ht="20.100000000000001" customHeight="1" x14ac:dyDescent="0.2">
      <c r="A780" s="73"/>
      <c r="B780" s="74"/>
      <c r="C780" s="74"/>
      <c r="D780" s="74"/>
      <c r="E780" s="66"/>
      <c r="F780" s="66"/>
      <c r="G780" s="66"/>
      <c r="H780" s="66"/>
      <c r="I780" s="66"/>
      <c r="J780" s="66"/>
      <c r="K780" s="75"/>
      <c r="M780" s="73"/>
      <c r="N780" s="74"/>
      <c r="O780" s="74"/>
      <c r="P780" s="74"/>
      <c r="Q780" s="66"/>
      <c r="R780" s="66"/>
      <c r="S780" s="66"/>
      <c r="T780" s="66"/>
      <c r="U780" s="66"/>
      <c r="V780" s="66"/>
      <c r="W780" s="75"/>
    </row>
    <row r="781" spans="1:23" ht="20.100000000000001" customHeight="1" x14ac:dyDescent="0.2">
      <c r="A781" s="73" t="s">
        <v>368</v>
      </c>
      <c r="B781" s="74"/>
      <c r="C781" s="74"/>
      <c r="D781" s="74"/>
      <c r="E781" s="64" t="e">
        <f>client</f>
        <v>#VALUE!</v>
      </c>
      <c r="F781" s="64"/>
      <c r="G781" s="64"/>
      <c r="H781" s="64"/>
      <c r="I781" s="66" t="s">
        <v>186</v>
      </c>
      <c r="J781" s="66"/>
      <c r="K781" s="75"/>
      <c r="M781" s="73" t="s">
        <v>368</v>
      </c>
      <c r="N781" s="74"/>
      <c r="O781" s="74"/>
      <c r="P781" s="74"/>
      <c r="Q781" s="64" t="e">
        <f>client</f>
        <v>#VALUE!</v>
      </c>
      <c r="R781" s="64"/>
      <c r="S781" s="64"/>
      <c r="T781" s="64"/>
      <c r="U781" s="66" t="s">
        <v>186</v>
      </c>
      <c r="V781" s="66"/>
      <c r="W781" s="75"/>
    </row>
    <row r="782" spans="1:23" ht="20.100000000000001" customHeight="1" thickBot="1" x14ac:dyDescent="0.25">
      <c r="A782" s="76"/>
      <c r="B782" s="77"/>
      <c r="C782" s="77"/>
      <c r="D782" s="77"/>
      <c r="E782" s="78"/>
      <c r="F782" s="78"/>
      <c r="G782" s="78"/>
      <c r="H782" s="78"/>
      <c r="I782" s="79"/>
      <c r="J782" s="79"/>
      <c r="K782" s="80"/>
      <c r="M782" s="76"/>
      <c r="N782" s="77"/>
      <c r="O782" s="77"/>
      <c r="P782" s="77"/>
      <c r="Q782" s="78"/>
      <c r="R782" s="78"/>
      <c r="S782" s="78"/>
      <c r="T782" s="78"/>
      <c r="U782" s="79"/>
      <c r="V782" s="79"/>
      <c r="W782" s="80"/>
    </row>
    <row r="783" spans="1:23" ht="20.100000000000001" customHeight="1" thickBot="1" x14ac:dyDescent="0.25">
      <c r="B783" s="59"/>
      <c r="C783" s="59"/>
      <c r="D783" s="59"/>
      <c r="E783" s="59"/>
      <c r="N783" s="59"/>
      <c r="O783" s="59"/>
      <c r="P783" s="59"/>
      <c r="Q783" s="59"/>
    </row>
    <row r="784" spans="1:23" ht="20.100000000000001" customHeight="1" x14ac:dyDescent="0.2">
      <c r="A784" s="54" t="str">
        <f>"Bateau "&amp;modele&amp;" n°"</f>
        <v>Bateau CA40 n°</v>
      </c>
      <c r="B784" s="55"/>
      <c r="C784" s="55"/>
      <c r="D784" s="55"/>
      <c r="E784" s="55"/>
      <c r="F784" s="56">
        <v>18</v>
      </c>
      <c r="G784" s="57" t="str">
        <f>"cde n°"</f>
        <v>cde n°</v>
      </c>
      <c r="H784" s="57"/>
      <c r="I784" s="55" t="s">
        <v>322</v>
      </c>
      <c r="J784" s="55"/>
      <c r="K784" s="58"/>
      <c r="L784" s="59"/>
      <c r="M784" s="54" t="str">
        <f>"Bateau "&amp;modele&amp;" n°"</f>
        <v>Bateau CA40 n°</v>
      </c>
      <c r="N784" s="55"/>
      <c r="O784" s="55"/>
      <c r="P784" s="55"/>
      <c r="Q784" s="55"/>
      <c r="R784" s="56">
        <v>18</v>
      </c>
      <c r="S784" s="57" t="str">
        <f>"cde n°"</f>
        <v>cde n°</v>
      </c>
      <c r="T784" s="57"/>
      <c r="U784" s="55" t="s">
        <v>322</v>
      </c>
      <c r="V784" s="55"/>
      <c r="W784" s="58"/>
    </row>
    <row r="785" spans="1:23" ht="20.100000000000001" customHeight="1" x14ac:dyDescent="0.2">
      <c r="A785" s="63"/>
      <c r="B785" s="64"/>
      <c r="C785" s="64"/>
      <c r="D785" s="64"/>
      <c r="E785" s="64"/>
      <c r="F785" s="65"/>
      <c r="G785" s="66"/>
      <c r="H785" s="66"/>
      <c r="I785" s="64"/>
      <c r="J785" s="64"/>
      <c r="K785" s="67"/>
      <c r="L785" s="59"/>
      <c r="M785" s="63"/>
      <c r="N785" s="64"/>
      <c r="O785" s="64"/>
      <c r="P785" s="64"/>
      <c r="Q785" s="64"/>
      <c r="R785" s="65"/>
      <c r="S785" s="66"/>
      <c r="T785" s="66"/>
      <c r="U785" s="64"/>
      <c r="V785" s="64"/>
      <c r="W785" s="67"/>
    </row>
    <row r="786" spans="1:23" ht="20.100000000000001" customHeight="1" x14ac:dyDescent="0.2">
      <c r="A786" s="102" t="s">
        <v>195</v>
      </c>
      <c r="B786" s="69"/>
      <c r="C786" s="69"/>
      <c r="D786" s="69"/>
      <c r="E786" s="69"/>
      <c r="F786" s="69"/>
      <c r="G786" s="69"/>
      <c r="H786" s="69"/>
      <c r="I786" s="69"/>
      <c r="J786" s="69"/>
      <c r="K786" s="70"/>
      <c r="M786" s="102" t="s">
        <v>195</v>
      </c>
      <c r="N786" s="69"/>
      <c r="O786" s="69"/>
      <c r="P786" s="69"/>
      <c r="Q786" s="69"/>
      <c r="R786" s="69"/>
      <c r="S786" s="69"/>
      <c r="T786" s="69"/>
      <c r="U786" s="69"/>
      <c r="V786" s="69"/>
      <c r="W786" s="70"/>
    </row>
    <row r="787" spans="1:23" ht="20.100000000000001" customHeight="1" x14ac:dyDescent="0.2">
      <c r="A787" s="71" t="s">
        <v>364</v>
      </c>
      <c r="B787" s="72"/>
      <c r="C787" s="72"/>
      <c r="D787" s="72"/>
      <c r="E787" s="72"/>
      <c r="F787" s="72"/>
      <c r="G787" s="72"/>
      <c r="H787" s="69" t="s">
        <v>414</v>
      </c>
      <c r="I787" s="69"/>
      <c r="J787" s="69"/>
      <c r="K787" s="70"/>
      <c r="M787" s="71" t="s">
        <v>364</v>
      </c>
      <c r="N787" s="72"/>
      <c r="O787" s="72"/>
      <c r="P787" s="72"/>
      <c r="Q787" s="72"/>
      <c r="R787" s="72"/>
      <c r="S787" s="72"/>
      <c r="T787" s="69" t="s">
        <v>415</v>
      </c>
      <c r="U787" s="69"/>
      <c r="V787" s="69"/>
      <c r="W787" s="70"/>
    </row>
    <row r="788" spans="1:23" ht="20.100000000000001" customHeight="1" x14ac:dyDescent="0.2">
      <c r="A788" s="73" t="s">
        <v>367</v>
      </c>
      <c r="B788" s="74"/>
      <c r="C788" s="74"/>
      <c r="D788" s="74"/>
      <c r="E788" s="66" t="s">
        <v>196</v>
      </c>
      <c r="F788" s="66"/>
      <c r="G788" s="66"/>
      <c r="H788" s="66"/>
      <c r="I788" s="66"/>
      <c r="J788" s="66"/>
      <c r="K788" s="75"/>
      <c r="M788" s="73" t="s">
        <v>367</v>
      </c>
      <c r="N788" s="74"/>
      <c r="O788" s="74"/>
      <c r="P788" s="74"/>
      <c r="Q788" s="66" t="s">
        <v>196</v>
      </c>
      <c r="R788" s="66"/>
      <c r="S788" s="66"/>
      <c r="T788" s="66"/>
      <c r="U788" s="66"/>
      <c r="V788" s="66"/>
      <c r="W788" s="75"/>
    </row>
    <row r="789" spans="1:23" ht="20.100000000000001" customHeight="1" x14ac:dyDescent="0.2">
      <c r="A789" s="73"/>
      <c r="B789" s="74"/>
      <c r="C789" s="74"/>
      <c r="D789" s="74"/>
      <c r="E789" s="66"/>
      <c r="F789" s="66"/>
      <c r="G789" s="66"/>
      <c r="H789" s="66"/>
      <c r="I789" s="66"/>
      <c r="J789" s="66"/>
      <c r="K789" s="75"/>
      <c r="M789" s="73"/>
      <c r="N789" s="74"/>
      <c r="O789" s="74"/>
      <c r="P789" s="74"/>
      <c r="Q789" s="66"/>
      <c r="R789" s="66"/>
      <c r="S789" s="66"/>
      <c r="T789" s="66"/>
      <c r="U789" s="66"/>
      <c r="V789" s="66"/>
      <c r="W789" s="75"/>
    </row>
    <row r="790" spans="1:23" ht="20.100000000000001" customHeight="1" x14ac:dyDescent="0.2">
      <c r="A790" s="73" t="s">
        <v>368</v>
      </c>
      <c r="B790" s="74"/>
      <c r="C790" s="74"/>
      <c r="D790" s="74"/>
      <c r="E790" s="64" t="e">
        <f>client</f>
        <v>#VALUE!</v>
      </c>
      <c r="F790" s="64"/>
      <c r="G790" s="64"/>
      <c r="H790" s="64"/>
      <c r="I790" s="66" t="s">
        <v>186</v>
      </c>
      <c r="J790" s="66"/>
      <c r="K790" s="75"/>
      <c r="M790" s="73" t="s">
        <v>368</v>
      </c>
      <c r="N790" s="74"/>
      <c r="O790" s="74"/>
      <c r="P790" s="74"/>
      <c r="Q790" s="64" t="e">
        <f>client</f>
        <v>#VALUE!</v>
      </c>
      <c r="R790" s="64"/>
      <c r="S790" s="64"/>
      <c r="T790" s="64"/>
      <c r="U790" s="66" t="s">
        <v>186</v>
      </c>
      <c r="V790" s="66"/>
      <c r="W790" s="75"/>
    </row>
    <row r="791" spans="1:23" ht="20.100000000000001" customHeight="1" thickBot="1" x14ac:dyDescent="0.25">
      <c r="A791" s="76"/>
      <c r="B791" s="77"/>
      <c r="C791" s="77"/>
      <c r="D791" s="77"/>
      <c r="E791" s="78"/>
      <c r="F791" s="78"/>
      <c r="G791" s="78"/>
      <c r="H791" s="78"/>
      <c r="I791" s="79"/>
      <c r="J791" s="79"/>
      <c r="K791" s="80"/>
      <c r="M791" s="76"/>
      <c r="N791" s="77"/>
      <c r="O791" s="77"/>
      <c r="P791" s="77"/>
      <c r="Q791" s="78"/>
      <c r="R791" s="78"/>
      <c r="S791" s="78"/>
      <c r="T791" s="78"/>
      <c r="U791" s="79"/>
      <c r="V791" s="79"/>
      <c r="W791" s="80"/>
    </row>
    <row r="792" spans="1:23" ht="20.100000000000001" customHeight="1" thickBot="1" x14ac:dyDescent="0.25">
      <c r="B792" s="59"/>
      <c r="C792" s="59"/>
      <c r="D792" s="59"/>
      <c r="E792" s="59"/>
      <c r="N792" s="59"/>
      <c r="O792" s="59"/>
      <c r="P792" s="59"/>
      <c r="Q792" s="59"/>
    </row>
    <row r="793" spans="1:23" ht="20.100000000000001" customHeight="1" x14ac:dyDescent="0.2">
      <c r="A793" s="54" t="str">
        <f>"Bateau "&amp;modele&amp;" n°"</f>
        <v>Bateau CA40 n°</v>
      </c>
      <c r="B793" s="55"/>
      <c r="C793" s="55"/>
      <c r="D793" s="55"/>
      <c r="E793" s="55"/>
      <c r="F793" s="56">
        <v>18</v>
      </c>
      <c r="G793" s="57" t="str">
        <f>"cde n°"</f>
        <v>cde n°</v>
      </c>
      <c r="H793" s="57"/>
      <c r="I793" s="55" t="s">
        <v>322</v>
      </c>
      <c r="J793" s="55"/>
      <c r="K793" s="58"/>
      <c r="L793" s="59"/>
      <c r="M793" s="54" t="str">
        <f>"Bateau "&amp;modele&amp;" n°"</f>
        <v>Bateau CA40 n°</v>
      </c>
      <c r="N793" s="55"/>
      <c r="O793" s="55"/>
      <c r="P793" s="55"/>
      <c r="Q793" s="55"/>
      <c r="R793" s="56">
        <v>18</v>
      </c>
      <c r="S793" s="57" t="str">
        <f>"cde n°"</f>
        <v>cde n°</v>
      </c>
      <c r="T793" s="57"/>
      <c r="U793" s="55" t="s">
        <v>322</v>
      </c>
      <c r="V793" s="55"/>
      <c r="W793" s="58"/>
    </row>
    <row r="794" spans="1:23" ht="20.100000000000001" customHeight="1" x14ac:dyDescent="0.2">
      <c r="A794" s="63"/>
      <c r="B794" s="64"/>
      <c r="C794" s="64"/>
      <c r="D794" s="64"/>
      <c r="E794" s="64"/>
      <c r="F794" s="65"/>
      <c r="G794" s="66"/>
      <c r="H794" s="66"/>
      <c r="I794" s="64"/>
      <c r="J794" s="64"/>
      <c r="K794" s="67"/>
      <c r="L794" s="59"/>
      <c r="M794" s="63"/>
      <c r="N794" s="64"/>
      <c r="O794" s="64"/>
      <c r="P794" s="64"/>
      <c r="Q794" s="64"/>
      <c r="R794" s="65"/>
      <c r="S794" s="66"/>
      <c r="T794" s="66"/>
      <c r="U794" s="64"/>
      <c r="V794" s="64"/>
      <c r="W794" s="67"/>
    </row>
    <row r="795" spans="1:23" ht="20.100000000000001" customHeight="1" x14ac:dyDescent="0.2">
      <c r="A795" s="102" t="s">
        <v>197</v>
      </c>
      <c r="B795" s="69"/>
      <c r="C795" s="69"/>
      <c r="D795" s="69"/>
      <c r="E795" s="69"/>
      <c r="F795" s="69"/>
      <c r="G795" s="69"/>
      <c r="H795" s="69"/>
      <c r="I795" s="69"/>
      <c r="J795" s="69"/>
      <c r="K795" s="70"/>
      <c r="M795" s="102" t="s">
        <v>197</v>
      </c>
      <c r="N795" s="69"/>
      <c r="O795" s="69"/>
      <c r="P795" s="69"/>
      <c r="Q795" s="69"/>
      <c r="R795" s="69"/>
      <c r="S795" s="69"/>
      <c r="T795" s="69"/>
      <c r="U795" s="69"/>
      <c r="V795" s="69"/>
      <c r="W795" s="70"/>
    </row>
    <row r="796" spans="1:23" ht="20.100000000000001" customHeight="1" x14ac:dyDescent="0.2">
      <c r="A796" s="71" t="s">
        <v>364</v>
      </c>
      <c r="B796" s="72"/>
      <c r="C796" s="72"/>
      <c r="D796" s="72"/>
      <c r="E796" s="72"/>
      <c r="F796" s="72"/>
      <c r="G796" s="72"/>
      <c r="H796" s="69" t="s">
        <v>378</v>
      </c>
      <c r="I796" s="69"/>
      <c r="J796" s="69"/>
      <c r="K796" s="70"/>
      <c r="M796" s="71" t="s">
        <v>364</v>
      </c>
      <c r="N796" s="72"/>
      <c r="O796" s="72"/>
      <c r="P796" s="72"/>
      <c r="Q796" s="72"/>
      <c r="R796" s="72"/>
      <c r="S796" s="72"/>
      <c r="T796" s="69" t="s">
        <v>379</v>
      </c>
      <c r="U796" s="69"/>
      <c r="V796" s="69"/>
      <c r="W796" s="70"/>
    </row>
    <row r="797" spans="1:23" ht="20.100000000000001" customHeight="1" x14ac:dyDescent="0.2">
      <c r="A797" s="73" t="s">
        <v>367</v>
      </c>
      <c r="B797" s="74"/>
      <c r="C797" s="74"/>
      <c r="D797" s="74"/>
      <c r="E797" s="66" t="s">
        <v>198</v>
      </c>
      <c r="F797" s="66"/>
      <c r="G797" s="66"/>
      <c r="H797" s="66"/>
      <c r="I797" s="66"/>
      <c r="J797" s="66"/>
      <c r="K797" s="75"/>
      <c r="M797" s="73" t="s">
        <v>367</v>
      </c>
      <c r="N797" s="74"/>
      <c r="O797" s="74"/>
      <c r="P797" s="74"/>
      <c r="Q797" s="66" t="s">
        <v>198</v>
      </c>
      <c r="R797" s="66"/>
      <c r="S797" s="66"/>
      <c r="T797" s="66"/>
      <c r="U797" s="66"/>
      <c r="V797" s="66"/>
      <c r="W797" s="75"/>
    </row>
    <row r="798" spans="1:23" ht="20.100000000000001" customHeight="1" x14ac:dyDescent="0.2">
      <c r="A798" s="73"/>
      <c r="B798" s="74"/>
      <c r="C798" s="74"/>
      <c r="D798" s="74"/>
      <c r="E798" s="66"/>
      <c r="F798" s="66"/>
      <c r="G798" s="66"/>
      <c r="H798" s="66"/>
      <c r="I798" s="66"/>
      <c r="J798" s="66"/>
      <c r="K798" s="75"/>
      <c r="M798" s="73"/>
      <c r="N798" s="74"/>
      <c r="O798" s="74"/>
      <c r="P798" s="74"/>
      <c r="Q798" s="66"/>
      <c r="R798" s="66"/>
      <c r="S798" s="66"/>
      <c r="T798" s="66"/>
      <c r="U798" s="66"/>
      <c r="V798" s="66"/>
      <c r="W798" s="75"/>
    </row>
    <row r="799" spans="1:23" ht="20.100000000000001" customHeight="1" x14ac:dyDescent="0.2">
      <c r="A799" s="73" t="s">
        <v>368</v>
      </c>
      <c r="B799" s="74"/>
      <c r="C799" s="74"/>
      <c r="D799" s="74"/>
      <c r="E799" s="64" t="e">
        <f>client</f>
        <v>#VALUE!</v>
      </c>
      <c r="F799" s="64"/>
      <c r="G799" s="64"/>
      <c r="H799" s="64"/>
      <c r="I799" s="66" t="s">
        <v>186</v>
      </c>
      <c r="J799" s="66"/>
      <c r="K799" s="75"/>
      <c r="M799" s="73" t="s">
        <v>368</v>
      </c>
      <c r="N799" s="74"/>
      <c r="O799" s="74"/>
      <c r="P799" s="74"/>
      <c r="Q799" s="64" t="e">
        <f>client</f>
        <v>#VALUE!</v>
      </c>
      <c r="R799" s="64"/>
      <c r="S799" s="64"/>
      <c r="T799" s="64"/>
      <c r="U799" s="66" t="s">
        <v>186</v>
      </c>
      <c r="V799" s="66"/>
      <c r="W799" s="75"/>
    </row>
    <row r="800" spans="1:23" ht="20.100000000000001" customHeight="1" thickBot="1" x14ac:dyDescent="0.25">
      <c r="A800" s="76"/>
      <c r="B800" s="77"/>
      <c r="C800" s="77"/>
      <c r="D800" s="77"/>
      <c r="E800" s="78"/>
      <c r="F800" s="78"/>
      <c r="G800" s="78"/>
      <c r="H800" s="78"/>
      <c r="I800" s="79"/>
      <c r="J800" s="79"/>
      <c r="K800" s="80"/>
      <c r="M800" s="76"/>
      <c r="N800" s="77"/>
      <c r="O800" s="77"/>
      <c r="P800" s="77"/>
      <c r="Q800" s="78"/>
      <c r="R800" s="78"/>
      <c r="S800" s="78"/>
      <c r="T800" s="78"/>
      <c r="U800" s="79"/>
      <c r="V800" s="79"/>
      <c r="W800" s="80"/>
    </row>
    <row r="801" spans="1:23" ht="20.100000000000001" customHeight="1" thickBot="1" x14ac:dyDescent="0.25">
      <c r="B801" s="59"/>
      <c r="C801" s="59"/>
      <c r="D801" s="59"/>
      <c r="E801" s="59"/>
      <c r="N801" s="59"/>
      <c r="O801" s="59"/>
      <c r="P801" s="59"/>
      <c r="Q801" s="59"/>
    </row>
    <row r="802" spans="1:23" ht="20.100000000000001" customHeight="1" x14ac:dyDescent="0.2">
      <c r="A802" s="54" t="str">
        <f>"Bateau "&amp;modele&amp;" n°"</f>
        <v>Bateau CA40 n°</v>
      </c>
      <c r="B802" s="55"/>
      <c r="C802" s="55"/>
      <c r="D802" s="55"/>
      <c r="E802" s="55"/>
      <c r="F802" s="56">
        <v>18</v>
      </c>
      <c r="G802" s="57" t="str">
        <f>"cde n°"</f>
        <v>cde n°</v>
      </c>
      <c r="H802" s="57"/>
      <c r="I802" s="55" t="s">
        <v>322</v>
      </c>
      <c r="J802" s="55"/>
      <c r="K802" s="58"/>
      <c r="L802" s="59"/>
      <c r="M802" s="54" t="str">
        <f>"Bateau "&amp;modele&amp;" n°"</f>
        <v>Bateau CA40 n°</v>
      </c>
      <c r="N802" s="55"/>
      <c r="O802" s="55"/>
      <c r="P802" s="55"/>
      <c r="Q802" s="55"/>
      <c r="R802" s="56">
        <v>18</v>
      </c>
      <c r="S802" s="57" t="str">
        <f>"cde n°"</f>
        <v>cde n°</v>
      </c>
      <c r="T802" s="57"/>
      <c r="U802" s="55" t="s">
        <v>322</v>
      </c>
      <c r="V802" s="55"/>
      <c r="W802" s="58"/>
    </row>
    <row r="803" spans="1:23" ht="20.100000000000001" customHeight="1" x14ac:dyDescent="0.2">
      <c r="A803" s="63"/>
      <c r="B803" s="64"/>
      <c r="C803" s="64"/>
      <c r="D803" s="64"/>
      <c r="E803" s="64"/>
      <c r="F803" s="65"/>
      <c r="G803" s="66"/>
      <c r="H803" s="66"/>
      <c r="I803" s="64"/>
      <c r="J803" s="64"/>
      <c r="K803" s="67"/>
      <c r="L803" s="59"/>
      <c r="M803" s="63"/>
      <c r="N803" s="64"/>
      <c r="O803" s="64"/>
      <c r="P803" s="64"/>
      <c r="Q803" s="64"/>
      <c r="R803" s="65"/>
      <c r="S803" s="66"/>
      <c r="T803" s="66"/>
      <c r="U803" s="64"/>
      <c r="V803" s="64"/>
      <c r="W803" s="67"/>
    </row>
    <row r="804" spans="1:23" ht="20.100000000000001" customHeight="1" x14ac:dyDescent="0.2">
      <c r="A804" s="102" t="s">
        <v>197</v>
      </c>
      <c r="B804" s="69"/>
      <c r="C804" s="69"/>
      <c r="D804" s="69"/>
      <c r="E804" s="69"/>
      <c r="F804" s="69"/>
      <c r="G804" s="69"/>
      <c r="H804" s="69"/>
      <c r="I804" s="69"/>
      <c r="J804" s="69"/>
      <c r="K804" s="70"/>
      <c r="M804" s="102" t="s">
        <v>197</v>
      </c>
      <c r="N804" s="69"/>
      <c r="O804" s="69"/>
      <c r="P804" s="69"/>
      <c r="Q804" s="69"/>
      <c r="R804" s="69"/>
      <c r="S804" s="69"/>
      <c r="T804" s="69"/>
      <c r="U804" s="69"/>
      <c r="V804" s="69"/>
      <c r="W804" s="70"/>
    </row>
    <row r="805" spans="1:23" ht="20.100000000000001" customHeight="1" x14ac:dyDescent="0.2">
      <c r="A805" s="71" t="s">
        <v>364</v>
      </c>
      <c r="B805" s="72"/>
      <c r="C805" s="72"/>
      <c r="D805" s="72"/>
      <c r="E805" s="72"/>
      <c r="F805" s="72"/>
      <c r="G805" s="72"/>
      <c r="H805" s="69" t="s">
        <v>380</v>
      </c>
      <c r="I805" s="69"/>
      <c r="J805" s="69"/>
      <c r="K805" s="70"/>
      <c r="M805" s="71" t="s">
        <v>364</v>
      </c>
      <c r="N805" s="72"/>
      <c r="O805" s="72"/>
      <c r="P805" s="72"/>
      <c r="Q805" s="72"/>
      <c r="R805" s="72"/>
      <c r="S805" s="72"/>
      <c r="T805" s="69" t="s">
        <v>381</v>
      </c>
      <c r="U805" s="69"/>
      <c r="V805" s="69"/>
      <c r="W805" s="70"/>
    </row>
    <row r="806" spans="1:23" ht="20.100000000000001" customHeight="1" x14ac:dyDescent="0.2">
      <c r="A806" s="73" t="s">
        <v>367</v>
      </c>
      <c r="B806" s="74"/>
      <c r="C806" s="74"/>
      <c r="D806" s="74"/>
      <c r="E806" s="66" t="s">
        <v>198</v>
      </c>
      <c r="F806" s="66"/>
      <c r="G806" s="66"/>
      <c r="H806" s="66"/>
      <c r="I806" s="66"/>
      <c r="J806" s="66"/>
      <c r="K806" s="75"/>
      <c r="M806" s="73" t="s">
        <v>367</v>
      </c>
      <c r="N806" s="74"/>
      <c r="O806" s="74"/>
      <c r="P806" s="74"/>
      <c r="Q806" s="66" t="s">
        <v>198</v>
      </c>
      <c r="R806" s="66"/>
      <c r="S806" s="66"/>
      <c r="T806" s="66"/>
      <c r="U806" s="66"/>
      <c r="V806" s="66"/>
      <c r="W806" s="75"/>
    </row>
    <row r="807" spans="1:23" ht="20.100000000000001" customHeight="1" x14ac:dyDescent="0.2">
      <c r="A807" s="73"/>
      <c r="B807" s="74"/>
      <c r="C807" s="74"/>
      <c r="D807" s="74"/>
      <c r="E807" s="66"/>
      <c r="F807" s="66"/>
      <c r="G807" s="66"/>
      <c r="H807" s="66"/>
      <c r="I807" s="66"/>
      <c r="J807" s="66"/>
      <c r="K807" s="75"/>
      <c r="M807" s="73"/>
      <c r="N807" s="74"/>
      <c r="O807" s="74"/>
      <c r="P807" s="74"/>
      <c r="Q807" s="66"/>
      <c r="R807" s="66"/>
      <c r="S807" s="66"/>
      <c r="T807" s="66"/>
      <c r="U807" s="66"/>
      <c r="V807" s="66"/>
      <c r="W807" s="75"/>
    </row>
    <row r="808" spans="1:23" ht="20.100000000000001" customHeight="1" x14ac:dyDescent="0.2">
      <c r="A808" s="73" t="s">
        <v>368</v>
      </c>
      <c r="B808" s="74"/>
      <c r="C808" s="74"/>
      <c r="D808" s="74"/>
      <c r="E808" s="64" t="e">
        <f>client</f>
        <v>#VALUE!</v>
      </c>
      <c r="F808" s="64"/>
      <c r="G808" s="64"/>
      <c r="H808" s="64"/>
      <c r="I808" s="66" t="s">
        <v>186</v>
      </c>
      <c r="J808" s="66"/>
      <c r="K808" s="75"/>
      <c r="M808" s="73" t="s">
        <v>368</v>
      </c>
      <c r="N808" s="74"/>
      <c r="O808" s="74"/>
      <c r="P808" s="74"/>
      <c r="Q808" s="64" t="e">
        <f>client</f>
        <v>#VALUE!</v>
      </c>
      <c r="R808" s="64"/>
      <c r="S808" s="64"/>
      <c r="T808" s="64"/>
      <c r="U808" s="66" t="s">
        <v>186</v>
      </c>
      <c r="V808" s="66"/>
      <c r="W808" s="75"/>
    </row>
    <row r="809" spans="1:23" ht="20.100000000000001" customHeight="1" thickBot="1" x14ac:dyDescent="0.25">
      <c r="A809" s="76"/>
      <c r="B809" s="77"/>
      <c r="C809" s="77"/>
      <c r="D809" s="77"/>
      <c r="E809" s="78"/>
      <c r="F809" s="78"/>
      <c r="G809" s="78"/>
      <c r="H809" s="78"/>
      <c r="I809" s="79"/>
      <c r="J809" s="79"/>
      <c r="K809" s="80"/>
      <c r="M809" s="76"/>
      <c r="N809" s="77"/>
      <c r="O809" s="77"/>
      <c r="P809" s="77"/>
      <c r="Q809" s="78"/>
      <c r="R809" s="78"/>
      <c r="S809" s="78"/>
      <c r="T809" s="78"/>
      <c r="U809" s="79"/>
      <c r="V809" s="79"/>
      <c r="W809" s="80"/>
    </row>
    <row r="810" spans="1:23" ht="20.100000000000001" customHeight="1" thickBot="1" x14ac:dyDescent="0.25">
      <c r="B810" s="59"/>
      <c r="C810" s="59"/>
      <c r="D810" s="59"/>
      <c r="E810" s="59"/>
      <c r="N810" s="59"/>
      <c r="O810" s="59"/>
      <c r="P810" s="59"/>
      <c r="Q810" s="59"/>
    </row>
    <row r="811" spans="1:23" ht="20.100000000000001" customHeight="1" x14ac:dyDescent="0.2">
      <c r="A811" s="54" t="str">
        <f>"Bateau "&amp;modele&amp;" n°"</f>
        <v>Bateau CA40 n°</v>
      </c>
      <c r="B811" s="55"/>
      <c r="C811" s="55"/>
      <c r="D811" s="55"/>
      <c r="E811" s="55"/>
      <c r="F811" s="56">
        <v>18</v>
      </c>
      <c r="G811" s="57" t="str">
        <f>"cde n°"</f>
        <v>cde n°</v>
      </c>
      <c r="H811" s="57"/>
      <c r="I811" s="55" t="s">
        <v>322</v>
      </c>
      <c r="J811" s="55"/>
      <c r="K811" s="58"/>
      <c r="L811" s="59"/>
      <c r="M811" s="54" t="str">
        <f>"Bateau "&amp;modele&amp;" n°"</f>
        <v>Bateau CA40 n°</v>
      </c>
      <c r="N811" s="55"/>
      <c r="O811" s="55"/>
      <c r="P811" s="55"/>
      <c r="Q811" s="55"/>
      <c r="R811" s="56">
        <v>18</v>
      </c>
      <c r="S811" s="57" t="str">
        <f>"cde n°"</f>
        <v>cde n°</v>
      </c>
      <c r="T811" s="57"/>
      <c r="U811" s="55" t="s">
        <v>322</v>
      </c>
      <c r="V811" s="55"/>
      <c r="W811" s="58"/>
    </row>
    <row r="812" spans="1:23" ht="20.100000000000001" customHeight="1" x14ac:dyDescent="0.2">
      <c r="A812" s="63"/>
      <c r="B812" s="64"/>
      <c r="C812" s="64"/>
      <c r="D812" s="64"/>
      <c r="E812" s="64"/>
      <c r="F812" s="65"/>
      <c r="G812" s="66"/>
      <c r="H812" s="66"/>
      <c r="I812" s="64"/>
      <c r="J812" s="64"/>
      <c r="K812" s="67"/>
      <c r="L812" s="59"/>
      <c r="M812" s="63"/>
      <c r="N812" s="64"/>
      <c r="O812" s="64"/>
      <c r="P812" s="64"/>
      <c r="Q812" s="64"/>
      <c r="R812" s="65"/>
      <c r="S812" s="66"/>
      <c r="T812" s="66"/>
      <c r="U812" s="64"/>
      <c r="V812" s="64"/>
      <c r="W812" s="67"/>
    </row>
    <row r="813" spans="1:23" ht="20.100000000000001" customHeight="1" x14ac:dyDescent="0.2">
      <c r="A813" s="102" t="s">
        <v>189</v>
      </c>
      <c r="B813" s="69"/>
      <c r="C813" s="69"/>
      <c r="D813" s="69"/>
      <c r="E813" s="69"/>
      <c r="F813" s="69"/>
      <c r="G813" s="69"/>
      <c r="H813" s="69"/>
      <c r="I813" s="69"/>
      <c r="J813" s="69"/>
      <c r="K813" s="70"/>
      <c r="M813" s="102" t="s">
        <v>189</v>
      </c>
      <c r="N813" s="69"/>
      <c r="O813" s="69"/>
      <c r="P813" s="69"/>
      <c r="Q813" s="69"/>
      <c r="R813" s="69"/>
      <c r="S813" s="69"/>
      <c r="T813" s="69"/>
      <c r="U813" s="69"/>
      <c r="V813" s="69"/>
      <c r="W813" s="70"/>
    </row>
    <row r="814" spans="1:23" ht="20.100000000000001" customHeight="1" x14ac:dyDescent="0.2">
      <c r="A814" s="71" t="s">
        <v>364</v>
      </c>
      <c r="B814" s="72"/>
      <c r="C814" s="72"/>
      <c r="D814" s="72"/>
      <c r="E814" s="72"/>
      <c r="F814" s="72"/>
      <c r="G814" s="72"/>
      <c r="H814" s="69" t="s">
        <v>378</v>
      </c>
      <c r="I814" s="69"/>
      <c r="J814" s="69"/>
      <c r="K814" s="70"/>
      <c r="M814" s="71" t="s">
        <v>364</v>
      </c>
      <c r="N814" s="72"/>
      <c r="O814" s="72"/>
      <c r="P814" s="72"/>
      <c r="Q814" s="72"/>
      <c r="R814" s="72"/>
      <c r="S814" s="72"/>
      <c r="T814" s="69" t="s">
        <v>379</v>
      </c>
      <c r="U814" s="69"/>
      <c r="V814" s="69"/>
      <c r="W814" s="70"/>
    </row>
    <row r="815" spans="1:23" ht="20.100000000000001" customHeight="1" x14ac:dyDescent="0.2">
      <c r="A815" s="73" t="s">
        <v>367</v>
      </c>
      <c r="B815" s="74"/>
      <c r="C815" s="74"/>
      <c r="D815" s="74"/>
      <c r="E815" s="66" t="s">
        <v>190</v>
      </c>
      <c r="F815" s="66"/>
      <c r="G815" s="66"/>
      <c r="H815" s="66"/>
      <c r="I815" s="66"/>
      <c r="J815" s="66"/>
      <c r="K815" s="75"/>
      <c r="M815" s="73" t="s">
        <v>367</v>
      </c>
      <c r="N815" s="74"/>
      <c r="O815" s="74"/>
      <c r="P815" s="74"/>
      <c r="Q815" s="66" t="s">
        <v>190</v>
      </c>
      <c r="R815" s="66"/>
      <c r="S815" s="66"/>
      <c r="T815" s="66"/>
      <c r="U815" s="66"/>
      <c r="V815" s="66"/>
      <c r="W815" s="75"/>
    </row>
    <row r="816" spans="1:23" ht="20.100000000000001" customHeight="1" x14ac:dyDescent="0.2">
      <c r="A816" s="73"/>
      <c r="B816" s="74"/>
      <c r="C816" s="74"/>
      <c r="D816" s="74"/>
      <c r="E816" s="66"/>
      <c r="F816" s="66"/>
      <c r="G816" s="66"/>
      <c r="H816" s="66"/>
      <c r="I816" s="66"/>
      <c r="J816" s="66"/>
      <c r="K816" s="75"/>
      <c r="M816" s="73"/>
      <c r="N816" s="74"/>
      <c r="O816" s="74"/>
      <c r="P816" s="74"/>
      <c r="Q816" s="66"/>
      <c r="R816" s="66"/>
      <c r="S816" s="66"/>
      <c r="T816" s="66"/>
      <c r="U816" s="66"/>
      <c r="V816" s="66"/>
      <c r="W816" s="75"/>
    </row>
    <row r="817" spans="1:23" ht="20.100000000000001" customHeight="1" x14ac:dyDescent="0.2">
      <c r="A817" s="73" t="s">
        <v>368</v>
      </c>
      <c r="B817" s="74"/>
      <c r="C817" s="74"/>
      <c r="D817" s="74"/>
      <c r="E817" s="64" t="e">
        <f>client</f>
        <v>#VALUE!</v>
      </c>
      <c r="F817" s="64"/>
      <c r="G817" s="64"/>
      <c r="H817" s="64"/>
      <c r="I817" s="66" t="s">
        <v>186</v>
      </c>
      <c r="J817" s="66"/>
      <c r="K817" s="75"/>
      <c r="M817" s="73" t="s">
        <v>368</v>
      </c>
      <c r="N817" s="74"/>
      <c r="O817" s="74"/>
      <c r="P817" s="74"/>
      <c r="Q817" s="64" t="e">
        <f>client</f>
        <v>#VALUE!</v>
      </c>
      <c r="R817" s="64"/>
      <c r="S817" s="64"/>
      <c r="T817" s="64"/>
      <c r="U817" s="66" t="s">
        <v>186</v>
      </c>
      <c r="V817" s="66"/>
      <c r="W817" s="75"/>
    </row>
    <row r="818" spans="1:23" ht="20.100000000000001" customHeight="1" thickBot="1" x14ac:dyDescent="0.25">
      <c r="A818" s="76"/>
      <c r="B818" s="77"/>
      <c r="C818" s="77"/>
      <c r="D818" s="77"/>
      <c r="E818" s="78"/>
      <c r="F818" s="78"/>
      <c r="G818" s="78"/>
      <c r="H818" s="78"/>
      <c r="I818" s="79"/>
      <c r="J818" s="79"/>
      <c r="K818" s="80"/>
      <c r="M818" s="76"/>
      <c r="N818" s="77"/>
      <c r="O818" s="77"/>
      <c r="P818" s="77"/>
      <c r="Q818" s="78"/>
      <c r="R818" s="78"/>
      <c r="S818" s="78"/>
      <c r="T818" s="78"/>
      <c r="U818" s="79"/>
      <c r="V818" s="79"/>
      <c r="W818" s="80"/>
    </row>
    <row r="819" spans="1:23" ht="20.100000000000001" customHeight="1" thickBot="1" x14ac:dyDescent="0.25">
      <c r="B819" s="59"/>
      <c r="C819" s="59"/>
      <c r="D819" s="59"/>
      <c r="E819" s="59"/>
      <c r="N819" s="59"/>
      <c r="O819" s="59"/>
      <c r="P819" s="59"/>
      <c r="Q819" s="59"/>
    </row>
    <row r="820" spans="1:23" ht="20.100000000000001" customHeight="1" x14ac:dyDescent="0.2">
      <c r="A820" s="54" t="str">
        <f>"Bateau "&amp;modele&amp;" n°"</f>
        <v>Bateau CA40 n°</v>
      </c>
      <c r="B820" s="55"/>
      <c r="C820" s="55"/>
      <c r="D820" s="55"/>
      <c r="E820" s="55"/>
      <c r="F820" s="56">
        <v>18</v>
      </c>
      <c r="G820" s="57" t="str">
        <f>"cde n°"</f>
        <v>cde n°</v>
      </c>
      <c r="H820" s="57"/>
      <c r="I820" s="55" t="s">
        <v>322</v>
      </c>
      <c r="J820" s="55"/>
      <c r="K820" s="58"/>
      <c r="L820" s="59"/>
      <c r="M820" s="54" t="str">
        <f>"Bateau "&amp;modele&amp;" n°"</f>
        <v>Bateau CA40 n°</v>
      </c>
      <c r="N820" s="55"/>
      <c r="O820" s="55"/>
      <c r="P820" s="55"/>
      <c r="Q820" s="55"/>
      <c r="R820" s="56">
        <v>18</v>
      </c>
      <c r="S820" s="57" t="str">
        <f>"cde n°"</f>
        <v>cde n°</v>
      </c>
      <c r="T820" s="57"/>
      <c r="U820" s="55" t="s">
        <v>322</v>
      </c>
      <c r="V820" s="55"/>
      <c r="W820" s="58"/>
    </row>
    <row r="821" spans="1:23" ht="20.100000000000001" customHeight="1" x14ac:dyDescent="0.2">
      <c r="A821" s="63"/>
      <c r="B821" s="64"/>
      <c r="C821" s="64"/>
      <c r="D821" s="64"/>
      <c r="E821" s="64"/>
      <c r="F821" s="65"/>
      <c r="G821" s="66"/>
      <c r="H821" s="66"/>
      <c r="I821" s="64"/>
      <c r="J821" s="64"/>
      <c r="K821" s="67"/>
      <c r="L821" s="59"/>
      <c r="M821" s="63"/>
      <c r="N821" s="64"/>
      <c r="O821" s="64"/>
      <c r="P821" s="64"/>
      <c r="Q821" s="64"/>
      <c r="R821" s="65"/>
      <c r="S821" s="66"/>
      <c r="T821" s="66"/>
      <c r="U821" s="64"/>
      <c r="V821" s="64"/>
      <c r="W821" s="67"/>
    </row>
    <row r="822" spans="1:23" ht="20.100000000000001" customHeight="1" x14ac:dyDescent="0.2">
      <c r="A822" s="102" t="s">
        <v>189</v>
      </c>
      <c r="B822" s="69"/>
      <c r="C822" s="69"/>
      <c r="D822" s="69"/>
      <c r="E822" s="69"/>
      <c r="F822" s="69"/>
      <c r="G822" s="69"/>
      <c r="H822" s="69"/>
      <c r="I822" s="69"/>
      <c r="J822" s="69"/>
      <c r="K822" s="70"/>
      <c r="M822" s="102" t="s">
        <v>189</v>
      </c>
      <c r="N822" s="69"/>
      <c r="O822" s="69"/>
      <c r="P822" s="69"/>
      <c r="Q822" s="69"/>
      <c r="R822" s="69"/>
      <c r="S822" s="69"/>
      <c r="T822" s="69"/>
      <c r="U822" s="69"/>
      <c r="V822" s="69"/>
      <c r="W822" s="70"/>
    </row>
    <row r="823" spans="1:23" ht="20.100000000000001" customHeight="1" x14ac:dyDescent="0.2">
      <c r="A823" s="71" t="s">
        <v>364</v>
      </c>
      <c r="B823" s="72"/>
      <c r="C823" s="72"/>
      <c r="D823" s="72"/>
      <c r="E823" s="72"/>
      <c r="F823" s="72"/>
      <c r="G823" s="72"/>
      <c r="H823" s="69" t="s">
        <v>380</v>
      </c>
      <c r="I823" s="69"/>
      <c r="J823" s="69"/>
      <c r="K823" s="70"/>
      <c r="M823" s="71" t="s">
        <v>364</v>
      </c>
      <c r="N823" s="72"/>
      <c r="O823" s="72"/>
      <c r="P823" s="72"/>
      <c r="Q823" s="72"/>
      <c r="R823" s="72"/>
      <c r="S823" s="72"/>
      <c r="T823" s="69" t="s">
        <v>381</v>
      </c>
      <c r="U823" s="69"/>
      <c r="V823" s="69"/>
      <c r="W823" s="70"/>
    </row>
    <row r="824" spans="1:23" ht="20.100000000000001" customHeight="1" x14ac:dyDescent="0.2">
      <c r="A824" s="73" t="s">
        <v>367</v>
      </c>
      <c r="B824" s="74"/>
      <c r="C824" s="74"/>
      <c r="D824" s="74"/>
      <c r="E824" s="66" t="s">
        <v>190</v>
      </c>
      <c r="F824" s="66"/>
      <c r="G824" s="66"/>
      <c r="H824" s="66"/>
      <c r="I824" s="66"/>
      <c r="J824" s="66"/>
      <c r="K824" s="75"/>
      <c r="M824" s="73" t="s">
        <v>367</v>
      </c>
      <c r="N824" s="74"/>
      <c r="O824" s="74"/>
      <c r="P824" s="74"/>
      <c r="Q824" s="66" t="s">
        <v>190</v>
      </c>
      <c r="R824" s="66"/>
      <c r="S824" s="66"/>
      <c r="T824" s="66"/>
      <c r="U824" s="66"/>
      <c r="V824" s="66"/>
      <c r="W824" s="75"/>
    </row>
    <row r="825" spans="1:23" ht="20.100000000000001" customHeight="1" x14ac:dyDescent="0.2">
      <c r="A825" s="73"/>
      <c r="B825" s="74"/>
      <c r="C825" s="74"/>
      <c r="D825" s="74"/>
      <c r="E825" s="66"/>
      <c r="F825" s="66"/>
      <c r="G825" s="66"/>
      <c r="H825" s="66"/>
      <c r="I825" s="66"/>
      <c r="J825" s="66"/>
      <c r="K825" s="75"/>
      <c r="M825" s="73"/>
      <c r="N825" s="74"/>
      <c r="O825" s="74"/>
      <c r="P825" s="74"/>
      <c r="Q825" s="66"/>
      <c r="R825" s="66"/>
      <c r="S825" s="66"/>
      <c r="T825" s="66"/>
      <c r="U825" s="66"/>
      <c r="V825" s="66"/>
      <c r="W825" s="75"/>
    </row>
    <row r="826" spans="1:23" ht="20.100000000000001" customHeight="1" x14ac:dyDescent="0.2">
      <c r="A826" s="73" t="s">
        <v>368</v>
      </c>
      <c r="B826" s="74"/>
      <c r="C826" s="74"/>
      <c r="D826" s="74"/>
      <c r="E826" s="64" t="e">
        <f>client</f>
        <v>#VALUE!</v>
      </c>
      <c r="F826" s="64"/>
      <c r="G826" s="64"/>
      <c r="H826" s="64"/>
      <c r="I826" s="66" t="s">
        <v>186</v>
      </c>
      <c r="J826" s="66"/>
      <c r="K826" s="75"/>
      <c r="M826" s="73" t="s">
        <v>368</v>
      </c>
      <c r="N826" s="74"/>
      <c r="O826" s="74"/>
      <c r="P826" s="74"/>
      <c r="Q826" s="64" t="e">
        <f>client</f>
        <v>#VALUE!</v>
      </c>
      <c r="R826" s="64"/>
      <c r="S826" s="64"/>
      <c r="T826" s="64"/>
      <c r="U826" s="66" t="s">
        <v>186</v>
      </c>
      <c r="V826" s="66"/>
      <c r="W826" s="75"/>
    </row>
    <row r="827" spans="1:23" ht="20.100000000000001" customHeight="1" thickBot="1" x14ac:dyDescent="0.25">
      <c r="A827" s="76"/>
      <c r="B827" s="77"/>
      <c r="C827" s="77"/>
      <c r="D827" s="77"/>
      <c r="E827" s="78"/>
      <c r="F827" s="78"/>
      <c r="G827" s="78"/>
      <c r="H827" s="78"/>
      <c r="I827" s="79"/>
      <c r="J827" s="79"/>
      <c r="K827" s="80"/>
      <c r="M827" s="76"/>
      <c r="N827" s="77"/>
      <c r="O827" s="77"/>
      <c r="P827" s="77"/>
      <c r="Q827" s="78"/>
      <c r="R827" s="78"/>
      <c r="S827" s="78"/>
      <c r="T827" s="78"/>
      <c r="U827" s="79"/>
      <c r="V827" s="79"/>
      <c r="W827" s="80"/>
    </row>
    <row r="828" spans="1:23" ht="20.100000000000001" customHeight="1" thickBot="1" x14ac:dyDescent="0.25">
      <c r="B828" s="59"/>
      <c r="C828" s="59"/>
      <c r="D828" s="59"/>
      <c r="E828" s="59"/>
      <c r="N828" s="59"/>
      <c r="O828" s="59"/>
      <c r="P828" s="59"/>
      <c r="Q828" s="59"/>
    </row>
    <row r="829" spans="1:23" ht="20.100000000000001" customHeight="1" x14ac:dyDescent="0.2">
      <c r="A829" s="54" t="str">
        <f>"Bateau "&amp;modele&amp;" n°"</f>
        <v>Bateau CA40 n°</v>
      </c>
      <c r="B829" s="55"/>
      <c r="C829" s="55"/>
      <c r="D829" s="55"/>
      <c r="E829" s="55"/>
      <c r="F829" s="56"/>
      <c r="G829" s="57" t="str">
        <f>"cde n°"</f>
        <v>cde n°</v>
      </c>
      <c r="H829" s="57"/>
      <c r="I829" s="55"/>
      <c r="J829" s="55"/>
      <c r="K829" s="58"/>
      <c r="L829" s="59"/>
      <c r="M829" s="54" t="str">
        <f>"Bateau "&amp;modele&amp;" n°"</f>
        <v>Bateau CA40 n°</v>
      </c>
      <c r="N829" s="55"/>
      <c r="O829" s="55"/>
      <c r="P829" s="55"/>
      <c r="Q829" s="55"/>
      <c r="R829" s="56"/>
      <c r="S829" s="57" t="str">
        <f>"cde n°"</f>
        <v>cde n°</v>
      </c>
      <c r="T829" s="57"/>
      <c r="U829" s="55"/>
      <c r="V829" s="55"/>
      <c r="W829" s="58"/>
    </row>
    <row r="830" spans="1:23" ht="20.100000000000001" customHeight="1" x14ac:dyDescent="0.2">
      <c r="A830" s="63"/>
      <c r="B830" s="64"/>
      <c r="C830" s="64"/>
      <c r="D830" s="64"/>
      <c r="E830" s="64"/>
      <c r="F830" s="65"/>
      <c r="G830" s="66"/>
      <c r="H830" s="66"/>
      <c r="I830" s="64"/>
      <c r="J830" s="64"/>
      <c r="K830" s="67"/>
      <c r="L830" s="59"/>
      <c r="M830" s="63"/>
      <c r="N830" s="64"/>
      <c r="O830" s="64"/>
      <c r="P830" s="64"/>
      <c r="Q830" s="64"/>
      <c r="R830" s="65"/>
      <c r="S830" s="66"/>
      <c r="T830" s="66"/>
      <c r="U830" s="64"/>
      <c r="V830" s="64"/>
      <c r="W830" s="67"/>
    </row>
    <row r="831" spans="1:23" ht="20.100000000000001" customHeight="1" x14ac:dyDescent="0.2">
      <c r="A831" s="103"/>
      <c r="B831" s="69"/>
      <c r="C831" s="69"/>
      <c r="D831" s="69"/>
      <c r="E831" s="69"/>
      <c r="F831" s="69"/>
      <c r="G831" s="69"/>
      <c r="H831" s="69"/>
      <c r="I831" s="69"/>
      <c r="J831" s="69"/>
      <c r="K831" s="70"/>
      <c r="M831" s="103"/>
      <c r="N831" s="69"/>
      <c r="O831" s="69"/>
      <c r="P831" s="69"/>
      <c r="Q831" s="69"/>
      <c r="R831" s="69"/>
      <c r="S831" s="69"/>
      <c r="T831" s="69"/>
      <c r="U831" s="69"/>
      <c r="V831" s="69"/>
      <c r="W831" s="70"/>
    </row>
    <row r="832" spans="1:23" ht="20.100000000000001" customHeight="1" x14ac:dyDescent="0.2">
      <c r="A832" s="71" t="s">
        <v>364</v>
      </c>
      <c r="B832" s="72"/>
      <c r="C832" s="72"/>
      <c r="D832" s="72"/>
      <c r="E832" s="72"/>
      <c r="F832" s="72"/>
      <c r="G832" s="72"/>
      <c r="H832" s="69" t="s">
        <v>416</v>
      </c>
      <c r="I832" s="69"/>
      <c r="J832" s="69"/>
      <c r="K832" s="70"/>
      <c r="M832" s="71" t="s">
        <v>364</v>
      </c>
      <c r="N832" s="72"/>
      <c r="O832" s="72"/>
      <c r="P832" s="72"/>
      <c r="Q832" s="72"/>
      <c r="R832" s="72"/>
      <c r="S832" s="72"/>
      <c r="T832" s="69" t="s">
        <v>416</v>
      </c>
      <c r="U832" s="69"/>
      <c r="V832" s="69"/>
      <c r="W832" s="70"/>
    </row>
    <row r="833" spans="1:23" ht="20.100000000000001" customHeight="1" x14ac:dyDescent="0.2">
      <c r="A833" s="73" t="s">
        <v>367</v>
      </c>
      <c r="B833" s="74"/>
      <c r="C833" s="74"/>
      <c r="D833" s="74"/>
      <c r="E833" s="66"/>
      <c r="F833" s="66"/>
      <c r="G833" s="66"/>
      <c r="H833" s="66"/>
      <c r="I833" s="66"/>
      <c r="J833" s="66"/>
      <c r="K833" s="75"/>
      <c r="M833" s="73" t="s">
        <v>367</v>
      </c>
      <c r="N833" s="74"/>
      <c r="O833" s="74"/>
      <c r="P833" s="74"/>
      <c r="Q833" s="66"/>
      <c r="R833" s="66"/>
      <c r="S833" s="66"/>
      <c r="T833" s="66"/>
      <c r="U833" s="66"/>
      <c r="V833" s="66"/>
      <c r="W833" s="75"/>
    </row>
    <row r="834" spans="1:23" ht="20.100000000000001" customHeight="1" x14ac:dyDescent="0.2">
      <c r="A834" s="73"/>
      <c r="B834" s="74"/>
      <c r="C834" s="74"/>
      <c r="D834" s="74"/>
      <c r="E834" s="66"/>
      <c r="F834" s="66"/>
      <c r="G834" s="66"/>
      <c r="H834" s="66"/>
      <c r="I834" s="66"/>
      <c r="J834" s="66"/>
      <c r="K834" s="75"/>
      <c r="M834" s="73"/>
      <c r="N834" s="74"/>
      <c r="O834" s="74"/>
      <c r="P834" s="74"/>
      <c r="Q834" s="66"/>
      <c r="R834" s="66"/>
      <c r="S834" s="66"/>
      <c r="T834" s="66"/>
      <c r="U834" s="66"/>
      <c r="V834" s="66"/>
      <c r="W834" s="75"/>
    </row>
    <row r="835" spans="1:23" ht="20.100000000000001" customHeight="1" x14ac:dyDescent="0.2">
      <c r="A835" s="73" t="s">
        <v>368</v>
      </c>
      <c r="B835" s="74"/>
      <c r="C835" s="74"/>
      <c r="D835" s="74"/>
      <c r="E835" s="64" t="e">
        <f>client</f>
        <v>#VALUE!</v>
      </c>
      <c r="F835" s="64"/>
      <c r="G835" s="64"/>
      <c r="H835" s="64"/>
      <c r="I835" s="66"/>
      <c r="J835" s="66"/>
      <c r="K835" s="75"/>
      <c r="M835" s="73" t="s">
        <v>368</v>
      </c>
      <c r="N835" s="74"/>
      <c r="O835" s="74"/>
      <c r="P835" s="74"/>
      <c r="Q835" s="64" t="e">
        <f>client</f>
        <v>#VALUE!</v>
      </c>
      <c r="R835" s="64"/>
      <c r="S835" s="64"/>
      <c r="T835" s="64"/>
      <c r="U835" s="66"/>
      <c r="V835" s="66"/>
      <c r="W835" s="75"/>
    </row>
    <row r="836" spans="1:23" ht="20.100000000000001" customHeight="1" thickBot="1" x14ac:dyDescent="0.25">
      <c r="A836" s="76"/>
      <c r="B836" s="77"/>
      <c r="C836" s="77"/>
      <c r="D836" s="77"/>
      <c r="E836" s="78"/>
      <c r="F836" s="78"/>
      <c r="G836" s="78"/>
      <c r="H836" s="78"/>
      <c r="I836" s="79"/>
      <c r="J836" s="79"/>
      <c r="K836" s="80"/>
      <c r="M836" s="76"/>
      <c r="N836" s="77"/>
      <c r="O836" s="77"/>
      <c r="P836" s="77"/>
      <c r="Q836" s="78"/>
      <c r="R836" s="78"/>
      <c r="S836" s="78"/>
      <c r="T836" s="78"/>
      <c r="U836" s="79"/>
      <c r="V836" s="79"/>
      <c r="W836" s="80"/>
    </row>
    <row r="837" spans="1:23" ht="20.100000000000001" customHeight="1" thickBot="1" x14ac:dyDescent="0.25">
      <c r="B837" s="59"/>
      <c r="C837" s="59"/>
      <c r="D837" s="59"/>
      <c r="E837" s="59"/>
      <c r="N837" s="59"/>
      <c r="O837" s="59"/>
      <c r="P837" s="59"/>
      <c r="Q837" s="59"/>
    </row>
    <row r="838" spans="1:23" ht="20.100000000000001" customHeight="1" x14ac:dyDescent="0.2">
      <c r="A838" s="54" t="str">
        <f>"Bateau "&amp;modele&amp;" n°"</f>
        <v>Bateau CA40 n°</v>
      </c>
      <c r="B838" s="55"/>
      <c r="C838" s="55"/>
      <c r="D838" s="55"/>
      <c r="E838" s="55"/>
      <c r="F838" s="56"/>
      <c r="G838" s="57" t="str">
        <f>"cde n°"</f>
        <v>cde n°</v>
      </c>
      <c r="H838" s="57"/>
      <c r="I838" s="55"/>
      <c r="J838" s="55"/>
      <c r="K838" s="58"/>
      <c r="L838" s="59"/>
      <c r="M838" s="54" t="str">
        <f>"Bateau "&amp;modele&amp;" n°"</f>
        <v>Bateau CA40 n°</v>
      </c>
      <c r="N838" s="55"/>
      <c r="O838" s="55"/>
      <c r="P838" s="55"/>
      <c r="Q838" s="55"/>
      <c r="R838" s="56"/>
      <c r="S838" s="57" t="str">
        <f>"cde n°"</f>
        <v>cde n°</v>
      </c>
      <c r="T838" s="57"/>
      <c r="U838" s="55"/>
      <c r="V838" s="55"/>
      <c r="W838" s="58"/>
    </row>
    <row r="839" spans="1:23" ht="20.100000000000001" customHeight="1" x14ac:dyDescent="0.2">
      <c r="A839" s="63"/>
      <c r="B839" s="64"/>
      <c r="C839" s="64"/>
      <c r="D839" s="64"/>
      <c r="E839" s="64"/>
      <c r="F839" s="65"/>
      <c r="G839" s="66"/>
      <c r="H839" s="66"/>
      <c r="I839" s="64"/>
      <c r="J839" s="64"/>
      <c r="K839" s="67"/>
      <c r="L839" s="59"/>
      <c r="M839" s="63"/>
      <c r="N839" s="64"/>
      <c r="O839" s="64"/>
      <c r="P839" s="64"/>
      <c r="Q839" s="64"/>
      <c r="R839" s="65"/>
      <c r="S839" s="66"/>
      <c r="T839" s="66"/>
      <c r="U839" s="64"/>
      <c r="V839" s="64"/>
      <c r="W839" s="67"/>
    </row>
    <row r="840" spans="1:23" ht="20.100000000000001" customHeight="1" x14ac:dyDescent="0.2">
      <c r="A840" s="103"/>
      <c r="B840" s="69"/>
      <c r="C840" s="69"/>
      <c r="D840" s="69"/>
      <c r="E840" s="69"/>
      <c r="F840" s="69"/>
      <c r="G840" s="69"/>
      <c r="H840" s="69"/>
      <c r="I840" s="69"/>
      <c r="J840" s="69"/>
      <c r="K840" s="70"/>
      <c r="M840" s="103"/>
      <c r="N840" s="69"/>
      <c r="O840" s="69"/>
      <c r="P840" s="69"/>
      <c r="Q840" s="69"/>
      <c r="R840" s="69"/>
      <c r="S840" s="69"/>
      <c r="T840" s="69"/>
      <c r="U840" s="69"/>
      <c r="V840" s="69"/>
      <c r="W840" s="70"/>
    </row>
    <row r="841" spans="1:23" ht="20.100000000000001" customHeight="1" x14ac:dyDescent="0.2">
      <c r="A841" s="71" t="s">
        <v>364</v>
      </c>
      <c r="B841" s="72"/>
      <c r="C841" s="72"/>
      <c r="D841" s="72"/>
      <c r="E841" s="72"/>
      <c r="F841" s="72"/>
      <c r="G841" s="72"/>
      <c r="H841" s="69" t="s">
        <v>416</v>
      </c>
      <c r="I841" s="69"/>
      <c r="J841" s="69"/>
      <c r="K841" s="70"/>
      <c r="M841" s="71" t="s">
        <v>364</v>
      </c>
      <c r="N841" s="72"/>
      <c r="O841" s="72"/>
      <c r="P841" s="72"/>
      <c r="Q841" s="72"/>
      <c r="R841" s="72"/>
      <c r="S841" s="72"/>
      <c r="T841" s="69" t="s">
        <v>416</v>
      </c>
      <c r="U841" s="69"/>
      <c r="V841" s="69"/>
      <c r="W841" s="70"/>
    </row>
    <row r="842" spans="1:23" ht="20.100000000000001" customHeight="1" x14ac:dyDescent="0.2">
      <c r="A842" s="73" t="s">
        <v>367</v>
      </c>
      <c r="B842" s="74"/>
      <c r="C842" s="74"/>
      <c r="D842" s="74"/>
      <c r="E842" s="66"/>
      <c r="F842" s="66"/>
      <c r="G842" s="66"/>
      <c r="H842" s="66"/>
      <c r="I842" s="66"/>
      <c r="J842" s="66"/>
      <c r="K842" s="75"/>
      <c r="M842" s="73" t="s">
        <v>367</v>
      </c>
      <c r="N842" s="74"/>
      <c r="O842" s="74"/>
      <c r="P842" s="74"/>
      <c r="Q842" s="66"/>
      <c r="R842" s="66"/>
      <c r="S842" s="66"/>
      <c r="T842" s="66"/>
      <c r="U842" s="66"/>
      <c r="V842" s="66"/>
      <c r="W842" s="75"/>
    </row>
    <row r="843" spans="1:23" ht="20.100000000000001" customHeight="1" x14ac:dyDescent="0.2">
      <c r="A843" s="73"/>
      <c r="B843" s="74"/>
      <c r="C843" s="74"/>
      <c r="D843" s="74"/>
      <c r="E843" s="66"/>
      <c r="F843" s="66"/>
      <c r="G843" s="66"/>
      <c r="H843" s="66"/>
      <c r="I843" s="66"/>
      <c r="J843" s="66"/>
      <c r="K843" s="75"/>
      <c r="M843" s="73"/>
      <c r="N843" s="74"/>
      <c r="O843" s="74"/>
      <c r="P843" s="74"/>
      <c r="Q843" s="66"/>
      <c r="R843" s="66"/>
      <c r="S843" s="66"/>
      <c r="T843" s="66"/>
      <c r="U843" s="66"/>
      <c r="V843" s="66"/>
      <c r="W843" s="75"/>
    </row>
    <row r="844" spans="1:23" ht="20.100000000000001" customHeight="1" x14ac:dyDescent="0.2">
      <c r="A844" s="73" t="s">
        <v>368</v>
      </c>
      <c r="B844" s="74"/>
      <c r="C844" s="74"/>
      <c r="D844" s="74"/>
      <c r="E844" s="64" t="e">
        <f>client</f>
        <v>#VALUE!</v>
      </c>
      <c r="F844" s="64"/>
      <c r="G844" s="64"/>
      <c r="H844" s="64"/>
      <c r="I844" s="66"/>
      <c r="J844" s="66"/>
      <c r="K844" s="75"/>
      <c r="M844" s="73" t="s">
        <v>368</v>
      </c>
      <c r="N844" s="74"/>
      <c r="O844" s="74"/>
      <c r="P844" s="74"/>
      <c r="Q844" s="64" t="e">
        <f>client</f>
        <v>#VALUE!</v>
      </c>
      <c r="R844" s="64"/>
      <c r="S844" s="64"/>
      <c r="T844" s="64"/>
      <c r="U844" s="66"/>
      <c r="V844" s="66"/>
      <c r="W844" s="75"/>
    </row>
    <row r="845" spans="1:23" ht="20.100000000000001" customHeight="1" thickBot="1" x14ac:dyDescent="0.25">
      <c r="A845" s="76"/>
      <c r="B845" s="77"/>
      <c r="C845" s="77"/>
      <c r="D845" s="77"/>
      <c r="E845" s="78"/>
      <c r="F845" s="78"/>
      <c r="G845" s="78"/>
      <c r="H845" s="78"/>
      <c r="I845" s="79"/>
      <c r="J845" s="79"/>
      <c r="K845" s="80"/>
      <c r="M845" s="76"/>
      <c r="N845" s="77"/>
      <c r="O845" s="77"/>
      <c r="P845" s="77"/>
      <c r="Q845" s="78"/>
      <c r="R845" s="78"/>
      <c r="S845" s="78"/>
      <c r="T845" s="78"/>
      <c r="U845" s="79"/>
      <c r="V845" s="79"/>
      <c r="W845" s="80"/>
    </row>
    <row r="846" spans="1:23" ht="20.100000000000001" customHeight="1" thickBot="1" x14ac:dyDescent="0.25">
      <c r="B846" s="59"/>
      <c r="C846" s="59"/>
      <c r="D846" s="59"/>
      <c r="E846" s="59"/>
      <c r="N846" s="59"/>
      <c r="O846" s="59"/>
      <c r="P846" s="59"/>
      <c r="Q846" s="59"/>
    </row>
    <row r="847" spans="1:23" ht="20.100000000000001" customHeight="1" x14ac:dyDescent="0.2">
      <c r="A847" s="54" t="str">
        <f>"Bateau "&amp;modele&amp;" n°"</f>
        <v>Bateau CA40 n°</v>
      </c>
      <c r="B847" s="55"/>
      <c r="C847" s="55"/>
      <c r="D847" s="55"/>
      <c r="E847" s="55"/>
      <c r="F847" s="56"/>
      <c r="G847" s="57" t="str">
        <f>"cde n°"</f>
        <v>cde n°</v>
      </c>
      <c r="H847" s="57"/>
      <c r="I847" s="55"/>
      <c r="J847" s="55"/>
      <c r="K847" s="58"/>
      <c r="L847" s="59"/>
      <c r="M847" s="54" t="str">
        <f>"Bateau "&amp;modele&amp;" n°"</f>
        <v>Bateau CA40 n°</v>
      </c>
      <c r="N847" s="55"/>
      <c r="O847" s="55"/>
      <c r="P847" s="55"/>
      <c r="Q847" s="55"/>
      <c r="R847" s="56"/>
      <c r="S847" s="57" t="str">
        <f>"cde n°"</f>
        <v>cde n°</v>
      </c>
      <c r="T847" s="57"/>
      <c r="U847" s="55"/>
      <c r="V847" s="55"/>
      <c r="W847" s="58"/>
    </row>
    <row r="848" spans="1:23" ht="20.100000000000001" customHeight="1" x14ac:dyDescent="0.2">
      <c r="A848" s="63"/>
      <c r="B848" s="64"/>
      <c r="C848" s="64"/>
      <c r="D848" s="64"/>
      <c r="E848" s="64"/>
      <c r="F848" s="65"/>
      <c r="G848" s="66"/>
      <c r="H848" s="66"/>
      <c r="I848" s="64"/>
      <c r="J848" s="64"/>
      <c r="K848" s="67"/>
      <c r="L848" s="59"/>
      <c r="M848" s="63"/>
      <c r="N848" s="64"/>
      <c r="O848" s="64"/>
      <c r="P848" s="64"/>
      <c r="Q848" s="64"/>
      <c r="R848" s="65"/>
      <c r="S848" s="66"/>
      <c r="T848" s="66"/>
      <c r="U848" s="64"/>
      <c r="V848" s="64"/>
      <c r="W848" s="67"/>
    </row>
    <row r="849" spans="1:23" ht="20.100000000000001" customHeight="1" x14ac:dyDescent="0.2">
      <c r="A849" s="103"/>
      <c r="B849" s="69"/>
      <c r="C849" s="69"/>
      <c r="D849" s="69"/>
      <c r="E849" s="69"/>
      <c r="F849" s="69"/>
      <c r="G849" s="69"/>
      <c r="H849" s="69"/>
      <c r="I849" s="69"/>
      <c r="J849" s="69"/>
      <c r="K849" s="70"/>
      <c r="M849" s="103"/>
      <c r="N849" s="69"/>
      <c r="O849" s="69"/>
      <c r="P849" s="69"/>
      <c r="Q849" s="69"/>
      <c r="R849" s="69"/>
      <c r="S849" s="69"/>
      <c r="T849" s="69"/>
      <c r="U849" s="69"/>
      <c r="V849" s="69"/>
      <c r="W849" s="70"/>
    </row>
    <row r="850" spans="1:23" ht="20.100000000000001" customHeight="1" x14ac:dyDescent="0.2">
      <c r="A850" s="71" t="s">
        <v>364</v>
      </c>
      <c r="B850" s="72"/>
      <c r="C850" s="72"/>
      <c r="D850" s="72"/>
      <c r="E850" s="72"/>
      <c r="F850" s="72"/>
      <c r="G850" s="72"/>
      <c r="H850" s="69" t="s">
        <v>416</v>
      </c>
      <c r="I850" s="69"/>
      <c r="J850" s="69"/>
      <c r="K850" s="70"/>
      <c r="M850" s="71" t="s">
        <v>364</v>
      </c>
      <c r="N850" s="72"/>
      <c r="O850" s="72"/>
      <c r="P850" s="72"/>
      <c r="Q850" s="72"/>
      <c r="R850" s="72"/>
      <c r="S850" s="72"/>
      <c r="T850" s="69" t="s">
        <v>416</v>
      </c>
      <c r="U850" s="69"/>
      <c r="V850" s="69"/>
      <c r="W850" s="70"/>
    </row>
    <row r="851" spans="1:23" ht="20.100000000000001" customHeight="1" x14ac:dyDescent="0.2">
      <c r="A851" s="73" t="s">
        <v>367</v>
      </c>
      <c r="B851" s="74"/>
      <c r="C851" s="74"/>
      <c r="D851" s="74"/>
      <c r="E851" s="66"/>
      <c r="F851" s="66"/>
      <c r="G851" s="66"/>
      <c r="H851" s="66"/>
      <c r="I851" s="66"/>
      <c r="J851" s="66"/>
      <c r="K851" s="75"/>
      <c r="M851" s="73" t="s">
        <v>367</v>
      </c>
      <c r="N851" s="74"/>
      <c r="O851" s="74"/>
      <c r="P851" s="74"/>
      <c r="Q851" s="66"/>
      <c r="R851" s="66"/>
      <c r="S851" s="66"/>
      <c r="T851" s="66"/>
      <c r="U851" s="66"/>
      <c r="V851" s="66"/>
      <c r="W851" s="75"/>
    </row>
    <row r="852" spans="1:23" ht="20.100000000000001" customHeight="1" x14ac:dyDescent="0.2">
      <c r="A852" s="73"/>
      <c r="B852" s="74"/>
      <c r="C852" s="74"/>
      <c r="D852" s="74"/>
      <c r="E852" s="66"/>
      <c r="F852" s="66"/>
      <c r="G852" s="66"/>
      <c r="H852" s="66"/>
      <c r="I852" s="66"/>
      <c r="J852" s="66"/>
      <c r="K852" s="75"/>
      <c r="M852" s="73"/>
      <c r="N852" s="74"/>
      <c r="O852" s="74"/>
      <c r="P852" s="74"/>
      <c r="Q852" s="66"/>
      <c r="R852" s="66"/>
      <c r="S852" s="66"/>
      <c r="T852" s="66"/>
      <c r="U852" s="66"/>
      <c r="V852" s="66"/>
      <c r="W852" s="75"/>
    </row>
    <row r="853" spans="1:23" ht="20.100000000000001" customHeight="1" x14ac:dyDescent="0.2">
      <c r="A853" s="73" t="s">
        <v>368</v>
      </c>
      <c r="B853" s="74"/>
      <c r="C853" s="74"/>
      <c r="D853" s="74"/>
      <c r="E853" s="64" t="e">
        <f>client</f>
        <v>#VALUE!</v>
      </c>
      <c r="F853" s="64"/>
      <c r="G853" s="64"/>
      <c r="H853" s="64"/>
      <c r="I853" s="66"/>
      <c r="J853" s="66"/>
      <c r="K853" s="75"/>
      <c r="M853" s="73" t="s">
        <v>368</v>
      </c>
      <c r="N853" s="74"/>
      <c r="O853" s="74"/>
      <c r="P853" s="74"/>
      <c r="Q853" s="64" t="e">
        <f>client</f>
        <v>#VALUE!</v>
      </c>
      <c r="R853" s="64"/>
      <c r="S853" s="64"/>
      <c r="T853" s="64"/>
      <c r="U853" s="66"/>
      <c r="V853" s="66"/>
      <c r="W853" s="75"/>
    </row>
    <row r="854" spans="1:23" ht="20.100000000000001" customHeight="1" thickBot="1" x14ac:dyDescent="0.25">
      <c r="A854" s="76"/>
      <c r="B854" s="77"/>
      <c r="C854" s="77"/>
      <c r="D854" s="77"/>
      <c r="E854" s="78"/>
      <c r="F854" s="78"/>
      <c r="G854" s="78"/>
      <c r="H854" s="78"/>
      <c r="I854" s="79"/>
      <c r="J854" s="79"/>
      <c r="K854" s="80"/>
      <c r="M854" s="76"/>
      <c r="N854" s="77"/>
      <c r="O854" s="77"/>
      <c r="P854" s="77"/>
      <c r="Q854" s="78"/>
      <c r="R854" s="78"/>
      <c r="S854" s="78"/>
      <c r="T854" s="78"/>
      <c r="U854" s="79"/>
      <c r="V854" s="79"/>
      <c r="W854" s="80"/>
    </row>
    <row r="855" spans="1:23" ht="20.100000000000001" customHeight="1" thickBot="1" x14ac:dyDescent="0.25">
      <c r="B855" s="59"/>
      <c r="C855" s="59"/>
      <c r="D855" s="59"/>
      <c r="E855" s="59"/>
      <c r="N855" s="59"/>
      <c r="O855" s="59"/>
      <c r="P855" s="59"/>
      <c r="Q855" s="59"/>
    </row>
    <row r="856" spans="1:23" ht="20.100000000000001" customHeight="1" x14ac:dyDescent="0.2">
      <c r="A856" s="54" t="str">
        <f>"Bateau "&amp;modele&amp;" n°"</f>
        <v>Bateau CA40 n°</v>
      </c>
      <c r="B856" s="55"/>
      <c r="C856" s="55"/>
      <c r="D856" s="55"/>
      <c r="E856" s="55"/>
      <c r="F856" s="56"/>
      <c r="G856" s="57" t="str">
        <f>"cde n°"</f>
        <v>cde n°</v>
      </c>
      <c r="H856" s="57"/>
      <c r="I856" s="55"/>
      <c r="J856" s="55"/>
      <c r="K856" s="58"/>
      <c r="L856" s="59"/>
      <c r="M856" s="54" t="str">
        <f>"Bateau "&amp;modele&amp;" n°"</f>
        <v>Bateau CA40 n°</v>
      </c>
      <c r="N856" s="55"/>
      <c r="O856" s="55"/>
      <c r="P856" s="55"/>
      <c r="Q856" s="55"/>
      <c r="R856" s="56"/>
      <c r="S856" s="57" t="str">
        <f>"cde n°"</f>
        <v>cde n°</v>
      </c>
      <c r="T856" s="57"/>
      <c r="U856" s="55"/>
      <c r="V856" s="55"/>
      <c r="W856" s="58"/>
    </row>
    <row r="857" spans="1:23" ht="20.100000000000001" customHeight="1" x14ac:dyDescent="0.2">
      <c r="A857" s="63"/>
      <c r="B857" s="64"/>
      <c r="C857" s="64"/>
      <c r="D857" s="64"/>
      <c r="E857" s="64"/>
      <c r="F857" s="65"/>
      <c r="G857" s="66"/>
      <c r="H857" s="66"/>
      <c r="I857" s="64"/>
      <c r="J857" s="64"/>
      <c r="K857" s="67"/>
      <c r="L857" s="59"/>
      <c r="M857" s="63"/>
      <c r="N857" s="64"/>
      <c r="O857" s="64"/>
      <c r="P857" s="64"/>
      <c r="Q857" s="64"/>
      <c r="R857" s="65"/>
      <c r="S857" s="66"/>
      <c r="T857" s="66"/>
      <c r="U857" s="64"/>
      <c r="V857" s="64"/>
      <c r="W857" s="67"/>
    </row>
    <row r="858" spans="1:23" ht="20.100000000000001" customHeight="1" x14ac:dyDescent="0.2">
      <c r="A858" s="103"/>
      <c r="B858" s="69"/>
      <c r="C858" s="69"/>
      <c r="D858" s="69"/>
      <c r="E858" s="69"/>
      <c r="F858" s="69"/>
      <c r="G858" s="69"/>
      <c r="H858" s="69"/>
      <c r="I858" s="69"/>
      <c r="J858" s="69"/>
      <c r="K858" s="70"/>
      <c r="M858" s="103"/>
      <c r="N858" s="69"/>
      <c r="O858" s="69"/>
      <c r="P858" s="69"/>
      <c r="Q858" s="69"/>
      <c r="R858" s="69"/>
      <c r="S858" s="69"/>
      <c r="T858" s="69"/>
      <c r="U858" s="69"/>
      <c r="V858" s="69"/>
      <c r="W858" s="70"/>
    </row>
    <row r="859" spans="1:23" ht="20.100000000000001" customHeight="1" x14ac:dyDescent="0.2">
      <c r="A859" s="71" t="s">
        <v>364</v>
      </c>
      <c r="B859" s="72"/>
      <c r="C859" s="72"/>
      <c r="D859" s="72"/>
      <c r="E859" s="72"/>
      <c r="F859" s="72"/>
      <c r="G859" s="72"/>
      <c r="H859" s="69" t="s">
        <v>416</v>
      </c>
      <c r="I859" s="69"/>
      <c r="J859" s="69"/>
      <c r="K859" s="70"/>
      <c r="M859" s="71" t="s">
        <v>364</v>
      </c>
      <c r="N859" s="72"/>
      <c r="O859" s="72"/>
      <c r="P859" s="72"/>
      <c r="Q859" s="72"/>
      <c r="R859" s="72"/>
      <c r="S859" s="72"/>
      <c r="T859" s="69" t="s">
        <v>416</v>
      </c>
      <c r="U859" s="69"/>
      <c r="V859" s="69"/>
      <c r="W859" s="70"/>
    </row>
    <row r="860" spans="1:23" ht="20.100000000000001" customHeight="1" x14ac:dyDescent="0.2">
      <c r="A860" s="73" t="s">
        <v>367</v>
      </c>
      <c r="B860" s="74"/>
      <c r="C860" s="74"/>
      <c r="D860" s="74"/>
      <c r="E860" s="66"/>
      <c r="F860" s="66"/>
      <c r="G860" s="66"/>
      <c r="H860" s="66"/>
      <c r="I860" s="66"/>
      <c r="J860" s="66"/>
      <c r="K860" s="75"/>
      <c r="M860" s="73" t="s">
        <v>367</v>
      </c>
      <c r="N860" s="74"/>
      <c r="O860" s="74"/>
      <c r="P860" s="74"/>
      <c r="Q860" s="66"/>
      <c r="R860" s="66"/>
      <c r="S860" s="66"/>
      <c r="T860" s="66"/>
      <c r="U860" s="66"/>
      <c r="V860" s="66"/>
      <c r="W860" s="75"/>
    </row>
    <row r="861" spans="1:23" ht="20.100000000000001" customHeight="1" x14ac:dyDescent="0.2">
      <c r="A861" s="73"/>
      <c r="B861" s="74"/>
      <c r="C861" s="74"/>
      <c r="D861" s="74"/>
      <c r="E861" s="66"/>
      <c r="F861" s="66"/>
      <c r="G861" s="66"/>
      <c r="H861" s="66"/>
      <c r="I861" s="66"/>
      <c r="J861" s="66"/>
      <c r="K861" s="75"/>
      <c r="M861" s="73"/>
      <c r="N861" s="74"/>
      <c r="O861" s="74"/>
      <c r="P861" s="74"/>
      <c r="Q861" s="66"/>
      <c r="R861" s="66"/>
      <c r="S861" s="66"/>
      <c r="T861" s="66"/>
      <c r="U861" s="66"/>
      <c r="V861" s="66"/>
      <c r="W861" s="75"/>
    </row>
    <row r="862" spans="1:23" ht="20.100000000000001" customHeight="1" x14ac:dyDescent="0.2">
      <c r="A862" s="73" t="s">
        <v>368</v>
      </c>
      <c r="B862" s="74"/>
      <c r="C862" s="74"/>
      <c r="D862" s="74"/>
      <c r="E862" s="64" t="e">
        <f>client</f>
        <v>#VALUE!</v>
      </c>
      <c r="F862" s="64"/>
      <c r="G862" s="64"/>
      <c r="H862" s="64"/>
      <c r="I862" s="66"/>
      <c r="J862" s="66"/>
      <c r="K862" s="75"/>
      <c r="M862" s="73" t="s">
        <v>368</v>
      </c>
      <c r="N862" s="74"/>
      <c r="O862" s="74"/>
      <c r="P862" s="74"/>
      <c r="Q862" s="64" t="e">
        <f>client</f>
        <v>#VALUE!</v>
      </c>
      <c r="R862" s="64"/>
      <c r="S862" s="64"/>
      <c r="T862" s="64"/>
      <c r="U862" s="66"/>
      <c r="V862" s="66"/>
      <c r="W862" s="75"/>
    </row>
    <row r="863" spans="1:23" ht="20.100000000000001" customHeight="1" thickBot="1" x14ac:dyDescent="0.25">
      <c r="A863" s="76"/>
      <c r="B863" s="77"/>
      <c r="C863" s="77"/>
      <c r="D863" s="77"/>
      <c r="E863" s="78"/>
      <c r="F863" s="78"/>
      <c r="G863" s="78"/>
      <c r="H863" s="78"/>
      <c r="I863" s="79"/>
      <c r="J863" s="79"/>
      <c r="K863" s="80"/>
      <c r="M863" s="76"/>
      <c r="N863" s="77"/>
      <c r="O863" s="77"/>
      <c r="P863" s="77"/>
      <c r="Q863" s="78"/>
      <c r="R863" s="78"/>
      <c r="S863" s="78"/>
      <c r="T863" s="78"/>
      <c r="U863" s="79"/>
      <c r="V863" s="79"/>
      <c r="W863" s="80"/>
    </row>
    <row r="864" spans="1:23" ht="20.100000000000001" customHeight="1" thickBot="1" x14ac:dyDescent="0.25">
      <c r="B864" s="59"/>
      <c r="C864" s="59"/>
      <c r="D864" s="59"/>
      <c r="E864" s="59"/>
      <c r="N864" s="59"/>
      <c r="O864" s="59"/>
      <c r="P864" s="59"/>
      <c r="Q864" s="59"/>
    </row>
    <row r="865" spans="1:23" ht="20.100000000000001" customHeight="1" x14ac:dyDescent="0.2">
      <c r="A865" s="54" t="str">
        <f>"Bateau "&amp;modele&amp;" n°"</f>
        <v>Bateau CA40 n°</v>
      </c>
      <c r="B865" s="55"/>
      <c r="C865" s="55"/>
      <c r="D865" s="55"/>
      <c r="E865" s="55"/>
      <c r="F865" s="56"/>
      <c r="G865" s="57" t="str">
        <f>"cde n°"</f>
        <v>cde n°</v>
      </c>
      <c r="H865" s="57"/>
      <c r="I865" s="55"/>
      <c r="J865" s="55"/>
      <c r="K865" s="58"/>
      <c r="L865" s="59"/>
      <c r="M865" s="54" t="str">
        <f>"Bateau "&amp;modele&amp;" n°"</f>
        <v>Bateau CA40 n°</v>
      </c>
      <c r="N865" s="55"/>
      <c r="O865" s="55"/>
      <c r="P865" s="55"/>
      <c r="Q865" s="55"/>
      <c r="R865" s="56"/>
      <c r="S865" s="57" t="str">
        <f>"cde n°"</f>
        <v>cde n°</v>
      </c>
      <c r="T865" s="57"/>
      <c r="U865" s="55"/>
      <c r="V865" s="55"/>
      <c r="W865" s="58"/>
    </row>
    <row r="866" spans="1:23" ht="20.100000000000001" customHeight="1" x14ac:dyDescent="0.2">
      <c r="A866" s="63"/>
      <c r="B866" s="64"/>
      <c r="C866" s="64"/>
      <c r="D866" s="64"/>
      <c r="E866" s="64"/>
      <c r="F866" s="65"/>
      <c r="G866" s="66"/>
      <c r="H866" s="66"/>
      <c r="I866" s="64"/>
      <c r="J866" s="64"/>
      <c r="K866" s="67"/>
      <c r="L866" s="59"/>
      <c r="M866" s="63"/>
      <c r="N866" s="64"/>
      <c r="O866" s="64"/>
      <c r="P866" s="64"/>
      <c r="Q866" s="64"/>
      <c r="R866" s="65"/>
      <c r="S866" s="66"/>
      <c r="T866" s="66"/>
      <c r="U866" s="64"/>
      <c r="V866" s="64"/>
      <c r="W866" s="67"/>
    </row>
    <row r="867" spans="1:23" ht="20.100000000000001" customHeight="1" x14ac:dyDescent="0.2">
      <c r="A867" s="103"/>
      <c r="B867" s="69"/>
      <c r="C867" s="69"/>
      <c r="D867" s="69"/>
      <c r="E867" s="69"/>
      <c r="F867" s="69"/>
      <c r="G867" s="69"/>
      <c r="H867" s="69"/>
      <c r="I867" s="69"/>
      <c r="J867" s="69"/>
      <c r="K867" s="70"/>
      <c r="M867" s="103"/>
      <c r="N867" s="69"/>
      <c r="O867" s="69"/>
      <c r="P867" s="69"/>
      <c r="Q867" s="69"/>
      <c r="R867" s="69"/>
      <c r="S867" s="69"/>
      <c r="T867" s="69"/>
      <c r="U867" s="69"/>
      <c r="V867" s="69"/>
      <c r="W867" s="70"/>
    </row>
    <row r="868" spans="1:23" ht="20.100000000000001" customHeight="1" x14ac:dyDescent="0.2">
      <c r="A868" s="71" t="s">
        <v>364</v>
      </c>
      <c r="B868" s="72"/>
      <c r="C868" s="72"/>
      <c r="D868" s="72"/>
      <c r="E868" s="72"/>
      <c r="F868" s="72"/>
      <c r="G868" s="72"/>
      <c r="H868" s="69" t="s">
        <v>416</v>
      </c>
      <c r="I868" s="69"/>
      <c r="J868" s="69"/>
      <c r="K868" s="70"/>
      <c r="M868" s="71" t="s">
        <v>364</v>
      </c>
      <c r="N868" s="72"/>
      <c r="O868" s="72"/>
      <c r="P868" s="72"/>
      <c r="Q868" s="72"/>
      <c r="R868" s="72"/>
      <c r="S868" s="72"/>
      <c r="T868" s="69" t="s">
        <v>416</v>
      </c>
      <c r="U868" s="69"/>
      <c r="V868" s="69"/>
      <c r="W868" s="70"/>
    </row>
    <row r="869" spans="1:23" ht="20.100000000000001" customHeight="1" x14ac:dyDescent="0.2">
      <c r="A869" s="73" t="s">
        <v>367</v>
      </c>
      <c r="B869" s="74"/>
      <c r="C869" s="74"/>
      <c r="D869" s="74"/>
      <c r="E869" s="66"/>
      <c r="F869" s="66"/>
      <c r="G869" s="66"/>
      <c r="H869" s="66"/>
      <c r="I869" s="66"/>
      <c r="J869" s="66"/>
      <c r="K869" s="75"/>
      <c r="M869" s="73" t="s">
        <v>367</v>
      </c>
      <c r="N869" s="74"/>
      <c r="O869" s="74"/>
      <c r="P869" s="74"/>
      <c r="Q869" s="66"/>
      <c r="R869" s="66"/>
      <c r="S869" s="66"/>
      <c r="T869" s="66"/>
      <c r="U869" s="66"/>
      <c r="V869" s="66"/>
      <c r="W869" s="75"/>
    </row>
    <row r="870" spans="1:23" ht="20.100000000000001" customHeight="1" x14ac:dyDescent="0.2">
      <c r="A870" s="73"/>
      <c r="B870" s="74"/>
      <c r="C870" s="74"/>
      <c r="D870" s="74"/>
      <c r="E870" s="66"/>
      <c r="F870" s="66"/>
      <c r="G870" s="66"/>
      <c r="H870" s="66"/>
      <c r="I870" s="66"/>
      <c r="J870" s="66"/>
      <c r="K870" s="75"/>
      <c r="M870" s="73"/>
      <c r="N870" s="74"/>
      <c r="O870" s="74"/>
      <c r="P870" s="74"/>
      <c r="Q870" s="66"/>
      <c r="R870" s="66"/>
      <c r="S870" s="66"/>
      <c r="T870" s="66"/>
      <c r="U870" s="66"/>
      <c r="V870" s="66"/>
      <c r="W870" s="75"/>
    </row>
    <row r="871" spans="1:23" ht="20.100000000000001" customHeight="1" x14ac:dyDescent="0.2">
      <c r="A871" s="73" t="s">
        <v>368</v>
      </c>
      <c r="B871" s="74"/>
      <c r="C871" s="74"/>
      <c r="D871" s="74"/>
      <c r="E871" s="64" t="e">
        <f>client</f>
        <v>#VALUE!</v>
      </c>
      <c r="F871" s="64"/>
      <c r="G871" s="64"/>
      <c r="H871" s="64"/>
      <c r="I871" s="66"/>
      <c r="J871" s="66"/>
      <c r="K871" s="75"/>
      <c r="M871" s="73" t="s">
        <v>368</v>
      </c>
      <c r="N871" s="74"/>
      <c r="O871" s="74"/>
      <c r="P871" s="74"/>
      <c r="Q871" s="64" t="e">
        <f>client</f>
        <v>#VALUE!</v>
      </c>
      <c r="R871" s="64"/>
      <c r="S871" s="64"/>
      <c r="T871" s="64"/>
      <c r="U871" s="66"/>
      <c r="V871" s="66"/>
      <c r="W871" s="75"/>
    </row>
    <row r="872" spans="1:23" ht="20.100000000000001" customHeight="1" thickBot="1" x14ac:dyDescent="0.25">
      <c r="A872" s="76"/>
      <c r="B872" s="77"/>
      <c r="C872" s="77"/>
      <c r="D872" s="77"/>
      <c r="E872" s="78"/>
      <c r="F872" s="78"/>
      <c r="G872" s="78"/>
      <c r="H872" s="78"/>
      <c r="I872" s="79"/>
      <c r="J872" s="79"/>
      <c r="K872" s="80"/>
      <c r="M872" s="76"/>
      <c r="N872" s="77"/>
      <c r="O872" s="77"/>
      <c r="P872" s="77"/>
      <c r="Q872" s="78"/>
      <c r="R872" s="78"/>
      <c r="S872" s="78"/>
      <c r="T872" s="78"/>
      <c r="U872" s="79"/>
      <c r="V872" s="79"/>
      <c r="W872" s="80"/>
    </row>
    <row r="873" spans="1:23" ht="20.100000000000001" customHeight="1" thickBot="1" x14ac:dyDescent="0.25">
      <c r="B873" s="59"/>
      <c r="C873" s="59"/>
      <c r="D873" s="59"/>
      <c r="E873" s="59"/>
      <c r="N873" s="59"/>
      <c r="O873" s="59"/>
      <c r="P873" s="59"/>
      <c r="Q873" s="59"/>
    </row>
    <row r="874" spans="1:23" ht="20.100000000000001" customHeight="1" x14ac:dyDescent="0.2">
      <c r="A874" s="54" t="str">
        <f>"Bateau "&amp;modele&amp;" n°"</f>
        <v>Bateau CA40 n°</v>
      </c>
      <c r="B874" s="55"/>
      <c r="C874" s="55"/>
      <c r="D874" s="55"/>
      <c r="E874" s="55"/>
      <c r="F874" s="56"/>
      <c r="G874" s="57" t="str">
        <f>"cde n°"</f>
        <v>cde n°</v>
      </c>
      <c r="H874" s="57"/>
      <c r="I874" s="55"/>
      <c r="J874" s="55"/>
      <c r="K874" s="58"/>
      <c r="L874" s="59"/>
      <c r="M874" s="54" t="str">
        <f>"Bateau "&amp;modele&amp;" n°"</f>
        <v>Bateau CA40 n°</v>
      </c>
      <c r="N874" s="55"/>
      <c r="O874" s="55"/>
      <c r="P874" s="55"/>
      <c r="Q874" s="55"/>
      <c r="R874" s="56"/>
      <c r="S874" s="57" t="str">
        <f>"cde n°"</f>
        <v>cde n°</v>
      </c>
      <c r="T874" s="57"/>
      <c r="U874" s="55"/>
      <c r="V874" s="55"/>
      <c r="W874" s="58"/>
    </row>
    <row r="875" spans="1:23" ht="20.100000000000001" customHeight="1" x14ac:dyDescent="0.2">
      <c r="A875" s="63"/>
      <c r="B875" s="64"/>
      <c r="C875" s="64"/>
      <c r="D875" s="64"/>
      <c r="E875" s="64"/>
      <c r="F875" s="65"/>
      <c r="G875" s="66"/>
      <c r="H875" s="66"/>
      <c r="I875" s="64"/>
      <c r="J875" s="64"/>
      <c r="K875" s="67"/>
      <c r="L875" s="59"/>
      <c r="M875" s="63"/>
      <c r="N875" s="64"/>
      <c r="O875" s="64"/>
      <c r="P875" s="64"/>
      <c r="Q875" s="64"/>
      <c r="R875" s="65"/>
      <c r="S875" s="66"/>
      <c r="T875" s="66"/>
      <c r="U875" s="64"/>
      <c r="V875" s="64"/>
      <c r="W875" s="67"/>
    </row>
    <row r="876" spans="1:23" ht="20.100000000000001" customHeight="1" x14ac:dyDescent="0.2">
      <c r="A876" s="103"/>
      <c r="B876" s="69"/>
      <c r="C876" s="69"/>
      <c r="D876" s="69"/>
      <c r="E876" s="69"/>
      <c r="F876" s="69"/>
      <c r="G876" s="69"/>
      <c r="H876" s="69"/>
      <c r="I876" s="69"/>
      <c r="J876" s="69"/>
      <c r="K876" s="70"/>
      <c r="M876" s="103"/>
      <c r="N876" s="69"/>
      <c r="O876" s="69"/>
      <c r="P876" s="69"/>
      <c r="Q876" s="69"/>
      <c r="R876" s="69"/>
      <c r="S876" s="69"/>
      <c r="T876" s="69"/>
      <c r="U876" s="69"/>
      <c r="V876" s="69"/>
      <c r="W876" s="70"/>
    </row>
    <row r="877" spans="1:23" ht="20.100000000000001" customHeight="1" x14ac:dyDescent="0.2">
      <c r="A877" s="71" t="s">
        <v>364</v>
      </c>
      <c r="B877" s="72"/>
      <c r="C877" s="72"/>
      <c r="D877" s="72"/>
      <c r="E877" s="72"/>
      <c r="F877" s="72"/>
      <c r="G877" s="72"/>
      <c r="H877" s="69" t="s">
        <v>416</v>
      </c>
      <c r="I877" s="69"/>
      <c r="J877" s="69"/>
      <c r="K877" s="70"/>
      <c r="M877" s="71" t="s">
        <v>364</v>
      </c>
      <c r="N877" s="72"/>
      <c r="O877" s="72"/>
      <c r="P877" s="72"/>
      <c r="Q877" s="72"/>
      <c r="R877" s="72"/>
      <c r="S877" s="72"/>
      <c r="T877" s="69" t="s">
        <v>416</v>
      </c>
      <c r="U877" s="69"/>
      <c r="V877" s="69"/>
      <c r="W877" s="70"/>
    </row>
    <row r="878" spans="1:23" ht="20.100000000000001" customHeight="1" x14ac:dyDescent="0.2">
      <c r="A878" s="73" t="s">
        <v>367</v>
      </c>
      <c r="B878" s="74"/>
      <c r="C878" s="74"/>
      <c r="D878" s="74"/>
      <c r="E878" s="66"/>
      <c r="F878" s="66"/>
      <c r="G878" s="66"/>
      <c r="H878" s="66"/>
      <c r="I878" s="66"/>
      <c r="J878" s="66"/>
      <c r="K878" s="75"/>
      <c r="M878" s="73" t="s">
        <v>367</v>
      </c>
      <c r="N878" s="74"/>
      <c r="O878" s="74"/>
      <c r="P878" s="74"/>
      <c r="Q878" s="66"/>
      <c r="R878" s="66"/>
      <c r="S878" s="66"/>
      <c r="T878" s="66"/>
      <c r="U878" s="66"/>
      <c r="V878" s="66"/>
      <c r="W878" s="75"/>
    </row>
    <row r="879" spans="1:23" ht="20.100000000000001" customHeight="1" x14ac:dyDescent="0.2">
      <c r="A879" s="73"/>
      <c r="B879" s="74"/>
      <c r="C879" s="74"/>
      <c r="D879" s="74"/>
      <c r="E879" s="66"/>
      <c r="F879" s="66"/>
      <c r="G879" s="66"/>
      <c r="H879" s="66"/>
      <c r="I879" s="66"/>
      <c r="J879" s="66"/>
      <c r="K879" s="75"/>
      <c r="M879" s="73"/>
      <c r="N879" s="74"/>
      <c r="O879" s="74"/>
      <c r="P879" s="74"/>
      <c r="Q879" s="66"/>
      <c r="R879" s="66"/>
      <c r="S879" s="66"/>
      <c r="T879" s="66"/>
      <c r="U879" s="66"/>
      <c r="V879" s="66"/>
      <c r="W879" s="75"/>
    </row>
    <row r="880" spans="1:23" ht="20.100000000000001" customHeight="1" x14ac:dyDescent="0.2">
      <c r="A880" s="73" t="s">
        <v>368</v>
      </c>
      <c r="B880" s="74"/>
      <c r="C880" s="74"/>
      <c r="D880" s="74"/>
      <c r="E880" s="64" t="e">
        <f>client</f>
        <v>#VALUE!</v>
      </c>
      <c r="F880" s="64"/>
      <c r="G880" s="64"/>
      <c r="H880" s="64"/>
      <c r="I880" s="66"/>
      <c r="J880" s="66"/>
      <c r="K880" s="75"/>
      <c r="M880" s="73" t="s">
        <v>368</v>
      </c>
      <c r="N880" s="74"/>
      <c r="O880" s="74"/>
      <c r="P880" s="74"/>
      <c r="Q880" s="64" t="e">
        <f>client</f>
        <v>#VALUE!</v>
      </c>
      <c r="R880" s="64"/>
      <c r="S880" s="64"/>
      <c r="T880" s="64"/>
      <c r="U880" s="66"/>
      <c r="V880" s="66"/>
      <c r="W880" s="75"/>
    </row>
    <row r="881" spans="1:23" ht="20.100000000000001" customHeight="1" thickBot="1" x14ac:dyDescent="0.25">
      <c r="A881" s="76"/>
      <c r="B881" s="77"/>
      <c r="C881" s="77"/>
      <c r="D881" s="77"/>
      <c r="E881" s="78"/>
      <c r="F881" s="78"/>
      <c r="G881" s="78"/>
      <c r="H881" s="78"/>
      <c r="I881" s="79"/>
      <c r="J881" s="79"/>
      <c r="K881" s="80"/>
      <c r="M881" s="76"/>
      <c r="N881" s="77"/>
      <c r="O881" s="77"/>
      <c r="P881" s="77"/>
      <c r="Q881" s="78"/>
      <c r="R881" s="78"/>
      <c r="S881" s="78"/>
      <c r="T881" s="78"/>
      <c r="U881" s="79"/>
      <c r="V881" s="79"/>
      <c r="W881" s="80"/>
    </row>
    <row r="882" spans="1:23" ht="20.100000000000001" customHeight="1" thickBot="1" x14ac:dyDescent="0.25">
      <c r="B882" s="59"/>
      <c r="C882" s="59"/>
      <c r="D882" s="59"/>
      <c r="E882" s="59"/>
      <c r="N882" s="59"/>
      <c r="O882" s="59"/>
      <c r="P882" s="59"/>
      <c r="Q882" s="59"/>
    </row>
    <row r="883" spans="1:23" ht="20.100000000000001" customHeight="1" x14ac:dyDescent="0.2">
      <c r="A883" s="54" t="str">
        <f>"Bateau "&amp;modele&amp;" n°"</f>
        <v>Bateau CA40 n°</v>
      </c>
      <c r="B883" s="55"/>
      <c r="C883" s="55"/>
      <c r="D883" s="55"/>
      <c r="E883" s="55"/>
      <c r="F883" s="56"/>
      <c r="G883" s="57" t="str">
        <f>"cde n°"</f>
        <v>cde n°</v>
      </c>
      <c r="H883" s="57"/>
      <c r="I883" s="55"/>
      <c r="J883" s="55"/>
      <c r="K883" s="58"/>
      <c r="L883" s="59"/>
      <c r="M883" s="54" t="str">
        <f>"Bateau "&amp;modele&amp;" n°"</f>
        <v>Bateau CA40 n°</v>
      </c>
      <c r="N883" s="55"/>
      <c r="O883" s="55"/>
      <c r="P883" s="55"/>
      <c r="Q883" s="55"/>
      <c r="R883" s="56"/>
      <c r="S883" s="57" t="str">
        <f>"cde n°"</f>
        <v>cde n°</v>
      </c>
      <c r="T883" s="57"/>
      <c r="U883" s="55"/>
      <c r="V883" s="55"/>
      <c r="W883" s="58"/>
    </row>
    <row r="884" spans="1:23" ht="20.100000000000001" customHeight="1" x14ac:dyDescent="0.2">
      <c r="A884" s="63"/>
      <c r="B884" s="64"/>
      <c r="C884" s="64"/>
      <c r="D884" s="64"/>
      <c r="E884" s="64"/>
      <c r="F884" s="65"/>
      <c r="G884" s="66"/>
      <c r="H884" s="66"/>
      <c r="I884" s="64"/>
      <c r="J884" s="64"/>
      <c r="K884" s="67"/>
      <c r="L884" s="59"/>
      <c r="M884" s="63"/>
      <c r="N884" s="64"/>
      <c r="O884" s="64"/>
      <c r="P884" s="64"/>
      <c r="Q884" s="64"/>
      <c r="R884" s="65"/>
      <c r="S884" s="66"/>
      <c r="T884" s="66"/>
      <c r="U884" s="64"/>
      <c r="V884" s="64"/>
      <c r="W884" s="67"/>
    </row>
    <row r="885" spans="1:23" ht="20.100000000000001" customHeight="1" x14ac:dyDescent="0.2">
      <c r="A885" s="103"/>
      <c r="B885" s="69"/>
      <c r="C885" s="69"/>
      <c r="D885" s="69"/>
      <c r="E885" s="69"/>
      <c r="F885" s="69"/>
      <c r="G885" s="69"/>
      <c r="H885" s="69"/>
      <c r="I885" s="69"/>
      <c r="J885" s="69"/>
      <c r="K885" s="70"/>
      <c r="M885" s="103"/>
      <c r="N885" s="69"/>
      <c r="O885" s="69"/>
      <c r="P885" s="69"/>
      <c r="Q885" s="69"/>
      <c r="R885" s="69"/>
      <c r="S885" s="69"/>
      <c r="T885" s="69"/>
      <c r="U885" s="69"/>
      <c r="V885" s="69"/>
      <c r="W885" s="70"/>
    </row>
    <row r="886" spans="1:23" ht="20.100000000000001" customHeight="1" x14ac:dyDescent="0.2">
      <c r="A886" s="71" t="s">
        <v>364</v>
      </c>
      <c r="B886" s="72"/>
      <c r="C886" s="72"/>
      <c r="D886" s="72"/>
      <c r="E886" s="72"/>
      <c r="F886" s="72"/>
      <c r="G886" s="72"/>
      <c r="H886" s="69" t="s">
        <v>416</v>
      </c>
      <c r="I886" s="69"/>
      <c r="J886" s="69"/>
      <c r="K886" s="70"/>
      <c r="M886" s="71" t="s">
        <v>364</v>
      </c>
      <c r="N886" s="72"/>
      <c r="O886" s="72"/>
      <c r="P886" s="72"/>
      <c r="Q886" s="72"/>
      <c r="R886" s="72"/>
      <c r="S886" s="72"/>
      <c r="T886" s="69" t="s">
        <v>416</v>
      </c>
      <c r="U886" s="69"/>
      <c r="V886" s="69"/>
      <c r="W886" s="70"/>
    </row>
    <row r="887" spans="1:23" ht="20.100000000000001" customHeight="1" x14ac:dyDescent="0.2">
      <c r="A887" s="73" t="s">
        <v>367</v>
      </c>
      <c r="B887" s="74"/>
      <c r="C887" s="74"/>
      <c r="D887" s="74"/>
      <c r="E887" s="66"/>
      <c r="F887" s="66"/>
      <c r="G887" s="66"/>
      <c r="H887" s="66"/>
      <c r="I887" s="66"/>
      <c r="J887" s="66"/>
      <c r="K887" s="75"/>
      <c r="M887" s="73" t="s">
        <v>367</v>
      </c>
      <c r="N887" s="74"/>
      <c r="O887" s="74"/>
      <c r="P887" s="74"/>
      <c r="Q887" s="66"/>
      <c r="R887" s="66"/>
      <c r="S887" s="66"/>
      <c r="T887" s="66"/>
      <c r="U887" s="66"/>
      <c r="V887" s="66"/>
      <c r="W887" s="75"/>
    </row>
    <row r="888" spans="1:23" ht="20.100000000000001" customHeight="1" x14ac:dyDescent="0.2">
      <c r="A888" s="73"/>
      <c r="B888" s="74"/>
      <c r="C888" s="74"/>
      <c r="D888" s="74"/>
      <c r="E888" s="66"/>
      <c r="F888" s="66"/>
      <c r="G888" s="66"/>
      <c r="H888" s="66"/>
      <c r="I888" s="66"/>
      <c r="J888" s="66"/>
      <c r="K888" s="75"/>
      <c r="M888" s="73"/>
      <c r="N888" s="74"/>
      <c r="O888" s="74"/>
      <c r="P888" s="74"/>
      <c r="Q888" s="66"/>
      <c r="R888" s="66"/>
      <c r="S888" s="66"/>
      <c r="T888" s="66"/>
      <c r="U888" s="66"/>
      <c r="V888" s="66"/>
      <c r="W888" s="75"/>
    </row>
    <row r="889" spans="1:23" ht="20.100000000000001" customHeight="1" x14ac:dyDescent="0.2">
      <c r="A889" s="73" t="s">
        <v>368</v>
      </c>
      <c r="B889" s="74"/>
      <c r="C889" s="74"/>
      <c r="D889" s="74"/>
      <c r="E889" s="64" t="e">
        <f>client</f>
        <v>#VALUE!</v>
      </c>
      <c r="F889" s="64"/>
      <c r="G889" s="64"/>
      <c r="H889" s="64"/>
      <c r="I889" s="66"/>
      <c r="J889" s="66"/>
      <c r="K889" s="75"/>
      <c r="M889" s="73" t="s">
        <v>368</v>
      </c>
      <c r="N889" s="74"/>
      <c r="O889" s="74"/>
      <c r="P889" s="74"/>
      <c r="Q889" s="64" t="e">
        <f>client</f>
        <v>#VALUE!</v>
      </c>
      <c r="R889" s="64"/>
      <c r="S889" s="64"/>
      <c r="T889" s="64"/>
      <c r="U889" s="66"/>
      <c r="V889" s="66"/>
      <c r="W889" s="75"/>
    </row>
    <row r="890" spans="1:23" ht="20.100000000000001" customHeight="1" thickBot="1" x14ac:dyDescent="0.25">
      <c r="A890" s="76"/>
      <c r="B890" s="77"/>
      <c r="C890" s="77"/>
      <c r="D890" s="77"/>
      <c r="E890" s="78"/>
      <c r="F890" s="78"/>
      <c r="G890" s="78"/>
      <c r="H890" s="78"/>
      <c r="I890" s="79"/>
      <c r="J890" s="79"/>
      <c r="K890" s="80"/>
      <c r="M890" s="76"/>
      <c r="N890" s="77"/>
      <c r="O890" s="77"/>
      <c r="P890" s="77"/>
      <c r="Q890" s="78"/>
      <c r="R890" s="78"/>
      <c r="S890" s="78"/>
      <c r="T890" s="78"/>
      <c r="U890" s="79"/>
      <c r="V890" s="79"/>
      <c r="W890" s="80"/>
    </row>
    <row r="891" spans="1:23" ht="20.100000000000001" customHeight="1" thickBot="1" x14ac:dyDescent="0.25">
      <c r="B891" s="59"/>
      <c r="C891" s="59"/>
      <c r="D891" s="59"/>
      <c r="E891" s="59"/>
      <c r="N891" s="59"/>
      <c r="O891" s="59"/>
      <c r="P891" s="59"/>
      <c r="Q891" s="59"/>
    </row>
    <row r="892" spans="1:23" ht="20.100000000000001" customHeight="1" x14ac:dyDescent="0.2">
      <c r="A892" s="54" t="str">
        <f>"Bateau "&amp;modele&amp;" n°"</f>
        <v>Bateau CA40 n°</v>
      </c>
      <c r="B892" s="55"/>
      <c r="C892" s="55"/>
      <c r="D892" s="55"/>
      <c r="E892" s="55"/>
      <c r="F892" s="56"/>
      <c r="G892" s="57" t="str">
        <f>"cde n°"</f>
        <v>cde n°</v>
      </c>
      <c r="H892" s="57"/>
      <c r="I892" s="55"/>
      <c r="J892" s="55"/>
      <c r="K892" s="58"/>
      <c r="L892" s="59"/>
      <c r="M892" s="54" t="str">
        <f>"Bateau "&amp;modele&amp;" n°"</f>
        <v>Bateau CA40 n°</v>
      </c>
      <c r="N892" s="55"/>
      <c r="O892" s="55"/>
      <c r="P892" s="55"/>
      <c r="Q892" s="55"/>
      <c r="R892" s="56"/>
      <c r="S892" s="57" t="str">
        <f>"cde n°"</f>
        <v>cde n°</v>
      </c>
      <c r="T892" s="57"/>
      <c r="U892" s="55"/>
      <c r="V892" s="55"/>
      <c r="W892" s="58"/>
    </row>
    <row r="893" spans="1:23" ht="20.100000000000001" customHeight="1" x14ac:dyDescent="0.2">
      <c r="A893" s="63"/>
      <c r="B893" s="64"/>
      <c r="C893" s="64"/>
      <c r="D893" s="64"/>
      <c r="E893" s="64"/>
      <c r="F893" s="65"/>
      <c r="G893" s="66"/>
      <c r="H893" s="66"/>
      <c r="I893" s="64"/>
      <c r="J893" s="64"/>
      <c r="K893" s="67"/>
      <c r="L893" s="59"/>
      <c r="M893" s="63"/>
      <c r="N893" s="64"/>
      <c r="O893" s="64"/>
      <c r="P893" s="64"/>
      <c r="Q893" s="64"/>
      <c r="R893" s="65"/>
      <c r="S893" s="66"/>
      <c r="T893" s="66"/>
      <c r="U893" s="64"/>
      <c r="V893" s="64"/>
      <c r="W893" s="67"/>
    </row>
    <row r="894" spans="1:23" ht="20.100000000000001" customHeight="1" x14ac:dyDescent="0.2">
      <c r="A894" s="103"/>
      <c r="B894" s="69"/>
      <c r="C894" s="69"/>
      <c r="D894" s="69"/>
      <c r="E894" s="69"/>
      <c r="F894" s="69"/>
      <c r="G894" s="69"/>
      <c r="H894" s="69"/>
      <c r="I894" s="69"/>
      <c r="J894" s="69"/>
      <c r="K894" s="70"/>
      <c r="M894" s="103"/>
      <c r="N894" s="69"/>
      <c r="O894" s="69"/>
      <c r="P894" s="69"/>
      <c r="Q894" s="69"/>
      <c r="R894" s="69"/>
      <c r="S894" s="69"/>
      <c r="T894" s="69"/>
      <c r="U894" s="69"/>
      <c r="V894" s="69"/>
      <c r="W894" s="70"/>
    </row>
    <row r="895" spans="1:23" ht="20.100000000000001" customHeight="1" x14ac:dyDescent="0.2">
      <c r="A895" s="71" t="s">
        <v>364</v>
      </c>
      <c r="B895" s="72"/>
      <c r="C895" s="72"/>
      <c r="D895" s="72"/>
      <c r="E895" s="72"/>
      <c r="F895" s="72"/>
      <c r="G895" s="72"/>
      <c r="H895" s="69" t="s">
        <v>416</v>
      </c>
      <c r="I895" s="69"/>
      <c r="J895" s="69"/>
      <c r="K895" s="70"/>
      <c r="M895" s="71" t="s">
        <v>364</v>
      </c>
      <c r="N895" s="72"/>
      <c r="O895" s="72"/>
      <c r="P895" s="72"/>
      <c r="Q895" s="72"/>
      <c r="R895" s="72"/>
      <c r="S895" s="72"/>
      <c r="T895" s="69" t="s">
        <v>416</v>
      </c>
      <c r="U895" s="69"/>
      <c r="V895" s="69"/>
      <c r="W895" s="70"/>
    </row>
    <row r="896" spans="1:23" ht="20.100000000000001" customHeight="1" x14ac:dyDescent="0.2">
      <c r="A896" s="73" t="s">
        <v>367</v>
      </c>
      <c r="B896" s="74"/>
      <c r="C896" s="74"/>
      <c r="D896" s="74"/>
      <c r="E896" s="66"/>
      <c r="F896" s="66"/>
      <c r="G896" s="66"/>
      <c r="H896" s="66"/>
      <c r="I896" s="66"/>
      <c r="J896" s="66"/>
      <c r="K896" s="75"/>
      <c r="M896" s="73" t="s">
        <v>367</v>
      </c>
      <c r="N896" s="74"/>
      <c r="O896" s="74"/>
      <c r="P896" s="74"/>
      <c r="Q896" s="66"/>
      <c r="R896" s="66"/>
      <c r="S896" s="66"/>
      <c r="T896" s="66"/>
      <c r="U896" s="66"/>
      <c r="V896" s="66"/>
      <c r="W896" s="75"/>
    </row>
    <row r="897" spans="1:23" ht="20.100000000000001" customHeight="1" x14ac:dyDescent="0.2">
      <c r="A897" s="73"/>
      <c r="B897" s="74"/>
      <c r="C897" s="74"/>
      <c r="D897" s="74"/>
      <c r="E897" s="66"/>
      <c r="F897" s="66"/>
      <c r="G897" s="66"/>
      <c r="H897" s="66"/>
      <c r="I897" s="66"/>
      <c r="J897" s="66"/>
      <c r="K897" s="75"/>
      <c r="M897" s="73"/>
      <c r="N897" s="74"/>
      <c r="O897" s="74"/>
      <c r="P897" s="74"/>
      <c r="Q897" s="66"/>
      <c r="R897" s="66"/>
      <c r="S897" s="66"/>
      <c r="T897" s="66"/>
      <c r="U897" s="66"/>
      <c r="V897" s="66"/>
      <c r="W897" s="75"/>
    </row>
    <row r="898" spans="1:23" ht="20.100000000000001" customHeight="1" x14ac:dyDescent="0.2">
      <c r="A898" s="73" t="s">
        <v>368</v>
      </c>
      <c r="B898" s="74"/>
      <c r="C898" s="74"/>
      <c r="D898" s="74"/>
      <c r="E898" s="64" t="e">
        <f>client</f>
        <v>#VALUE!</v>
      </c>
      <c r="F898" s="64"/>
      <c r="G898" s="64"/>
      <c r="H898" s="64"/>
      <c r="I898" s="66"/>
      <c r="J898" s="66"/>
      <c r="K898" s="75"/>
      <c r="M898" s="73" t="s">
        <v>368</v>
      </c>
      <c r="N898" s="74"/>
      <c r="O898" s="74"/>
      <c r="P898" s="74"/>
      <c r="Q898" s="64" t="e">
        <f>client</f>
        <v>#VALUE!</v>
      </c>
      <c r="R898" s="64"/>
      <c r="S898" s="64"/>
      <c r="T898" s="64"/>
      <c r="U898" s="66"/>
      <c r="V898" s="66"/>
      <c r="W898" s="75"/>
    </row>
    <row r="899" spans="1:23" ht="20.100000000000001" customHeight="1" thickBot="1" x14ac:dyDescent="0.25">
      <c r="A899" s="76"/>
      <c r="B899" s="77"/>
      <c r="C899" s="77"/>
      <c r="D899" s="77"/>
      <c r="E899" s="78"/>
      <c r="F899" s="78"/>
      <c r="G899" s="78"/>
      <c r="H899" s="78"/>
      <c r="I899" s="79"/>
      <c r="J899" s="79"/>
      <c r="K899" s="80"/>
      <c r="M899" s="76"/>
      <c r="N899" s="77"/>
      <c r="O899" s="77"/>
      <c r="P899" s="77"/>
      <c r="Q899" s="78"/>
      <c r="R899" s="78"/>
      <c r="S899" s="78"/>
      <c r="T899" s="78"/>
      <c r="U899" s="79"/>
      <c r="V899" s="79"/>
      <c r="W899" s="80"/>
    </row>
    <row r="900" spans="1:23" ht="20.100000000000001" customHeight="1" thickBot="1" x14ac:dyDescent="0.25">
      <c r="B900" s="59"/>
      <c r="C900" s="59"/>
      <c r="D900" s="59"/>
      <c r="E900" s="59"/>
      <c r="N900" s="59"/>
      <c r="O900" s="59"/>
      <c r="P900" s="59"/>
      <c r="Q900" s="59"/>
    </row>
    <row r="901" spans="1:23" ht="20.100000000000001" customHeight="1" x14ac:dyDescent="0.2">
      <c r="A901" s="54" t="str">
        <f>"Bateau "&amp;modele&amp;" n°"</f>
        <v>Bateau CA40 n°</v>
      </c>
      <c r="B901" s="55"/>
      <c r="C901" s="55"/>
      <c r="D901" s="55"/>
      <c r="E901" s="55"/>
      <c r="F901" s="56"/>
      <c r="G901" s="57" t="str">
        <f>"cde n°"</f>
        <v>cde n°</v>
      </c>
      <c r="H901" s="57"/>
      <c r="I901" s="55"/>
      <c r="J901" s="55"/>
      <c r="K901" s="58"/>
      <c r="L901" s="59"/>
      <c r="M901" s="54" t="str">
        <f>"Bateau "&amp;modele&amp;" n°"</f>
        <v>Bateau CA40 n°</v>
      </c>
      <c r="N901" s="55"/>
      <c r="O901" s="55"/>
      <c r="P901" s="55"/>
      <c r="Q901" s="55"/>
      <c r="R901" s="56"/>
      <c r="S901" s="57" t="str">
        <f>"cde n°"</f>
        <v>cde n°</v>
      </c>
      <c r="T901" s="57"/>
      <c r="U901" s="55"/>
      <c r="V901" s="55"/>
      <c r="W901" s="58"/>
    </row>
    <row r="902" spans="1:23" ht="20.100000000000001" customHeight="1" x14ac:dyDescent="0.2">
      <c r="A902" s="63"/>
      <c r="B902" s="64"/>
      <c r="C902" s="64"/>
      <c r="D902" s="64"/>
      <c r="E902" s="64"/>
      <c r="F902" s="65"/>
      <c r="G902" s="66"/>
      <c r="H902" s="66"/>
      <c r="I902" s="64"/>
      <c r="J902" s="64"/>
      <c r="K902" s="67"/>
      <c r="L902" s="59"/>
      <c r="M902" s="63"/>
      <c r="N902" s="64"/>
      <c r="O902" s="64"/>
      <c r="P902" s="64"/>
      <c r="Q902" s="64"/>
      <c r="R902" s="65"/>
      <c r="S902" s="66"/>
      <c r="T902" s="66"/>
      <c r="U902" s="64"/>
      <c r="V902" s="64"/>
      <c r="W902" s="67"/>
    </row>
    <row r="903" spans="1:23" ht="20.100000000000001" customHeight="1" x14ac:dyDescent="0.2">
      <c r="A903" s="103"/>
      <c r="B903" s="69"/>
      <c r="C903" s="69"/>
      <c r="D903" s="69"/>
      <c r="E903" s="69"/>
      <c r="F903" s="69"/>
      <c r="G903" s="69"/>
      <c r="H903" s="69"/>
      <c r="I903" s="69"/>
      <c r="J903" s="69"/>
      <c r="K903" s="70"/>
      <c r="M903" s="103"/>
      <c r="N903" s="69"/>
      <c r="O903" s="69"/>
      <c r="P903" s="69"/>
      <c r="Q903" s="69"/>
      <c r="R903" s="69"/>
      <c r="S903" s="69"/>
      <c r="T903" s="69"/>
      <c r="U903" s="69"/>
      <c r="V903" s="69"/>
      <c r="W903" s="70"/>
    </row>
    <row r="904" spans="1:23" ht="20.100000000000001" customHeight="1" x14ac:dyDescent="0.2">
      <c r="A904" s="71" t="s">
        <v>364</v>
      </c>
      <c r="B904" s="72"/>
      <c r="C904" s="72"/>
      <c r="D904" s="72"/>
      <c r="E904" s="72"/>
      <c r="F904" s="72"/>
      <c r="G904" s="72"/>
      <c r="H904" s="69" t="s">
        <v>416</v>
      </c>
      <c r="I904" s="69"/>
      <c r="J904" s="69"/>
      <c r="K904" s="70"/>
      <c r="M904" s="71" t="s">
        <v>364</v>
      </c>
      <c r="N904" s="72"/>
      <c r="O904" s="72"/>
      <c r="P904" s="72"/>
      <c r="Q904" s="72"/>
      <c r="R904" s="72"/>
      <c r="S904" s="72"/>
      <c r="T904" s="69" t="s">
        <v>416</v>
      </c>
      <c r="U904" s="69"/>
      <c r="V904" s="69"/>
      <c r="W904" s="70"/>
    </row>
    <row r="905" spans="1:23" ht="20.100000000000001" customHeight="1" x14ac:dyDescent="0.2">
      <c r="A905" s="73" t="s">
        <v>367</v>
      </c>
      <c r="B905" s="74"/>
      <c r="C905" s="74"/>
      <c r="D905" s="74"/>
      <c r="E905" s="66"/>
      <c r="F905" s="66"/>
      <c r="G905" s="66"/>
      <c r="H905" s="66"/>
      <c r="I905" s="66"/>
      <c r="J905" s="66"/>
      <c r="K905" s="75"/>
      <c r="M905" s="73" t="s">
        <v>367</v>
      </c>
      <c r="N905" s="74"/>
      <c r="O905" s="74"/>
      <c r="P905" s="74"/>
      <c r="Q905" s="66"/>
      <c r="R905" s="66"/>
      <c r="S905" s="66"/>
      <c r="T905" s="66"/>
      <c r="U905" s="66"/>
      <c r="V905" s="66"/>
      <c r="W905" s="75"/>
    </row>
    <row r="906" spans="1:23" ht="20.100000000000001" customHeight="1" x14ac:dyDescent="0.2">
      <c r="A906" s="73"/>
      <c r="B906" s="74"/>
      <c r="C906" s="74"/>
      <c r="D906" s="74"/>
      <c r="E906" s="66"/>
      <c r="F906" s="66"/>
      <c r="G906" s="66"/>
      <c r="H906" s="66"/>
      <c r="I906" s="66"/>
      <c r="J906" s="66"/>
      <c r="K906" s="75"/>
      <c r="M906" s="73"/>
      <c r="N906" s="74"/>
      <c r="O906" s="74"/>
      <c r="P906" s="74"/>
      <c r="Q906" s="66"/>
      <c r="R906" s="66"/>
      <c r="S906" s="66"/>
      <c r="T906" s="66"/>
      <c r="U906" s="66"/>
      <c r="V906" s="66"/>
      <c r="W906" s="75"/>
    </row>
    <row r="907" spans="1:23" ht="20.100000000000001" customHeight="1" x14ac:dyDescent="0.2">
      <c r="A907" s="73" t="s">
        <v>368</v>
      </c>
      <c r="B907" s="74"/>
      <c r="C907" s="74"/>
      <c r="D907" s="74"/>
      <c r="E907" s="64" t="e">
        <f>client</f>
        <v>#VALUE!</v>
      </c>
      <c r="F907" s="64"/>
      <c r="G907" s="64"/>
      <c r="H907" s="64"/>
      <c r="I907" s="66"/>
      <c r="J907" s="66"/>
      <c r="K907" s="75"/>
      <c r="M907" s="73" t="s">
        <v>368</v>
      </c>
      <c r="N907" s="74"/>
      <c r="O907" s="74"/>
      <c r="P907" s="74"/>
      <c r="Q907" s="64" t="e">
        <f>client</f>
        <v>#VALUE!</v>
      </c>
      <c r="R907" s="64"/>
      <c r="S907" s="64"/>
      <c r="T907" s="64"/>
      <c r="U907" s="66"/>
      <c r="V907" s="66"/>
      <c r="W907" s="75"/>
    </row>
    <row r="908" spans="1:23" ht="20.100000000000001" customHeight="1" thickBot="1" x14ac:dyDescent="0.25">
      <c r="A908" s="76"/>
      <c r="B908" s="77"/>
      <c r="C908" s="77"/>
      <c r="D908" s="77"/>
      <c r="E908" s="78"/>
      <c r="F908" s="78"/>
      <c r="G908" s="78"/>
      <c r="H908" s="78"/>
      <c r="I908" s="79"/>
      <c r="J908" s="79"/>
      <c r="K908" s="80"/>
      <c r="M908" s="76"/>
      <c r="N908" s="77"/>
      <c r="O908" s="77"/>
      <c r="P908" s="77"/>
      <c r="Q908" s="78"/>
      <c r="R908" s="78"/>
      <c r="S908" s="78"/>
      <c r="T908" s="78"/>
      <c r="U908" s="79"/>
      <c r="V908" s="79"/>
      <c r="W908" s="80"/>
    </row>
    <row r="909" spans="1:23" ht="20.100000000000001" customHeight="1" thickBot="1" x14ac:dyDescent="0.25">
      <c r="B909" s="59"/>
      <c r="C909" s="59"/>
      <c r="D909" s="59"/>
      <c r="E909" s="59"/>
      <c r="N909" s="59"/>
      <c r="O909" s="59"/>
      <c r="P909" s="59"/>
      <c r="Q909" s="59"/>
    </row>
    <row r="910" spans="1:23" ht="20.100000000000001" customHeight="1" x14ac:dyDescent="0.2">
      <c r="A910" s="54" t="str">
        <f>"Bateau "&amp;modele&amp;" n°"</f>
        <v>Bateau CA40 n°</v>
      </c>
      <c r="B910" s="55"/>
      <c r="C910" s="55"/>
      <c r="D910" s="55"/>
      <c r="E910" s="55"/>
      <c r="F910" s="56"/>
      <c r="G910" s="57" t="str">
        <f>"cde n°"</f>
        <v>cde n°</v>
      </c>
      <c r="H910" s="57"/>
      <c r="I910" s="55"/>
      <c r="J910" s="55"/>
      <c r="K910" s="58"/>
      <c r="L910" s="59"/>
      <c r="M910" s="54" t="str">
        <f>"Bateau "&amp;modele&amp;" n°"</f>
        <v>Bateau CA40 n°</v>
      </c>
      <c r="N910" s="55"/>
      <c r="O910" s="55"/>
      <c r="P910" s="55"/>
      <c r="Q910" s="55"/>
      <c r="R910" s="56"/>
      <c r="S910" s="57" t="str">
        <f>"cde n°"</f>
        <v>cde n°</v>
      </c>
      <c r="T910" s="57"/>
      <c r="U910" s="55"/>
      <c r="V910" s="55"/>
      <c r="W910" s="58"/>
    </row>
    <row r="911" spans="1:23" ht="20.100000000000001" customHeight="1" x14ac:dyDescent="0.2">
      <c r="A911" s="63"/>
      <c r="B911" s="64"/>
      <c r="C911" s="64"/>
      <c r="D911" s="64"/>
      <c r="E911" s="64"/>
      <c r="F911" s="65"/>
      <c r="G911" s="66"/>
      <c r="H911" s="66"/>
      <c r="I911" s="64"/>
      <c r="J911" s="64"/>
      <c r="K911" s="67"/>
      <c r="L911" s="59"/>
      <c r="M911" s="63"/>
      <c r="N911" s="64"/>
      <c r="O911" s="64"/>
      <c r="P911" s="64"/>
      <c r="Q911" s="64"/>
      <c r="R911" s="65"/>
      <c r="S911" s="66"/>
      <c r="T911" s="66"/>
      <c r="U911" s="64"/>
      <c r="V911" s="64"/>
      <c r="W911" s="67"/>
    </row>
    <row r="912" spans="1:23" ht="20.100000000000001" customHeight="1" x14ac:dyDescent="0.2">
      <c r="A912" s="103"/>
      <c r="B912" s="69"/>
      <c r="C912" s="69"/>
      <c r="D912" s="69"/>
      <c r="E912" s="69"/>
      <c r="F912" s="69"/>
      <c r="G912" s="69"/>
      <c r="H912" s="69"/>
      <c r="I912" s="69"/>
      <c r="J912" s="69"/>
      <c r="K912" s="70"/>
      <c r="M912" s="103"/>
      <c r="N912" s="69"/>
      <c r="O912" s="69"/>
      <c r="P912" s="69"/>
      <c r="Q912" s="69"/>
      <c r="R912" s="69"/>
      <c r="S912" s="69"/>
      <c r="T912" s="69"/>
      <c r="U912" s="69"/>
      <c r="V912" s="69"/>
      <c r="W912" s="70"/>
    </row>
    <row r="913" spans="1:23" ht="20.100000000000001" customHeight="1" x14ac:dyDescent="0.2">
      <c r="A913" s="71" t="s">
        <v>364</v>
      </c>
      <c r="B913" s="72"/>
      <c r="C913" s="72"/>
      <c r="D913" s="72"/>
      <c r="E913" s="72"/>
      <c r="F913" s="72"/>
      <c r="G913" s="72"/>
      <c r="H913" s="69" t="s">
        <v>416</v>
      </c>
      <c r="I913" s="69"/>
      <c r="J913" s="69"/>
      <c r="K913" s="70"/>
      <c r="M913" s="71" t="s">
        <v>364</v>
      </c>
      <c r="N913" s="72"/>
      <c r="O913" s="72"/>
      <c r="P913" s="72"/>
      <c r="Q913" s="72"/>
      <c r="R913" s="72"/>
      <c r="S913" s="72"/>
      <c r="T913" s="69" t="s">
        <v>416</v>
      </c>
      <c r="U913" s="69"/>
      <c r="V913" s="69"/>
      <c r="W913" s="70"/>
    </row>
    <row r="914" spans="1:23" ht="20.100000000000001" customHeight="1" x14ac:dyDescent="0.2">
      <c r="A914" s="73" t="s">
        <v>367</v>
      </c>
      <c r="B914" s="74"/>
      <c r="C914" s="74"/>
      <c r="D914" s="74"/>
      <c r="E914" s="66"/>
      <c r="F914" s="66"/>
      <c r="G914" s="66"/>
      <c r="H914" s="66"/>
      <c r="I914" s="66"/>
      <c r="J914" s="66"/>
      <c r="K914" s="75"/>
      <c r="M914" s="73" t="s">
        <v>367</v>
      </c>
      <c r="N914" s="74"/>
      <c r="O914" s="74"/>
      <c r="P914" s="74"/>
      <c r="Q914" s="66"/>
      <c r="R914" s="66"/>
      <c r="S914" s="66"/>
      <c r="T914" s="66"/>
      <c r="U914" s="66"/>
      <c r="V914" s="66"/>
      <c r="W914" s="75"/>
    </row>
    <row r="915" spans="1:23" ht="20.100000000000001" customHeight="1" x14ac:dyDescent="0.2">
      <c r="A915" s="73"/>
      <c r="B915" s="74"/>
      <c r="C915" s="74"/>
      <c r="D915" s="74"/>
      <c r="E915" s="66"/>
      <c r="F915" s="66"/>
      <c r="G915" s="66"/>
      <c r="H915" s="66"/>
      <c r="I915" s="66"/>
      <c r="J915" s="66"/>
      <c r="K915" s="75"/>
      <c r="M915" s="73"/>
      <c r="N915" s="74"/>
      <c r="O915" s="74"/>
      <c r="P915" s="74"/>
      <c r="Q915" s="66"/>
      <c r="R915" s="66"/>
      <c r="S915" s="66"/>
      <c r="T915" s="66"/>
      <c r="U915" s="66"/>
      <c r="V915" s="66"/>
      <c r="W915" s="75"/>
    </row>
    <row r="916" spans="1:23" ht="20.100000000000001" customHeight="1" x14ac:dyDescent="0.2">
      <c r="A916" s="73" t="s">
        <v>368</v>
      </c>
      <c r="B916" s="74"/>
      <c r="C916" s="74"/>
      <c r="D916" s="74"/>
      <c r="E916" s="64" t="e">
        <f>client</f>
        <v>#VALUE!</v>
      </c>
      <c r="F916" s="64"/>
      <c r="G916" s="64"/>
      <c r="H916" s="64"/>
      <c r="I916" s="66"/>
      <c r="J916" s="66"/>
      <c r="K916" s="75"/>
      <c r="M916" s="73" t="s">
        <v>368</v>
      </c>
      <c r="N916" s="74"/>
      <c r="O916" s="74"/>
      <c r="P916" s="74"/>
      <c r="Q916" s="64" t="e">
        <f>client</f>
        <v>#VALUE!</v>
      </c>
      <c r="R916" s="64"/>
      <c r="S916" s="64"/>
      <c r="T916" s="64"/>
      <c r="U916" s="66"/>
      <c r="V916" s="66"/>
      <c r="W916" s="75"/>
    </row>
    <row r="917" spans="1:23" ht="20.100000000000001" customHeight="1" thickBot="1" x14ac:dyDescent="0.25">
      <c r="A917" s="76"/>
      <c r="B917" s="77"/>
      <c r="C917" s="77"/>
      <c r="D917" s="77"/>
      <c r="E917" s="78"/>
      <c r="F917" s="78"/>
      <c r="G917" s="78"/>
      <c r="H917" s="78"/>
      <c r="I917" s="79"/>
      <c r="J917" s="79"/>
      <c r="K917" s="80"/>
      <c r="M917" s="76"/>
      <c r="N917" s="77"/>
      <c r="O917" s="77"/>
      <c r="P917" s="77"/>
      <c r="Q917" s="78"/>
      <c r="R917" s="78"/>
      <c r="S917" s="78"/>
      <c r="T917" s="78"/>
      <c r="U917" s="79"/>
      <c r="V917" s="79"/>
      <c r="W917" s="80"/>
    </row>
    <row r="918" spans="1:23" ht="20.100000000000001" customHeight="1" thickBot="1" x14ac:dyDescent="0.25">
      <c r="B918" s="59"/>
      <c r="C918" s="59"/>
      <c r="D918" s="59"/>
      <c r="E918" s="59"/>
      <c r="N918" s="59"/>
      <c r="O918" s="59"/>
      <c r="P918" s="59"/>
      <c r="Q918" s="59"/>
    </row>
    <row r="919" spans="1:23" ht="20.100000000000001" customHeight="1" x14ac:dyDescent="0.2">
      <c r="A919" s="54" t="str">
        <f>"Bateau "&amp;modele&amp;" n°"</f>
        <v>Bateau CA40 n°</v>
      </c>
      <c r="B919" s="55"/>
      <c r="C919" s="55"/>
      <c r="D919" s="55"/>
      <c r="E919" s="55"/>
      <c r="F919" s="56"/>
      <c r="G919" s="57" t="str">
        <f>"cde n°"</f>
        <v>cde n°</v>
      </c>
      <c r="H919" s="57"/>
      <c r="I919" s="55"/>
      <c r="J919" s="55"/>
      <c r="K919" s="58"/>
      <c r="L919" s="59"/>
      <c r="M919" s="54" t="str">
        <f>"Bateau "&amp;modele&amp;" n°"</f>
        <v>Bateau CA40 n°</v>
      </c>
      <c r="N919" s="55"/>
      <c r="O919" s="55"/>
      <c r="P919" s="55"/>
      <c r="Q919" s="55"/>
      <c r="R919" s="56"/>
      <c r="S919" s="57" t="str">
        <f>"cde n°"</f>
        <v>cde n°</v>
      </c>
      <c r="T919" s="57"/>
      <c r="U919" s="55"/>
      <c r="V919" s="55"/>
      <c r="W919" s="58"/>
    </row>
    <row r="920" spans="1:23" ht="20.100000000000001" customHeight="1" x14ac:dyDescent="0.2">
      <c r="A920" s="63"/>
      <c r="B920" s="64"/>
      <c r="C920" s="64"/>
      <c r="D920" s="64"/>
      <c r="E920" s="64"/>
      <c r="F920" s="65"/>
      <c r="G920" s="66"/>
      <c r="H920" s="66"/>
      <c r="I920" s="64"/>
      <c r="J920" s="64"/>
      <c r="K920" s="67"/>
      <c r="L920" s="59"/>
      <c r="M920" s="63"/>
      <c r="N920" s="64"/>
      <c r="O920" s="64"/>
      <c r="P920" s="64"/>
      <c r="Q920" s="64"/>
      <c r="R920" s="65"/>
      <c r="S920" s="66"/>
      <c r="T920" s="66"/>
      <c r="U920" s="64"/>
      <c r="V920" s="64"/>
      <c r="W920" s="67"/>
    </row>
    <row r="921" spans="1:23" ht="20.100000000000001" customHeight="1" x14ac:dyDescent="0.2">
      <c r="A921" s="103"/>
      <c r="B921" s="69"/>
      <c r="C921" s="69"/>
      <c r="D921" s="69"/>
      <c r="E921" s="69"/>
      <c r="F921" s="69"/>
      <c r="G921" s="69"/>
      <c r="H921" s="69"/>
      <c r="I921" s="69"/>
      <c r="J921" s="69"/>
      <c r="K921" s="70"/>
      <c r="M921" s="103"/>
      <c r="N921" s="69"/>
      <c r="O921" s="69"/>
      <c r="P921" s="69"/>
      <c r="Q921" s="69"/>
      <c r="R921" s="69"/>
      <c r="S921" s="69"/>
      <c r="T921" s="69"/>
      <c r="U921" s="69"/>
      <c r="V921" s="69"/>
      <c r="W921" s="70"/>
    </row>
    <row r="922" spans="1:23" ht="20.100000000000001" customHeight="1" x14ac:dyDescent="0.2">
      <c r="A922" s="71" t="s">
        <v>364</v>
      </c>
      <c r="B922" s="72"/>
      <c r="C922" s="72"/>
      <c r="D922" s="72"/>
      <c r="E922" s="72"/>
      <c r="F922" s="72"/>
      <c r="G922" s="72"/>
      <c r="H922" s="69" t="s">
        <v>416</v>
      </c>
      <c r="I922" s="69"/>
      <c r="J922" s="69"/>
      <c r="K922" s="70"/>
      <c r="M922" s="71" t="s">
        <v>364</v>
      </c>
      <c r="N922" s="72"/>
      <c r="O922" s="72"/>
      <c r="P922" s="72"/>
      <c r="Q922" s="72"/>
      <c r="R922" s="72"/>
      <c r="S922" s="72"/>
      <c r="T922" s="69" t="s">
        <v>416</v>
      </c>
      <c r="U922" s="69"/>
      <c r="V922" s="69"/>
      <c r="W922" s="70"/>
    </row>
    <row r="923" spans="1:23" ht="20.100000000000001" customHeight="1" x14ac:dyDescent="0.2">
      <c r="A923" s="73" t="s">
        <v>367</v>
      </c>
      <c r="B923" s="74"/>
      <c r="C923" s="74"/>
      <c r="D923" s="74"/>
      <c r="E923" s="66"/>
      <c r="F923" s="66"/>
      <c r="G923" s="66"/>
      <c r="H923" s="66"/>
      <c r="I923" s="66"/>
      <c r="J923" s="66"/>
      <c r="K923" s="75"/>
      <c r="M923" s="73" t="s">
        <v>367</v>
      </c>
      <c r="N923" s="74"/>
      <c r="O923" s="74"/>
      <c r="P923" s="74"/>
      <c r="Q923" s="66"/>
      <c r="R923" s="66"/>
      <c r="S923" s="66"/>
      <c r="T923" s="66"/>
      <c r="U923" s="66"/>
      <c r="V923" s="66"/>
      <c r="W923" s="75"/>
    </row>
    <row r="924" spans="1:23" ht="20.100000000000001" customHeight="1" x14ac:dyDescent="0.2">
      <c r="A924" s="73"/>
      <c r="B924" s="74"/>
      <c r="C924" s="74"/>
      <c r="D924" s="74"/>
      <c r="E924" s="66"/>
      <c r="F924" s="66"/>
      <c r="G924" s="66"/>
      <c r="H924" s="66"/>
      <c r="I924" s="66"/>
      <c r="J924" s="66"/>
      <c r="K924" s="75"/>
      <c r="M924" s="73"/>
      <c r="N924" s="74"/>
      <c r="O924" s="74"/>
      <c r="P924" s="74"/>
      <c r="Q924" s="66"/>
      <c r="R924" s="66"/>
      <c r="S924" s="66"/>
      <c r="T924" s="66"/>
      <c r="U924" s="66"/>
      <c r="V924" s="66"/>
      <c r="W924" s="75"/>
    </row>
    <row r="925" spans="1:23" ht="20.100000000000001" customHeight="1" x14ac:dyDescent="0.2">
      <c r="A925" s="73" t="s">
        <v>368</v>
      </c>
      <c r="B925" s="74"/>
      <c r="C925" s="74"/>
      <c r="D925" s="74"/>
      <c r="E925" s="64" t="e">
        <f>client</f>
        <v>#VALUE!</v>
      </c>
      <c r="F925" s="64"/>
      <c r="G925" s="64"/>
      <c r="H925" s="64"/>
      <c r="I925" s="66"/>
      <c r="J925" s="66"/>
      <c r="K925" s="75"/>
      <c r="M925" s="73" t="s">
        <v>368</v>
      </c>
      <c r="N925" s="74"/>
      <c r="O925" s="74"/>
      <c r="P925" s="74"/>
      <c r="Q925" s="64" t="e">
        <f>client</f>
        <v>#VALUE!</v>
      </c>
      <c r="R925" s="64"/>
      <c r="S925" s="64"/>
      <c r="T925" s="64"/>
      <c r="U925" s="66"/>
      <c r="V925" s="66"/>
      <c r="W925" s="75"/>
    </row>
    <row r="926" spans="1:23" ht="20.100000000000001" customHeight="1" thickBot="1" x14ac:dyDescent="0.25">
      <c r="A926" s="76"/>
      <c r="B926" s="77"/>
      <c r="C926" s="77"/>
      <c r="D926" s="77"/>
      <c r="E926" s="78"/>
      <c r="F926" s="78"/>
      <c r="G926" s="78"/>
      <c r="H926" s="78"/>
      <c r="I926" s="79"/>
      <c r="J926" s="79"/>
      <c r="K926" s="80"/>
      <c r="M926" s="76"/>
      <c r="N926" s="77"/>
      <c r="O926" s="77"/>
      <c r="P926" s="77"/>
      <c r="Q926" s="78"/>
      <c r="R926" s="78"/>
      <c r="S926" s="78"/>
      <c r="T926" s="78"/>
      <c r="U926" s="79"/>
      <c r="V926" s="79"/>
      <c r="W926" s="80"/>
    </row>
    <row r="927" spans="1:23" ht="20.100000000000001" customHeight="1" thickBot="1" x14ac:dyDescent="0.25">
      <c r="B927" s="59"/>
      <c r="C927" s="59"/>
      <c r="D927" s="59"/>
      <c r="E927" s="59"/>
      <c r="N927" s="59"/>
      <c r="O927" s="59"/>
      <c r="P927" s="59"/>
      <c r="Q927" s="59"/>
    </row>
    <row r="928" spans="1:23" ht="20.100000000000001" customHeight="1" x14ac:dyDescent="0.2">
      <c r="A928" s="54" t="str">
        <f>"Bateau "&amp;modele&amp;" n°"</f>
        <v>Bateau CA40 n°</v>
      </c>
      <c r="B928" s="55"/>
      <c r="C928" s="55"/>
      <c r="D928" s="55"/>
      <c r="E928" s="55"/>
      <c r="F928" s="56"/>
      <c r="G928" s="57" t="str">
        <f>"cde n°"</f>
        <v>cde n°</v>
      </c>
      <c r="H928" s="57"/>
      <c r="I928" s="55"/>
      <c r="J928" s="55"/>
      <c r="K928" s="58"/>
      <c r="L928" s="59"/>
      <c r="M928" s="54" t="str">
        <f>"Bateau "&amp;modele&amp;" n°"</f>
        <v>Bateau CA40 n°</v>
      </c>
      <c r="N928" s="55"/>
      <c r="O928" s="55"/>
      <c r="P928" s="55"/>
      <c r="Q928" s="55"/>
      <c r="R928" s="56"/>
      <c r="S928" s="57" t="str">
        <f>"cde n°"</f>
        <v>cde n°</v>
      </c>
      <c r="T928" s="57"/>
      <c r="U928" s="55"/>
      <c r="V928" s="55"/>
      <c r="W928" s="58"/>
    </row>
    <row r="929" spans="1:23" ht="20.100000000000001" customHeight="1" x14ac:dyDescent="0.2">
      <c r="A929" s="63"/>
      <c r="B929" s="64"/>
      <c r="C929" s="64"/>
      <c r="D929" s="64"/>
      <c r="E929" s="64"/>
      <c r="F929" s="65"/>
      <c r="G929" s="66"/>
      <c r="H929" s="66"/>
      <c r="I929" s="64"/>
      <c r="J929" s="64"/>
      <c r="K929" s="67"/>
      <c r="L929" s="59"/>
      <c r="M929" s="63"/>
      <c r="N929" s="64"/>
      <c r="O929" s="64"/>
      <c r="P929" s="64"/>
      <c r="Q929" s="64"/>
      <c r="R929" s="65"/>
      <c r="S929" s="66"/>
      <c r="T929" s="66"/>
      <c r="U929" s="64"/>
      <c r="V929" s="64"/>
      <c r="W929" s="67"/>
    </row>
    <row r="930" spans="1:23" ht="20.100000000000001" customHeight="1" x14ac:dyDescent="0.2">
      <c r="A930" s="103"/>
      <c r="B930" s="69"/>
      <c r="C930" s="69"/>
      <c r="D930" s="69"/>
      <c r="E930" s="69"/>
      <c r="F930" s="69"/>
      <c r="G930" s="69"/>
      <c r="H930" s="69"/>
      <c r="I930" s="69"/>
      <c r="J930" s="69"/>
      <c r="K930" s="70"/>
      <c r="M930" s="103"/>
      <c r="N930" s="69"/>
      <c r="O930" s="69"/>
      <c r="P930" s="69"/>
      <c r="Q930" s="69"/>
      <c r="R930" s="69"/>
      <c r="S930" s="69"/>
      <c r="T930" s="69"/>
      <c r="U930" s="69"/>
      <c r="V930" s="69"/>
      <c r="W930" s="70"/>
    </row>
    <row r="931" spans="1:23" ht="20.100000000000001" customHeight="1" x14ac:dyDescent="0.2">
      <c r="A931" s="71" t="s">
        <v>364</v>
      </c>
      <c r="B931" s="72"/>
      <c r="C931" s="72"/>
      <c r="D931" s="72"/>
      <c r="E931" s="72"/>
      <c r="F931" s="72"/>
      <c r="G931" s="72"/>
      <c r="H931" s="69" t="s">
        <v>416</v>
      </c>
      <c r="I931" s="69"/>
      <c r="J931" s="69"/>
      <c r="K931" s="70"/>
      <c r="M931" s="71" t="s">
        <v>364</v>
      </c>
      <c r="N931" s="72"/>
      <c r="O931" s="72"/>
      <c r="P931" s="72"/>
      <c r="Q931" s="72"/>
      <c r="R931" s="72"/>
      <c r="S931" s="72"/>
      <c r="T931" s="69" t="s">
        <v>416</v>
      </c>
      <c r="U931" s="69"/>
      <c r="V931" s="69"/>
      <c r="W931" s="70"/>
    </row>
    <row r="932" spans="1:23" ht="20.100000000000001" customHeight="1" x14ac:dyDescent="0.2">
      <c r="A932" s="73" t="s">
        <v>367</v>
      </c>
      <c r="B932" s="74"/>
      <c r="C932" s="74"/>
      <c r="D932" s="74"/>
      <c r="E932" s="66"/>
      <c r="F932" s="66"/>
      <c r="G932" s="66"/>
      <c r="H932" s="66"/>
      <c r="I932" s="66"/>
      <c r="J932" s="66"/>
      <c r="K932" s="75"/>
      <c r="M932" s="73" t="s">
        <v>367</v>
      </c>
      <c r="N932" s="74"/>
      <c r="O932" s="74"/>
      <c r="P932" s="74"/>
      <c r="Q932" s="66"/>
      <c r="R932" s="66"/>
      <c r="S932" s="66"/>
      <c r="T932" s="66"/>
      <c r="U932" s="66"/>
      <c r="V932" s="66"/>
      <c r="W932" s="75"/>
    </row>
    <row r="933" spans="1:23" ht="20.100000000000001" customHeight="1" x14ac:dyDescent="0.2">
      <c r="A933" s="73"/>
      <c r="B933" s="74"/>
      <c r="C933" s="74"/>
      <c r="D933" s="74"/>
      <c r="E933" s="66"/>
      <c r="F933" s="66"/>
      <c r="G933" s="66"/>
      <c r="H933" s="66"/>
      <c r="I933" s="66"/>
      <c r="J933" s="66"/>
      <c r="K933" s="75"/>
      <c r="M933" s="73"/>
      <c r="N933" s="74"/>
      <c r="O933" s="74"/>
      <c r="P933" s="74"/>
      <c r="Q933" s="66"/>
      <c r="R933" s="66"/>
      <c r="S933" s="66"/>
      <c r="T933" s="66"/>
      <c r="U933" s="66"/>
      <c r="V933" s="66"/>
      <c r="W933" s="75"/>
    </row>
    <row r="934" spans="1:23" ht="20.100000000000001" customHeight="1" x14ac:dyDescent="0.2">
      <c r="A934" s="73" t="s">
        <v>368</v>
      </c>
      <c r="B934" s="74"/>
      <c r="C934" s="74"/>
      <c r="D934" s="74"/>
      <c r="E934" s="64" t="e">
        <f>client</f>
        <v>#VALUE!</v>
      </c>
      <c r="F934" s="64"/>
      <c r="G934" s="64"/>
      <c r="H934" s="64"/>
      <c r="I934" s="66"/>
      <c r="J934" s="66"/>
      <c r="K934" s="75"/>
      <c r="M934" s="73" t="s">
        <v>368</v>
      </c>
      <c r="N934" s="74"/>
      <c r="O934" s="74"/>
      <c r="P934" s="74"/>
      <c r="Q934" s="64" t="e">
        <f>client</f>
        <v>#VALUE!</v>
      </c>
      <c r="R934" s="64"/>
      <c r="S934" s="64"/>
      <c r="T934" s="64"/>
      <c r="U934" s="66"/>
      <c r="V934" s="66"/>
      <c r="W934" s="75"/>
    </row>
    <row r="935" spans="1:23" ht="20.100000000000001" customHeight="1" thickBot="1" x14ac:dyDescent="0.25">
      <c r="A935" s="76"/>
      <c r="B935" s="77"/>
      <c r="C935" s="77"/>
      <c r="D935" s="77"/>
      <c r="E935" s="78"/>
      <c r="F935" s="78"/>
      <c r="G935" s="78"/>
      <c r="H935" s="78"/>
      <c r="I935" s="79"/>
      <c r="J935" s="79"/>
      <c r="K935" s="80"/>
      <c r="M935" s="76"/>
      <c r="N935" s="77"/>
      <c r="O935" s="77"/>
      <c r="P935" s="77"/>
      <c r="Q935" s="78"/>
      <c r="R935" s="78"/>
      <c r="S935" s="78"/>
      <c r="T935" s="78"/>
      <c r="U935" s="79"/>
      <c r="V935" s="79"/>
      <c r="W935" s="80"/>
    </row>
    <row r="936" spans="1:23" ht="20.100000000000001" customHeight="1" thickBot="1" x14ac:dyDescent="0.25">
      <c r="B936" s="59"/>
      <c r="C936" s="59"/>
      <c r="D936" s="59"/>
      <c r="E936" s="59"/>
      <c r="N936" s="59"/>
      <c r="O936" s="59"/>
      <c r="P936" s="59"/>
      <c r="Q936" s="59"/>
    </row>
    <row r="937" spans="1:23" ht="20.100000000000001" customHeight="1" x14ac:dyDescent="0.2">
      <c r="A937" s="54" t="str">
        <f>"Bateau "&amp;modele&amp;" n°"</f>
        <v>Bateau CA40 n°</v>
      </c>
      <c r="B937" s="55"/>
      <c r="C937" s="55"/>
      <c r="D937" s="55"/>
      <c r="E937" s="55"/>
      <c r="F937" s="56"/>
      <c r="G937" s="57" t="str">
        <f>"cde n°"</f>
        <v>cde n°</v>
      </c>
      <c r="H937" s="57"/>
      <c r="I937" s="55"/>
      <c r="J937" s="55"/>
      <c r="K937" s="58"/>
      <c r="L937" s="59"/>
      <c r="M937" s="54" t="str">
        <f>"Bateau "&amp;modele&amp;" n°"</f>
        <v>Bateau CA40 n°</v>
      </c>
      <c r="N937" s="55"/>
      <c r="O937" s="55"/>
      <c r="P937" s="55"/>
      <c r="Q937" s="55"/>
      <c r="R937" s="56"/>
      <c r="S937" s="57" t="str">
        <f>"cde n°"</f>
        <v>cde n°</v>
      </c>
      <c r="T937" s="57"/>
      <c r="U937" s="55"/>
      <c r="V937" s="55"/>
      <c r="W937" s="58"/>
    </row>
    <row r="938" spans="1:23" ht="20.100000000000001" customHeight="1" x14ac:dyDescent="0.2">
      <c r="A938" s="63"/>
      <c r="B938" s="64"/>
      <c r="C938" s="64"/>
      <c r="D938" s="64"/>
      <c r="E938" s="64"/>
      <c r="F938" s="65"/>
      <c r="G938" s="66"/>
      <c r="H938" s="66"/>
      <c r="I938" s="64"/>
      <c r="J938" s="64"/>
      <c r="K938" s="67"/>
      <c r="L938" s="59"/>
      <c r="M938" s="63"/>
      <c r="N938" s="64"/>
      <c r="O938" s="64"/>
      <c r="P938" s="64"/>
      <c r="Q938" s="64"/>
      <c r="R938" s="65"/>
      <c r="S938" s="66"/>
      <c r="T938" s="66"/>
      <c r="U938" s="64"/>
      <c r="V938" s="64"/>
      <c r="W938" s="67"/>
    </row>
    <row r="939" spans="1:23" ht="20.100000000000001" customHeight="1" x14ac:dyDescent="0.2">
      <c r="A939" s="103"/>
      <c r="B939" s="69"/>
      <c r="C939" s="69"/>
      <c r="D939" s="69"/>
      <c r="E939" s="69"/>
      <c r="F939" s="69"/>
      <c r="G939" s="69"/>
      <c r="H939" s="69"/>
      <c r="I939" s="69"/>
      <c r="J939" s="69"/>
      <c r="K939" s="70"/>
      <c r="M939" s="103"/>
      <c r="N939" s="69"/>
      <c r="O939" s="69"/>
      <c r="P939" s="69"/>
      <c r="Q939" s="69"/>
      <c r="R939" s="69"/>
      <c r="S939" s="69"/>
      <c r="T939" s="69"/>
      <c r="U939" s="69"/>
      <c r="V939" s="69"/>
      <c r="W939" s="70"/>
    </row>
    <row r="940" spans="1:23" ht="20.100000000000001" customHeight="1" x14ac:dyDescent="0.2">
      <c r="A940" s="71" t="s">
        <v>364</v>
      </c>
      <c r="B940" s="72"/>
      <c r="C940" s="72"/>
      <c r="D940" s="72"/>
      <c r="E940" s="72"/>
      <c r="F940" s="72"/>
      <c r="G940" s="72"/>
      <c r="H940" s="69" t="s">
        <v>416</v>
      </c>
      <c r="I940" s="69"/>
      <c r="J940" s="69"/>
      <c r="K940" s="70"/>
      <c r="M940" s="71" t="s">
        <v>364</v>
      </c>
      <c r="N940" s="72"/>
      <c r="O940" s="72"/>
      <c r="P940" s="72"/>
      <c r="Q940" s="72"/>
      <c r="R940" s="72"/>
      <c r="S940" s="72"/>
      <c r="T940" s="69" t="s">
        <v>416</v>
      </c>
      <c r="U940" s="69"/>
      <c r="V940" s="69"/>
      <c r="W940" s="70"/>
    </row>
    <row r="941" spans="1:23" ht="20.100000000000001" customHeight="1" x14ac:dyDescent="0.2">
      <c r="A941" s="73" t="s">
        <v>367</v>
      </c>
      <c r="B941" s="74"/>
      <c r="C941" s="74"/>
      <c r="D941" s="74"/>
      <c r="E941" s="66"/>
      <c r="F941" s="66"/>
      <c r="G941" s="66"/>
      <c r="H941" s="66"/>
      <c r="I941" s="66"/>
      <c r="J941" s="66"/>
      <c r="K941" s="75"/>
      <c r="M941" s="73" t="s">
        <v>367</v>
      </c>
      <c r="N941" s="74"/>
      <c r="O941" s="74"/>
      <c r="P941" s="74"/>
      <c r="Q941" s="66"/>
      <c r="R941" s="66"/>
      <c r="S941" s="66"/>
      <c r="T941" s="66"/>
      <c r="U941" s="66"/>
      <c r="V941" s="66"/>
      <c r="W941" s="75"/>
    </row>
    <row r="942" spans="1:23" ht="20.100000000000001" customHeight="1" x14ac:dyDescent="0.2">
      <c r="A942" s="73"/>
      <c r="B942" s="74"/>
      <c r="C942" s="74"/>
      <c r="D942" s="74"/>
      <c r="E942" s="66"/>
      <c r="F942" s="66"/>
      <c r="G942" s="66"/>
      <c r="H942" s="66"/>
      <c r="I942" s="66"/>
      <c r="J942" s="66"/>
      <c r="K942" s="75"/>
      <c r="M942" s="73"/>
      <c r="N942" s="74"/>
      <c r="O942" s="74"/>
      <c r="P942" s="74"/>
      <c r="Q942" s="66"/>
      <c r="R942" s="66"/>
      <c r="S942" s="66"/>
      <c r="T942" s="66"/>
      <c r="U942" s="66"/>
      <c r="V942" s="66"/>
      <c r="W942" s="75"/>
    </row>
    <row r="943" spans="1:23" ht="20.100000000000001" customHeight="1" x14ac:dyDescent="0.2">
      <c r="A943" s="73" t="s">
        <v>368</v>
      </c>
      <c r="B943" s="74"/>
      <c r="C943" s="74"/>
      <c r="D943" s="74"/>
      <c r="E943" s="64" t="e">
        <f>client</f>
        <v>#VALUE!</v>
      </c>
      <c r="F943" s="64"/>
      <c r="G943" s="64"/>
      <c r="H943" s="64"/>
      <c r="I943" s="66"/>
      <c r="J943" s="66"/>
      <c r="K943" s="75"/>
      <c r="M943" s="73" t="s">
        <v>368</v>
      </c>
      <c r="N943" s="74"/>
      <c r="O943" s="74"/>
      <c r="P943" s="74"/>
      <c r="Q943" s="64" t="e">
        <f>client</f>
        <v>#VALUE!</v>
      </c>
      <c r="R943" s="64"/>
      <c r="S943" s="64"/>
      <c r="T943" s="64"/>
      <c r="U943" s="66"/>
      <c r="V943" s="66"/>
      <c r="W943" s="75"/>
    </row>
    <row r="944" spans="1:23" ht="20.100000000000001" customHeight="1" thickBot="1" x14ac:dyDescent="0.25">
      <c r="A944" s="76"/>
      <c r="B944" s="77"/>
      <c r="C944" s="77"/>
      <c r="D944" s="77"/>
      <c r="E944" s="78"/>
      <c r="F944" s="78"/>
      <c r="G944" s="78"/>
      <c r="H944" s="78"/>
      <c r="I944" s="79"/>
      <c r="J944" s="79"/>
      <c r="K944" s="80"/>
      <c r="M944" s="76"/>
      <c r="N944" s="77"/>
      <c r="O944" s="77"/>
      <c r="P944" s="77"/>
      <c r="Q944" s="78"/>
      <c r="R944" s="78"/>
      <c r="S944" s="78"/>
      <c r="T944" s="78"/>
      <c r="U944" s="79"/>
      <c r="V944" s="79"/>
      <c r="W944" s="80"/>
    </row>
    <row r="945" spans="1:23" ht="20.100000000000001" customHeight="1" thickBot="1" x14ac:dyDescent="0.25">
      <c r="B945" s="59"/>
      <c r="C945" s="59"/>
      <c r="D945" s="59"/>
      <c r="E945" s="59"/>
      <c r="N945" s="59"/>
      <c r="O945" s="59"/>
      <c r="P945" s="59"/>
      <c r="Q945" s="59"/>
    </row>
    <row r="946" spans="1:23" ht="20.100000000000001" customHeight="1" x14ac:dyDescent="0.2">
      <c r="A946" s="54" t="str">
        <f>"Bateau "&amp;modele&amp;" n°"</f>
        <v>Bateau CA40 n°</v>
      </c>
      <c r="B946" s="55"/>
      <c r="C946" s="55"/>
      <c r="D946" s="55"/>
      <c r="E946" s="55"/>
      <c r="F946" s="56"/>
      <c r="G946" s="57" t="str">
        <f>"cde n°"</f>
        <v>cde n°</v>
      </c>
      <c r="H946" s="57"/>
      <c r="I946" s="55"/>
      <c r="J946" s="55"/>
      <c r="K946" s="58"/>
      <c r="L946" s="59"/>
      <c r="M946" s="54" t="str">
        <f>"Bateau "&amp;modele&amp;" n°"</f>
        <v>Bateau CA40 n°</v>
      </c>
      <c r="N946" s="55"/>
      <c r="O946" s="55"/>
      <c r="P946" s="55"/>
      <c r="Q946" s="55"/>
      <c r="R946" s="56"/>
      <c r="S946" s="57" t="str">
        <f>"cde n°"</f>
        <v>cde n°</v>
      </c>
      <c r="T946" s="57"/>
      <c r="U946" s="55"/>
      <c r="V946" s="55"/>
      <c r="W946" s="58"/>
    </row>
    <row r="947" spans="1:23" ht="20.100000000000001" customHeight="1" x14ac:dyDescent="0.2">
      <c r="A947" s="63"/>
      <c r="B947" s="64"/>
      <c r="C947" s="64"/>
      <c r="D947" s="64"/>
      <c r="E947" s="64"/>
      <c r="F947" s="65"/>
      <c r="G947" s="66"/>
      <c r="H947" s="66"/>
      <c r="I947" s="64"/>
      <c r="J947" s="64"/>
      <c r="K947" s="67"/>
      <c r="L947" s="59"/>
      <c r="M947" s="63"/>
      <c r="N947" s="64"/>
      <c r="O947" s="64"/>
      <c r="P947" s="64"/>
      <c r="Q947" s="64"/>
      <c r="R947" s="65"/>
      <c r="S947" s="66"/>
      <c r="T947" s="66"/>
      <c r="U947" s="64"/>
      <c r="V947" s="64"/>
      <c r="W947" s="67"/>
    </row>
    <row r="948" spans="1:23" ht="20.100000000000001" customHeight="1" x14ac:dyDescent="0.2">
      <c r="A948" s="103"/>
      <c r="B948" s="69"/>
      <c r="C948" s="69"/>
      <c r="D948" s="69"/>
      <c r="E948" s="69"/>
      <c r="F948" s="69"/>
      <c r="G948" s="69"/>
      <c r="H948" s="69"/>
      <c r="I948" s="69"/>
      <c r="J948" s="69"/>
      <c r="K948" s="70"/>
      <c r="M948" s="103"/>
      <c r="N948" s="69"/>
      <c r="O948" s="69"/>
      <c r="P948" s="69"/>
      <c r="Q948" s="69"/>
      <c r="R948" s="69"/>
      <c r="S948" s="69"/>
      <c r="T948" s="69"/>
      <c r="U948" s="69"/>
      <c r="V948" s="69"/>
      <c r="W948" s="70"/>
    </row>
    <row r="949" spans="1:23" ht="20.100000000000001" customHeight="1" x14ac:dyDescent="0.2">
      <c r="A949" s="71" t="s">
        <v>364</v>
      </c>
      <c r="B949" s="72"/>
      <c r="C949" s="72"/>
      <c r="D949" s="72"/>
      <c r="E949" s="72"/>
      <c r="F949" s="72"/>
      <c r="G949" s="72"/>
      <c r="H949" s="69" t="s">
        <v>416</v>
      </c>
      <c r="I949" s="69"/>
      <c r="J949" s="69"/>
      <c r="K949" s="70"/>
      <c r="M949" s="71" t="s">
        <v>364</v>
      </c>
      <c r="N949" s="72"/>
      <c r="O949" s="72"/>
      <c r="P949" s="72"/>
      <c r="Q949" s="72"/>
      <c r="R949" s="72"/>
      <c r="S949" s="72"/>
      <c r="T949" s="69" t="s">
        <v>416</v>
      </c>
      <c r="U949" s="69"/>
      <c r="V949" s="69"/>
      <c r="W949" s="70"/>
    </row>
    <row r="950" spans="1:23" ht="20.100000000000001" customHeight="1" x14ac:dyDescent="0.2">
      <c r="A950" s="73" t="s">
        <v>367</v>
      </c>
      <c r="B950" s="74"/>
      <c r="C950" s="74"/>
      <c r="D950" s="74"/>
      <c r="E950" s="66"/>
      <c r="F950" s="66"/>
      <c r="G950" s="66"/>
      <c r="H950" s="66"/>
      <c r="I950" s="66"/>
      <c r="J950" s="66"/>
      <c r="K950" s="75"/>
      <c r="M950" s="73" t="s">
        <v>367</v>
      </c>
      <c r="N950" s="74"/>
      <c r="O950" s="74"/>
      <c r="P950" s="74"/>
      <c r="Q950" s="66"/>
      <c r="R950" s="66"/>
      <c r="S950" s="66"/>
      <c r="T950" s="66"/>
      <c r="U950" s="66"/>
      <c r="V950" s="66"/>
      <c r="W950" s="75"/>
    </row>
    <row r="951" spans="1:23" ht="20.100000000000001" customHeight="1" x14ac:dyDescent="0.2">
      <c r="A951" s="73"/>
      <c r="B951" s="74"/>
      <c r="C951" s="74"/>
      <c r="D951" s="74"/>
      <c r="E951" s="66"/>
      <c r="F951" s="66"/>
      <c r="G951" s="66"/>
      <c r="H951" s="66"/>
      <c r="I951" s="66"/>
      <c r="J951" s="66"/>
      <c r="K951" s="75"/>
      <c r="M951" s="73"/>
      <c r="N951" s="74"/>
      <c r="O951" s="74"/>
      <c r="P951" s="74"/>
      <c r="Q951" s="66"/>
      <c r="R951" s="66"/>
      <c r="S951" s="66"/>
      <c r="T951" s="66"/>
      <c r="U951" s="66"/>
      <c r="V951" s="66"/>
      <c r="W951" s="75"/>
    </row>
    <row r="952" spans="1:23" ht="20.100000000000001" customHeight="1" x14ac:dyDescent="0.2">
      <c r="A952" s="73" t="s">
        <v>368</v>
      </c>
      <c r="B952" s="74"/>
      <c r="C952" s="74"/>
      <c r="D952" s="74"/>
      <c r="E952" s="64" t="e">
        <f>client</f>
        <v>#VALUE!</v>
      </c>
      <c r="F952" s="64"/>
      <c r="G952" s="64"/>
      <c r="H952" s="64"/>
      <c r="I952" s="66"/>
      <c r="J952" s="66"/>
      <c r="K952" s="75"/>
      <c r="M952" s="73" t="s">
        <v>368</v>
      </c>
      <c r="N952" s="74"/>
      <c r="O952" s="74"/>
      <c r="P952" s="74"/>
      <c r="Q952" s="64" t="e">
        <f>client</f>
        <v>#VALUE!</v>
      </c>
      <c r="R952" s="64"/>
      <c r="S952" s="64"/>
      <c r="T952" s="64"/>
      <c r="U952" s="66"/>
      <c r="V952" s="66"/>
      <c r="W952" s="75"/>
    </row>
    <row r="953" spans="1:23" ht="20.100000000000001" customHeight="1" thickBot="1" x14ac:dyDescent="0.25">
      <c r="A953" s="76"/>
      <c r="B953" s="77"/>
      <c r="C953" s="77"/>
      <c r="D953" s="77"/>
      <c r="E953" s="78"/>
      <c r="F953" s="78"/>
      <c r="G953" s="78"/>
      <c r="H953" s="78"/>
      <c r="I953" s="79"/>
      <c r="J953" s="79"/>
      <c r="K953" s="80"/>
      <c r="M953" s="76"/>
      <c r="N953" s="77"/>
      <c r="O953" s="77"/>
      <c r="P953" s="77"/>
      <c r="Q953" s="78"/>
      <c r="R953" s="78"/>
      <c r="S953" s="78"/>
      <c r="T953" s="78"/>
      <c r="U953" s="79"/>
      <c r="V953" s="79"/>
      <c r="W953" s="80"/>
    </row>
    <row r="954" spans="1:23" ht="20.100000000000001" customHeight="1" thickBot="1" x14ac:dyDescent="0.25">
      <c r="B954" s="59"/>
      <c r="C954" s="59"/>
      <c r="D954" s="59"/>
      <c r="E954" s="59"/>
      <c r="N954" s="59"/>
      <c r="O954" s="59"/>
      <c r="P954" s="59"/>
      <c r="Q954" s="59"/>
    </row>
    <row r="955" spans="1:23" ht="20.100000000000001" customHeight="1" x14ac:dyDescent="0.2">
      <c r="A955" s="54" t="str">
        <f>"Bateau "&amp;modele&amp;" n°"</f>
        <v>Bateau CA40 n°</v>
      </c>
      <c r="B955" s="55"/>
      <c r="C955" s="55"/>
      <c r="D955" s="55"/>
      <c r="E955" s="55"/>
      <c r="F955" s="56"/>
      <c r="G955" s="57" t="str">
        <f>"cde n°"</f>
        <v>cde n°</v>
      </c>
      <c r="H955" s="57"/>
      <c r="I955" s="55"/>
      <c r="J955" s="55"/>
      <c r="K955" s="58"/>
      <c r="L955" s="59"/>
      <c r="M955" s="54" t="str">
        <f>"Bateau "&amp;modele&amp;" n°"</f>
        <v>Bateau CA40 n°</v>
      </c>
      <c r="N955" s="55"/>
      <c r="O955" s="55"/>
      <c r="P955" s="55"/>
      <c r="Q955" s="55"/>
      <c r="R955" s="56"/>
      <c r="S955" s="57" t="str">
        <f>"cde n°"</f>
        <v>cde n°</v>
      </c>
      <c r="T955" s="57"/>
      <c r="U955" s="55"/>
      <c r="V955" s="55"/>
      <c r="W955" s="58"/>
    </row>
    <row r="956" spans="1:23" ht="20.100000000000001" customHeight="1" x14ac:dyDescent="0.2">
      <c r="A956" s="63"/>
      <c r="B956" s="64"/>
      <c r="C956" s="64"/>
      <c r="D956" s="64"/>
      <c r="E956" s="64"/>
      <c r="F956" s="65"/>
      <c r="G956" s="66"/>
      <c r="H956" s="66"/>
      <c r="I956" s="64"/>
      <c r="J956" s="64"/>
      <c r="K956" s="67"/>
      <c r="L956" s="59"/>
      <c r="M956" s="63"/>
      <c r="N956" s="64"/>
      <c r="O956" s="64"/>
      <c r="P956" s="64"/>
      <c r="Q956" s="64"/>
      <c r="R956" s="65"/>
      <c r="S956" s="66"/>
      <c r="T956" s="66"/>
      <c r="U956" s="64"/>
      <c r="V956" s="64"/>
      <c r="W956" s="67"/>
    </row>
    <row r="957" spans="1:23" ht="20.100000000000001" customHeight="1" x14ac:dyDescent="0.2">
      <c r="A957" s="103"/>
      <c r="B957" s="69"/>
      <c r="C957" s="69"/>
      <c r="D957" s="69"/>
      <c r="E957" s="69"/>
      <c r="F957" s="69"/>
      <c r="G957" s="69"/>
      <c r="H957" s="69"/>
      <c r="I957" s="69"/>
      <c r="J957" s="69"/>
      <c r="K957" s="70"/>
      <c r="M957" s="103"/>
      <c r="N957" s="69"/>
      <c r="O957" s="69"/>
      <c r="P957" s="69"/>
      <c r="Q957" s="69"/>
      <c r="R957" s="69"/>
      <c r="S957" s="69"/>
      <c r="T957" s="69"/>
      <c r="U957" s="69"/>
      <c r="V957" s="69"/>
      <c r="W957" s="70"/>
    </row>
    <row r="958" spans="1:23" ht="20.100000000000001" customHeight="1" x14ac:dyDescent="0.2">
      <c r="A958" s="71" t="s">
        <v>364</v>
      </c>
      <c r="B958" s="72"/>
      <c r="C958" s="72"/>
      <c r="D958" s="72"/>
      <c r="E958" s="72"/>
      <c r="F958" s="72"/>
      <c r="G958" s="72"/>
      <c r="H958" s="69" t="s">
        <v>416</v>
      </c>
      <c r="I958" s="69"/>
      <c r="J958" s="69"/>
      <c r="K958" s="70"/>
      <c r="M958" s="71" t="s">
        <v>364</v>
      </c>
      <c r="N958" s="72"/>
      <c r="O958" s="72"/>
      <c r="P958" s="72"/>
      <c r="Q958" s="72"/>
      <c r="R958" s="72"/>
      <c r="S958" s="72"/>
      <c r="T958" s="69" t="s">
        <v>416</v>
      </c>
      <c r="U958" s="69"/>
      <c r="V958" s="69"/>
      <c r="W958" s="70"/>
    </row>
    <row r="959" spans="1:23" ht="20.100000000000001" customHeight="1" x14ac:dyDescent="0.2">
      <c r="A959" s="73" t="s">
        <v>367</v>
      </c>
      <c r="B959" s="74"/>
      <c r="C959" s="74"/>
      <c r="D959" s="74"/>
      <c r="E959" s="66"/>
      <c r="F959" s="66"/>
      <c r="G959" s="66"/>
      <c r="H959" s="66"/>
      <c r="I959" s="66"/>
      <c r="J959" s="66"/>
      <c r="K959" s="75"/>
      <c r="M959" s="73" t="s">
        <v>367</v>
      </c>
      <c r="N959" s="74"/>
      <c r="O959" s="74"/>
      <c r="P959" s="74"/>
      <c r="Q959" s="66"/>
      <c r="R959" s="66"/>
      <c r="S959" s="66"/>
      <c r="T959" s="66"/>
      <c r="U959" s="66"/>
      <c r="V959" s="66"/>
      <c r="W959" s="75"/>
    </row>
    <row r="960" spans="1:23" ht="20.100000000000001" customHeight="1" x14ac:dyDescent="0.2">
      <c r="A960" s="73"/>
      <c r="B960" s="74"/>
      <c r="C960" s="74"/>
      <c r="D960" s="74"/>
      <c r="E960" s="66"/>
      <c r="F960" s="66"/>
      <c r="G960" s="66"/>
      <c r="H960" s="66"/>
      <c r="I960" s="66"/>
      <c r="J960" s="66"/>
      <c r="K960" s="75"/>
      <c r="M960" s="73"/>
      <c r="N960" s="74"/>
      <c r="O960" s="74"/>
      <c r="P960" s="74"/>
      <c r="Q960" s="66"/>
      <c r="R960" s="66"/>
      <c r="S960" s="66"/>
      <c r="T960" s="66"/>
      <c r="U960" s="66"/>
      <c r="V960" s="66"/>
      <c r="W960" s="75"/>
    </row>
    <row r="961" spans="1:23" ht="20.100000000000001" customHeight="1" x14ac:dyDescent="0.2">
      <c r="A961" s="73" t="s">
        <v>368</v>
      </c>
      <c r="B961" s="74"/>
      <c r="C961" s="74"/>
      <c r="D961" s="74"/>
      <c r="E961" s="64" t="e">
        <f>client</f>
        <v>#VALUE!</v>
      </c>
      <c r="F961" s="64"/>
      <c r="G961" s="64"/>
      <c r="H961" s="64"/>
      <c r="I961" s="66"/>
      <c r="J961" s="66"/>
      <c r="K961" s="75"/>
      <c r="M961" s="73" t="s">
        <v>368</v>
      </c>
      <c r="N961" s="74"/>
      <c r="O961" s="74"/>
      <c r="P961" s="74"/>
      <c r="Q961" s="64" t="e">
        <f>client</f>
        <v>#VALUE!</v>
      </c>
      <c r="R961" s="64"/>
      <c r="S961" s="64"/>
      <c r="T961" s="64"/>
      <c r="U961" s="66"/>
      <c r="V961" s="66"/>
      <c r="W961" s="75"/>
    </row>
    <row r="962" spans="1:23" ht="20.100000000000001" customHeight="1" thickBot="1" x14ac:dyDescent="0.25">
      <c r="A962" s="76"/>
      <c r="B962" s="77"/>
      <c r="C962" s="77"/>
      <c r="D962" s="77"/>
      <c r="E962" s="78"/>
      <c r="F962" s="78"/>
      <c r="G962" s="78"/>
      <c r="H962" s="78"/>
      <c r="I962" s="79"/>
      <c r="J962" s="79"/>
      <c r="K962" s="80"/>
      <c r="M962" s="76"/>
      <c r="N962" s="77"/>
      <c r="O962" s="77"/>
      <c r="P962" s="77"/>
      <c r="Q962" s="78"/>
      <c r="R962" s="78"/>
      <c r="S962" s="78"/>
      <c r="T962" s="78"/>
      <c r="U962" s="79"/>
      <c r="V962" s="79"/>
      <c r="W962" s="80"/>
    </row>
    <row r="963" spans="1:23" ht="20.100000000000001" customHeight="1" thickBot="1" x14ac:dyDescent="0.25">
      <c r="B963" s="59"/>
      <c r="C963" s="59"/>
      <c r="D963" s="59"/>
      <c r="E963" s="59"/>
      <c r="N963" s="59"/>
      <c r="O963" s="59"/>
      <c r="P963" s="59"/>
      <c r="Q963" s="59"/>
    </row>
    <row r="964" spans="1:23" ht="20.100000000000001" customHeight="1" x14ac:dyDescent="0.2">
      <c r="A964" s="54" t="str">
        <f>"Bateau "&amp;modele&amp;" n°"</f>
        <v>Bateau CA40 n°</v>
      </c>
      <c r="B964" s="55"/>
      <c r="C964" s="55"/>
      <c r="D964" s="55"/>
      <c r="E964" s="55"/>
      <c r="F964" s="56"/>
      <c r="G964" s="57" t="str">
        <f>"cde n°"</f>
        <v>cde n°</v>
      </c>
      <c r="H964" s="57"/>
      <c r="I964" s="55"/>
      <c r="J964" s="55"/>
      <c r="K964" s="58"/>
      <c r="L964" s="59"/>
      <c r="M964" s="54" t="str">
        <f>"Bateau "&amp;modele&amp;" n°"</f>
        <v>Bateau CA40 n°</v>
      </c>
      <c r="N964" s="55"/>
      <c r="O964" s="55"/>
      <c r="P964" s="55"/>
      <c r="Q964" s="55"/>
      <c r="R964" s="56"/>
      <c r="S964" s="57" t="str">
        <f>"cde n°"</f>
        <v>cde n°</v>
      </c>
      <c r="T964" s="57"/>
      <c r="U964" s="55"/>
      <c r="V964" s="55"/>
      <c r="W964" s="58"/>
    </row>
    <row r="965" spans="1:23" ht="20.100000000000001" customHeight="1" x14ac:dyDescent="0.2">
      <c r="A965" s="63"/>
      <c r="B965" s="64"/>
      <c r="C965" s="64"/>
      <c r="D965" s="64"/>
      <c r="E965" s="64"/>
      <c r="F965" s="65"/>
      <c r="G965" s="66"/>
      <c r="H965" s="66"/>
      <c r="I965" s="64"/>
      <c r="J965" s="64"/>
      <c r="K965" s="67"/>
      <c r="L965" s="59"/>
      <c r="M965" s="63"/>
      <c r="N965" s="64"/>
      <c r="O965" s="64"/>
      <c r="P965" s="64"/>
      <c r="Q965" s="64"/>
      <c r="R965" s="65"/>
      <c r="S965" s="66"/>
      <c r="T965" s="66"/>
      <c r="U965" s="64"/>
      <c r="V965" s="64"/>
      <c r="W965" s="67"/>
    </row>
    <row r="966" spans="1:23" ht="20.100000000000001" customHeight="1" x14ac:dyDescent="0.2">
      <c r="A966" s="103"/>
      <c r="B966" s="69"/>
      <c r="C966" s="69"/>
      <c r="D966" s="69"/>
      <c r="E966" s="69"/>
      <c r="F966" s="69"/>
      <c r="G966" s="69"/>
      <c r="H966" s="69"/>
      <c r="I966" s="69"/>
      <c r="J966" s="69"/>
      <c r="K966" s="70"/>
      <c r="M966" s="103"/>
      <c r="N966" s="69"/>
      <c r="O966" s="69"/>
      <c r="P966" s="69"/>
      <c r="Q966" s="69"/>
      <c r="R966" s="69"/>
      <c r="S966" s="69"/>
      <c r="T966" s="69"/>
      <c r="U966" s="69"/>
      <c r="V966" s="69"/>
      <c r="W966" s="70"/>
    </row>
    <row r="967" spans="1:23" ht="20.100000000000001" customHeight="1" x14ac:dyDescent="0.2">
      <c r="A967" s="71" t="s">
        <v>364</v>
      </c>
      <c r="B967" s="72"/>
      <c r="C967" s="72"/>
      <c r="D967" s="72"/>
      <c r="E967" s="72"/>
      <c r="F967" s="72"/>
      <c r="G967" s="72"/>
      <c r="H967" s="69" t="s">
        <v>416</v>
      </c>
      <c r="I967" s="69"/>
      <c r="J967" s="69"/>
      <c r="K967" s="70"/>
      <c r="M967" s="71" t="s">
        <v>364</v>
      </c>
      <c r="N967" s="72"/>
      <c r="O967" s="72"/>
      <c r="P967" s="72"/>
      <c r="Q967" s="72"/>
      <c r="R967" s="72"/>
      <c r="S967" s="72"/>
      <c r="T967" s="69" t="s">
        <v>416</v>
      </c>
      <c r="U967" s="69"/>
      <c r="V967" s="69"/>
      <c r="W967" s="70"/>
    </row>
    <row r="968" spans="1:23" ht="20.100000000000001" customHeight="1" x14ac:dyDescent="0.2">
      <c r="A968" s="73" t="s">
        <v>367</v>
      </c>
      <c r="B968" s="74"/>
      <c r="C968" s="74"/>
      <c r="D968" s="74"/>
      <c r="E968" s="66"/>
      <c r="F968" s="66"/>
      <c r="G968" s="66"/>
      <c r="H968" s="66"/>
      <c r="I968" s="66"/>
      <c r="J968" s="66"/>
      <c r="K968" s="75"/>
      <c r="M968" s="73" t="s">
        <v>367</v>
      </c>
      <c r="N968" s="74"/>
      <c r="O968" s="74"/>
      <c r="P968" s="74"/>
      <c r="Q968" s="66"/>
      <c r="R968" s="66"/>
      <c r="S968" s="66"/>
      <c r="T968" s="66"/>
      <c r="U968" s="66"/>
      <c r="V968" s="66"/>
      <c r="W968" s="75"/>
    </row>
    <row r="969" spans="1:23" ht="20.100000000000001" customHeight="1" x14ac:dyDescent="0.2">
      <c r="A969" s="73"/>
      <c r="B969" s="74"/>
      <c r="C969" s="74"/>
      <c r="D969" s="74"/>
      <c r="E969" s="66"/>
      <c r="F969" s="66"/>
      <c r="G969" s="66"/>
      <c r="H969" s="66"/>
      <c r="I969" s="66"/>
      <c r="J969" s="66"/>
      <c r="K969" s="75"/>
      <c r="M969" s="73"/>
      <c r="N969" s="74"/>
      <c r="O969" s="74"/>
      <c r="P969" s="74"/>
      <c r="Q969" s="66"/>
      <c r="R969" s="66"/>
      <c r="S969" s="66"/>
      <c r="T969" s="66"/>
      <c r="U969" s="66"/>
      <c r="V969" s="66"/>
      <c r="W969" s="75"/>
    </row>
    <row r="970" spans="1:23" ht="20.100000000000001" customHeight="1" x14ac:dyDescent="0.2">
      <c r="A970" s="73" t="s">
        <v>368</v>
      </c>
      <c r="B970" s="74"/>
      <c r="C970" s="74"/>
      <c r="D970" s="74"/>
      <c r="E970" s="64" t="e">
        <f>client</f>
        <v>#VALUE!</v>
      </c>
      <c r="F970" s="64"/>
      <c r="G970" s="64"/>
      <c r="H970" s="64"/>
      <c r="I970" s="66"/>
      <c r="J970" s="66"/>
      <c r="K970" s="75"/>
      <c r="M970" s="73" t="s">
        <v>368</v>
      </c>
      <c r="N970" s="74"/>
      <c r="O970" s="74"/>
      <c r="P970" s="74"/>
      <c r="Q970" s="64" t="e">
        <f>client</f>
        <v>#VALUE!</v>
      </c>
      <c r="R970" s="64"/>
      <c r="S970" s="64"/>
      <c r="T970" s="64"/>
      <c r="U970" s="66"/>
      <c r="V970" s="66"/>
      <c r="W970" s="75"/>
    </row>
    <row r="971" spans="1:23" ht="20.100000000000001" customHeight="1" thickBot="1" x14ac:dyDescent="0.25">
      <c r="A971" s="76"/>
      <c r="B971" s="77"/>
      <c r="C971" s="77"/>
      <c r="D971" s="77"/>
      <c r="E971" s="78"/>
      <c r="F971" s="78"/>
      <c r="G971" s="78"/>
      <c r="H971" s="78"/>
      <c r="I971" s="79"/>
      <c r="J971" s="79"/>
      <c r="K971" s="80"/>
      <c r="M971" s="76"/>
      <c r="N971" s="77"/>
      <c r="O971" s="77"/>
      <c r="P971" s="77"/>
      <c r="Q971" s="78"/>
      <c r="R971" s="78"/>
      <c r="S971" s="78"/>
      <c r="T971" s="78"/>
      <c r="U971" s="79"/>
      <c r="V971" s="79"/>
      <c r="W971" s="80"/>
    </row>
  </sheetData>
  <sheetProtection selectLockedCells="1"/>
  <mergeCells count="2592">
    <mergeCell ref="A968:D969"/>
    <mergeCell ref="E968:K969"/>
    <mergeCell ref="M968:P969"/>
    <mergeCell ref="Q968:W969"/>
    <mergeCell ref="A970:D971"/>
    <mergeCell ref="E970:H971"/>
    <mergeCell ref="I970:K971"/>
    <mergeCell ref="M970:P971"/>
    <mergeCell ref="Q970:T971"/>
    <mergeCell ref="U970:W971"/>
    <mergeCell ref="S964:T965"/>
    <mergeCell ref="U964:W965"/>
    <mergeCell ref="A966:K966"/>
    <mergeCell ref="M966:W966"/>
    <mergeCell ref="A967:G967"/>
    <mergeCell ref="H967:K967"/>
    <mergeCell ref="M967:S967"/>
    <mergeCell ref="T967:W967"/>
    <mergeCell ref="A964:E965"/>
    <mergeCell ref="F964:F965"/>
    <mergeCell ref="G964:H965"/>
    <mergeCell ref="I964:K965"/>
    <mergeCell ref="M964:Q965"/>
    <mergeCell ref="R964:R965"/>
    <mergeCell ref="A959:D960"/>
    <mergeCell ref="E959:K960"/>
    <mergeCell ref="M959:P960"/>
    <mergeCell ref="Q959:W960"/>
    <mergeCell ref="A961:D962"/>
    <mergeCell ref="E961:H962"/>
    <mergeCell ref="I961:K962"/>
    <mergeCell ref="M961:P962"/>
    <mergeCell ref="Q961:T962"/>
    <mergeCell ref="U961:W962"/>
    <mergeCell ref="S955:T956"/>
    <mergeCell ref="U955:W956"/>
    <mergeCell ref="A957:K957"/>
    <mergeCell ref="M957:W957"/>
    <mergeCell ref="A958:G958"/>
    <mergeCell ref="H958:K958"/>
    <mergeCell ref="M958:S958"/>
    <mergeCell ref="T958:W958"/>
    <mergeCell ref="A955:E956"/>
    <mergeCell ref="F955:F956"/>
    <mergeCell ref="G955:H956"/>
    <mergeCell ref="I955:K956"/>
    <mergeCell ref="M955:Q956"/>
    <mergeCell ref="R955:R956"/>
    <mergeCell ref="A950:D951"/>
    <mergeCell ref="E950:K951"/>
    <mergeCell ref="M950:P951"/>
    <mergeCell ref="Q950:W951"/>
    <mergeCell ref="A952:D953"/>
    <mergeCell ref="E952:H953"/>
    <mergeCell ref="I952:K953"/>
    <mergeCell ref="M952:P953"/>
    <mergeCell ref="Q952:T953"/>
    <mergeCell ref="U952:W953"/>
    <mergeCell ref="S946:T947"/>
    <mergeCell ref="U946:W947"/>
    <mergeCell ref="A948:K948"/>
    <mergeCell ref="M948:W948"/>
    <mergeCell ref="A949:G949"/>
    <mergeCell ref="H949:K949"/>
    <mergeCell ref="M949:S949"/>
    <mergeCell ref="T949:W949"/>
    <mergeCell ref="A946:E947"/>
    <mergeCell ref="F946:F947"/>
    <mergeCell ref="G946:H947"/>
    <mergeCell ref="I946:K947"/>
    <mergeCell ref="M946:Q947"/>
    <mergeCell ref="R946:R947"/>
    <mergeCell ref="A941:D942"/>
    <mergeCell ref="E941:K942"/>
    <mergeCell ref="M941:P942"/>
    <mergeCell ref="Q941:W942"/>
    <mergeCell ref="A943:D944"/>
    <mergeCell ref="E943:H944"/>
    <mergeCell ref="I943:K944"/>
    <mergeCell ref="M943:P944"/>
    <mergeCell ref="Q943:T944"/>
    <mergeCell ref="U943:W944"/>
    <mergeCell ref="S937:T938"/>
    <mergeCell ref="U937:W938"/>
    <mergeCell ref="A939:K939"/>
    <mergeCell ref="M939:W939"/>
    <mergeCell ref="A940:G940"/>
    <mergeCell ref="H940:K940"/>
    <mergeCell ref="M940:S940"/>
    <mergeCell ref="T940:W940"/>
    <mergeCell ref="A937:E938"/>
    <mergeCell ref="F937:F938"/>
    <mergeCell ref="G937:H938"/>
    <mergeCell ref="I937:K938"/>
    <mergeCell ref="M937:Q938"/>
    <mergeCell ref="R937:R938"/>
    <mergeCell ref="A932:D933"/>
    <mergeCell ref="E932:K933"/>
    <mergeCell ref="M932:P933"/>
    <mergeCell ref="Q932:W933"/>
    <mergeCell ref="A934:D935"/>
    <mergeCell ref="E934:H935"/>
    <mergeCell ref="I934:K935"/>
    <mergeCell ref="M934:P935"/>
    <mergeCell ref="Q934:T935"/>
    <mergeCell ref="U934:W935"/>
    <mergeCell ref="S928:T929"/>
    <mergeCell ref="U928:W929"/>
    <mergeCell ref="A930:K930"/>
    <mergeCell ref="M930:W930"/>
    <mergeCell ref="A931:G931"/>
    <mergeCell ref="H931:K931"/>
    <mergeCell ref="M931:S931"/>
    <mergeCell ref="T931:W931"/>
    <mergeCell ref="A928:E929"/>
    <mergeCell ref="F928:F929"/>
    <mergeCell ref="G928:H929"/>
    <mergeCell ref="I928:K929"/>
    <mergeCell ref="M928:Q929"/>
    <mergeCell ref="R928:R929"/>
    <mergeCell ref="A923:D924"/>
    <mergeCell ref="E923:K924"/>
    <mergeCell ref="M923:P924"/>
    <mergeCell ref="Q923:W924"/>
    <mergeCell ref="A925:D926"/>
    <mergeCell ref="E925:H926"/>
    <mergeCell ref="I925:K926"/>
    <mergeCell ref="M925:P926"/>
    <mergeCell ref="Q925:T926"/>
    <mergeCell ref="U925:W926"/>
    <mergeCell ref="S919:T920"/>
    <mergeCell ref="U919:W920"/>
    <mergeCell ref="A921:K921"/>
    <mergeCell ref="M921:W921"/>
    <mergeCell ref="A922:G922"/>
    <mergeCell ref="H922:K922"/>
    <mergeCell ref="M922:S922"/>
    <mergeCell ref="T922:W922"/>
    <mergeCell ref="A919:E920"/>
    <mergeCell ref="F919:F920"/>
    <mergeCell ref="G919:H920"/>
    <mergeCell ref="I919:K920"/>
    <mergeCell ref="M919:Q920"/>
    <mergeCell ref="R919:R920"/>
    <mergeCell ref="A914:D915"/>
    <mergeCell ref="E914:K915"/>
    <mergeCell ref="M914:P915"/>
    <mergeCell ref="Q914:W915"/>
    <mergeCell ref="A916:D917"/>
    <mergeCell ref="E916:H917"/>
    <mergeCell ref="I916:K917"/>
    <mergeCell ref="M916:P917"/>
    <mergeCell ref="Q916:T917"/>
    <mergeCell ref="U916:W917"/>
    <mergeCell ref="S910:T911"/>
    <mergeCell ref="U910:W911"/>
    <mergeCell ref="A912:K912"/>
    <mergeCell ref="M912:W912"/>
    <mergeCell ref="A913:G913"/>
    <mergeCell ref="H913:K913"/>
    <mergeCell ref="M913:S913"/>
    <mergeCell ref="T913:W913"/>
    <mergeCell ref="A910:E911"/>
    <mergeCell ref="F910:F911"/>
    <mergeCell ref="G910:H911"/>
    <mergeCell ref="I910:K911"/>
    <mergeCell ref="M910:Q911"/>
    <mergeCell ref="R910:R911"/>
    <mergeCell ref="A905:D906"/>
    <mergeCell ref="E905:K906"/>
    <mergeCell ref="M905:P906"/>
    <mergeCell ref="Q905:W906"/>
    <mergeCell ref="A907:D908"/>
    <mergeCell ref="E907:H908"/>
    <mergeCell ref="I907:K908"/>
    <mergeCell ref="M907:P908"/>
    <mergeCell ref="Q907:T908"/>
    <mergeCell ref="U907:W908"/>
    <mergeCell ref="S901:T902"/>
    <mergeCell ref="U901:W902"/>
    <mergeCell ref="A903:K903"/>
    <mergeCell ref="M903:W903"/>
    <mergeCell ref="A904:G904"/>
    <mergeCell ref="H904:K904"/>
    <mergeCell ref="M904:S904"/>
    <mergeCell ref="T904:W904"/>
    <mergeCell ref="A901:E902"/>
    <mergeCell ref="F901:F902"/>
    <mergeCell ref="G901:H902"/>
    <mergeCell ref="I901:K902"/>
    <mergeCell ref="M901:Q902"/>
    <mergeCell ref="R901:R902"/>
    <mergeCell ref="A896:D897"/>
    <mergeCell ref="E896:K897"/>
    <mergeCell ref="M896:P897"/>
    <mergeCell ref="Q896:W897"/>
    <mergeCell ref="A898:D899"/>
    <mergeCell ref="E898:H899"/>
    <mergeCell ref="I898:K899"/>
    <mergeCell ref="M898:P899"/>
    <mergeCell ref="Q898:T899"/>
    <mergeCell ref="U898:W899"/>
    <mergeCell ref="S892:T893"/>
    <mergeCell ref="U892:W893"/>
    <mergeCell ref="A894:K894"/>
    <mergeCell ref="M894:W894"/>
    <mergeCell ref="A895:G895"/>
    <mergeCell ref="H895:K895"/>
    <mergeCell ref="M895:S895"/>
    <mergeCell ref="T895:W895"/>
    <mergeCell ref="A892:E893"/>
    <mergeCell ref="F892:F893"/>
    <mergeCell ref="G892:H893"/>
    <mergeCell ref="I892:K893"/>
    <mergeCell ref="M892:Q893"/>
    <mergeCell ref="R892:R893"/>
    <mergeCell ref="A887:D888"/>
    <mergeCell ref="E887:K888"/>
    <mergeCell ref="M887:P888"/>
    <mergeCell ref="Q887:W888"/>
    <mergeCell ref="A889:D890"/>
    <mergeCell ref="E889:H890"/>
    <mergeCell ref="I889:K890"/>
    <mergeCell ref="M889:P890"/>
    <mergeCell ref="Q889:T890"/>
    <mergeCell ref="U889:W890"/>
    <mergeCell ref="S883:T884"/>
    <mergeCell ref="U883:W884"/>
    <mergeCell ref="A885:K885"/>
    <mergeCell ref="M885:W885"/>
    <mergeCell ref="A886:G886"/>
    <mergeCell ref="H886:K886"/>
    <mergeCell ref="M886:S886"/>
    <mergeCell ref="T886:W886"/>
    <mergeCell ref="A883:E884"/>
    <mergeCell ref="F883:F884"/>
    <mergeCell ref="G883:H884"/>
    <mergeCell ref="I883:K884"/>
    <mergeCell ref="M883:Q884"/>
    <mergeCell ref="R883:R884"/>
    <mergeCell ref="A878:D879"/>
    <mergeCell ref="E878:K879"/>
    <mergeCell ref="M878:P879"/>
    <mergeCell ref="Q878:W879"/>
    <mergeCell ref="A880:D881"/>
    <mergeCell ref="E880:H881"/>
    <mergeCell ref="I880:K881"/>
    <mergeCell ref="M880:P881"/>
    <mergeCell ref="Q880:T881"/>
    <mergeCell ref="U880:W881"/>
    <mergeCell ref="S874:T875"/>
    <mergeCell ref="U874:W875"/>
    <mergeCell ref="A876:K876"/>
    <mergeCell ref="M876:W876"/>
    <mergeCell ref="A877:G877"/>
    <mergeCell ref="H877:K877"/>
    <mergeCell ref="M877:S877"/>
    <mergeCell ref="T877:W877"/>
    <mergeCell ref="A874:E875"/>
    <mergeCell ref="F874:F875"/>
    <mergeCell ref="G874:H875"/>
    <mergeCell ref="I874:K875"/>
    <mergeCell ref="M874:Q875"/>
    <mergeCell ref="R874:R875"/>
    <mergeCell ref="A869:D870"/>
    <mergeCell ref="E869:K870"/>
    <mergeCell ref="M869:P870"/>
    <mergeCell ref="Q869:W870"/>
    <mergeCell ref="A871:D872"/>
    <mergeCell ref="E871:H872"/>
    <mergeCell ref="I871:K872"/>
    <mergeCell ref="M871:P872"/>
    <mergeCell ref="Q871:T872"/>
    <mergeCell ref="U871:W872"/>
    <mergeCell ref="S865:T866"/>
    <mergeCell ref="U865:W866"/>
    <mergeCell ref="A867:K867"/>
    <mergeCell ref="M867:W867"/>
    <mergeCell ref="A868:G868"/>
    <mergeCell ref="H868:K868"/>
    <mergeCell ref="M868:S868"/>
    <mergeCell ref="T868:W868"/>
    <mergeCell ref="A865:E866"/>
    <mergeCell ref="F865:F866"/>
    <mergeCell ref="G865:H866"/>
    <mergeCell ref="I865:K866"/>
    <mergeCell ref="M865:Q866"/>
    <mergeCell ref="R865:R866"/>
    <mergeCell ref="A860:D861"/>
    <mergeCell ref="E860:K861"/>
    <mergeCell ref="M860:P861"/>
    <mergeCell ref="Q860:W861"/>
    <mergeCell ref="A862:D863"/>
    <mergeCell ref="E862:H863"/>
    <mergeCell ref="I862:K863"/>
    <mergeCell ref="M862:P863"/>
    <mergeCell ref="Q862:T863"/>
    <mergeCell ref="U862:W863"/>
    <mergeCell ref="S856:T857"/>
    <mergeCell ref="U856:W857"/>
    <mergeCell ref="A858:K858"/>
    <mergeCell ref="M858:W858"/>
    <mergeCell ref="A859:G859"/>
    <mergeCell ref="H859:K859"/>
    <mergeCell ref="M859:S859"/>
    <mergeCell ref="T859:W859"/>
    <mergeCell ref="A856:E857"/>
    <mergeCell ref="F856:F857"/>
    <mergeCell ref="G856:H857"/>
    <mergeCell ref="I856:K857"/>
    <mergeCell ref="M856:Q857"/>
    <mergeCell ref="R856:R857"/>
    <mergeCell ref="A851:D852"/>
    <mergeCell ref="E851:K852"/>
    <mergeCell ref="M851:P852"/>
    <mergeCell ref="Q851:W852"/>
    <mergeCell ref="A853:D854"/>
    <mergeCell ref="E853:H854"/>
    <mergeCell ref="I853:K854"/>
    <mergeCell ref="M853:P854"/>
    <mergeCell ref="Q853:T854"/>
    <mergeCell ref="U853:W854"/>
    <mergeCell ref="S847:T848"/>
    <mergeCell ref="U847:W848"/>
    <mergeCell ref="A849:K849"/>
    <mergeCell ref="M849:W849"/>
    <mergeCell ref="A850:G850"/>
    <mergeCell ref="H850:K850"/>
    <mergeCell ref="M850:S850"/>
    <mergeCell ref="T850:W850"/>
    <mergeCell ref="A847:E848"/>
    <mergeCell ref="F847:F848"/>
    <mergeCell ref="G847:H848"/>
    <mergeCell ref="I847:K848"/>
    <mergeCell ref="M847:Q848"/>
    <mergeCell ref="R847:R848"/>
    <mergeCell ref="A842:D843"/>
    <mergeCell ref="E842:K843"/>
    <mergeCell ref="M842:P843"/>
    <mergeCell ref="Q842:W843"/>
    <mergeCell ref="A844:D845"/>
    <mergeCell ref="E844:H845"/>
    <mergeCell ref="I844:K845"/>
    <mergeCell ref="M844:P845"/>
    <mergeCell ref="Q844:T845"/>
    <mergeCell ref="U844:W845"/>
    <mergeCell ref="S838:T839"/>
    <mergeCell ref="U838:W839"/>
    <mergeCell ref="A840:K840"/>
    <mergeCell ref="M840:W840"/>
    <mergeCell ref="A841:G841"/>
    <mergeCell ref="H841:K841"/>
    <mergeCell ref="M841:S841"/>
    <mergeCell ref="T841:W841"/>
    <mergeCell ref="A838:E839"/>
    <mergeCell ref="F838:F839"/>
    <mergeCell ref="G838:H839"/>
    <mergeCell ref="I838:K839"/>
    <mergeCell ref="M838:Q839"/>
    <mergeCell ref="R838:R839"/>
    <mergeCell ref="A833:D834"/>
    <mergeCell ref="E833:K834"/>
    <mergeCell ref="M833:P834"/>
    <mergeCell ref="Q833:W834"/>
    <mergeCell ref="A835:D836"/>
    <mergeCell ref="E835:H836"/>
    <mergeCell ref="I835:K836"/>
    <mergeCell ref="M835:P836"/>
    <mergeCell ref="Q835:T836"/>
    <mergeCell ref="U835:W836"/>
    <mergeCell ref="S829:T830"/>
    <mergeCell ref="U829:W830"/>
    <mergeCell ref="A831:K831"/>
    <mergeCell ref="M831:W831"/>
    <mergeCell ref="A832:G832"/>
    <mergeCell ref="H832:K832"/>
    <mergeCell ref="M832:S832"/>
    <mergeCell ref="T832:W832"/>
    <mergeCell ref="A829:E830"/>
    <mergeCell ref="F829:F830"/>
    <mergeCell ref="G829:H830"/>
    <mergeCell ref="I829:K830"/>
    <mergeCell ref="M829:Q830"/>
    <mergeCell ref="R829:R830"/>
    <mergeCell ref="A824:D825"/>
    <mergeCell ref="E824:K825"/>
    <mergeCell ref="M824:P825"/>
    <mergeCell ref="Q824:W825"/>
    <mergeCell ref="A826:D827"/>
    <mergeCell ref="E826:H827"/>
    <mergeCell ref="I826:K827"/>
    <mergeCell ref="M826:P827"/>
    <mergeCell ref="Q826:T827"/>
    <mergeCell ref="U826:W827"/>
    <mergeCell ref="S820:T821"/>
    <mergeCell ref="U820:W821"/>
    <mergeCell ref="A822:K822"/>
    <mergeCell ref="M822:W822"/>
    <mergeCell ref="A823:G823"/>
    <mergeCell ref="H823:K823"/>
    <mergeCell ref="M823:S823"/>
    <mergeCell ref="T823:W823"/>
    <mergeCell ref="A820:E821"/>
    <mergeCell ref="F820:F821"/>
    <mergeCell ref="G820:H821"/>
    <mergeCell ref="I820:K821"/>
    <mergeCell ref="M820:Q821"/>
    <mergeCell ref="R820:R821"/>
    <mergeCell ref="A815:D816"/>
    <mergeCell ref="E815:K816"/>
    <mergeCell ref="M815:P816"/>
    <mergeCell ref="Q815:W816"/>
    <mergeCell ref="A817:D818"/>
    <mergeCell ref="E817:H818"/>
    <mergeCell ref="I817:K818"/>
    <mergeCell ref="M817:P818"/>
    <mergeCell ref="Q817:T818"/>
    <mergeCell ref="U817:W818"/>
    <mergeCell ref="S811:T812"/>
    <mergeCell ref="U811:W812"/>
    <mergeCell ref="A813:K813"/>
    <mergeCell ref="M813:W813"/>
    <mergeCell ref="A814:G814"/>
    <mergeCell ref="H814:K814"/>
    <mergeCell ref="M814:S814"/>
    <mergeCell ref="T814:W814"/>
    <mergeCell ref="A811:E812"/>
    <mergeCell ref="F811:F812"/>
    <mergeCell ref="G811:H812"/>
    <mergeCell ref="I811:K812"/>
    <mergeCell ref="M811:Q812"/>
    <mergeCell ref="R811:R812"/>
    <mergeCell ref="A806:D807"/>
    <mergeCell ref="E806:K807"/>
    <mergeCell ref="M806:P807"/>
    <mergeCell ref="Q806:W807"/>
    <mergeCell ref="A808:D809"/>
    <mergeCell ref="E808:H809"/>
    <mergeCell ref="I808:K809"/>
    <mergeCell ref="M808:P809"/>
    <mergeCell ref="Q808:T809"/>
    <mergeCell ref="U808:W809"/>
    <mergeCell ref="S802:T803"/>
    <mergeCell ref="U802:W803"/>
    <mergeCell ref="A804:K804"/>
    <mergeCell ref="M804:W804"/>
    <mergeCell ref="A805:G805"/>
    <mergeCell ref="H805:K805"/>
    <mergeCell ref="M805:S805"/>
    <mergeCell ref="T805:W805"/>
    <mergeCell ref="A802:E803"/>
    <mergeCell ref="F802:F803"/>
    <mergeCell ref="G802:H803"/>
    <mergeCell ref="I802:K803"/>
    <mergeCell ref="M802:Q803"/>
    <mergeCell ref="R802:R803"/>
    <mergeCell ref="A797:D798"/>
    <mergeCell ref="E797:K798"/>
    <mergeCell ref="M797:P798"/>
    <mergeCell ref="Q797:W798"/>
    <mergeCell ref="A799:D800"/>
    <mergeCell ref="E799:H800"/>
    <mergeCell ref="I799:K800"/>
    <mergeCell ref="M799:P800"/>
    <mergeCell ref="Q799:T800"/>
    <mergeCell ref="U799:W800"/>
    <mergeCell ref="S793:T794"/>
    <mergeCell ref="U793:W794"/>
    <mergeCell ref="A795:K795"/>
    <mergeCell ref="M795:W795"/>
    <mergeCell ref="A796:G796"/>
    <mergeCell ref="H796:K796"/>
    <mergeCell ref="M796:S796"/>
    <mergeCell ref="T796:W796"/>
    <mergeCell ref="A793:E794"/>
    <mergeCell ref="F793:F794"/>
    <mergeCell ref="G793:H794"/>
    <mergeCell ref="I793:K794"/>
    <mergeCell ref="M793:Q794"/>
    <mergeCell ref="R793:R794"/>
    <mergeCell ref="A788:D789"/>
    <mergeCell ref="E788:K789"/>
    <mergeCell ref="M788:P789"/>
    <mergeCell ref="Q788:W789"/>
    <mergeCell ref="A790:D791"/>
    <mergeCell ref="E790:H791"/>
    <mergeCell ref="I790:K791"/>
    <mergeCell ref="M790:P791"/>
    <mergeCell ref="Q790:T791"/>
    <mergeCell ref="U790:W791"/>
    <mergeCell ref="S784:T785"/>
    <mergeCell ref="U784:W785"/>
    <mergeCell ref="A786:K786"/>
    <mergeCell ref="M786:W786"/>
    <mergeCell ref="A787:G787"/>
    <mergeCell ref="H787:K787"/>
    <mergeCell ref="M787:S787"/>
    <mergeCell ref="T787:W787"/>
    <mergeCell ref="A784:E785"/>
    <mergeCell ref="F784:F785"/>
    <mergeCell ref="G784:H785"/>
    <mergeCell ref="I784:K785"/>
    <mergeCell ref="M784:Q785"/>
    <mergeCell ref="R784:R785"/>
    <mergeCell ref="A779:D780"/>
    <mergeCell ref="E779:K780"/>
    <mergeCell ref="M779:P780"/>
    <mergeCell ref="Q779:W780"/>
    <mergeCell ref="A781:D782"/>
    <mergeCell ref="E781:H782"/>
    <mergeCell ref="I781:K782"/>
    <mergeCell ref="M781:P782"/>
    <mergeCell ref="Q781:T782"/>
    <mergeCell ref="U781:W782"/>
    <mergeCell ref="S775:T776"/>
    <mergeCell ref="U775:W776"/>
    <mergeCell ref="A777:K777"/>
    <mergeCell ref="M777:W777"/>
    <mergeCell ref="A778:G778"/>
    <mergeCell ref="H778:K778"/>
    <mergeCell ref="M778:S778"/>
    <mergeCell ref="T778:W778"/>
    <mergeCell ref="A775:E776"/>
    <mergeCell ref="F775:F776"/>
    <mergeCell ref="G775:H776"/>
    <mergeCell ref="I775:K776"/>
    <mergeCell ref="M775:Q776"/>
    <mergeCell ref="R775:R776"/>
    <mergeCell ref="A770:D771"/>
    <mergeCell ref="E770:K771"/>
    <mergeCell ref="M770:P771"/>
    <mergeCell ref="Q770:W771"/>
    <mergeCell ref="A772:D773"/>
    <mergeCell ref="E772:H773"/>
    <mergeCell ref="I772:K773"/>
    <mergeCell ref="M772:P773"/>
    <mergeCell ref="Q772:T773"/>
    <mergeCell ref="U772:W773"/>
    <mergeCell ref="S766:T767"/>
    <mergeCell ref="U766:W767"/>
    <mergeCell ref="A768:K768"/>
    <mergeCell ref="M768:W768"/>
    <mergeCell ref="A769:G769"/>
    <mergeCell ref="H769:K769"/>
    <mergeCell ref="M769:S769"/>
    <mergeCell ref="T769:W769"/>
    <mergeCell ref="A766:E767"/>
    <mergeCell ref="F766:F767"/>
    <mergeCell ref="G766:H767"/>
    <mergeCell ref="I766:K767"/>
    <mergeCell ref="M766:Q767"/>
    <mergeCell ref="R766:R767"/>
    <mergeCell ref="A761:D762"/>
    <mergeCell ref="E761:K762"/>
    <mergeCell ref="M761:P762"/>
    <mergeCell ref="Q761:W762"/>
    <mergeCell ref="A763:D764"/>
    <mergeCell ref="E763:H764"/>
    <mergeCell ref="I763:K764"/>
    <mergeCell ref="M763:P764"/>
    <mergeCell ref="Q763:T764"/>
    <mergeCell ref="U763:W764"/>
    <mergeCell ref="S757:T758"/>
    <mergeCell ref="U757:W758"/>
    <mergeCell ref="A759:K759"/>
    <mergeCell ref="M759:W759"/>
    <mergeCell ref="A760:G760"/>
    <mergeCell ref="H760:K760"/>
    <mergeCell ref="M760:S760"/>
    <mergeCell ref="T760:W760"/>
    <mergeCell ref="A757:E758"/>
    <mergeCell ref="F757:F758"/>
    <mergeCell ref="G757:H758"/>
    <mergeCell ref="I757:K758"/>
    <mergeCell ref="M757:Q758"/>
    <mergeCell ref="R757:R758"/>
    <mergeCell ref="A752:D753"/>
    <mergeCell ref="E752:K753"/>
    <mergeCell ref="M752:P753"/>
    <mergeCell ref="Q752:W753"/>
    <mergeCell ref="A754:D755"/>
    <mergeCell ref="E754:H755"/>
    <mergeCell ref="I754:K755"/>
    <mergeCell ref="M754:P755"/>
    <mergeCell ref="Q754:T755"/>
    <mergeCell ref="U754:W755"/>
    <mergeCell ref="S748:T749"/>
    <mergeCell ref="U748:W749"/>
    <mergeCell ref="A750:K750"/>
    <mergeCell ref="M750:W750"/>
    <mergeCell ref="A751:G751"/>
    <mergeCell ref="H751:K751"/>
    <mergeCell ref="M751:S751"/>
    <mergeCell ref="T751:W751"/>
    <mergeCell ref="A748:E749"/>
    <mergeCell ref="F748:F749"/>
    <mergeCell ref="G748:H749"/>
    <mergeCell ref="I748:K749"/>
    <mergeCell ref="M748:Q749"/>
    <mergeCell ref="R748:R749"/>
    <mergeCell ref="A743:D744"/>
    <mergeCell ref="E743:K744"/>
    <mergeCell ref="M743:P744"/>
    <mergeCell ref="Q743:W744"/>
    <mergeCell ref="A745:D746"/>
    <mergeCell ref="E745:H746"/>
    <mergeCell ref="I745:K746"/>
    <mergeCell ref="M745:P746"/>
    <mergeCell ref="Q745:T746"/>
    <mergeCell ref="U745:W746"/>
    <mergeCell ref="S739:T740"/>
    <mergeCell ref="U739:W740"/>
    <mergeCell ref="A741:K741"/>
    <mergeCell ref="M741:W741"/>
    <mergeCell ref="A742:G742"/>
    <mergeCell ref="H742:K742"/>
    <mergeCell ref="M742:S742"/>
    <mergeCell ref="T742:W742"/>
    <mergeCell ref="A739:E740"/>
    <mergeCell ref="F739:F740"/>
    <mergeCell ref="G739:H740"/>
    <mergeCell ref="I739:K740"/>
    <mergeCell ref="M739:Q740"/>
    <mergeCell ref="R739:R740"/>
    <mergeCell ref="A734:D735"/>
    <mergeCell ref="E734:K735"/>
    <mergeCell ref="M734:P735"/>
    <mergeCell ref="Q734:W735"/>
    <mergeCell ref="A736:D737"/>
    <mergeCell ref="E736:H737"/>
    <mergeCell ref="I736:K737"/>
    <mergeCell ref="M736:P737"/>
    <mergeCell ref="Q736:T737"/>
    <mergeCell ref="U736:W737"/>
    <mergeCell ref="S730:T731"/>
    <mergeCell ref="U730:W731"/>
    <mergeCell ref="A732:K732"/>
    <mergeCell ref="M732:W732"/>
    <mergeCell ref="A733:G733"/>
    <mergeCell ref="H733:K733"/>
    <mergeCell ref="M733:S733"/>
    <mergeCell ref="T733:W733"/>
    <mergeCell ref="A730:E731"/>
    <mergeCell ref="F730:F731"/>
    <mergeCell ref="G730:H731"/>
    <mergeCell ref="I730:K731"/>
    <mergeCell ref="M730:Q731"/>
    <mergeCell ref="R730:R731"/>
    <mergeCell ref="A725:D726"/>
    <mergeCell ref="E725:K726"/>
    <mergeCell ref="M725:P726"/>
    <mergeCell ref="Q725:W726"/>
    <mergeCell ref="A727:D728"/>
    <mergeCell ref="E727:H728"/>
    <mergeCell ref="I727:K728"/>
    <mergeCell ref="M727:P728"/>
    <mergeCell ref="Q727:T728"/>
    <mergeCell ref="U727:W728"/>
    <mergeCell ref="S721:T722"/>
    <mergeCell ref="U721:W722"/>
    <mergeCell ref="A723:K723"/>
    <mergeCell ref="M723:W723"/>
    <mergeCell ref="A724:G724"/>
    <mergeCell ref="H724:K724"/>
    <mergeCell ref="M724:S724"/>
    <mergeCell ref="T724:W724"/>
    <mergeCell ref="A721:E722"/>
    <mergeCell ref="F721:F722"/>
    <mergeCell ref="G721:H722"/>
    <mergeCell ref="I721:K722"/>
    <mergeCell ref="M721:Q722"/>
    <mergeCell ref="R721:R722"/>
    <mergeCell ref="A716:D717"/>
    <mergeCell ref="E716:K717"/>
    <mergeCell ref="M716:P717"/>
    <mergeCell ref="Q716:W717"/>
    <mergeCell ref="A718:D719"/>
    <mergeCell ref="E718:H719"/>
    <mergeCell ref="I718:K719"/>
    <mergeCell ref="M718:P719"/>
    <mergeCell ref="Q718:T719"/>
    <mergeCell ref="U718:W719"/>
    <mergeCell ref="S712:T713"/>
    <mergeCell ref="U712:W713"/>
    <mergeCell ref="A714:K714"/>
    <mergeCell ref="M714:W714"/>
    <mergeCell ref="A715:G715"/>
    <mergeCell ref="H715:K715"/>
    <mergeCell ref="M715:S715"/>
    <mergeCell ref="T715:W715"/>
    <mergeCell ref="A712:E713"/>
    <mergeCell ref="F712:F713"/>
    <mergeCell ref="G712:H713"/>
    <mergeCell ref="I712:K713"/>
    <mergeCell ref="M712:Q713"/>
    <mergeCell ref="R712:R713"/>
    <mergeCell ref="A707:D708"/>
    <mergeCell ref="E707:K708"/>
    <mergeCell ref="M707:P708"/>
    <mergeCell ref="Q707:W708"/>
    <mergeCell ref="A709:D710"/>
    <mergeCell ref="E709:H710"/>
    <mergeCell ref="I709:K710"/>
    <mergeCell ref="M709:P710"/>
    <mergeCell ref="Q709:T710"/>
    <mergeCell ref="U709:W710"/>
    <mergeCell ref="S703:T704"/>
    <mergeCell ref="U703:W704"/>
    <mergeCell ref="A705:K705"/>
    <mergeCell ref="M705:W705"/>
    <mergeCell ref="A706:G706"/>
    <mergeCell ref="H706:K706"/>
    <mergeCell ref="M706:S706"/>
    <mergeCell ref="T706:W706"/>
    <mergeCell ref="A703:E704"/>
    <mergeCell ref="F703:F704"/>
    <mergeCell ref="G703:H704"/>
    <mergeCell ref="I703:K704"/>
    <mergeCell ref="M703:Q704"/>
    <mergeCell ref="R703:R704"/>
    <mergeCell ref="A698:D699"/>
    <mergeCell ref="E698:K699"/>
    <mergeCell ref="M698:P699"/>
    <mergeCell ref="Q698:W699"/>
    <mergeCell ref="A700:D701"/>
    <mergeCell ref="E700:H701"/>
    <mergeCell ref="I700:K701"/>
    <mergeCell ref="M700:P701"/>
    <mergeCell ref="Q700:T701"/>
    <mergeCell ref="U700:W701"/>
    <mergeCell ref="S694:T695"/>
    <mergeCell ref="U694:W695"/>
    <mergeCell ref="A696:K696"/>
    <mergeCell ref="M696:W696"/>
    <mergeCell ref="A697:G697"/>
    <mergeCell ref="H697:K697"/>
    <mergeCell ref="M697:S697"/>
    <mergeCell ref="T697:W697"/>
    <mergeCell ref="A694:E695"/>
    <mergeCell ref="F694:F695"/>
    <mergeCell ref="G694:H695"/>
    <mergeCell ref="I694:K695"/>
    <mergeCell ref="M694:Q695"/>
    <mergeCell ref="R694:R695"/>
    <mergeCell ref="A689:D690"/>
    <mergeCell ref="E689:K690"/>
    <mergeCell ref="M689:P690"/>
    <mergeCell ref="Q689:W690"/>
    <mergeCell ref="A691:D692"/>
    <mergeCell ref="E691:H692"/>
    <mergeCell ref="I691:K692"/>
    <mergeCell ref="M691:P692"/>
    <mergeCell ref="Q691:T692"/>
    <mergeCell ref="U691:W692"/>
    <mergeCell ref="S685:T686"/>
    <mergeCell ref="U685:W686"/>
    <mergeCell ref="A687:K687"/>
    <mergeCell ref="M687:W687"/>
    <mergeCell ref="A688:G688"/>
    <mergeCell ref="H688:K688"/>
    <mergeCell ref="M688:S688"/>
    <mergeCell ref="T688:W688"/>
    <mergeCell ref="A685:E686"/>
    <mergeCell ref="F685:F686"/>
    <mergeCell ref="G685:H686"/>
    <mergeCell ref="I685:K686"/>
    <mergeCell ref="M685:Q686"/>
    <mergeCell ref="R685:R686"/>
    <mergeCell ref="A680:D681"/>
    <mergeCell ref="E680:K681"/>
    <mergeCell ref="M680:P681"/>
    <mergeCell ref="Q680:W681"/>
    <mergeCell ref="A682:D683"/>
    <mergeCell ref="E682:H683"/>
    <mergeCell ref="I682:K683"/>
    <mergeCell ref="M682:P683"/>
    <mergeCell ref="Q682:T683"/>
    <mergeCell ref="U682:W683"/>
    <mergeCell ref="S676:T677"/>
    <mergeCell ref="U676:W677"/>
    <mergeCell ref="A678:K678"/>
    <mergeCell ref="M678:W678"/>
    <mergeCell ref="A679:G679"/>
    <mergeCell ref="H679:K679"/>
    <mergeCell ref="M679:S679"/>
    <mergeCell ref="T679:W679"/>
    <mergeCell ref="A676:E677"/>
    <mergeCell ref="F676:F677"/>
    <mergeCell ref="G676:H677"/>
    <mergeCell ref="I676:K677"/>
    <mergeCell ref="M676:Q677"/>
    <mergeCell ref="R676:R677"/>
    <mergeCell ref="A671:D672"/>
    <mergeCell ref="E671:K672"/>
    <mergeCell ref="M671:P672"/>
    <mergeCell ref="Q671:W672"/>
    <mergeCell ref="A673:D674"/>
    <mergeCell ref="E673:H674"/>
    <mergeCell ref="I673:K674"/>
    <mergeCell ref="M673:P674"/>
    <mergeCell ref="Q673:T674"/>
    <mergeCell ref="U673:W674"/>
    <mergeCell ref="S667:T668"/>
    <mergeCell ref="U667:W668"/>
    <mergeCell ref="A669:K669"/>
    <mergeCell ref="M669:W669"/>
    <mergeCell ref="A670:G670"/>
    <mergeCell ref="H670:K670"/>
    <mergeCell ref="M670:S670"/>
    <mergeCell ref="T670:W670"/>
    <mergeCell ref="A667:E668"/>
    <mergeCell ref="F667:F668"/>
    <mergeCell ref="G667:H668"/>
    <mergeCell ref="I667:K668"/>
    <mergeCell ref="M667:Q668"/>
    <mergeCell ref="R667:R668"/>
    <mergeCell ref="A662:D663"/>
    <mergeCell ref="E662:K663"/>
    <mergeCell ref="M662:P663"/>
    <mergeCell ref="Q662:W663"/>
    <mergeCell ref="A664:D665"/>
    <mergeCell ref="E664:H665"/>
    <mergeCell ref="I664:K665"/>
    <mergeCell ref="M664:P665"/>
    <mergeCell ref="Q664:T665"/>
    <mergeCell ref="U664:W665"/>
    <mergeCell ref="S658:T659"/>
    <mergeCell ref="U658:W659"/>
    <mergeCell ref="A660:K660"/>
    <mergeCell ref="M660:W660"/>
    <mergeCell ref="A661:G661"/>
    <mergeCell ref="H661:K661"/>
    <mergeCell ref="M661:S661"/>
    <mergeCell ref="T661:W661"/>
    <mergeCell ref="A658:E659"/>
    <mergeCell ref="F658:F659"/>
    <mergeCell ref="G658:H659"/>
    <mergeCell ref="I658:K659"/>
    <mergeCell ref="M658:Q659"/>
    <mergeCell ref="R658:R659"/>
    <mergeCell ref="A653:D654"/>
    <mergeCell ref="E653:K654"/>
    <mergeCell ref="M653:P654"/>
    <mergeCell ref="Q653:W654"/>
    <mergeCell ref="A655:D656"/>
    <mergeCell ref="E655:H656"/>
    <mergeCell ref="I655:K656"/>
    <mergeCell ref="M655:P656"/>
    <mergeCell ref="Q655:T656"/>
    <mergeCell ref="U655:W656"/>
    <mergeCell ref="S649:T650"/>
    <mergeCell ref="U649:W650"/>
    <mergeCell ref="A651:K651"/>
    <mergeCell ref="M651:W651"/>
    <mergeCell ref="A652:G652"/>
    <mergeCell ref="H652:K652"/>
    <mergeCell ref="M652:S652"/>
    <mergeCell ref="T652:W652"/>
    <mergeCell ref="A649:E650"/>
    <mergeCell ref="F649:F650"/>
    <mergeCell ref="G649:H650"/>
    <mergeCell ref="I649:K650"/>
    <mergeCell ref="M649:Q650"/>
    <mergeCell ref="R649:R650"/>
    <mergeCell ref="A644:D645"/>
    <mergeCell ref="E644:K645"/>
    <mergeCell ref="M644:P645"/>
    <mergeCell ref="Q644:W645"/>
    <mergeCell ref="A646:D647"/>
    <mergeCell ref="E646:H647"/>
    <mergeCell ref="I646:K647"/>
    <mergeCell ref="M646:P647"/>
    <mergeCell ref="Q646:T647"/>
    <mergeCell ref="U646:W647"/>
    <mergeCell ref="S640:T641"/>
    <mergeCell ref="U640:W641"/>
    <mergeCell ref="A642:K642"/>
    <mergeCell ref="M642:W642"/>
    <mergeCell ref="A643:G643"/>
    <mergeCell ref="H643:K643"/>
    <mergeCell ref="M643:S643"/>
    <mergeCell ref="T643:W643"/>
    <mergeCell ref="A640:E641"/>
    <mergeCell ref="F640:F641"/>
    <mergeCell ref="G640:H641"/>
    <mergeCell ref="I640:K641"/>
    <mergeCell ref="M640:Q641"/>
    <mergeCell ref="R640:R641"/>
    <mergeCell ref="A635:D636"/>
    <mergeCell ref="E635:K636"/>
    <mergeCell ref="M635:P636"/>
    <mergeCell ref="Q635:W636"/>
    <mergeCell ref="A637:D638"/>
    <mergeCell ref="E637:H638"/>
    <mergeCell ref="I637:K638"/>
    <mergeCell ref="M637:P638"/>
    <mergeCell ref="Q637:T638"/>
    <mergeCell ref="U637:W638"/>
    <mergeCell ref="S631:T632"/>
    <mergeCell ref="U631:W632"/>
    <mergeCell ref="A633:K633"/>
    <mergeCell ref="M633:W633"/>
    <mergeCell ref="A634:G634"/>
    <mergeCell ref="H634:K634"/>
    <mergeCell ref="M634:S634"/>
    <mergeCell ref="T634:W634"/>
    <mergeCell ref="A631:E632"/>
    <mergeCell ref="F631:F632"/>
    <mergeCell ref="G631:H632"/>
    <mergeCell ref="I631:K632"/>
    <mergeCell ref="M631:Q632"/>
    <mergeCell ref="R631:R632"/>
    <mergeCell ref="A626:D627"/>
    <mergeCell ref="E626:K627"/>
    <mergeCell ref="M626:P627"/>
    <mergeCell ref="Q626:W627"/>
    <mergeCell ref="A628:D629"/>
    <mergeCell ref="E628:H629"/>
    <mergeCell ref="I628:K629"/>
    <mergeCell ref="M628:P629"/>
    <mergeCell ref="Q628:T629"/>
    <mergeCell ref="U628:W629"/>
    <mergeCell ref="S622:T623"/>
    <mergeCell ref="U622:W623"/>
    <mergeCell ref="A624:K624"/>
    <mergeCell ref="M624:W624"/>
    <mergeCell ref="A625:G625"/>
    <mergeCell ref="H625:K625"/>
    <mergeCell ref="M625:S625"/>
    <mergeCell ref="T625:W625"/>
    <mergeCell ref="A622:E623"/>
    <mergeCell ref="F622:F623"/>
    <mergeCell ref="G622:H623"/>
    <mergeCell ref="I622:K623"/>
    <mergeCell ref="M622:Q623"/>
    <mergeCell ref="R622:R623"/>
    <mergeCell ref="A617:D618"/>
    <mergeCell ref="E617:K618"/>
    <mergeCell ref="M617:P618"/>
    <mergeCell ref="Q617:W618"/>
    <mergeCell ref="A619:D620"/>
    <mergeCell ref="E619:H620"/>
    <mergeCell ref="I619:K620"/>
    <mergeCell ref="M619:P620"/>
    <mergeCell ref="Q619:T620"/>
    <mergeCell ref="U619:W620"/>
    <mergeCell ref="S613:T614"/>
    <mergeCell ref="U613:W614"/>
    <mergeCell ref="A615:K615"/>
    <mergeCell ref="M615:W615"/>
    <mergeCell ref="A616:G616"/>
    <mergeCell ref="H616:K616"/>
    <mergeCell ref="M616:S616"/>
    <mergeCell ref="T616:W616"/>
    <mergeCell ref="A613:E614"/>
    <mergeCell ref="F613:F614"/>
    <mergeCell ref="G613:H614"/>
    <mergeCell ref="I613:K614"/>
    <mergeCell ref="M613:Q614"/>
    <mergeCell ref="R613:R614"/>
    <mergeCell ref="A608:D609"/>
    <mergeCell ref="E608:K609"/>
    <mergeCell ref="M608:P609"/>
    <mergeCell ref="Q608:W609"/>
    <mergeCell ref="A610:D611"/>
    <mergeCell ref="E610:H611"/>
    <mergeCell ref="I610:K611"/>
    <mergeCell ref="M610:P611"/>
    <mergeCell ref="Q610:T611"/>
    <mergeCell ref="U610:W611"/>
    <mergeCell ref="S604:T605"/>
    <mergeCell ref="U604:W605"/>
    <mergeCell ref="A606:K606"/>
    <mergeCell ref="M606:W606"/>
    <mergeCell ref="A607:G607"/>
    <mergeCell ref="H607:K607"/>
    <mergeCell ref="M607:S607"/>
    <mergeCell ref="T607:W607"/>
    <mergeCell ref="A604:E605"/>
    <mergeCell ref="F604:F605"/>
    <mergeCell ref="G604:H605"/>
    <mergeCell ref="I604:K605"/>
    <mergeCell ref="M604:Q605"/>
    <mergeCell ref="R604:R605"/>
    <mergeCell ref="A599:D600"/>
    <mergeCell ref="E599:K600"/>
    <mergeCell ref="M599:P600"/>
    <mergeCell ref="Q599:W600"/>
    <mergeCell ref="A601:D602"/>
    <mergeCell ref="E601:H602"/>
    <mergeCell ref="I601:K602"/>
    <mergeCell ref="M601:P602"/>
    <mergeCell ref="Q601:T602"/>
    <mergeCell ref="U601:W602"/>
    <mergeCell ref="S595:T596"/>
    <mergeCell ref="U595:W596"/>
    <mergeCell ref="A597:K597"/>
    <mergeCell ref="M597:W597"/>
    <mergeCell ref="A598:G598"/>
    <mergeCell ref="H598:K598"/>
    <mergeCell ref="M598:S598"/>
    <mergeCell ref="T598:W598"/>
    <mergeCell ref="A595:E596"/>
    <mergeCell ref="F595:F596"/>
    <mergeCell ref="G595:H596"/>
    <mergeCell ref="I595:K596"/>
    <mergeCell ref="M595:Q596"/>
    <mergeCell ref="R595:R596"/>
    <mergeCell ref="A590:D591"/>
    <mergeCell ref="E590:K591"/>
    <mergeCell ref="M590:P591"/>
    <mergeCell ref="Q590:W591"/>
    <mergeCell ref="A592:D593"/>
    <mergeCell ref="E592:H593"/>
    <mergeCell ref="I592:K593"/>
    <mergeCell ref="M592:P593"/>
    <mergeCell ref="Q592:T593"/>
    <mergeCell ref="U592:W593"/>
    <mergeCell ref="S586:T587"/>
    <mergeCell ref="U586:W587"/>
    <mergeCell ref="A588:K588"/>
    <mergeCell ref="M588:W588"/>
    <mergeCell ref="A589:G589"/>
    <mergeCell ref="H589:K589"/>
    <mergeCell ref="M589:S589"/>
    <mergeCell ref="T589:W589"/>
    <mergeCell ref="A586:E587"/>
    <mergeCell ref="F586:F587"/>
    <mergeCell ref="G586:H587"/>
    <mergeCell ref="I586:K587"/>
    <mergeCell ref="M586:Q587"/>
    <mergeCell ref="R586:R587"/>
    <mergeCell ref="A581:D582"/>
    <mergeCell ref="E581:K582"/>
    <mergeCell ref="M581:P582"/>
    <mergeCell ref="Q581:W582"/>
    <mergeCell ref="A583:D584"/>
    <mergeCell ref="E583:H584"/>
    <mergeCell ref="I583:K584"/>
    <mergeCell ref="M583:P584"/>
    <mergeCell ref="Q583:T584"/>
    <mergeCell ref="U583:W584"/>
    <mergeCell ref="S577:T578"/>
    <mergeCell ref="U577:W578"/>
    <mergeCell ref="A579:K579"/>
    <mergeCell ref="M579:W579"/>
    <mergeCell ref="A580:G580"/>
    <mergeCell ref="H580:K580"/>
    <mergeCell ref="M580:S580"/>
    <mergeCell ref="T580:W580"/>
    <mergeCell ref="A577:E578"/>
    <mergeCell ref="F577:F578"/>
    <mergeCell ref="G577:H578"/>
    <mergeCell ref="I577:K578"/>
    <mergeCell ref="M577:Q578"/>
    <mergeCell ref="R577:R578"/>
    <mergeCell ref="A572:D573"/>
    <mergeCell ref="E572:K573"/>
    <mergeCell ref="M572:P573"/>
    <mergeCell ref="Q572:W573"/>
    <mergeCell ref="A574:D575"/>
    <mergeCell ref="E574:H575"/>
    <mergeCell ref="I574:K575"/>
    <mergeCell ref="M574:P575"/>
    <mergeCell ref="Q574:T575"/>
    <mergeCell ref="U574:W575"/>
    <mergeCell ref="S568:T569"/>
    <mergeCell ref="U568:W569"/>
    <mergeCell ref="A570:K570"/>
    <mergeCell ref="M570:W570"/>
    <mergeCell ref="A571:G571"/>
    <mergeCell ref="H571:K571"/>
    <mergeCell ref="M571:S571"/>
    <mergeCell ref="T571:W571"/>
    <mergeCell ref="A568:E569"/>
    <mergeCell ref="F568:F569"/>
    <mergeCell ref="G568:H569"/>
    <mergeCell ref="I568:K569"/>
    <mergeCell ref="M568:Q569"/>
    <mergeCell ref="R568:R569"/>
    <mergeCell ref="A563:D564"/>
    <mergeCell ref="E563:K564"/>
    <mergeCell ref="M563:P564"/>
    <mergeCell ref="Q563:W564"/>
    <mergeCell ref="A565:D566"/>
    <mergeCell ref="E565:H566"/>
    <mergeCell ref="I565:K566"/>
    <mergeCell ref="M565:P566"/>
    <mergeCell ref="Q565:T566"/>
    <mergeCell ref="U565:W566"/>
    <mergeCell ref="S559:T560"/>
    <mergeCell ref="U559:W560"/>
    <mergeCell ref="A561:K561"/>
    <mergeCell ref="M561:W561"/>
    <mergeCell ref="A562:G562"/>
    <mergeCell ref="H562:K562"/>
    <mergeCell ref="M562:S562"/>
    <mergeCell ref="T562:W562"/>
    <mergeCell ref="A559:E560"/>
    <mergeCell ref="F559:F560"/>
    <mergeCell ref="G559:H560"/>
    <mergeCell ref="I559:K560"/>
    <mergeCell ref="M559:Q560"/>
    <mergeCell ref="R559:R560"/>
    <mergeCell ref="A554:D555"/>
    <mergeCell ref="E554:K555"/>
    <mergeCell ref="M554:P555"/>
    <mergeCell ref="Q554:W555"/>
    <mergeCell ref="A556:D557"/>
    <mergeCell ref="E556:H557"/>
    <mergeCell ref="I556:K557"/>
    <mergeCell ref="M556:P557"/>
    <mergeCell ref="Q556:T557"/>
    <mergeCell ref="U556:W557"/>
    <mergeCell ref="S550:T551"/>
    <mergeCell ref="U550:W551"/>
    <mergeCell ref="A552:K552"/>
    <mergeCell ref="M552:W552"/>
    <mergeCell ref="A553:G553"/>
    <mergeCell ref="H553:K553"/>
    <mergeCell ref="M553:S553"/>
    <mergeCell ref="T553:W553"/>
    <mergeCell ref="A550:E551"/>
    <mergeCell ref="F550:F551"/>
    <mergeCell ref="G550:H551"/>
    <mergeCell ref="I550:K551"/>
    <mergeCell ref="M550:Q551"/>
    <mergeCell ref="R550:R551"/>
    <mergeCell ref="A545:D546"/>
    <mergeCell ref="E545:K546"/>
    <mergeCell ref="M545:P546"/>
    <mergeCell ref="Q545:W546"/>
    <mergeCell ref="A547:D548"/>
    <mergeCell ref="E547:H548"/>
    <mergeCell ref="I547:K548"/>
    <mergeCell ref="M547:P548"/>
    <mergeCell ref="Q547:T548"/>
    <mergeCell ref="U547:W548"/>
    <mergeCell ref="S541:T542"/>
    <mergeCell ref="U541:W542"/>
    <mergeCell ref="A543:K543"/>
    <mergeCell ref="M543:W543"/>
    <mergeCell ref="A544:G544"/>
    <mergeCell ref="H544:K544"/>
    <mergeCell ref="M544:S544"/>
    <mergeCell ref="T544:W544"/>
    <mergeCell ref="A541:E542"/>
    <mergeCell ref="F541:F542"/>
    <mergeCell ref="G541:H542"/>
    <mergeCell ref="I541:K542"/>
    <mergeCell ref="M541:Q542"/>
    <mergeCell ref="R541:R542"/>
    <mergeCell ref="A536:D537"/>
    <mergeCell ref="E536:K537"/>
    <mergeCell ref="M536:P537"/>
    <mergeCell ref="Q536:W537"/>
    <mergeCell ref="A538:D539"/>
    <mergeCell ref="E538:H539"/>
    <mergeCell ref="I538:K539"/>
    <mergeCell ref="M538:P539"/>
    <mergeCell ref="Q538:T539"/>
    <mergeCell ref="U538:W539"/>
    <mergeCell ref="S532:T533"/>
    <mergeCell ref="U532:W533"/>
    <mergeCell ref="A534:K534"/>
    <mergeCell ref="M534:W534"/>
    <mergeCell ref="A535:G535"/>
    <mergeCell ref="H535:K535"/>
    <mergeCell ref="M535:S535"/>
    <mergeCell ref="T535:W535"/>
    <mergeCell ref="A532:E533"/>
    <mergeCell ref="F532:F533"/>
    <mergeCell ref="G532:H533"/>
    <mergeCell ref="I532:K533"/>
    <mergeCell ref="M532:Q533"/>
    <mergeCell ref="R532:R533"/>
    <mergeCell ref="A527:D528"/>
    <mergeCell ref="E527:K528"/>
    <mergeCell ref="M527:P528"/>
    <mergeCell ref="Q527:W528"/>
    <mergeCell ref="A529:D530"/>
    <mergeCell ref="E529:H530"/>
    <mergeCell ref="I529:K530"/>
    <mergeCell ref="M529:P530"/>
    <mergeCell ref="Q529:T530"/>
    <mergeCell ref="U529:W530"/>
    <mergeCell ref="S523:T524"/>
    <mergeCell ref="U523:W524"/>
    <mergeCell ref="A525:K525"/>
    <mergeCell ref="M525:W525"/>
    <mergeCell ref="A526:G526"/>
    <mergeCell ref="H526:K526"/>
    <mergeCell ref="M526:S526"/>
    <mergeCell ref="T526:W526"/>
    <mergeCell ref="A523:E524"/>
    <mergeCell ref="F523:F524"/>
    <mergeCell ref="G523:H524"/>
    <mergeCell ref="I523:K524"/>
    <mergeCell ref="M523:Q524"/>
    <mergeCell ref="R523:R524"/>
    <mergeCell ref="A518:D519"/>
    <mergeCell ref="E518:K519"/>
    <mergeCell ref="M518:P519"/>
    <mergeCell ref="Q518:W519"/>
    <mergeCell ref="A520:D521"/>
    <mergeCell ref="E520:H521"/>
    <mergeCell ref="I520:K521"/>
    <mergeCell ref="M520:P521"/>
    <mergeCell ref="Q520:T521"/>
    <mergeCell ref="U520:W521"/>
    <mergeCell ref="S514:T515"/>
    <mergeCell ref="U514:W515"/>
    <mergeCell ref="A516:K516"/>
    <mergeCell ref="M516:W516"/>
    <mergeCell ref="A517:G517"/>
    <mergeCell ref="H517:K517"/>
    <mergeCell ref="M517:S517"/>
    <mergeCell ref="T517:W517"/>
    <mergeCell ref="A514:E515"/>
    <mergeCell ref="F514:F515"/>
    <mergeCell ref="G514:H515"/>
    <mergeCell ref="I514:K515"/>
    <mergeCell ref="M514:Q515"/>
    <mergeCell ref="R514:R515"/>
    <mergeCell ref="A509:D510"/>
    <mergeCell ref="E509:K510"/>
    <mergeCell ref="M509:P510"/>
    <mergeCell ref="Q509:W510"/>
    <mergeCell ref="A511:D512"/>
    <mergeCell ref="E511:H512"/>
    <mergeCell ref="I511:K512"/>
    <mergeCell ref="M511:P512"/>
    <mergeCell ref="Q511:T512"/>
    <mergeCell ref="U511:W512"/>
    <mergeCell ref="S505:T506"/>
    <mergeCell ref="U505:W506"/>
    <mergeCell ref="A507:K507"/>
    <mergeCell ref="M507:W507"/>
    <mergeCell ref="A508:G508"/>
    <mergeCell ref="H508:K508"/>
    <mergeCell ref="M508:S508"/>
    <mergeCell ref="T508:W508"/>
    <mergeCell ref="A505:E506"/>
    <mergeCell ref="F505:F506"/>
    <mergeCell ref="G505:H506"/>
    <mergeCell ref="I505:K506"/>
    <mergeCell ref="M505:Q506"/>
    <mergeCell ref="R505:R506"/>
    <mergeCell ref="A500:D501"/>
    <mergeCell ref="E500:K501"/>
    <mergeCell ref="M500:P501"/>
    <mergeCell ref="Q500:W501"/>
    <mergeCell ref="A502:D503"/>
    <mergeCell ref="E502:H503"/>
    <mergeCell ref="I502:K503"/>
    <mergeCell ref="M502:P503"/>
    <mergeCell ref="Q502:T503"/>
    <mergeCell ref="U502:W503"/>
    <mergeCell ref="S496:T497"/>
    <mergeCell ref="U496:W497"/>
    <mergeCell ref="A498:K498"/>
    <mergeCell ref="M498:W498"/>
    <mergeCell ref="A499:G499"/>
    <mergeCell ref="H499:K499"/>
    <mergeCell ref="M499:S499"/>
    <mergeCell ref="T499:W499"/>
    <mergeCell ref="A496:E497"/>
    <mergeCell ref="F496:F497"/>
    <mergeCell ref="G496:H497"/>
    <mergeCell ref="I496:K497"/>
    <mergeCell ref="M496:Q497"/>
    <mergeCell ref="R496:R497"/>
    <mergeCell ref="A491:D492"/>
    <mergeCell ref="E491:K492"/>
    <mergeCell ref="M491:P492"/>
    <mergeCell ref="Q491:W492"/>
    <mergeCell ref="A493:D494"/>
    <mergeCell ref="E493:H494"/>
    <mergeCell ref="I493:K494"/>
    <mergeCell ref="M493:P494"/>
    <mergeCell ref="Q493:T494"/>
    <mergeCell ref="U493:W494"/>
    <mergeCell ref="S487:T488"/>
    <mergeCell ref="U487:W488"/>
    <mergeCell ref="A489:K489"/>
    <mergeCell ref="M489:W489"/>
    <mergeCell ref="A490:G490"/>
    <mergeCell ref="H490:K490"/>
    <mergeCell ref="M490:S490"/>
    <mergeCell ref="T490:W490"/>
    <mergeCell ref="A487:E488"/>
    <mergeCell ref="F487:F488"/>
    <mergeCell ref="G487:H488"/>
    <mergeCell ref="I487:K488"/>
    <mergeCell ref="M487:Q488"/>
    <mergeCell ref="R487:R488"/>
    <mergeCell ref="A482:D483"/>
    <mergeCell ref="E482:K483"/>
    <mergeCell ref="M482:P483"/>
    <mergeCell ref="Q482:W483"/>
    <mergeCell ref="A484:D485"/>
    <mergeCell ref="E484:H485"/>
    <mergeCell ref="I484:K485"/>
    <mergeCell ref="M484:P485"/>
    <mergeCell ref="Q484:T485"/>
    <mergeCell ref="U484:W485"/>
    <mergeCell ref="S478:T479"/>
    <mergeCell ref="U478:W479"/>
    <mergeCell ref="A480:K480"/>
    <mergeCell ref="M480:W480"/>
    <mergeCell ref="A481:G481"/>
    <mergeCell ref="H481:K481"/>
    <mergeCell ref="M481:S481"/>
    <mergeCell ref="T481:W481"/>
    <mergeCell ref="A478:E479"/>
    <mergeCell ref="F478:F479"/>
    <mergeCell ref="G478:H479"/>
    <mergeCell ref="I478:K479"/>
    <mergeCell ref="M478:Q479"/>
    <mergeCell ref="R478:R479"/>
    <mergeCell ref="A473:D474"/>
    <mergeCell ref="E473:K474"/>
    <mergeCell ref="M473:P474"/>
    <mergeCell ref="Q473:W474"/>
    <mergeCell ref="A475:D476"/>
    <mergeCell ref="E475:H476"/>
    <mergeCell ref="I475:K476"/>
    <mergeCell ref="M475:P476"/>
    <mergeCell ref="Q475:T476"/>
    <mergeCell ref="U475:W476"/>
    <mergeCell ref="S469:T470"/>
    <mergeCell ref="U469:W470"/>
    <mergeCell ref="A471:K471"/>
    <mergeCell ref="M471:W471"/>
    <mergeCell ref="A472:G472"/>
    <mergeCell ref="H472:K472"/>
    <mergeCell ref="M472:S472"/>
    <mergeCell ref="T472:W472"/>
    <mergeCell ref="A469:E470"/>
    <mergeCell ref="F469:F470"/>
    <mergeCell ref="G469:H470"/>
    <mergeCell ref="I469:K470"/>
    <mergeCell ref="M469:Q470"/>
    <mergeCell ref="R469:R470"/>
    <mergeCell ref="A464:D465"/>
    <mergeCell ref="E464:K465"/>
    <mergeCell ref="M464:P465"/>
    <mergeCell ref="Q464:W465"/>
    <mergeCell ref="A466:D467"/>
    <mergeCell ref="E466:H467"/>
    <mergeCell ref="I466:K467"/>
    <mergeCell ref="M466:P467"/>
    <mergeCell ref="Q466:T467"/>
    <mergeCell ref="U466:W467"/>
    <mergeCell ref="S460:T461"/>
    <mergeCell ref="U460:W461"/>
    <mergeCell ref="A462:K462"/>
    <mergeCell ref="M462:W462"/>
    <mergeCell ref="A463:G463"/>
    <mergeCell ref="H463:K463"/>
    <mergeCell ref="M463:S463"/>
    <mergeCell ref="T463:W463"/>
    <mergeCell ref="A460:E461"/>
    <mergeCell ref="F460:F461"/>
    <mergeCell ref="G460:H461"/>
    <mergeCell ref="I460:K461"/>
    <mergeCell ref="M460:Q461"/>
    <mergeCell ref="R460:R461"/>
    <mergeCell ref="A455:D456"/>
    <mergeCell ref="E455:K456"/>
    <mergeCell ref="M455:P456"/>
    <mergeCell ref="Q455:W456"/>
    <mergeCell ref="A457:D458"/>
    <mergeCell ref="E457:H458"/>
    <mergeCell ref="I457:K458"/>
    <mergeCell ref="M457:P458"/>
    <mergeCell ref="Q457:T458"/>
    <mergeCell ref="U457:W458"/>
    <mergeCell ref="S451:T452"/>
    <mergeCell ref="U451:W452"/>
    <mergeCell ref="A453:K453"/>
    <mergeCell ref="M453:W453"/>
    <mergeCell ref="A454:G454"/>
    <mergeCell ref="H454:K454"/>
    <mergeCell ref="M454:S454"/>
    <mergeCell ref="T454:W454"/>
    <mergeCell ref="A451:E452"/>
    <mergeCell ref="F451:F452"/>
    <mergeCell ref="G451:H452"/>
    <mergeCell ref="I451:K452"/>
    <mergeCell ref="M451:Q452"/>
    <mergeCell ref="R451:R452"/>
    <mergeCell ref="A446:D447"/>
    <mergeCell ref="E446:K447"/>
    <mergeCell ref="M446:P447"/>
    <mergeCell ref="Q446:W447"/>
    <mergeCell ref="A448:D449"/>
    <mergeCell ref="E448:H449"/>
    <mergeCell ref="I448:K449"/>
    <mergeCell ref="M448:P449"/>
    <mergeCell ref="Q448:T449"/>
    <mergeCell ref="U448:W449"/>
    <mergeCell ref="S442:T443"/>
    <mergeCell ref="U442:W443"/>
    <mergeCell ref="A444:K444"/>
    <mergeCell ref="M444:W444"/>
    <mergeCell ref="A445:G445"/>
    <mergeCell ref="H445:K445"/>
    <mergeCell ref="M445:S445"/>
    <mergeCell ref="T445:W445"/>
    <mergeCell ref="A442:E443"/>
    <mergeCell ref="F442:F443"/>
    <mergeCell ref="G442:H443"/>
    <mergeCell ref="I442:K443"/>
    <mergeCell ref="M442:Q443"/>
    <mergeCell ref="R442:R443"/>
    <mergeCell ref="A437:D438"/>
    <mergeCell ref="E437:K438"/>
    <mergeCell ref="M437:P438"/>
    <mergeCell ref="Q437:W438"/>
    <mergeCell ref="A439:D440"/>
    <mergeCell ref="E439:H440"/>
    <mergeCell ref="I439:K440"/>
    <mergeCell ref="M439:P440"/>
    <mergeCell ref="Q439:T440"/>
    <mergeCell ref="U439:W440"/>
    <mergeCell ref="S433:T434"/>
    <mergeCell ref="U433:W434"/>
    <mergeCell ref="A435:K435"/>
    <mergeCell ref="M435:W435"/>
    <mergeCell ref="A436:G436"/>
    <mergeCell ref="H436:K436"/>
    <mergeCell ref="M436:S436"/>
    <mergeCell ref="T436:W436"/>
    <mergeCell ref="A433:E434"/>
    <mergeCell ref="F433:F434"/>
    <mergeCell ref="G433:H434"/>
    <mergeCell ref="I433:K434"/>
    <mergeCell ref="M433:Q434"/>
    <mergeCell ref="R433:R434"/>
    <mergeCell ref="A428:D429"/>
    <mergeCell ref="E428:K429"/>
    <mergeCell ref="M428:P429"/>
    <mergeCell ref="Q428:W429"/>
    <mergeCell ref="A430:D431"/>
    <mergeCell ref="E430:H431"/>
    <mergeCell ref="I430:K431"/>
    <mergeCell ref="M430:P431"/>
    <mergeCell ref="Q430:T431"/>
    <mergeCell ref="U430:W431"/>
    <mergeCell ref="S424:T425"/>
    <mergeCell ref="U424:W425"/>
    <mergeCell ref="A426:K426"/>
    <mergeCell ref="M426:W426"/>
    <mergeCell ref="A427:G427"/>
    <mergeCell ref="H427:K427"/>
    <mergeCell ref="M427:S427"/>
    <mergeCell ref="T427:W427"/>
    <mergeCell ref="A424:E425"/>
    <mergeCell ref="F424:F425"/>
    <mergeCell ref="G424:H425"/>
    <mergeCell ref="I424:K425"/>
    <mergeCell ref="M424:Q425"/>
    <mergeCell ref="R424:R425"/>
    <mergeCell ref="A419:D420"/>
    <mergeCell ref="E419:K420"/>
    <mergeCell ref="M419:P420"/>
    <mergeCell ref="Q419:W420"/>
    <mergeCell ref="A421:D422"/>
    <mergeCell ref="E421:H422"/>
    <mergeCell ref="I421:K422"/>
    <mergeCell ref="M421:P422"/>
    <mergeCell ref="Q421:T422"/>
    <mergeCell ref="U421:W422"/>
    <mergeCell ref="S415:T416"/>
    <mergeCell ref="U415:W416"/>
    <mergeCell ref="A417:K417"/>
    <mergeCell ref="M417:W417"/>
    <mergeCell ref="A418:G418"/>
    <mergeCell ref="H418:K418"/>
    <mergeCell ref="M418:S418"/>
    <mergeCell ref="T418:W418"/>
    <mergeCell ref="A415:E416"/>
    <mergeCell ref="F415:F416"/>
    <mergeCell ref="G415:H416"/>
    <mergeCell ref="I415:K416"/>
    <mergeCell ref="M415:Q416"/>
    <mergeCell ref="R415:R416"/>
    <mergeCell ref="A410:D411"/>
    <mergeCell ref="E410:K411"/>
    <mergeCell ref="M410:P411"/>
    <mergeCell ref="Q410:W411"/>
    <mergeCell ref="A412:D413"/>
    <mergeCell ref="E412:H413"/>
    <mergeCell ref="I412:K413"/>
    <mergeCell ref="M412:P413"/>
    <mergeCell ref="Q412:T413"/>
    <mergeCell ref="U412:W413"/>
    <mergeCell ref="S406:T407"/>
    <mergeCell ref="U406:W407"/>
    <mergeCell ref="A408:K408"/>
    <mergeCell ref="M408:W408"/>
    <mergeCell ref="A409:G409"/>
    <mergeCell ref="H409:K409"/>
    <mergeCell ref="M409:S409"/>
    <mergeCell ref="T409:W409"/>
    <mergeCell ref="A406:E407"/>
    <mergeCell ref="F406:F407"/>
    <mergeCell ref="G406:H407"/>
    <mergeCell ref="I406:K407"/>
    <mergeCell ref="M406:Q407"/>
    <mergeCell ref="R406:R407"/>
    <mergeCell ref="A401:D402"/>
    <mergeCell ref="E401:K402"/>
    <mergeCell ref="M401:P402"/>
    <mergeCell ref="Q401:W402"/>
    <mergeCell ref="A403:D404"/>
    <mergeCell ref="E403:H404"/>
    <mergeCell ref="I403:K404"/>
    <mergeCell ref="M403:P404"/>
    <mergeCell ref="Q403:T404"/>
    <mergeCell ref="U403:W404"/>
    <mergeCell ref="S397:T398"/>
    <mergeCell ref="U397:W398"/>
    <mergeCell ref="A399:K399"/>
    <mergeCell ref="M399:W399"/>
    <mergeCell ref="A400:G400"/>
    <mergeCell ref="H400:K400"/>
    <mergeCell ref="M400:S400"/>
    <mergeCell ref="T400:W400"/>
    <mergeCell ref="A397:E398"/>
    <mergeCell ref="F397:F398"/>
    <mergeCell ref="G397:H398"/>
    <mergeCell ref="I397:K398"/>
    <mergeCell ref="M397:Q398"/>
    <mergeCell ref="R397:R398"/>
    <mergeCell ref="A392:D393"/>
    <mergeCell ref="E392:K393"/>
    <mergeCell ref="M392:P393"/>
    <mergeCell ref="Q392:W393"/>
    <mergeCell ref="A394:D395"/>
    <mergeCell ref="E394:H395"/>
    <mergeCell ref="I394:K395"/>
    <mergeCell ref="M394:P395"/>
    <mergeCell ref="Q394:T395"/>
    <mergeCell ref="U394:W395"/>
    <mergeCell ref="S388:T389"/>
    <mergeCell ref="U388:W389"/>
    <mergeCell ref="A390:K390"/>
    <mergeCell ref="M390:W390"/>
    <mergeCell ref="A391:G391"/>
    <mergeCell ref="H391:K391"/>
    <mergeCell ref="M391:S391"/>
    <mergeCell ref="T391:W391"/>
    <mergeCell ref="A388:E389"/>
    <mergeCell ref="F388:F389"/>
    <mergeCell ref="G388:H389"/>
    <mergeCell ref="I388:K389"/>
    <mergeCell ref="M388:Q389"/>
    <mergeCell ref="R388:R389"/>
    <mergeCell ref="A383:D384"/>
    <mergeCell ref="E383:K384"/>
    <mergeCell ref="M383:P384"/>
    <mergeCell ref="Q383:W384"/>
    <mergeCell ref="A385:D386"/>
    <mergeCell ref="E385:H386"/>
    <mergeCell ref="I385:K386"/>
    <mergeCell ref="M385:P386"/>
    <mergeCell ref="Q385:T386"/>
    <mergeCell ref="U385:W386"/>
    <mergeCell ref="S379:T380"/>
    <mergeCell ref="U379:W380"/>
    <mergeCell ref="A381:K381"/>
    <mergeCell ref="M381:W381"/>
    <mergeCell ref="A382:G382"/>
    <mergeCell ref="H382:K382"/>
    <mergeCell ref="M382:S382"/>
    <mergeCell ref="T382:W382"/>
    <mergeCell ref="A379:E380"/>
    <mergeCell ref="F379:F380"/>
    <mergeCell ref="G379:H380"/>
    <mergeCell ref="I379:K380"/>
    <mergeCell ref="M379:Q380"/>
    <mergeCell ref="R379:R380"/>
    <mergeCell ref="A374:D375"/>
    <mergeCell ref="E374:K375"/>
    <mergeCell ref="M374:P375"/>
    <mergeCell ref="Q374:W375"/>
    <mergeCell ref="A376:D377"/>
    <mergeCell ref="E376:H377"/>
    <mergeCell ref="I376:K377"/>
    <mergeCell ref="M376:P377"/>
    <mergeCell ref="Q376:T377"/>
    <mergeCell ref="U376:W377"/>
    <mergeCell ref="S370:T371"/>
    <mergeCell ref="U370:W371"/>
    <mergeCell ref="A372:K372"/>
    <mergeCell ref="M372:W372"/>
    <mergeCell ref="A373:G373"/>
    <mergeCell ref="H373:K373"/>
    <mergeCell ref="M373:S373"/>
    <mergeCell ref="T373:W373"/>
    <mergeCell ref="A370:E371"/>
    <mergeCell ref="F370:F371"/>
    <mergeCell ref="G370:H371"/>
    <mergeCell ref="I370:K371"/>
    <mergeCell ref="M370:Q371"/>
    <mergeCell ref="R370:R371"/>
    <mergeCell ref="A365:D366"/>
    <mergeCell ref="E365:K366"/>
    <mergeCell ref="M365:P366"/>
    <mergeCell ref="Q365:W366"/>
    <mergeCell ref="A367:D368"/>
    <mergeCell ref="E367:H368"/>
    <mergeCell ref="I367:K368"/>
    <mergeCell ref="M367:P368"/>
    <mergeCell ref="Q367:T368"/>
    <mergeCell ref="U367:W368"/>
    <mergeCell ref="S361:T362"/>
    <mergeCell ref="U361:W362"/>
    <mergeCell ref="A363:K363"/>
    <mergeCell ref="M363:W363"/>
    <mergeCell ref="A364:G364"/>
    <mergeCell ref="H364:K364"/>
    <mergeCell ref="M364:S364"/>
    <mergeCell ref="T364:W364"/>
    <mergeCell ref="A361:E362"/>
    <mergeCell ref="F361:F362"/>
    <mergeCell ref="G361:H362"/>
    <mergeCell ref="I361:K362"/>
    <mergeCell ref="M361:Q362"/>
    <mergeCell ref="R361:R362"/>
    <mergeCell ref="A356:D357"/>
    <mergeCell ref="E356:K357"/>
    <mergeCell ref="M356:P357"/>
    <mergeCell ref="Q356:W357"/>
    <mergeCell ref="A358:D359"/>
    <mergeCell ref="E358:H359"/>
    <mergeCell ref="I358:K359"/>
    <mergeCell ref="M358:P359"/>
    <mergeCell ref="Q358:T359"/>
    <mergeCell ref="U358:W359"/>
    <mergeCell ref="S352:T353"/>
    <mergeCell ref="U352:W353"/>
    <mergeCell ref="A354:K354"/>
    <mergeCell ref="M354:W354"/>
    <mergeCell ref="A355:G355"/>
    <mergeCell ref="H355:K355"/>
    <mergeCell ref="M355:S355"/>
    <mergeCell ref="T355:W355"/>
    <mergeCell ref="A352:E353"/>
    <mergeCell ref="F352:F353"/>
    <mergeCell ref="G352:H353"/>
    <mergeCell ref="I352:K353"/>
    <mergeCell ref="M352:Q353"/>
    <mergeCell ref="R352:R353"/>
    <mergeCell ref="A347:D348"/>
    <mergeCell ref="E347:K348"/>
    <mergeCell ref="M347:P348"/>
    <mergeCell ref="Q347:W348"/>
    <mergeCell ref="A349:D350"/>
    <mergeCell ref="E349:H350"/>
    <mergeCell ref="I349:K350"/>
    <mergeCell ref="M349:P350"/>
    <mergeCell ref="Q349:T350"/>
    <mergeCell ref="U349:W350"/>
    <mergeCell ref="S343:T344"/>
    <mergeCell ref="U343:W344"/>
    <mergeCell ref="A345:K345"/>
    <mergeCell ref="M345:W345"/>
    <mergeCell ref="A346:G346"/>
    <mergeCell ref="H346:K346"/>
    <mergeCell ref="M346:S346"/>
    <mergeCell ref="T346:W346"/>
    <mergeCell ref="A343:E344"/>
    <mergeCell ref="F343:F344"/>
    <mergeCell ref="G343:H344"/>
    <mergeCell ref="I343:K344"/>
    <mergeCell ref="M343:Q344"/>
    <mergeCell ref="R343:R344"/>
    <mergeCell ref="A338:D339"/>
    <mergeCell ref="E338:K339"/>
    <mergeCell ref="M338:P339"/>
    <mergeCell ref="Q338:W339"/>
    <mergeCell ref="A340:D341"/>
    <mergeCell ref="E340:H341"/>
    <mergeCell ref="I340:K341"/>
    <mergeCell ref="M340:P341"/>
    <mergeCell ref="Q340:T341"/>
    <mergeCell ref="U340:W341"/>
    <mergeCell ref="S334:T335"/>
    <mergeCell ref="U334:W335"/>
    <mergeCell ref="A336:K336"/>
    <mergeCell ref="M336:W336"/>
    <mergeCell ref="A337:G337"/>
    <mergeCell ref="H337:K337"/>
    <mergeCell ref="M337:S337"/>
    <mergeCell ref="T337:W337"/>
    <mergeCell ref="A334:E335"/>
    <mergeCell ref="F334:F335"/>
    <mergeCell ref="G334:H335"/>
    <mergeCell ref="I334:K335"/>
    <mergeCell ref="M334:Q335"/>
    <mergeCell ref="R334:R335"/>
    <mergeCell ref="A329:D330"/>
    <mergeCell ref="E329:K330"/>
    <mergeCell ref="M329:P330"/>
    <mergeCell ref="Q329:W330"/>
    <mergeCell ref="A331:D332"/>
    <mergeCell ref="E331:H332"/>
    <mergeCell ref="I331:K332"/>
    <mergeCell ref="M331:P332"/>
    <mergeCell ref="Q331:T332"/>
    <mergeCell ref="U331:W332"/>
    <mergeCell ref="S325:T326"/>
    <mergeCell ref="U325:W326"/>
    <mergeCell ref="A327:K327"/>
    <mergeCell ref="M327:W327"/>
    <mergeCell ref="A328:G328"/>
    <mergeCell ref="H328:K328"/>
    <mergeCell ref="M328:S328"/>
    <mergeCell ref="T328:W328"/>
    <mergeCell ref="A325:E326"/>
    <mergeCell ref="F325:F326"/>
    <mergeCell ref="G325:H326"/>
    <mergeCell ref="I325:K326"/>
    <mergeCell ref="M325:Q326"/>
    <mergeCell ref="R325:R326"/>
    <mergeCell ref="A320:D321"/>
    <mergeCell ref="E320:K321"/>
    <mergeCell ref="M320:P321"/>
    <mergeCell ref="Q320:W321"/>
    <mergeCell ref="A322:D323"/>
    <mergeCell ref="E322:H323"/>
    <mergeCell ref="I322:K323"/>
    <mergeCell ref="M322:P323"/>
    <mergeCell ref="Q322:T323"/>
    <mergeCell ref="U322:W323"/>
    <mergeCell ref="S316:T317"/>
    <mergeCell ref="U316:W317"/>
    <mergeCell ref="A318:K318"/>
    <mergeCell ref="M318:W318"/>
    <mergeCell ref="A319:G319"/>
    <mergeCell ref="H319:K319"/>
    <mergeCell ref="M319:S319"/>
    <mergeCell ref="T319:W319"/>
    <mergeCell ref="A316:E317"/>
    <mergeCell ref="F316:F317"/>
    <mergeCell ref="G316:H317"/>
    <mergeCell ref="I316:K317"/>
    <mergeCell ref="M316:Q317"/>
    <mergeCell ref="R316:R317"/>
    <mergeCell ref="A311:D312"/>
    <mergeCell ref="E311:K312"/>
    <mergeCell ref="M311:P312"/>
    <mergeCell ref="Q311:W312"/>
    <mergeCell ref="A313:D314"/>
    <mergeCell ref="E313:H314"/>
    <mergeCell ref="I313:K314"/>
    <mergeCell ref="M313:P314"/>
    <mergeCell ref="Q313:T314"/>
    <mergeCell ref="U313:W314"/>
    <mergeCell ref="S307:T308"/>
    <mergeCell ref="U307:W308"/>
    <mergeCell ref="A309:K309"/>
    <mergeCell ref="M309:W309"/>
    <mergeCell ref="A310:G310"/>
    <mergeCell ref="H310:K310"/>
    <mergeCell ref="M310:S310"/>
    <mergeCell ref="T310:W310"/>
    <mergeCell ref="A307:E308"/>
    <mergeCell ref="F307:F308"/>
    <mergeCell ref="G307:H308"/>
    <mergeCell ref="I307:K308"/>
    <mergeCell ref="M307:Q308"/>
    <mergeCell ref="R307:R308"/>
    <mergeCell ref="A302:D303"/>
    <mergeCell ref="E302:K303"/>
    <mergeCell ref="M302:P303"/>
    <mergeCell ref="Q302:W303"/>
    <mergeCell ref="A304:D305"/>
    <mergeCell ref="E304:H305"/>
    <mergeCell ref="I304:K305"/>
    <mergeCell ref="M304:P305"/>
    <mergeCell ref="Q304:T305"/>
    <mergeCell ref="U304:W305"/>
    <mergeCell ref="S298:T299"/>
    <mergeCell ref="U298:W299"/>
    <mergeCell ref="A300:K300"/>
    <mergeCell ref="M300:W300"/>
    <mergeCell ref="A301:G301"/>
    <mergeCell ref="H301:K301"/>
    <mergeCell ref="M301:S301"/>
    <mergeCell ref="T301:W301"/>
    <mergeCell ref="A298:E299"/>
    <mergeCell ref="F298:F299"/>
    <mergeCell ref="G298:H299"/>
    <mergeCell ref="I298:K299"/>
    <mergeCell ref="M298:Q299"/>
    <mergeCell ref="R298:R299"/>
    <mergeCell ref="A293:D294"/>
    <mergeCell ref="E293:K294"/>
    <mergeCell ref="M293:P294"/>
    <mergeCell ref="Q293:W294"/>
    <mergeCell ref="A295:D296"/>
    <mergeCell ref="E295:H296"/>
    <mergeCell ref="I295:K296"/>
    <mergeCell ref="M295:P296"/>
    <mergeCell ref="Q295:T296"/>
    <mergeCell ref="U295:W296"/>
    <mergeCell ref="S289:T290"/>
    <mergeCell ref="U289:W290"/>
    <mergeCell ref="A291:K291"/>
    <mergeCell ref="M291:W291"/>
    <mergeCell ref="A292:G292"/>
    <mergeCell ref="H292:K292"/>
    <mergeCell ref="M292:S292"/>
    <mergeCell ref="T292:W292"/>
    <mergeCell ref="A289:E290"/>
    <mergeCell ref="F289:F290"/>
    <mergeCell ref="G289:H290"/>
    <mergeCell ref="I289:K290"/>
    <mergeCell ref="M289:Q290"/>
    <mergeCell ref="R289:R290"/>
    <mergeCell ref="A284:D285"/>
    <mergeCell ref="E284:K285"/>
    <mergeCell ref="M284:P285"/>
    <mergeCell ref="Q284:W285"/>
    <mergeCell ref="A286:D287"/>
    <mergeCell ref="E286:H287"/>
    <mergeCell ref="I286:K287"/>
    <mergeCell ref="M286:P287"/>
    <mergeCell ref="Q286:T287"/>
    <mergeCell ref="U286:W287"/>
    <mergeCell ref="S280:T281"/>
    <mergeCell ref="U280:W281"/>
    <mergeCell ref="A282:K282"/>
    <mergeCell ref="M282:W282"/>
    <mergeCell ref="A283:G283"/>
    <mergeCell ref="H283:K283"/>
    <mergeCell ref="M283:S283"/>
    <mergeCell ref="T283:W283"/>
    <mergeCell ref="A280:E281"/>
    <mergeCell ref="F280:F281"/>
    <mergeCell ref="G280:H281"/>
    <mergeCell ref="I280:K281"/>
    <mergeCell ref="M280:Q281"/>
    <mergeCell ref="R280:R281"/>
    <mergeCell ref="A275:D276"/>
    <mergeCell ref="E275:K276"/>
    <mergeCell ref="M275:P276"/>
    <mergeCell ref="Q275:W276"/>
    <mergeCell ref="A277:D278"/>
    <mergeCell ref="E277:H278"/>
    <mergeCell ref="I277:K278"/>
    <mergeCell ref="M277:P278"/>
    <mergeCell ref="Q277:T278"/>
    <mergeCell ref="U277:W278"/>
    <mergeCell ref="S271:T272"/>
    <mergeCell ref="U271:W272"/>
    <mergeCell ref="A273:K273"/>
    <mergeCell ref="M273:W273"/>
    <mergeCell ref="A274:G274"/>
    <mergeCell ref="H274:K274"/>
    <mergeCell ref="M274:S274"/>
    <mergeCell ref="T274:W274"/>
    <mergeCell ref="A271:E272"/>
    <mergeCell ref="F271:F272"/>
    <mergeCell ref="G271:H272"/>
    <mergeCell ref="I271:K272"/>
    <mergeCell ref="M271:Q272"/>
    <mergeCell ref="R271:R272"/>
    <mergeCell ref="A266:D267"/>
    <mergeCell ref="E266:K267"/>
    <mergeCell ref="M266:P267"/>
    <mergeCell ref="Q266:W267"/>
    <mergeCell ref="A268:D269"/>
    <mergeCell ref="E268:H269"/>
    <mergeCell ref="I268:K269"/>
    <mergeCell ref="M268:P269"/>
    <mergeCell ref="Q268:T269"/>
    <mergeCell ref="U268:W269"/>
    <mergeCell ref="S262:T263"/>
    <mergeCell ref="U262:W263"/>
    <mergeCell ref="A264:K264"/>
    <mergeCell ref="M264:W264"/>
    <mergeCell ref="A265:G265"/>
    <mergeCell ref="H265:K265"/>
    <mergeCell ref="M265:S265"/>
    <mergeCell ref="T265:W265"/>
    <mergeCell ref="A262:E263"/>
    <mergeCell ref="F262:F263"/>
    <mergeCell ref="G262:H263"/>
    <mergeCell ref="I262:K263"/>
    <mergeCell ref="M262:Q263"/>
    <mergeCell ref="R262:R263"/>
    <mergeCell ref="A257:D258"/>
    <mergeCell ref="E257:K258"/>
    <mergeCell ref="M257:P258"/>
    <mergeCell ref="Q257:W258"/>
    <mergeCell ref="A259:D260"/>
    <mergeCell ref="E259:H260"/>
    <mergeCell ref="I259:K260"/>
    <mergeCell ref="M259:P260"/>
    <mergeCell ref="Q259:T260"/>
    <mergeCell ref="U259:W260"/>
    <mergeCell ref="S253:T254"/>
    <mergeCell ref="U253:W254"/>
    <mergeCell ref="A255:K255"/>
    <mergeCell ref="M255:W255"/>
    <mergeCell ref="A256:G256"/>
    <mergeCell ref="H256:K256"/>
    <mergeCell ref="M256:S256"/>
    <mergeCell ref="T256:W256"/>
    <mergeCell ref="A253:E254"/>
    <mergeCell ref="F253:F254"/>
    <mergeCell ref="G253:H254"/>
    <mergeCell ref="I253:K254"/>
    <mergeCell ref="M253:Q254"/>
    <mergeCell ref="R253:R254"/>
    <mergeCell ref="A248:D249"/>
    <mergeCell ref="E248:K249"/>
    <mergeCell ref="M248:P249"/>
    <mergeCell ref="Q248:W249"/>
    <mergeCell ref="A250:D251"/>
    <mergeCell ref="E250:H251"/>
    <mergeCell ref="I250:K251"/>
    <mergeCell ref="M250:P251"/>
    <mergeCell ref="Q250:T251"/>
    <mergeCell ref="U250:W251"/>
    <mergeCell ref="S244:T245"/>
    <mergeCell ref="U244:W245"/>
    <mergeCell ref="A246:K246"/>
    <mergeCell ref="M246:W246"/>
    <mergeCell ref="A247:G247"/>
    <mergeCell ref="H247:K247"/>
    <mergeCell ref="M247:S247"/>
    <mergeCell ref="T247:W247"/>
    <mergeCell ref="A244:E245"/>
    <mergeCell ref="F244:F245"/>
    <mergeCell ref="G244:H245"/>
    <mergeCell ref="I244:K245"/>
    <mergeCell ref="M244:Q245"/>
    <mergeCell ref="R244:R245"/>
    <mergeCell ref="A239:D240"/>
    <mergeCell ref="E239:K240"/>
    <mergeCell ref="M239:P240"/>
    <mergeCell ref="Q239:W240"/>
    <mergeCell ref="A241:D242"/>
    <mergeCell ref="E241:H242"/>
    <mergeCell ref="I241:K242"/>
    <mergeCell ref="M241:P242"/>
    <mergeCell ref="Q241:T242"/>
    <mergeCell ref="U241:W242"/>
    <mergeCell ref="S235:T236"/>
    <mergeCell ref="U235:W236"/>
    <mergeCell ref="A237:K237"/>
    <mergeCell ref="M237:W237"/>
    <mergeCell ref="A238:G238"/>
    <mergeCell ref="H238:K238"/>
    <mergeCell ref="M238:S238"/>
    <mergeCell ref="T238:W238"/>
    <mergeCell ref="A235:E236"/>
    <mergeCell ref="F235:F236"/>
    <mergeCell ref="G235:H236"/>
    <mergeCell ref="I235:K236"/>
    <mergeCell ref="M235:Q236"/>
    <mergeCell ref="R235:R236"/>
    <mergeCell ref="A230:D231"/>
    <mergeCell ref="E230:K231"/>
    <mergeCell ref="M230:P231"/>
    <mergeCell ref="Q230:W231"/>
    <mergeCell ref="A232:D233"/>
    <mergeCell ref="E232:H233"/>
    <mergeCell ref="I232:K233"/>
    <mergeCell ref="M232:P233"/>
    <mergeCell ref="Q232:T233"/>
    <mergeCell ref="U232:W233"/>
    <mergeCell ref="S226:T227"/>
    <mergeCell ref="U226:W227"/>
    <mergeCell ref="A228:K228"/>
    <mergeCell ref="M228:W228"/>
    <mergeCell ref="A229:G229"/>
    <mergeCell ref="H229:K229"/>
    <mergeCell ref="M229:S229"/>
    <mergeCell ref="T229:W229"/>
    <mergeCell ref="A226:E227"/>
    <mergeCell ref="F226:F227"/>
    <mergeCell ref="G226:H227"/>
    <mergeCell ref="I226:K227"/>
    <mergeCell ref="M226:Q227"/>
    <mergeCell ref="R226:R227"/>
    <mergeCell ref="A221:D222"/>
    <mergeCell ref="E221:K222"/>
    <mergeCell ref="M221:P222"/>
    <mergeCell ref="Q221:W222"/>
    <mergeCell ref="A223:D224"/>
    <mergeCell ref="E223:H224"/>
    <mergeCell ref="I223:K224"/>
    <mergeCell ref="M223:P224"/>
    <mergeCell ref="Q223:T224"/>
    <mergeCell ref="U223:W224"/>
    <mergeCell ref="S217:T218"/>
    <mergeCell ref="U217:W218"/>
    <mergeCell ref="A219:K219"/>
    <mergeCell ref="M219:W219"/>
    <mergeCell ref="A220:G220"/>
    <mergeCell ref="H220:K220"/>
    <mergeCell ref="M220:S220"/>
    <mergeCell ref="T220:W220"/>
    <mergeCell ref="A217:E218"/>
    <mergeCell ref="F217:F218"/>
    <mergeCell ref="G217:H218"/>
    <mergeCell ref="I217:K218"/>
    <mergeCell ref="M217:Q218"/>
    <mergeCell ref="R217:R218"/>
    <mergeCell ref="A212:D213"/>
    <mergeCell ref="E212:K213"/>
    <mergeCell ref="M212:P213"/>
    <mergeCell ref="Q212:W213"/>
    <mergeCell ref="A214:D215"/>
    <mergeCell ref="E214:H215"/>
    <mergeCell ref="I214:K215"/>
    <mergeCell ref="M214:P215"/>
    <mergeCell ref="Q214:T215"/>
    <mergeCell ref="U214:W215"/>
    <mergeCell ref="S208:T209"/>
    <mergeCell ref="U208:W209"/>
    <mergeCell ref="A210:K210"/>
    <mergeCell ref="M210:W210"/>
    <mergeCell ref="A211:G211"/>
    <mergeCell ref="H211:K211"/>
    <mergeCell ref="M211:S211"/>
    <mergeCell ref="T211:W211"/>
    <mergeCell ref="A208:E209"/>
    <mergeCell ref="F208:F209"/>
    <mergeCell ref="G208:H209"/>
    <mergeCell ref="I208:K209"/>
    <mergeCell ref="M208:Q209"/>
    <mergeCell ref="R208:R209"/>
    <mergeCell ref="A203:D204"/>
    <mergeCell ref="E203:K204"/>
    <mergeCell ref="M203:P204"/>
    <mergeCell ref="Q203:W204"/>
    <mergeCell ref="A205:D206"/>
    <mergeCell ref="E205:H206"/>
    <mergeCell ref="I205:K206"/>
    <mergeCell ref="M205:P206"/>
    <mergeCell ref="Q205:T206"/>
    <mergeCell ref="U205:W206"/>
    <mergeCell ref="S199:T200"/>
    <mergeCell ref="U199:W200"/>
    <mergeCell ref="A201:K201"/>
    <mergeCell ref="M201:W201"/>
    <mergeCell ref="A202:G202"/>
    <mergeCell ref="H202:K202"/>
    <mergeCell ref="M202:S202"/>
    <mergeCell ref="T202:W202"/>
    <mergeCell ref="A199:E200"/>
    <mergeCell ref="F199:F200"/>
    <mergeCell ref="G199:H200"/>
    <mergeCell ref="I199:K200"/>
    <mergeCell ref="M199:Q200"/>
    <mergeCell ref="R199:R200"/>
    <mergeCell ref="A194:D195"/>
    <mergeCell ref="E194:K195"/>
    <mergeCell ref="M194:P195"/>
    <mergeCell ref="Q194:W195"/>
    <mergeCell ref="A196:D197"/>
    <mergeCell ref="E196:H197"/>
    <mergeCell ref="I196:K197"/>
    <mergeCell ref="M196:P197"/>
    <mergeCell ref="Q196:T197"/>
    <mergeCell ref="U196:W197"/>
    <mergeCell ref="S190:T191"/>
    <mergeCell ref="U190:W191"/>
    <mergeCell ref="A192:K192"/>
    <mergeCell ref="M192:W192"/>
    <mergeCell ref="A193:G193"/>
    <mergeCell ref="H193:K193"/>
    <mergeCell ref="M193:S193"/>
    <mergeCell ref="T193:W193"/>
    <mergeCell ref="A190:E191"/>
    <mergeCell ref="F190:F191"/>
    <mergeCell ref="G190:H191"/>
    <mergeCell ref="I190:K191"/>
    <mergeCell ref="M190:Q191"/>
    <mergeCell ref="R190:R191"/>
    <mergeCell ref="A185:D186"/>
    <mergeCell ref="E185:K186"/>
    <mergeCell ref="M185:P186"/>
    <mergeCell ref="Q185:W186"/>
    <mergeCell ref="A187:D188"/>
    <mergeCell ref="E187:H188"/>
    <mergeCell ref="I187:K188"/>
    <mergeCell ref="M187:P188"/>
    <mergeCell ref="Q187:T188"/>
    <mergeCell ref="U187:W188"/>
    <mergeCell ref="S181:T182"/>
    <mergeCell ref="U181:W182"/>
    <mergeCell ref="A183:K183"/>
    <mergeCell ref="M183:W183"/>
    <mergeCell ref="A184:G184"/>
    <mergeCell ref="H184:K184"/>
    <mergeCell ref="M184:S184"/>
    <mergeCell ref="T184:W184"/>
    <mergeCell ref="A181:E182"/>
    <mergeCell ref="F181:F182"/>
    <mergeCell ref="G181:H182"/>
    <mergeCell ref="I181:K182"/>
    <mergeCell ref="M181:Q182"/>
    <mergeCell ref="R181:R182"/>
    <mergeCell ref="A176:D177"/>
    <mergeCell ref="E176:K177"/>
    <mergeCell ref="M176:P177"/>
    <mergeCell ref="Q176:W177"/>
    <mergeCell ref="A178:D179"/>
    <mergeCell ref="E178:H179"/>
    <mergeCell ref="I178:K179"/>
    <mergeCell ref="M178:P179"/>
    <mergeCell ref="Q178:T179"/>
    <mergeCell ref="U178:W179"/>
    <mergeCell ref="S172:T173"/>
    <mergeCell ref="U172:W173"/>
    <mergeCell ref="A174:K174"/>
    <mergeCell ref="M174:W174"/>
    <mergeCell ref="A175:G175"/>
    <mergeCell ref="H175:K175"/>
    <mergeCell ref="M175:S175"/>
    <mergeCell ref="T175:W175"/>
    <mergeCell ref="A172:E173"/>
    <mergeCell ref="F172:F173"/>
    <mergeCell ref="G172:H173"/>
    <mergeCell ref="I172:K173"/>
    <mergeCell ref="M172:Q173"/>
    <mergeCell ref="R172:R173"/>
    <mergeCell ref="A167:D168"/>
    <mergeCell ref="E167:K168"/>
    <mergeCell ref="M167:P168"/>
    <mergeCell ref="Q167:W168"/>
    <mergeCell ref="A169:D170"/>
    <mergeCell ref="E169:H170"/>
    <mergeCell ref="I169:K170"/>
    <mergeCell ref="M169:P170"/>
    <mergeCell ref="Q169:T170"/>
    <mergeCell ref="U169:W170"/>
    <mergeCell ref="S163:T164"/>
    <mergeCell ref="U163:W164"/>
    <mergeCell ref="A165:K165"/>
    <mergeCell ref="M165:W165"/>
    <mergeCell ref="A166:G166"/>
    <mergeCell ref="H166:K166"/>
    <mergeCell ref="M166:S166"/>
    <mergeCell ref="T166:W166"/>
    <mergeCell ref="A163:E164"/>
    <mergeCell ref="F163:F164"/>
    <mergeCell ref="G163:H164"/>
    <mergeCell ref="I163:K164"/>
    <mergeCell ref="M163:Q164"/>
    <mergeCell ref="R163:R164"/>
    <mergeCell ref="A158:D159"/>
    <mergeCell ref="E158:K159"/>
    <mergeCell ref="M158:P159"/>
    <mergeCell ref="Q158:W159"/>
    <mergeCell ref="A160:D161"/>
    <mergeCell ref="E160:H161"/>
    <mergeCell ref="I160:K161"/>
    <mergeCell ref="M160:P161"/>
    <mergeCell ref="Q160:T161"/>
    <mergeCell ref="U160:W161"/>
    <mergeCell ref="S154:T155"/>
    <mergeCell ref="U154:W155"/>
    <mergeCell ref="A156:K156"/>
    <mergeCell ref="M156:W156"/>
    <mergeCell ref="A157:G157"/>
    <mergeCell ref="H157:K157"/>
    <mergeCell ref="M157:S157"/>
    <mergeCell ref="T157:W157"/>
    <mergeCell ref="A154:E155"/>
    <mergeCell ref="F154:F155"/>
    <mergeCell ref="G154:H155"/>
    <mergeCell ref="I154:K155"/>
    <mergeCell ref="M154:Q155"/>
    <mergeCell ref="R154:R155"/>
    <mergeCell ref="A149:D150"/>
    <mergeCell ref="E149:K150"/>
    <mergeCell ref="M149:P150"/>
    <mergeCell ref="Q149:W150"/>
    <mergeCell ref="A151:D152"/>
    <mergeCell ref="E151:H152"/>
    <mergeCell ref="I151:K152"/>
    <mergeCell ref="M151:P152"/>
    <mergeCell ref="Q151:T152"/>
    <mergeCell ref="U151:W152"/>
    <mergeCell ref="S145:T146"/>
    <mergeCell ref="U145:W146"/>
    <mergeCell ref="A147:K147"/>
    <mergeCell ref="M147:W147"/>
    <mergeCell ref="A148:G148"/>
    <mergeCell ref="H148:K148"/>
    <mergeCell ref="M148:S148"/>
    <mergeCell ref="T148:W148"/>
    <mergeCell ref="A145:E146"/>
    <mergeCell ref="F145:F146"/>
    <mergeCell ref="G145:H146"/>
    <mergeCell ref="I145:K146"/>
    <mergeCell ref="M145:Q146"/>
    <mergeCell ref="R145:R146"/>
    <mergeCell ref="A140:D141"/>
    <mergeCell ref="E140:K141"/>
    <mergeCell ref="M140:P141"/>
    <mergeCell ref="Q140:W141"/>
    <mergeCell ref="A142:D143"/>
    <mergeCell ref="E142:H143"/>
    <mergeCell ref="I142:K143"/>
    <mergeCell ref="M142:P143"/>
    <mergeCell ref="Q142:T143"/>
    <mergeCell ref="U142:W143"/>
    <mergeCell ref="S136:T137"/>
    <mergeCell ref="U136:W137"/>
    <mergeCell ref="A138:K138"/>
    <mergeCell ref="M138:W138"/>
    <mergeCell ref="A139:G139"/>
    <mergeCell ref="H139:K139"/>
    <mergeCell ref="M139:S139"/>
    <mergeCell ref="T139:W139"/>
    <mergeCell ref="A136:E137"/>
    <mergeCell ref="F136:F137"/>
    <mergeCell ref="G136:H137"/>
    <mergeCell ref="I136:K137"/>
    <mergeCell ref="M136:Q137"/>
    <mergeCell ref="R136:R137"/>
    <mergeCell ref="A131:D132"/>
    <mergeCell ref="E131:K132"/>
    <mergeCell ref="M131:P132"/>
    <mergeCell ref="Q131:W132"/>
    <mergeCell ref="A133:D134"/>
    <mergeCell ref="E133:H134"/>
    <mergeCell ref="I133:K134"/>
    <mergeCell ref="M133:P134"/>
    <mergeCell ref="Q133:T134"/>
    <mergeCell ref="U133:W134"/>
    <mergeCell ref="S127:T128"/>
    <mergeCell ref="U127:W128"/>
    <mergeCell ref="A129:K129"/>
    <mergeCell ref="M129:W129"/>
    <mergeCell ref="A130:G130"/>
    <mergeCell ref="H130:K130"/>
    <mergeCell ref="M130:S130"/>
    <mergeCell ref="T130:W130"/>
    <mergeCell ref="A127:E128"/>
    <mergeCell ref="F127:F128"/>
    <mergeCell ref="G127:H128"/>
    <mergeCell ref="I127:K128"/>
    <mergeCell ref="M127:Q128"/>
    <mergeCell ref="R127:R128"/>
    <mergeCell ref="A122:D123"/>
    <mergeCell ref="E122:K123"/>
    <mergeCell ref="M122:P123"/>
    <mergeCell ref="Q122:W123"/>
    <mergeCell ref="A124:D125"/>
    <mergeCell ref="E124:H125"/>
    <mergeCell ref="I124:K125"/>
    <mergeCell ref="M124:P125"/>
    <mergeCell ref="Q124:T125"/>
    <mergeCell ref="U124:W125"/>
    <mergeCell ref="S118:T119"/>
    <mergeCell ref="U118:W119"/>
    <mergeCell ref="A120:K120"/>
    <mergeCell ref="M120:W120"/>
    <mergeCell ref="A121:G121"/>
    <mergeCell ref="H121:K121"/>
    <mergeCell ref="M121:S121"/>
    <mergeCell ref="T121:W121"/>
    <mergeCell ref="A118:E119"/>
    <mergeCell ref="F118:F119"/>
    <mergeCell ref="G118:H119"/>
    <mergeCell ref="I118:K119"/>
    <mergeCell ref="M118:Q119"/>
    <mergeCell ref="R118:R119"/>
    <mergeCell ref="A113:D114"/>
    <mergeCell ref="E113:K114"/>
    <mergeCell ref="M113:P114"/>
    <mergeCell ref="Q113:W114"/>
    <mergeCell ref="A115:D116"/>
    <mergeCell ref="E115:H116"/>
    <mergeCell ref="I115:K116"/>
    <mergeCell ref="M115:P116"/>
    <mergeCell ref="Q115:T116"/>
    <mergeCell ref="U115:W116"/>
    <mergeCell ref="S109:T110"/>
    <mergeCell ref="U109:W110"/>
    <mergeCell ref="A111:K111"/>
    <mergeCell ref="M111:W111"/>
    <mergeCell ref="A112:G112"/>
    <mergeCell ref="H112:K112"/>
    <mergeCell ref="M112:S112"/>
    <mergeCell ref="T112:W112"/>
    <mergeCell ref="A109:E110"/>
    <mergeCell ref="F109:F110"/>
    <mergeCell ref="G109:H110"/>
    <mergeCell ref="I109:K110"/>
    <mergeCell ref="M109:Q110"/>
    <mergeCell ref="R109:R110"/>
    <mergeCell ref="A104:D105"/>
    <mergeCell ref="E104:K105"/>
    <mergeCell ref="M104:P105"/>
    <mergeCell ref="Q104:W105"/>
    <mergeCell ref="A106:D107"/>
    <mergeCell ref="E106:H107"/>
    <mergeCell ref="I106:K107"/>
    <mergeCell ref="M106:P107"/>
    <mergeCell ref="Q106:T107"/>
    <mergeCell ref="U106:W107"/>
    <mergeCell ref="S100:T101"/>
    <mergeCell ref="U100:W101"/>
    <mergeCell ref="A102:K102"/>
    <mergeCell ref="M102:W102"/>
    <mergeCell ref="A103:G103"/>
    <mergeCell ref="H103:K103"/>
    <mergeCell ref="M103:S103"/>
    <mergeCell ref="T103:W103"/>
    <mergeCell ref="A100:E101"/>
    <mergeCell ref="F100:F101"/>
    <mergeCell ref="G100:H101"/>
    <mergeCell ref="I100:K101"/>
    <mergeCell ref="M100:Q101"/>
    <mergeCell ref="R100:R101"/>
    <mergeCell ref="A95:D96"/>
    <mergeCell ref="E95:K96"/>
    <mergeCell ref="M95:P96"/>
    <mergeCell ref="Q95:W96"/>
    <mergeCell ref="A97:D98"/>
    <mergeCell ref="E97:H98"/>
    <mergeCell ref="I97:K98"/>
    <mergeCell ref="M97:P98"/>
    <mergeCell ref="Q97:T98"/>
    <mergeCell ref="U97:W98"/>
    <mergeCell ref="S91:T92"/>
    <mergeCell ref="U91:W92"/>
    <mergeCell ref="A93:K93"/>
    <mergeCell ref="M93:W93"/>
    <mergeCell ref="A94:G94"/>
    <mergeCell ref="H94:K94"/>
    <mergeCell ref="M94:S94"/>
    <mergeCell ref="T94:W94"/>
    <mergeCell ref="A91:E92"/>
    <mergeCell ref="F91:F92"/>
    <mergeCell ref="G91:H92"/>
    <mergeCell ref="I91:K92"/>
    <mergeCell ref="M91:Q92"/>
    <mergeCell ref="R91:R92"/>
    <mergeCell ref="A86:D87"/>
    <mergeCell ref="E86:K87"/>
    <mergeCell ref="M86:P87"/>
    <mergeCell ref="Q86:W87"/>
    <mergeCell ref="A88:D89"/>
    <mergeCell ref="E88:H89"/>
    <mergeCell ref="I88:K89"/>
    <mergeCell ref="M88:P89"/>
    <mergeCell ref="Q88:T89"/>
    <mergeCell ref="U88:W89"/>
    <mergeCell ref="S82:T83"/>
    <mergeCell ref="U82:W83"/>
    <mergeCell ref="A84:K84"/>
    <mergeCell ref="M84:W84"/>
    <mergeCell ref="A85:G85"/>
    <mergeCell ref="H85:K85"/>
    <mergeCell ref="M85:S85"/>
    <mergeCell ref="T85:W85"/>
    <mergeCell ref="A82:E83"/>
    <mergeCell ref="F82:F83"/>
    <mergeCell ref="G82:H83"/>
    <mergeCell ref="I82:K83"/>
    <mergeCell ref="M82:Q83"/>
    <mergeCell ref="R82:R83"/>
    <mergeCell ref="A77:D78"/>
    <mergeCell ref="E77:K78"/>
    <mergeCell ref="M77:P78"/>
    <mergeCell ref="Q77:W78"/>
    <mergeCell ref="A79:D80"/>
    <mergeCell ref="E79:H80"/>
    <mergeCell ref="I79:K80"/>
    <mergeCell ref="M79:P80"/>
    <mergeCell ref="Q79:T80"/>
    <mergeCell ref="U79:W80"/>
    <mergeCell ref="S73:T74"/>
    <mergeCell ref="U73:W74"/>
    <mergeCell ref="A75:K75"/>
    <mergeCell ref="M75:W75"/>
    <mergeCell ref="A76:G76"/>
    <mergeCell ref="H76:K76"/>
    <mergeCell ref="M76:S76"/>
    <mergeCell ref="T76:W76"/>
    <mergeCell ref="A73:E74"/>
    <mergeCell ref="F73:F74"/>
    <mergeCell ref="G73:H74"/>
    <mergeCell ref="I73:K74"/>
    <mergeCell ref="M73:Q74"/>
    <mergeCell ref="R73:R74"/>
    <mergeCell ref="A68:D69"/>
    <mergeCell ref="E68:K69"/>
    <mergeCell ref="M68:P69"/>
    <mergeCell ref="Q68:W69"/>
    <mergeCell ref="A70:D71"/>
    <mergeCell ref="E70:H71"/>
    <mergeCell ref="I70:K71"/>
    <mergeCell ref="M70:P71"/>
    <mergeCell ref="Q70:T71"/>
    <mergeCell ref="U70:W71"/>
    <mergeCell ref="S64:T65"/>
    <mergeCell ref="U64:W65"/>
    <mergeCell ref="A66:K66"/>
    <mergeCell ref="M66:W66"/>
    <mergeCell ref="A67:G67"/>
    <mergeCell ref="H67:K67"/>
    <mergeCell ref="M67:S67"/>
    <mergeCell ref="T67:W67"/>
    <mergeCell ref="A64:E65"/>
    <mergeCell ref="F64:F65"/>
    <mergeCell ref="G64:H65"/>
    <mergeCell ref="I64:K65"/>
    <mergeCell ref="M64:Q65"/>
    <mergeCell ref="R64:R65"/>
    <mergeCell ref="A59:D60"/>
    <mergeCell ref="E59:K60"/>
    <mergeCell ref="M59:P60"/>
    <mergeCell ref="Q59:W60"/>
    <mergeCell ref="A61:D62"/>
    <mergeCell ref="E61:H62"/>
    <mergeCell ref="I61:K62"/>
    <mergeCell ref="M61:P62"/>
    <mergeCell ref="Q61:T62"/>
    <mergeCell ref="U61:W62"/>
    <mergeCell ref="S55:T56"/>
    <mergeCell ref="U55:W56"/>
    <mergeCell ref="A57:K57"/>
    <mergeCell ref="M57:W57"/>
    <mergeCell ref="A58:G58"/>
    <mergeCell ref="H58:K58"/>
    <mergeCell ref="M58:S58"/>
    <mergeCell ref="T58:W58"/>
    <mergeCell ref="A55:E56"/>
    <mergeCell ref="F55:F56"/>
    <mergeCell ref="G55:H56"/>
    <mergeCell ref="I55:K56"/>
    <mergeCell ref="M55:Q56"/>
    <mergeCell ref="R55:R56"/>
    <mergeCell ref="A50:D51"/>
    <mergeCell ref="E50:K51"/>
    <mergeCell ref="M50:P51"/>
    <mergeCell ref="Q50:W51"/>
    <mergeCell ref="A52:D53"/>
    <mergeCell ref="E52:H53"/>
    <mergeCell ref="I52:K53"/>
    <mergeCell ref="M52:P53"/>
    <mergeCell ref="Q52:T53"/>
    <mergeCell ref="U52:W53"/>
    <mergeCell ref="S46:T47"/>
    <mergeCell ref="U46:W47"/>
    <mergeCell ref="A48:K48"/>
    <mergeCell ref="M48:W48"/>
    <mergeCell ref="A49:G49"/>
    <mergeCell ref="H49:K49"/>
    <mergeCell ref="M49:S49"/>
    <mergeCell ref="T49:W49"/>
    <mergeCell ref="A46:E47"/>
    <mergeCell ref="F46:F47"/>
    <mergeCell ref="G46:H47"/>
    <mergeCell ref="I46:K47"/>
    <mergeCell ref="M46:Q47"/>
    <mergeCell ref="R46:R47"/>
    <mergeCell ref="A41:D42"/>
    <mergeCell ref="E41:K42"/>
    <mergeCell ref="M41:P42"/>
    <mergeCell ref="Q41:W42"/>
    <mergeCell ref="A43:D44"/>
    <mergeCell ref="E43:H44"/>
    <mergeCell ref="I43:K44"/>
    <mergeCell ref="M43:P44"/>
    <mergeCell ref="Q43:T44"/>
    <mergeCell ref="U43:W44"/>
    <mergeCell ref="S37:T38"/>
    <mergeCell ref="U37:W38"/>
    <mergeCell ref="A39:K39"/>
    <mergeCell ref="M39:W39"/>
    <mergeCell ref="A40:G40"/>
    <mergeCell ref="H40:K40"/>
    <mergeCell ref="M40:S40"/>
    <mergeCell ref="T40:W40"/>
    <mergeCell ref="A37:E38"/>
    <mergeCell ref="F37:F38"/>
    <mergeCell ref="G37:H38"/>
    <mergeCell ref="I37:K38"/>
    <mergeCell ref="M37:Q38"/>
    <mergeCell ref="R37:R38"/>
    <mergeCell ref="A32:D33"/>
    <mergeCell ref="E32:K33"/>
    <mergeCell ref="M32:P33"/>
    <mergeCell ref="Q32:W33"/>
    <mergeCell ref="A34:D35"/>
    <mergeCell ref="E34:H35"/>
    <mergeCell ref="I34:K35"/>
    <mergeCell ref="M34:P35"/>
    <mergeCell ref="Q34:T35"/>
    <mergeCell ref="U34:W35"/>
    <mergeCell ref="S28:T29"/>
    <mergeCell ref="U28:W29"/>
    <mergeCell ref="A30:K30"/>
    <mergeCell ref="M30:W30"/>
    <mergeCell ref="A31:G31"/>
    <mergeCell ref="H31:K31"/>
    <mergeCell ref="M31:S31"/>
    <mergeCell ref="T31:W31"/>
    <mergeCell ref="A28:E29"/>
    <mergeCell ref="F28:F29"/>
    <mergeCell ref="G28:H29"/>
    <mergeCell ref="I28:K29"/>
    <mergeCell ref="M28:Q29"/>
    <mergeCell ref="R28:R29"/>
    <mergeCell ref="A23:D24"/>
    <mergeCell ref="E23:K24"/>
    <mergeCell ref="M23:P24"/>
    <mergeCell ref="Q23:W24"/>
    <mergeCell ref="A25:D26"/>
    <mergeCell ref="E25:H26"/>
    <mergeCell ref="I25:K26"/>
    <mergeCell ref="M25:P26"/>
    <mergeCell ref="Q25:T26"/>
    <mergeCell ref="U25:W26"/>
    <mergeCell ref="S19:T20"/>
    <mergeCell ref="U19:W20"/>
    <mergeCell ref="A21:K21"/>
    <mergeCell ref="M21:W21"/>
    <mergeCell ref="A22:G22"/>
    <mergeCell ref="H22:K22"/>
    <mergeCell ref="M22:S22"/>
    <mergeCell ref="T22:W22"/>
    <mergeCell ref="A19:E20"/>
    <mergeCell ref="F19:F20"/>
    <mergeCell ref="G19:H20"/>
    <mergeCell ref="I19:K20"/>
    <mergeCell ref="M19:Q20"/>
    <mergeCell ref="R19:R20"/>
    <mergeCell ref="A14:D15"/>
    <mergeCell ref="E14:K15"/>
    <mergeCell ref="M14:P15"/>
    <mergeCell ref="Q14:W15"/>
    <mergeCell ref="A16:D17"/>
    <mergeCell ref="E16:H17"/>
    <mergeCell ref="I16:K17"/>
    <mergeCell ref="M16:P17"/>
    <mergeCell ref="Q16:T17"/>
    <mergeCell ref="U16:W17"/>
    <mergeCell ref="S10:T11"/>
    <mergeCell ref="U10:W11"/>
    <mergeCell ref="A12:K12"/>
    <mergeCell ref="M12:W12"/>
    <mergeCell ref="A13:G13"/>
    <mergeCell ref="H13:K13"/>
    <mergeCell ref="M13:S13"/>
    <mergeCell ref="T13:W13"/>
    <mergeCell ref="A10:E11"/>
    <mergeCell ref="F10:F11"/>
    <mergeCell ref="G10:H11"/>
    <mergeCell ref="I10:K11"/>
    <mergeCell ref="M10:Q11"/>
    <mergeCell ref="R10:R11"/>
    <mergeCell ref="A5:D6"/>
    <mergeCell ref="E5:K6"/>
    <mergeCell ref="M5:P6"/>
    <mergeCell ref="Q5:W6"/>
    <mergeCell ref="A7:D8"/>
    <mergeCell ref="E7:H8"/>
    <mergeCell ref="I7:K8"/>
    <mergeCell ref="M7:P8"/>
    <mergeCell ref="Q7:T8"/>
    <mergeCell ref="U7:W8"/>
    <mergeCell ref="S1:T2"/>
    <mergeCell ref="U1:W2"/>
    <mergeCell ref="A3:K3"/>
    <mergeCell ref="M3:W3"/>
    <mergeCell ref="A4:G4"/>
    <mergeCell ref="H4:K4"/>
    <mergeCell ref="M4:S4"/>
    <mergeCell ref="T4:W4"/>
    <mergeCell ref="A1:E2"/>
    <mergeCell ref="F1:F2"/>
    <mergeCell ref="G1:H2"/>
    <mergeCell ref="I1:K2"/>
    <mergeCell ref="M1:Q2"/>
    <mergeCell ref="R1:R2"/>
  </mergeCells>
  <dataValidations count="1">
    <dataValidation type="list" allowBlank="1" showInputMessage="1" sqref="A16 A7 A277 A25 A34 A286 M25 M7 M34 M16 A61 A43 M43 A70 A79 A52 M70 M52 M79 M61 A106 A88 M88 A115 A142 A97 M115 M97 M277 M106 M259 A133 M286 A151 M268 A313 A295 M295 A322 A331 A304 M322 M304 M331 M313 A358 A340 M340 A367 A349 M367 M349 M358 A160 M151 A376 M133 A124 M160 M124 M142 A187 A169 M169 A196 A205 A178 M196 M178 M205 M187 A232 A214 M214 A241 A223 M241 M223 M232 A250 M376 M250 A268 A259 A394 A385 A403 A412 M403 M385 M412 M394 A439 A421 M421 A448 A457 A430 M448 M430 M457 M439 A484 A466 M466 A493 A475 M493 M475 M484 A502 M502 A520 A511 A781 A529 A538 A790 M529 M511 M538 M520 A565 A547 M547 A574 A583 A556 M574 M556 M583 M565 A610 A592 M592 A619 A646 A601 M619 M601 M781 M610 M763 A637 M790 A655 M772 A817 A799 M799 A826 A835 A808 M826 M808 M835 M817 A862 A844 M844 A871 A853 M871 M853 M862 A664 M655 A880 M637 A628 M664 M628 M646 A691 A673 M673 A700 A709 A682 M700 M682 M709 M691 A736 A718 M718 A745 A727 M745 M727 M736 A754 M880 M754 A772 A763 A898 A889 A907 A916 M907 M889 M916 M898 A943 A925 M925 A952 A961 A934 M952 M934 M961 M943 A970 M970" xr:uid="{CC4C461A-FB05-4E6D-814B-D62D7C307969}">
      <formula1>chant</formula1>
    </dataValidation>
  </dataValidations>
  <printOptions horizontalCentered="1"/>
  <pageMargins left="0.11811023622047245" right="0.11811023622047245" top="0.39370078740157483" bottom="0" header="0" footer="0"/>
  <pageSetup paperSize="9" scale="92" orientation="portrait" r:id="rId1"/>
  <headerFooter alignWithMargins="0">
    <oddHeader>&amp;C&amp;"Arial,Gras italique"&amp;12&amp;A&amp;R&amp;8   page&amp;P /&amp;N</oddHeader>
  </headerFooter>
  <rowBreaks count="21" manualBreakCount="21">
    <brk id="45" max="22" man="1"/>
    <brk id="90" max="22" man="1"/>
    <brk id="135" max="22" man="1"/>
    <brk id="180" max="22" man="1"/>
    <brk id="225" max="22" man="1"/>
    <brk id="270" max="22" man="1"/>
    <brk id="315" max="22" man="1"/>
    <brk id="360" max="22" man="1"/>
    <brk id="405" max="22" man="1"/>
    <brk id="450" max="22" man="1"/>
    <brk id="495" max="22" man="1"/>
    <brk id="540" max="22" man="1"/>
    <brk id="585" max="22" man="1"/>
    <brk id="630" max="22" man="1"/>
    <brk id="675" max="22" man="1"/>
    <brk id="720" max="22" man="1"/>
    <brk id="765" max="22" man="1"/>
    <brk id="810" max="22" man="1"/>
    <brk id="855" max="22" man="1"/>
    <brk id="900" max="22" man="1"/>
    <brk id="945" max="22" man="1"/>
  </rowBreak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3477A8-278F-4E53-A6AF-C27F75DE9771}">
  <sheetPr codeName="Feuil6">
    <tabColor rgb="FF00B050"/>
  </sheetPr>
  <dimension ref="A1:F420"/>
  <sheetViews>
    <sheetView view="pageBreakPreview" zoomScale="40" zoomScaleNormal="100" zoomScaleSheetLayoutView="40" workbookViewId="0">
      <selection activeCell="F1" sqref="F1"/>
    </sheetView>
  </sheetViews>
  <sheetFormatPr baseColWidth="10" defaultRowHeight="15" x14ac:dyDescent="0.25"/>
  <cols>
    <col min="1" max="1" width="28.7109375" style="138" customWidth="1"/>
    <col min="2" max="2" width="25.28515625" style="139" customWidth="1"/>
    <col min="3" max="3" width="53" customWidth="1"/>
    <col min="4" max="4" width="8.7109375" customWidth="1"/>
    <col min="5" max="5" width="20.28515625" customWidth="1"/>
    <col min="6" max="6" width="39.85546875" customWidth="1"/>
  </cols>
  <sheetData>
    <row r="1" spans="1:6" ht="103.5" customHeight="1" thickBot="1" x14ac:dyDescent="0.3">
      <c r="A1" s="104"/>
      <c r="B1" s="105"/>
      <c r="C1" s="106"/>
      <c r="D1" s="107"/>
      <c r="E1" s="108" t="s">
        <v>417</v>
      </c>
      <c r="F1" s="109"/>
    </row>
    <row r="2" spans="1:6" ht="53.25" customHeight="1" thickBot="1" x14ac:dyDescent="0.3">
      <c r="A2" s="110"/>
      <c r="B2" s="111"/>
      <c r="C2" s="111"/>
      <c r="D2" s="112"/>
      <c r="E2" s="113" t="s">
        <v>418</v>
      </c>
      <c r="F2" s="114"/>
    </row>
    <row r="3" spans="1:6" ht="26.25" hidden="1" customHeight="1" thickBot="1" x14ac:dyDescent="0.3">
      <c r="A3" s="115"/>
      <c r="B3" s="116"/>
      <c r="C3" s="116"/>
      <c r="D3" s="116"/>
      <c r="E3" s="116"/>
      <c r="F3" s="117"/>
    </row>
    <row r="4" spans="1:6" ht="27.75" customHeight="1" thickBot="1" x14ac:dyDescent="0.3">
      <c r="A4" s="118" t="s">
        <v>419</v>
      </c>
      <c r="B4" s="119" t="s">
        <v>420</v>
      </c>
      <c r="C4" s="119" t="s">
        <v>421</v>
      </c>
      <c r="D4" s="119" t="s">
        <v>422</v>
      </c>
      <c r="E4" s="119" t="s">
        <v>423</v>
      </c>
      <c r="F4" s="120" t="s">
        <v>424</v>
      </c>
    </row>
    <row r="5" spans="1:6" ht="27.75" customHeight="1" x14ac:dyDescent="0.25">
      <c r="A5" s="121"/>
      <c r="B5" s="122"/>
      <c r="C5" s="123"/>
      <c r="D5" s="124"/>
      <c r="E5" s="124"/>
      <c r="F5" s="125"/>
    </row>
    <row r="6" spans="1:6" ht="27.75" customHeight="1" x14ac:dyDescent="0.25">
      <c r="A6" s="126"/>
      <c r="B6" s="122"/>
      <c r="C6" s="123"/>
      <c r="D6" s="124"/>
      <c r="E6" s="127"/>
      <c r="F6" s="128"/>
    </row>
    <row r="7" spans="1:6" ht="27.75" customHeight="1" x14ac:dyDescent="0.25">
      <c r="A7" s="126"/>
      <c r="B7" s="122"/>
      <c r="C7" s="123"/>
      <c r="D7" s="124"/>
      <c r="E7" s="127"/>
      <c r="F7" s="128"/>
    </row>
    <row r="8" spans="1:6" ht="27.75" customHeight="1" x14ac:dyDescent="0.25">
      <c r="A8" s="126"/>
      <c r="B8" s="122"/>
      <c r="C8" s="123"/>
      <c r="D8" s="124"/>
      <c r="E8" s="127"/>
      <c r="F8" s="128"/>
    </row>
    <row r="9" spans="1:6" ht="27.75" customHeight="1" x14ac:dyDescent="0.3">
      <c r="A9" s="126"/>
      <c r="B9" s="122"/>
      <c r="C9" s="123"/>
      <c r="D9" s="124"/>
      <c r="E9" s="127"/>
      <c r="F9" s="129"/>
    </row>
    <row r="10" spans="1:6" ht="27.75" customHeight="1" x14ac:dyDescent="0.3">
      <c r="A10" s="126"/>
      <c r="B10" s="122"/>
      <c r="C10" s="123"/>
      <c r="D10" s="124"/>
      <c r="E10" s="130"/>
      <c r="F10" s="129"/>
    </row>
    <row r="11" spans="1:6" ht="27.75" customHeight="1" x14ac:dyDescent="0.3">
      <c r="A11" s="131"/>
      <c r="B11" s="122"/>
      <c r="C11" s="123"/>
      <c r="D11" s="124"/>
      <c r="E11" s="130"/>
      <c r="F11" s="129"/>
    </row>
    <row r="12" spans="1:6" ht="27.75" customHeight="1" x14ac:dyDescent="0.3">
      <c r="A12" s="126"/>
      <c r="B12" s="122"/>
      <c r="C12" s="123"/>
      <c r="D12" s="124"/>
      <c r="E12" s="130"/>
      <c r="F12" s="129"/>
    </row>
    <row r="13" spans="1:6" ht="27.75" customHeight="1" x14ac:dyDescent="0.3">
      <c r="A13" s="126"/>
      <c r="B13" s="122"/>
      <c r="C13" s="123"/>
      <c r="D13" s="124"/>
      <c r="E13" s="130"/>
      <c r="F13" s="129"/>
    </row>
    <row r="14" spans="1:6" ht="27.75" customHeight="1" x14ac:dyDescent="0.3">
      <c r="A14" s="126"/>
      <c r="B14" s="122"/>
      <c r="C14" s="123"/>
      <c r="D14" s="124"/>
      <c r="E14" s="130"/>
      <c r="F14" s="129"/>
    </row>
    <row r="15" spans="1:6" ht="27.75" customHeight="1" x14ac:dyDescent="0.3">
      <c r="A15" s="126"/>
      <c r="B15" s="122"/>
      <c r="C15" s="123"/>
      <c r="D15" s="124"/>
      <c r="E15" s="130"/>
      <c r="F15" s="129"/>
    </row>
    <row r="16" spans="1:6" ht="27.75" customHeight="1" x14ac:dyDescent="0.3">
      <c r="A16" s="126"/>
      <c r="B16" s="122"/>
      <c r="C16" s="123"/>
      <c r="D16" s="124"/>
      <c r="E16" s="130"/>
      <c r="F16" s="129"/>
    </row>
    <row r="17" spans="1:6" ht="27.75" customHeight="1" x14ac:dyDescent="0.3">
      <c r="A17" s="126"/>
      <c r="B17" s="122"/>
      <c r="C17" s="123"/>
      <c r="D17" s="124"/>
      <c r="E17" s="130"/>
      <c r="F17" s="129"/>
    </row>
    <row r="18" spans="1:6" ht="27.75" customHeight="1" x14ac:dyDescent="0.25">
      <c r="A18" s="132"/>
      <c r="B18" s="122"/>
      <c r="C18" s="123"/>
      <c r="D18" s="124"/>
      <c r="E18" s="133"/>
      <c r="F18" s="134"/>
    </row>
    <row r="19" spans="1:6" ht="27.75" customHeight="1" x14ac:dyDescent="0.25">
      <c r="A19" s="132"/>
      <c r="B19" s="122"/>
      <c r="C19" s="123"/>
      <c r="D19" s="124"/>
      <c r="E19" s="133"/>
      <c r="F19" s="134"/>
    </row>
    <row r="20" spans="1:6" ht="27.75" customHeight="1" x14ac:dyDescent="0.25">
      <c r="A20" s="132"/>
      <c r="B20" s="122"/>
      <c r="C20" s="123"/>
      <c r="D20" s="124"/>
      <c r="E20" s="133"/>
      <c r="F20" s="134"/>
    </row>
    <row r="21" spans="1:6" ht="27.75" customHeight="1" thickBot="1" x14ac:dyDescent="0.3">
      <c r="A21" s="135"/>
      <c r="B21" s="122"/>
      <c r="C21" s="123"/>
      <c r="D21" s="124"/>
      <c r="E21" s="136"/>
      <c r="F21" s="137"/>
    </row>
    <row r="22" spans="1:6" ht="103.5" customHeight="1" thickBot="1" x14ac:dyDescent="0.3">
      <c r="A22" s="104"/>
      <c r="B22" s="105"/>
      <c r="C22" s="106"/>
      <c r="D22" s="107"/>
      <c r="E22" s="108" t="s">
        <v>417</v>
      </c>
      <c r="F22" s="109"/>
    </row>
    <row r="23" spans="1:6" ht="53.25" customHeight="1" thickBot="1" x14ac:dyDescent="0.3">
      <c r="A23" s="110"/>
      <c r="B23" s="111"/>
      <c r="C23" s="111"/>
      <c r="D23" s="112"/>
      <c r="E23" s="113" t="s">
        <v>418</v>
      </c>
      <c r="F23" s="114"/>
    </row>
    <row r="24" spans="1:6" ht="26.25" hidden="1" customHeight="1" x14ac:dyDescent="0.25">
      <c r="A24" s="115"/>
      <c r="B24" s="116"/>
      <c r="C24" s="116"/>
      <c r="D24" s="116"/>
      <c r="E24" s="116"/>
      <c r="F24" s="117"/>
    </row>
    <row r="25" spans="1:6" ht="27.75" customHeight="1" thickBot="1" x14ac:dyDescent="0.3">
      <c r="A25" s="118" t="s">
        <v>419</v>
      </c>
      <c r="B25" s="119" t="s">
        <v>420</v>
      </c>
      <c r="C25" s="119" t="s">
        <v>421</v>
      </c>
      <c r="D25" s="119" t="s">
        <v>422</v>
      </c>
      <c r="E25" s="119" t="s">
        <v>423</v>
      </c>
      <c r="F25" s="120" t="s">
        <v>424</v>
      </c>
    </row>
    <row r="26" spans="1:6" ht="27.75" customHeight="1" x14ac:dyDescent="0.25">
      <c r="A26" s="121"/>
      <c r="B26" s="122"/>
      <c r="C26" s="123"/>
      <c r="D26" s="124"/>
      <c r="E26" s="124"/>
      <c r="F26" s="125"/>
    </row>
    <row r="27" spans="1:6" ht="27.75" customHeight="1" x14ac:dyDescent="0.25">
      <c r="A27" s="121"/>
      <c r="B27" s="122"/>
      <c r="C27" s="123"/>
      <c r="D27" s="124"/>
      <c r="E27" s="127"/>
      <c r="F27" s="128"/>
    </row>
    <row r="28" spans="1:6" ht="27.75" customHeight="1" x14ac:dyDescent="0.25">
      <c r="A28" s="126"/>
      <c r="B28" s="122"/>
      <c r="C28" s="123"/>
      <c r="D28" s="124"/>
      <c r="E28" s="127"/>
      <c r="F28" s="128"/>
    </row>
    <row r="29" spans="1:6" ht="27.75" customHeight="1" x14ac:dyDescent="0.25">
      <c r="A29" s="126"/>
      <c r="B29" s="122"/>
      <c r="C29" s="123"/>
      <c r="D29" s="124"/>
      <c r="E29" s="127"/>
      <c r="F29" s="128"/>
    </row>
    <row r="30" spans="1:6" ht="27.75" customHeight="1" x14ac:dyDescent="0.3">
      <c r="A30" s="126"/>
      <c r="B30" s="122"/>
      <c r="C30" s="123"/>
      <c r="D30" s="124"/>
      <c r="E30" s="127"/>
      <c r="F30" s="129"/>
    </row>
    <row r="31" spans="1:6" ht="27.75" customHeight="1" x14ac:dyDescent="0.3">
      <c r="A31" s="126"/>
      <c r="B31" s="122"/>
      <c r="C31" s="123"/>
      <c r="D31" s="124"/>
      <c r="E31" s="130"/>
      <c r="F31" s="129"/>
    </row>
    <row r="32" spans="1:6" ht="27.75" customHeight="1" x14ac:dyDescent="0.3">
      <c r="A32" s="131"/>
      <c r="B32" s="122"/>
      <c r="C32" s="123"/>
      <c r="D32" s="124"/>
      <c r="E32" s="130"/>
      <c r="F32" s="129"/>
    </row>
    <row r="33" spans="1:6" ht="27.75" customHeight="1" x14ac:dyDescent="0.3">
      <c r="A33" s="126"/>
      <c r="B33" s="122"/>
      <c r="C33" s="123"/>
      <c r="D33" s="124"/>
      <c r="E33" s="130"/>
      <c r="F33" s="129"/>
    </row>
    <row r="34" spans="1:6" ht="27.75" customHeight="1" x14ac:dyDescent="0.3">
      <c r="A34" s="126"/>
      <c r="B34" s="122"/>
      <c r="C34" s="123"/>
      <c r="D34" s="124"/>
      <c r="E34" s="130"/>
      <c r="F34" s="129"/>
    </row>
    <row r="35" spans="1:6" ht="27.75" customHeight="1" x14ac:dyDescent="0.3">
      <c r="A35" s="126"/>
      <c r="B35" s="122"/>
      <c r="C35" s="123"/>
      <c r="D35" s="124"/>
      <c r="E35" s="130"/>
      <c r="F35" s="129"/>
    </row>
    <row r="36" spans="1:6" ht="27.75" customHeight="1" x14ac:dyDescent="0.3">
      <c r="A36" s="126"/>
      <c r="B36" s="122"/>
      <c r="C36" s="123"/>
      <c r="D36" s="124"/>
      <c r="E36" s="130"/>
      <c r="F36" s="129"/>
    </row>
    <row r="37" spans="1:6" ht="27.75" customHeight="1" x14ac:dyDescent="0.3">
      <c r="A37" s="126"/>
      <c r="B37" s="122"/>
      <c r="C37" s="123"/>
      <c r="D37" s="124"/>
      <c r="E37" s="130"/>
      <c r="F37" s="129"/>
    </row>
    <row r="38" spans="1:6" ht="27.75" customHeight="1" x14ac:dyDescent="0.3">
      <c r="A38" s="126"/>
      <c r="B38" s="122"/>
      <c r="C38" s="123"/>
      <c r="D38" s="124"/>
      <c r="E38" s="130"/>
      <c r="F38" s="129"/>
    </row>
    <row r="39" spans="1:6" ht="27.75" customHeight="1" x14ac:dyDescent="0.25">
      <c r="A39" s="132"/>
      <c r="B39" s="122"/>
      <c r="C39" s="123"/>
      <c r="D39" s="124"/>
      <c r="E39" s="133"/>
      <c r="F39" s="134"/>
    </row>
    <row r="40" spans="1:6" ht="27.75" customHeight="1" x14ac:dyDescent="0.25">
      <c r="A40" s="132"/>
      <c r="B40" s="122"/>
      <c r="C40" s="123"/>
      <c r="D40" s="124"/>
      <c r="E40" s="133"/>
      <c r="F40" s="134"/>
    </row>
    <row r="41" spans="1:6" ht="27.75" customHeight="1" x14ac:dyDescent="0.25">
      <c r="A41" s="132"/>
      <c r="B41" s="122"/>
      <c r="C41" s="123"/>
      <c r="D41" s="124"/>
      <c r="E41" s="133"/>
      <c r="F41" s="134"/>
    </row>
    <row r="42" spans="1:6" ht="27.75" customHeight="1" thickBot="1" x14ac:dyDescent="0.3">
      <c r="A42" s="135"/>
      <c r="B42" s="122"/>
      <c r="C42" s="123"/>
      <c r="D42" s="124"/>
      <c r="E42" s="136"/>
      <c r="F42" s="137"/>
    </row>
    <row r="43" spans="1:6" ht="103.5" customHeight="1" thickBot="1" x14ac:dyDescent="0.3">
      <c r="A43" s="104"/>
      <c r="B43" s="105"/>
      <c r="C43" s="106"/>
      <c r="D43" s="107"/>
      <c r="E43" s="108" t="s">
        <v>417</v>
      </c>
      <c r="F43" s="109"/>
    </row>
    <row r="44" spans="1:6" ht="53.25" customHeight="1" thickBot="1" x14ac:dyDescent="0.3">
      <c r="A44" s="110"/>
      <c r="B44" s="111"/>
      <c r="C44" s="111"/>
      <c r="D44" s="112"/>
      <c r="E44" s="113" t="s">
        <v>418</v>
      </c>
      <c r="F44" s="114"/>
    </row>
    <row r="45" spans="1:6" ht="26.25" hidden="1" customHeight="1" x14ac:dyDescent="0.25">
      <c r="A45" s="115"/>
      <c r="B45" s="116"/>
      <c r="C45" s="116"/>
      <c r="D45" s="116"/>
      <c r="E45" s="116"/>
      <c r="F45" s="117"/>
    </row>
    <row r="46" spans="1:6" ht="27.75" customHeight="1" thickBot="1" x14ac:dyDescent="0.3">
      <c r="A46" s="118" t="s">
        <v>419</v>
      </c>
      <c r="B46" s="119" t="s">
        <v>420</v>
      </c>
      <c r="C46" s="119" t="s">
        <v>421</v>
      </c>
      <c r="D46" s="119" t="s">
        <v>422</v>
      </c>
      <c r="E46" s="119" t="s">
        <v>423</v>
      </c>
      <c r="F46" s="120" t="s">
        <v>424</v>
      </c>
    </row>
    <row r="47" spans="1:6" ht="27.75" customHeight="1" x14ac:dyDescent="0.25">
      <c r="A47" s="121"/>
      <c r="B47" s="122"/>
      <c r="C47" s="123"/>
      <c r="D47" s="124"/>
      <c r="E47" s="124"/>
      <c r="F47" s="125"/>
    </row>
    <row r="48" spans="1:6" ht="27.75" customHeight="1" x14ac:dyDescent="0.25">
      <c r="A48" s="121"/>
      <c r="B48" s="122"/>
      <c r="C48" s="123"/>
      <c r="D48" s="124"/>
      <c r="E48" s="127"/>
      <c r="F48" s="128"/>
    </row>
    <row r="49" spans="1:6" ht="27.75" customHeight="1" x14ac:dyDescent="0.25">
      <c r="A49" s="126"/>
      <c r="B49" s="122"/>
      <c r="C49" s="123"/>
      <c r="D49" s="124"/>
      <c r="E49" s="127"/>
      <c r="F49" s="128"/>
    </row>
    <row r="50" spans="1:6" ht="27.75" customHeight="1" x14ac:dyDescent="0.25">
      <c r="A50" s="126"/>
      <c r="B50" s="122"/>
      <c r="C50" s="123"/>
      <c r="D50" s="124"/>
      <c r="E50" s="127"/>
      <c r="F50" s="128"/>
    </row>
    <row r="51" spans="1:6" ht="27.75" customHeight="1" x14ac:dyDescent="0.3">
      <c r="A51" s="126"/>
      <c r="B51" s="122"/>
      <c r="C51" s="123"/>
      <c r="D51" s="124"/>
      <c r="E51" s="127"/>
      <c r="F51" s="129"/>
    </row>
    <row r="52" spans="1:6" ht="27.75" customHeight="1" x14ac:dyDescent="0.3">
      <c r="A52" s="126"/>
      <c r="B52" s="122"/>
      <c r="C52" s="123"/>
      <c r="D52" s="124"/>
      <c r="E52" s="130"/>
      <c r="F52" s="129"/>
    </row>
    <row r="53" spans="1:6" ht="27.75" customHeight="1" x14ac:dyDescent="0.3">
      <c r="A53" s="131"/>
      <c r="B53" s="122"/>
      <c r="C53" s="123"/>
      <c r="D53" s="124"/>
      <c r="E53" s="130"/>
      <c r="F53" s="129"/>
    </row>
    <row r="54" spans="1:6" ht="27.75" customHeight="1" x14ac:dyDescent="0.3">
      <c r="A54" s="126"/>
      <c r="B54" s="122"/>
      <c r="C54" s="123"/>
      <c r="D54" s="124"/>
      <c r="E54" s="130"/>
      <c r="F54" s="129"/>
    </row>
    <row r="55" spans="1:6" ht="27.75" customHeight="1" x14ac:dyDescent="0.3">
      <c r="A55" s="126"/>
      <c r="B55" s="122"/>
      <c r="C55" s="123"/>
      <c r="D55" s="124"/>
      <c r="E55" s="130"/>
      <c r="F55" s="129"/>
    </row>
    <row r="56" spans="1:6" ht="27.75" customHeight="1" x14ac:dyDescent="0.3">
      <c r="A56" s="126"/>
      <c r="B56" s="122"/>
      <c r="C56" s="123"/>
      <c r="D56" s="124"/>
      <c r="E56" s="130"/>
      <c r="F56" s="129"/>
    </row>
    <row r="57" spans="1:6" ht="27.75" customHeight="1" x14ac:dyDescent="0.3">
      <c r="A57" s="126"/>
      <c r="B57" s="122"/>
      <c r="C57" s="123"/>
      <c r="D57" s="124"/>
      <c r="E57" s="130"/>
      <c r="F57" s="129"/>
    </row>
    <row r="58" spans="1:6" ht="27.75" customHeight="1" x14ac:dyDescent="0.3">
      <c r="A58" s="126"/>
      <c r="B58" s="122"/>
      <c r="C58" s="123"/>
      <c r="D58" s="124"/>
      <c r="E58" s="130"/>
      <c r="F58" s="129"/>
    </row>
    <row r="59" spans="1:6" ht="27.75" customHeight="1" x14ac:dyDescent="0.3">
      <c r="A59" s="126"/>
      <c r="B59" s="122"/>
      <c r="C59" s="123"/>
      <c r="D59" s="124"/>
      <c r="E59" s="130"/>
      <c r="F59" s="129"/>
    </row>
    <row r="60" spans="1:6" ht="27.75" customHeight="1" x14ac:dyDescent="0.25">
      <c r="A60" s="132"/>
      <c r="B60" s="122"/>
      <c r="C60" s="123"/>
      <c r="D60" s="124"/>
      <c r="E60" s="133"/>
      <c r="F60" s="134"/>
    </row>
    <row r="61" spans="1:6" ht="27.75" customHeight="1" x14ac:dyDescent="0.25">
      <c r="A61" s="132"/>
      <c r="B61" s="122"/>
      <c r="C61" s="123"/>
      <c r="D61" s="124"/>
      <c r="E61" s="133"/>
      <c r="F61" s="134"/>
    </row>
    <row r="62" spans="1:6" ht="27.75" customHeight="1" x14ac:dyDescent="0.25">
      <c r="A62" s="132"/>
      <c r="B62" s="122"/>
      <c r="C62" s="123"/>
      <c r="D62" s="124"/>
      <c r="E62" s="133"/>
      <c r="F62" s="134"/>
    </row>
    <row r="63" spans="1:6" ht="27.75" customHeight="1" thickBot="1" x14ac:dyDescent="0.3">
      <c r="A63" s="135"/>
      <c r="B63" s="122"/>
      <c r="C63" s="123"/>
      <c r="D63" s="124"/>
      <c r="E63" s="136"/>
      <c r="F63" s="137"/>
    </row>
    <row r="64" spans="1:6" ht="103.5" customHeight="1" thickBot="1" x14ac:dyDescent="0.3">
      <c r="A64" s="104"/>
      <c r="B64" s="105"/>
      <c r="C64" s="106"/>
      <c r="D64" s="107"/>
      <c r="E64" s="108" t="s">
        <v>417</v>
      </c>
      <c r="F64" s="109"/>
    </row>
    <row r="65" spans="1:6" ht="53.25" customHeight="1" thickBot="1" x14ac:dyDescent="0.3">
      <c r="A65" s="110"/>
      <c r="B65" s="111"/>
      <c r="C65" s="111"/>
      <c r="D65" s="112"/>
      <c r="E65" s="113" t="s">
        <v>418</v>
      </c>
      <c r="F65" s="114"/>
    </row>
    <row r="66" spans="1:6" ht="26.25" hidden="1" customHeight="1" x14ac:dyDescent="0.25">
      <c r="A66" s="115"/>
      <c r="B66" s="116"/>
      <c r="C66" s="116"/>
      <c r="D66" s="116"/>
      <c r="E66" s="116"/>
      <c r="F66" s="117"/>
    </row>
    <row r="67" spans="1:6" ht="27.75" customHeight="1" thickBot="1" x14ac:dyDescent="0.3">
      <c r="A67" s="118" t="s">
        <v>419</v>
      </c>
      <c r="B67" s="119" t="s">
        <v>420</v>
      </c>
      <c r="C67" s="119" t="s">
        <v>421</v>
      </c>
      <c r="D67" s="119" t="s">
        <v>422</v>
      </c>
      <c r="E67" s="119" t="s">
        <v>423</v>
      </c>
      <c r="F67" s="120" t="s">
        <v>424</v>
      </c>
    </row>
    <row r="68" spans="1:6" ht="27.75" customHeight="1" x14ac:dyDescent="0.25">
      <c r="A68" s="121"/>
      <c r="B68" s="122"/>
      <c r="C68" s="123"/>
      <c r="D68" s="124"/>
      <c r="E68" s="124"/>
      <c r="F68" s="125"/>
    </row>
    <row r="69" spans="1:6" ht="27.75" customHeight="1" x14ac:dyDescent="0.25">
      <c r="A69" s="121"/>
      <c r="B69" s="122"/>
      <c r="C69" s="123"/>
      <c r="D69" s="124"/>
      <c r="E69" s="127"/>
      <c r="F69" s="128"/>
    </row>
    <row r="70" spans="1:6" ht="27.75" customHeight="1" x14ac:dyDescent="0.25">
      <c r="A70" s="126"/>
      <c r="B70" s="122"/>
      <c r="C70" s="123"/>
      <c r="D70" s="124"/>
      <c r="E70" s="127"/>
      <c r="F70" s="128"/>
    </row>
    <row r="71" spans="1:6" ht="27.75" customHeight="1" x14ac:dyDescent="0.25">
      <c r="A71" s="126"/>
      <c r="B71" s="122"/>
      <c r="C71" s="123"/>
      <c r="D71" s="124"/>
      <c r="E71" s="127"/>
      <c r="F71" s="128"/>
    </row>
    <row r="72" spans="1:6" ht="27.75" customHeight="1" x14ac:dyDescent="0.3">
      <c r="A72" s="126"/>
      <c r="B72" s="122"/>
      <c r="C72" s="123"/>
      <c r="D72" s="124"/>
      <c r="E72" s="127"/>
      <c r="F72" s="129"/>
    </row>
    <row r="73" spans="1:6" ht="27.75" customHeight="1" x14ac:dyDescent="0.3">
      <c r="A73" s="126"/>
      <c r="B73" s="122"/>
      <c r="C73" s="123"/>
      <c r="D73" s="124"/>
      <c r="E73" s="130"/>
      <c r="F73" s="129"/>
    </row>
    <row r="74" spans="1:6" ht="27.75" customHeight="1" x14ac:dyDescent="0.3">
      <c r="A74" s="131"/>
      <c r="B74" s="122"/>
      <c r="C74" s="123"/>
      <c r="D74" s="124"/>
      <c r="E74" s="130"/>
      <c r="F74" s="129"/>
    </row>
    <row r="75" spans="1:6" ht="27.75" customHeight="1" x14ac:dyDescent="0.3">
      <c r="A75" s="126"/>
      <c r="B75" s="122"/>
      <c r="C75" s="123"/>
      <c r="D75" s="124"/>
      <c r="E75" s="130"/>
      <c r="F75" s="129"/>
    </row>
    <row r="76" spans="1:6" ht="27.75" customHeight="1" x14ac:dyDescent="0.3">
      <c r="A76" s="126"/>
      <c r="B76" s="122"/>
      <c r="C76" s="123"/>
      <c r="D76" s="124"/>
      <c r="E76" s="130"/>
      <c r="F76" s="129"/>
    </row>
    <row r="77" spans="1:6" ht="27.75" customHeight="1" x14ac:dyDescent="0.3">
      <c r="A77" s="126"/>
      <c r="B77" s="122"/>
      <c r="C77" s="123"/>
      <c r="D77" s="124"/>
      <c r="E77" s="130"/>
      <c r="F77" s="129"/>
    </row>
    <row r="78" spans="1:6" ht="27.75" customHeight="1" x14ac:dyDescent="0.3">
      <c r="A78" s="126"/>
      <c r="B78" s="122"/>
      <c r="C78" s="123"/>
      <c r="D78" s="124"/>
      <c r="E78" s="130"/>
      <c r="F78" s="129"/>
    </row>
    <row r="79" spans="1:6" ht="27.75" customHeight="1" x14ac:dyDescent="0.3">
      <c r="A79" s="126"/>
      <c r="B79" s="122"/>
      <c r="C79" s="123"/>
      <c r="D79" s="124"/>
      <c r="E79" s="130"/>
      <c r="F79" s="129"/>
    </row>
    <row r="80" spans="1:6" ht="27.75" customHeight="1" x14ac:dyDescent="0.3">
      <c r="A80" s="126"/>
      <c r="B80" s="122"/>
      <c r="C80" s="123"/>
      <c r="D80" s="124"/>
      <c r="E80" s="130"/>
      <c r="F80" s="129"/>
    </row>
    <row r="81" spans="1:6" ht="27.75" customHeight="1" x14ac:dyDescent="0.25">
      <c r="A81" s="132"/>
      <c r="B81" s="122"/>
      <c r="C81" s="123"/>
      <c r="D81" s="124"/>
      <c r="E81" s="133"/>
      <c r="F81" s="134"/>
    </row>
    <row r="82" spans="1:6" ht="27.75" customHeight="1" x14ac:dyDescent="0.25">
      <c r="A82" s="132"/>
      <c r="B82" s="122"/>
      <c r="C82" s="123"/>
      <c r="D82" s="124"/>
      <c r="E82" s="133"/>
      <c r="F82" s="134"/>
    </row>
    <row r="83" spans="1:6" ht="27.75" customHeight="1" x14ac:dyDescent="0.25">
      <c r="A83" s="132"/>
      <c r="B83" s="122"/>
      <c r="C83" s="123"/>
      <c r="D83" s="124"/>
      <c r="E83" s="133"/>
      <c r="F83" s="134"/>
    </row>
    <row r="84" spans="1:6" ht="27.75" customHeight="1" thickBot="1" x14ac:dyDescent="0.3">
      <c r="A84" s="135"/>
      <c r="B84" s="122"/>
      <c r="C84" s="123"/>
      <c r="D84" s="124"/>
      <c r="E84" s="136"/>
      <c r="F84" s="137"/>
    </row>
    <row r="85" spans="1:6" ht="103.5" customHeight="1" thickBot="1" x14ac:dyDescent="0.3">
      <c r="A85" s="104"/>
      <c r="B85" s="105"/>
      <c r="C85" s="106"/>
      <c r="D85" s="107"/>
      <c r="E85" s="108" t="s">
        <v>417</v>
      </c>
      <c r="F85" s="109"/>
    </row>
    <row r="86" spans="1:6" ht="53.25" customHeight="1" thickBot="1" x14ac:dyDescent="0.3">
      <c r="A86" s="110"/>
      <c r="B86" s="111"/>
      <c r="C86" s="111"/>
      <c r="D86" s="112"/>
      <c r="E86" s="113" t="s">
        <v>418</v>
      </c>
      <c r="F86" s="114"/>
    </row>
    <row r="87" spans="1:6" ht="26.25" hidden="1" customHeight="1" x14ac:dyDescent="0.25">
      <c r="A87" s="115"/>
      <c r="B87" s="116"/>
      <c r="C87" s="116"/>
      <c r="D87" s="116"/>
      <c r="E87" s="116"/>
      <c r="F87" s="117"/>
    </row>
    <row r="88" spans="1:6" ht="27.75" customHeight="1" thickBot="1" x14ac:dyDescent="0.3">
      <c r="A88" s="118" t="s">
        <v>419</v>
      </c>
      <c r="B88" s="119" t="s">
        <v>420</v>
      </c>
      <c r="C88" s="119" t="s">
        <v>421</v>
      </c>
      <c r="D88" s="119" t="s">
        <v>422</v>
      </c>
      <c r="E88" s="119" t="s">
        <v>423</v>
      </c>
      <c r="F88" s="120" t="s">
        <v>424</v>
      </c>
    </row>
    <row r="89" spans="1:6" ht="27.75" customHeight="1" x14ac:dyDescent="0.25">
      <c r="A89" s="121"/>
      <c r="B89" s="122"/>
      <c r="C89" s="123"/>
      <c r="D89" s="124"/>
      <c r="E89" s="124"/>
      <c r="F89" s="125"/>
    </row>
    <row r="90" spans="1:6" ht="27.75" customHeight="1" x14ac:dyDescent="0.25">
      <c r="A90" s="121"/>
      <c r="B90" s="122"/>
      <c r="C90" s="123"/>
      <c r="D90" s="124"/>
      <c r="E90" s="127"/>
      <c r="F90" s="128"/>
    </row>
    <row r="91" spans="1:6" ht="27.75" customHeight="1" x14ac:dyDescent="0.25">
      <c r="A91" s="126"/>
      <c r="B91" s="122"/>
      <c r="C91" s="123"/>
      <c r="D91" s="124"/>
      <c r="E91" s="127"/>
      <c r="F91" s="128"/>
    </row>
    <row r="92" spans="1:6" ht="27.75" customHeight="1" x14ac:dyDescent="0.25">
      <c r="A92" s="126"/>
      <c r="B92" s="122"/>
      <c r="C92" s="123"/>
      <c r="D92" s="124"/>
      <c r="E92" s="127"/>
      <c r="F92" s="128"/>
    </row>
    <row r="93" spans="1:6" ht="27.75" customHeight="1" x14ac:dyDescent="0.3">
      <c r="A93" s="126"/>
      <c r="B93" s="122"/>
      <c r="C93" s="123"/>
      <c r="D93" s="124"/>
      <c r="E93" s="127"/>
      <c r="F93" s="129"/>
    </row>
    <row r="94" spans="1:6" ht="27.75" customHeight="1" x14ac:dyDescent="0.3">
      <c r="A94" s="126"/>
      <c r="B94" s="122"/>
      <c r="C94" s="123"/>
      <c r="D94" s="124"/>
      <c r="E94" s="130"/>
      <c r="F94" s="129"/>
    </row>
    <row r="95" spans="1:6" ht="27.75" customHeight="1" x14ac:dyDescent="0.3">
      <c r="A95" s="131"/>
      <c r="B95" s="122"/>
      <c r="C95" s="123"/>
      <c r="D95" s="124"/>
      <c r="E95" s="130"/>
      <c r="F95" s="129"/>
    </row>
    <row r="96" spans="1:6" ht="27.75" customHeight="1" x14ac:dyDescent="0.3">
      <c r="A96" s="126"/>
      <c r="B96" s="122"/>
      <c r="C96" s="123"/>
      <c r="D96" s="124"/>
      <c r="E96" s="130"/>
      <c r="F96" s="129"/>
    </row>
    <row r="97" spans="1:6" ht="27.75" customHeight="1" x14ac:dyDescent="0.3">
      <c r="A97" s="126"/>
      <c r="B97" s="122"/>
      <c r="C97" s="123"/>
      <c r="D97" s="124"/>
      <c r="E97" s="130"/>
      <c r="F97" s="129"/>
    </row>
    <row r="98" spans="1:6" ht="27.75" customHeight="1" x14ac:dyDescent="0.3">
      <c r="A98" s="126"/>
      <c r="B98" s="122"/>
      <c r="C98" s="123"/>
      <c r="D98" s="124"/>
      <c r="E98" s="130"/>
      <c r="F98" s="129"/>
    </row>
    <row r="99" spans="1:6" ht="27.75" customHeight="1" x14ac:dyDescent="0.3">
      <c r="A99" s="126"/>
      <c r="B99" s="122"/>
      <c r="C99" s="123"/>
      <c r="D99" s="124"/>
      <c r="E99" s="130"/>
      <c r="F99" s="129"/>
    </row>
    <row r="100" spans="1:6" ht="27.75" customHeight="1" x14ac:dyDescent="0.3">
      <c r="A100" s="126"/>
      <c r="B100" s="122"/>
      <c r="C100" s="123"/>
      <c r="D100" s="124"/>
      <c r="E100" s="130"/>
      <c r="F100" s="129"/>
    </row>
    <row r="101" spans="1:6" ht="27.75" customHeight="1" x14ac:dyDescent="0.3">
      <c r="A101" s="126"/>
      <c r="B101" s="122"/>
      <c r="C101" s="123"/>
      <c r="D101" s="124"/>
      <c r="E101" s="130"/>
      <c r="F101" s="129"/>
    </row>
    <row r="102" spans="1:6" ht="27.75" customHeight="1" x14ac:dyDescent="0.25">
      <c r="A102" s="132"/>
      <c r="B102" s="122"/>
      <c r="C102" s="123"/>
      <c r="D102" s="124"/>
      <c r="E102" s="133"/>
      <c r="F102" s="134"/>
    </row>
    <row r="103" spans="1:6" ht="27.75" customHeight="1" x14ac:dyDescent="0.25">
      <c r="A103" s="132"/>
      <c r="B103" s="122"/>
      <c r="C103" s="123"/>
      <c r="D103" s="124"/>
      <c r="E103" s="133"/>
      <c r="F103" s="134"/>
    </row>
    <row r="104" spans="1:6" ht="27.75" customHeight="1" x14ac:dyDescent="0.25">
      <c r="A104" s="132"/>
      <c r="B104" s="122"/>
      <c r="C104" s="123"/>
      <c r="D104" s="124"/>
      <c r="E104" s="133"/>
      <c r="F104" s="134"/>
    </row>
    <row r="105" spans="1:6" ht="27.75" customHeight="1" thickBot="1" x14ac:dyDescent="0.3">
      <c r="A105" s="135"/>
      <c r="B105" s="122"/>
      <c r="C105" s="123"/>
      <c r="D105" s="124"/>
      <c r="E105" s="136"/>
      <c r="F105" s="137"/>
    </row>
    <row r="106" spans="1:6" ht="103.5" customHeight="1" thickBot="1" x14ac:dyDescent="0.3">
      <c r="A106" s="104"/>
      <c r="B106" s="105"/>
      <c r="C106" s="106"/>
      <c r="D106" s="107"/>
      <c r="E106" s="108" t="s">
        <v>417</v>
      </c>
      <c r="F106" s="109"/>
    </row>
    <row r="107" spans="1:6" ht="53.25" customHeight="1" thickBot="1" x14ac:dyDescent="0.3">
      <c r="A107" s="110"/>
      <c r="B107" s="111"/>
      <c r="C107" s="111"/>
      <c r="D107" s="112"/>
      <c r="E107" s="113" t="s">
        <v>418</v>
      </c>
      <c r="F107" s="114"/>
    </row>
    <row r="108" spans="1:6" ht="26.25" hidden="1" customHeight="1" x14ac:dyDescent="0.25">
      <c r="A108" s="115"/>
      <c r="B108" s="116"/>
      <c r="C108" s="116"/>
      <c r="D108" s="116"/>
      <c r="E108" s="116"/>
      <c r="F108" s="117"/>
    </row>
    <row r="109" spans="1:6" ht="27.75" customHeight="1" thickBot="1" x14ac:dyDescent="0.3">
      <c r="A109" s="118" t="s">
        <v>419</v>
      </c>
      <c r="B109" s="119" t="s">
        <v>420</v>
      </c>
      <c r="C109" s="119" t="s">
        <v>421</v>
      </c>
      <c r="D109" s="119" t="s">
        <v>422</v>
      </c>
      <c r="E109" s="119" t="s">
        <v>423</v>
      </c>
      <c r="F109" s="120" t="s">
        <v>424</v>
      </c>
    </row>
    <row r="110" spans="1:6" ht="27.75" customHeight="1" x14ac:dyDescent="0.25">
      <c r="A110" s="121"/>
      <c r="B110" s="122"/>
      <c r="C110" s="123"/>
      <c r="D110" s="124"/>
      <c r="E110" s="124"/>
      <c r="F110" s="125"/>
    </row>
    <row r="111" spans="1:6" ht="27.75" customHeight="1" x14ac:dyDescent="0.25">
      <c r="A111" s="121"/>
      <c r="B111" s="122"/>
      <c r="C111" s="123"/>
      <c r="D111" s="124"/>
      <c r="E111" s="127"/>
      <c r="F111" s="128"/>
    </row>
    <row r="112" spans="1:6" ht="27.75" customHeight="1" x14ac:dyDescent="0.25">
      <c r="A112" s="126"/>
      <c r="B112" s="122"/>
      <c r="C112" s="123"/>
      <c r="D112" s="124"/>
      <c r="E112" s="127"/>
      <c r="F112" s="128"/>
    </row>
    <row r="113" spans="1:6" ht="27.75" customHeight="1" x14ac:dyDescent="0.25">
      <c r="A113" s="126"/>
      <c r="B113" s="122"/>
      <c r="C113" s="123"/>
      <c r="D113" s="124"/>
      <c r="E113" s="127"/>
      <c r="F113" s="128"/>
    </row>
    <row r="114" spans="1:6" ht="27.75" customHeight="1" x14ac:dyDescent="0.3">
      <c r="A114" s="126"/>
      <c r="B114" s="122"/>
      <c r="C114" s="123"/>
      <c r="D114" s="124"/>
      <c r="E114" s="127"/>
      <c r="F114" s="129"/>
    </row>
    <row r="115" spans="1:6" ht="27.75" customHeight="1" x14ac:dyDescent="0.3">
      <c r="A115" s="126"/>
      <c r="B115" s="122"/>
      <c r="C115" s="123"/>
      <c r="D115" s="124"/>
      <c r="E115" s="130"/>
      <c r="F115" s="129"/>
    </row>
    <row r="116" spans="1:6" ht="27.75" customHeight="1" x14ac:dyDescent="0.3">
      <c r="A116" s="131"/>
      <c r="B116" s="122"/>
      <c r="C116" s="123"/>
      <c r="D116" s="124"/>
      <c r="E116" s="130"/>
      <c r="F116" s="129"/>
    </row>
    <row r="117" spans="1:6" ht="27.75" customHeight="1" x14ac:dyDescent="0.3">
      <c r="A117" s="126"/>
      <c r="B117" s="122"/>
      <c r="C117" s="123"/>
      <c r="D117" s="124"/>
      <c r="E117" s="130"/>
      <c r="F117" s="129"/>
    </row>
    <row r="118" spans="1:6" ht="27.75" customHeight="1" x14ac:dyDescent="0.3">
      <c r="A118" s="126"/>
      <c r="B118" s="122"/>
      <c r="C118" s="123"/>
      <c r="D118" s="124"/>
      <c r="E118" s="130"/>
      <c r="F118" s="129"/>
    </row>
    <row r="119" spans="1:6" ht="27.75" customHeight="1" x14ac:dyDescent="0.3">
      <c r="A119" s="126"/>
      <c r="B119" s="122"/>
      <c r="C119" s="123"/>
      <c r="D119" s="124"/>
      <c r="E119" s="130"/>
      <c r="F119" s="129"/>
    </row>
    <row r="120" spans="1:6" ht="27.75" customHeight="1" x14ac:dyDescent="0.3">
      <c r="A120" s="126"/>
      <c r="B120" s="122"/>
      <c r="C120" s="123"/>
      <c r="D120" s="124"/>
      <c r="E120" s="130"/>
      <c r="F120" s="129"/>
    </row>
    <row r="121" spans="1:6" ht="27.75" customHeight="1" x14ac:dyDescent="0.3">
      <c r="A121" s="126"/>
      <c r="B121" s="122"/>
      <c r="C121" s="123"/>
      <c r="D121" s="124"/>
      <c r="E121" s="130"/>
      <c r="F121" s="129"/>
    </row>
    <row r="122" spans="1:6" ht="27.75" customHeight="1" x14ac:dyDescent="0.3">
      <c r="A122" s="126"/>
      <c r="B122" s="122"/>
      <c r="C122" s="123"/>
      <c r="D122" s="124"/>
      <c r="E122" s="130"/>
      <c r="F122" s="129"/>
    </row>
    <row r="123" spans="1:6" ht="27.75" customHeight="1" x14ac:dyDescent="0.25">
      <c r="A123" s="132"/>
      <c r="B123" s="122"/>
      <c r="C123" s="123"/>
      <c r="D123" s="124"/>
      <c r="E123" s="133"/>
      <c r="F123" s="134"/>
    </row>
    <row r="124" spans="1:6" ht="27.75" customHeight="1" x14ac:dyDescent="0.25">
      <c r="A124" s="132"/>
      <c r="B124" s="122"/>
      <c r="C124" s="123"/>
      <c r="D124" s="124"/>
      <c r="E124" s="133"/>
      <c r="F124" s="134"/>
    </row>
    <row r="125" spans="1:6" ht="27.75" customHeight="1" x14ac:dyDescent="0.25">
      <c r="A125" s="132"/>
      <c r="B125" s="122"/>
      <c r="C125" s="123"/>
      <c r="D125" s="124"/>
      <c r="E125" s="133"/>
      <c r="F125" s="134"/>
    </row>
    <row r="126" spans="1:6" ht="27.75" customHeight="1" thickBot="1" x14ac:dyDescent="0.3">
      <c r="A126" s="135"/>
      <c r="B126" s="122"/>
      <c r="C126" s="123"/>
      <c r="D126" s="124"/>
      <c r="E126" s="136"/>
      <c r="F126" s="137"/>
    </row>
    <row r="127" spans="1:6" ht="103.5" customHeight="1" thickBot="1" x14ac:dyDescent="0.3">
      <c r="A127" s="104"/>
      <c r="B127" s="105"/>
      <c r="C127" s="106"/>
      <c r="D127" s="107"/>
      <c r="E127" s="108" t="s">
        <v>417</v>
      </c>
      <c r="F127" s="109"/>
    </row>
    <row r="128" spans="1:6" ht="53.25" customHeight="1" thickBot="1" x14ac:dyDescent="0.3">
      <c r="A128" s="110"/>
      <c r="B128" s="111"/>
      <c r="C128" s="111"/>
      <c r="D128" s="112"/>
      <c r="E128" s="113" t="s">
        <v>418</v>
      </c>
      <c r="F128" s="114"/>
    </row>
    <row r="129" spans="1:6" ht="26.25" hidden="1" customHeight="1" x14ac:dyDescent="0.25">
      <c r="A129" s="115"/>
      <c r="B129" s="116"/>
      <c r="C129" s="116"/>
      <c r="D129" s="116"/>
      <c r="E129" s="116"/>
      <c r="F129" s="117"/>
    </row>
    <row r="130" spans="1:6" ht="27.75" customHeight="1" thickBot="1" x14ac:dyDescent="0.3">
      <c r="A130" s="118" t="s">
        <v>419</v>
      </c>
      <c r="B130" s="119" t="s">
        <v>420</v>
      </c>
      <c r="C130" s="119" t="s">
        <v>421</v>
      </c>
      <c r="D130" s="119" t="s">
        <v>422</v>
      </c>
      <c r="E130" s="119" t="s">
        <v>423</v>
      </c>
      <c r="F130" s="120" t="s">
        <v>424</v>
      </c>
    </row>
    <row r="131" spans="1:6" ht="27.75" customHeight="1" x14ac:dyDescent="0.25">
      <c r="A131" s="121"/>
      <c r="B131" s="122"/>
      <c r="C131" s="123"/>
      <c r="D131" s="124"/>
      <c r="E131" s="124"/>
      <c r="F131" s="125"/>
    </row>
    <row r="132" spans="1:6" ht="27.75" customHeight="1" x14ac:dyDescent="0.25">
      <c r="A132" s="121"/>
      <c r="B132" s="122"/>
      <c r="C132" s="123"/>
      <c r="D132" s="124"/>
      <c r="E132" s="127"/>
      <c r="F132" s="128"/>
    </row>
    <row r="133" spans="1:6" ht="27.75" customHeight="1" x14ac:dyDescent="0.25">
      <c r="A133" s="126"/>
      <c r="B133" s="122"/>
      <c r="C133" s="123"/>
      <c r="D133" s="124"/>
      <c r="E133" s="127"/>
      <c r="F133" s="128"/>
    </row>
    <row r="134" spans="1:6" ht="27.75" customHeight="1" x14ac:dyDescent="0.25">
      <c r="A134" s="126"/>
      <c r="B134" s="122"/>
      <c r="C134" s="123"/>
      <c r="D134" s="124"/>
      <c r="E134" s="127"/>
      <c r="F134" s="128"/>
    </row>
    <row r="135" spans="1:6" ht="27.75" customHeight="1" x14ac:dyDescent="0.3">
      <c r="A135" s="126"/>
      <c r="B135" s="122"/>
      <c r="C135" s="123"/>
      <c r="D135" s="124"/>
      <c r="E135" s="127"/>
      <c r="F135" s="129"/>
    </row>
    <row r="136" spans="1:6" ht="27.75" customHeight="1" x14ac:dyDescent="0.3">
      <c r="A136" s="126"/>
      <c r="B136" s="122"/>
      <c r="C136" s="123"/>
      <c r="D136" s="124"/>
      <c r="E136" s="130"/>
      <c r="F136" s="129"/>
    </row>
    <row r="137" spans="1:6" ht="27.75" customHeight="1" x14ac:dyDescent="0.3">
      <c r="A137" s="131"/>
      <c r="B137" s="122"/>
      <c r="C137" s="123"/>
      <c r="D137" s="124"/>
      <c r="E137" s="130"/>
      <c r="F137" s="129"/>
    </row>
    <row r="138" spans="1:6" ht="27.75" customHeight="1" x14ac:dyDescent="0.3">
      <c r="A138" s="126"/>
      <c r="B138" s="122"/>
      <c r="C138" s="123"/>
      <c r="D138" s="124"/>
      <c r="E138" s="130"/>
      <c r="F138" s="129"/>
    </row>
    <row r="139" spans="1:6" ht="27.75" customHeight="1" x14ac:dyDescent="0.3">
      <c r="A139" s="126"/>
      <c r="B139" s="122"/>
      <c r="C139" s="123"/>
      <c r="D139" s="124"/>
      <c r="E139" s="130"/>
      <c r="F139" s="129"/>
    </row>
    <row r="140" spans="1:6" ht="27.75" customHeight="1" x14ac:dyDescent="0.3">
      <c r="A140" s="126"/>
      <c r="B140" s="122"/>
      <c r="C140" s="123"/>
      <c r="D140" s="124"/>
      <c r="E140" s="130"/>
      <c r="F140" s="129"/>
    </row>
    <row r="141" spans="1:6" ht="27.75" customHeight="1" x14ac:dyDescent="0.3">
      <c r="A141" s="126"/>
      <c r="B141" s="122"/>
      <c r="C141" s="123"/>
      <c r="D141" s="124"/>
      <c r="E141" s="130"/>
      <c r="F141" s="129"/>
    </row>
    <row r="142" spans="1:6" ht="27.75" customHeight="1" x14ac:dyDescent="0.3">
      <c r="A142" s="126"/>
      <c r="B142" s="122"/>
      <c r="C142" s="123"/>
      <c r="D142" s="124"/>
      <c r="E142" s="130"/>
      <c r="F142" s="129"/>
    </row>
    <row r="143" spans="1:6" ht="27.75" customHeight="1" x14ac:dyDescent="0.3">
      <c r="A143" s="126"/>
      <c r="B143" s="122"/>
      <c r="C143" s="123"/>
      <c r="D143" s="124"/>
      <c r="E143" s="130"/>
      <c r="F143" s="129"/>
    </row>
    <row r="144" spans="1:6" ht="27.75" customHeight="1" x14ac:dyDescent="0.25">
      <c r="A144" s="132"/>
      <c r="B144" s="122"/>
      <c r="C144" s="123"/>
      <c r="D144" s="124"/>
      <c r="E144" s="133"/>
      <c r="F144" s="134"/>
    </row>
    <row r="145" spans="1:6" ht="27.75" customHeight="1" x14ac:dyDescent="0.25">
      <c r="A145" s="132"/>
      <c r="B145" s="122"/>
      <c r="C145" s="123"/>
      <c r="D145" s="124"/>
      <c r="E145" s="133"/>
      <c r="F145" s="134"/>
    </row>
    <row r="146" spans="1:6" ht="27.75" customHeight="1" x14ac:dyDescent="0.25">
      <c r="A146" s="132"/>
      <c r="B146" s="122"/>
      <c r="C146" s="123"/>
      <c r="D146" s="124"/>
      <c r="E146" s="133"/>
      <c r="F146" s="134"/>
    </row>
    <row r="147" spans="1:6" ht="27.75" customHeight="1" thickBot="1" x14ac:dyDescent="0.3">
      <c r="A147" s="135"/>
      <c r="B147" s="122"/>
      <c r="C147" s="123"/>
      <c r="D147" s="124"/>
      <c r="E147" s="136"/>
      <c r="F147" s="137"/>
    </row>
    <row r="148" spans="1:6" ht="103.5" customHeight="1" thickBot="1" x14ac:dyDescent="0.3">
      <c r="A148" s="104"/>
      <c r="B148" s="105"/>
      <c r="C148" s="106"/>
      <c r="D148" s="107"/>
      <c r="E148" s="108" t="s">
        <v>417</v>
      </c>
      <c r="F148" s="109"/>
    </row>
    <row r="149" spans="1:6" ht="53.25" customHeight="1" thickBot="1" x14ac:dyDescent="0.3">
      <c r="A149" s="110"/>
      <c r="B149" s="111"/>
      <c r="C149" s="111"/>
      <c r="D149" s="112"/>
      <c r="E149" s="113" t="s">
        <v>418</v>
      </c>
      <c r="F149" s="114"/>
    </row>
    <row r="150" spans="1:6" ht="26.25" hidden="1" customHeight="1" x14ac:dyDescent="0.25">
      <c r="A150" s="115"/>
      <c r="B150" s="116"/>
      <c r="C150" s="116"/>
      <c r="D150" s="116"/>
      <c r="E150" s="116"/>
      <c r="F150" s="117"/>
    </row>
    <row r="151" spans="1:6" ht="27.75" customHeight="1" thickBot="1" x14ac:dyDescent="0.3">
      <c r="A151" s="118" t="s">
        <v>419</v>
      </c>
      <c r="B151" s="119" t="s">
        <v>420</v>
      </c>
      <c r="C151" s="119" t="s">
        <v>421</v>
      </c>
      <c r="D151" s="119" t="s">
        <v>422</v>
      </c>
      <c r="E151" s="119" t="s">
        <v>423</v>
      </c>
      <c r="F151" s="120" t="s">
        <v>424</v>
      </c>
    </row>
    <row r="152" spans="1:6" ht="27.75" customHeight="1" x14ac:dyDescent="0.25">
      <c r="A152" s="121"/>
      <c r="B152" s="122"/>
      <c r="C152" s="123"/>
      <c r="D152" s="124"/>
      <c r="E152" s="124"/>
      <c r="F152" s="125"/>
    </row>
    <row r="153" spans="1:6" ht="27.75" customHeight="1" x14ac:dyDescent="0.25">
      <c r="A153" s="121"/>
      <c r="B153" s="122"/>
      <c r="C153" s="123"/>
      <c r="D153" s="124"/>
      <c r="E153" s="127"/>
      <c r="F153" s="128"/>
    </row>
    <row r="154" spans="1:6" ht="27.75" customHeight="1" x14ac:dyDescent="0.25">
      <c r="A154" s="126"/>
      <c r="B154" s="122"/>
      <c r="C154" s="123"/>
      <c r="D154" s="124"/>
      <c r="E154" s="127"/>
      <c r="F154" s="128"/>
    </row>
    <row r="155" spans="1:6" ht="27.75" customHeight="1" x14ac:dyDescent="0.25">
      <c r="A155" s="126"/>
      <c r="B155" s="122"/>
      <c r="C155" s="123"/>
      <c r="D155" s="124"/>
      <c r="E155" s="127"/>
      <c r="F155" s="128"/>
    </row>
    <row r="156" spans="1:6" ht="27.75" customHeight="1" x14ac:dyDescent="0.3">
      <c r="A156" s="126"/>
      <c r="B156" s="122"/>
      <c r="C156" s="123"/>
      <c r="D156" s="124"/>
      <c r="E156" s="127"/>
      <c r="F156" s="129"/>
    </row>
    <row r="157" spans="1:6" ht="27.75" customHeight="1" x14ac:dyDescent="0.3">
      <c r="A157" s="126"/>
      <c r="B157" s="122"/>
      <c r="C157" s="123"/>
      <c r="D157" s="124"/>
      <c r="E157" s="130"/>
      <c r="F157" s="129"/>
    </row>
    <row r="158" spans="1:6" ht="27.75" customHeight="1" x14ac:dyDescent="0.3">
      <c r="A158" s="131"/>
      <c r="B158" s="122"/>
      <c r="C158" s="123"/>
      <c r="D158" s="124"/>
      <c r="E158" s="130"/>
      <c r="F158" s="129"/>
    </row>
    <row r="159" spans="1:6" ht="27.75" customHeight="1" x14ac:dyDescent="0.3">
      <c r="A159" s="126"/>
      <c r="B159" s="122"/>
      <c r="C159" s="123"/>
      <c r="D159" s="124"/>
      <c r="E159" s="130"/>
      <c r="F159" s="129"/>
    </row>
    <row r="160" spans="1:6" ht="27.75" customHeight="1" x14ac:dyDescent="0.3">
      <c r="A160" s="126"/>
      <c r="B160" s="122"/>
      <c r="C160" s="123"/>
      <c r="D160" s="124"/>
      <c r="E160" s="130"/>
      <c r="F160" s="129"/>
    </row>
    <row r="161" spans="1:6" ht="27.75" customHeight="1" x14ac:dyDescent="0.3">
      <c r="A161" s="126"/>
      <c r="B161" s="122"/>
      <c r="C161" s="123"/>
      <c r="D161" s="124"/>
      <c r="E161" s="130"/>
      <c r="F161" s="129"/>
    </row>
    <row r="162" spans="1:6" ht="27.75" customHeight="1" x14ac:dyDescent="0.3">
      <c r="A162" s="126"/>
      <c r="B162" s="122"/>
      <c r="C162" s="123"/>
      <c r="D162" s="124"/>
      <c r="E162" s="130"/>
      <c r="F162" s="129"/>
    </row>
    <row r="163" spans="1:6" ht="27.75" customHeight="1" x14ac:dyDescent="0.3">
      <c r="A163" s="126"/>
      <c r="B163" s="122"/>
      <c r="C163" s="123"/>
      <c r="D163" s="124"/>
      <c r="E163" s="130"/>
      <c r="F163" s="129"/>
    </row>
    <row r="164" spans="1:6" ht="27.75" customHeight="1" x14ac:dyDescent="0.3">
      <c r="A164" s="126"/>
      <c r="B164" s="122"/>
      <c r="C164" s="123"/>
      <c r="D164" s="124"/>
      <c r="E164" s="130"/>
      <c r="F164" s="129"/>
    </row>
    <row r="165" spans="1:6" ht="27.75" customHeight="1" x14ac:dyDescent="0.25">
      <c r="A165" s="132"/>
      <c r="B165" s="122"/>
      <c r="C165" s="123"/>
      <c r="D165" s="124"/>
      <c r="E165" s="133"/>
      <c r="F165" s="134"/>
    </row>
    <row r="166" spans="1:6" ht="27.75" customHeight="1" x14ac:dyDescent="0.25">
      <c r="A166" s="132"/>
      <c r="B166" s="122"/>
      <c r="C166" s="123"/>
      <c r="D166" s="124"/>
      <c r="E166" s="133"/>
      <c r="F166" s="134"/>
    </row>
    <row r="167" spans="1:6" ht="27.75" customHeight="1" x14ac:dyDescent="0.25">
      <c r="A167" s="132"/>
      <c r="B167" s="122"/>
      <c r="C167" s="123"/>
      <c r="D167" s="124"/>
      <c r="E167" s="133"/>
      <c r="F167" s="134"/>
    </row>
    <row r="168" spans="1:6" ht="27.75" customHeight="1" thickBot="1" x14ac:dyDescent="0.3">
      <c r="A168" s="135"/>
      <c r="B168" s="122"/>
      <c r="C168" s="123"/>
      <c r="D168" s="124"/>
      <c r="E168" s="136"/>
      <c r="F168" s="137"/>
    </row>
    <row r="169" spans="1:6" ht="103.5" customHeight="1" thickBot="1" x14ac:dyDescent="0.3">
      <c r="A169" s="104"/>
      <c r="B169" s="105"/>
      <c r="C169" s="106"/>
      <c r="D169" s="107"/>
      <c r="E169" s="108" t="s">
        <v>417</v>
      </c>
      <c r="F169" s="109"/>
    </row>
    <row r="170" spans="1:6" ht="53.25" customHeight="1" thickBot="1" x14ac:dyDescent="0.3">
      <c r="A170" s="110"/>
      <c r="B170" s="111"/>
      <c r="C170" s="111"/>
      <c r="D170" s="112"/>
      <c r="E170" s="113" t="s">
        <v>418</v>
      </c>
      <c r="F170" s="114"/>
    </row>
    <row r="171" spans="1:6" ht="26.25" hidden="1" customHeight="1" x14ac:dyDescent="0.25">
      <c r="A171" s="115"/>
      <c r="B171" s="116"/>
      <c r="C171" s="116"/>
      <c r="D171" s="116"/>
      <c r="E171" s="116"/>
      <c r="F171" s="117"/>
    </row>
    <row r="172" spans="1:6" ht="27.75" customHeight="1" thickBot="1" x14ac:dyDescent="0.3">
      <c r="A172" s="118" t="s">
        <v>419</v>
      </c>
      <c r="B172" s="119" t="s">
        <v>420</v>
      </c>
      <c r="C172" s="119" t="s">
        <v>421</v>
      </c>
      <c r="D172" s="119" t="s">
        <v>422</v>
      </c>
      <c r="E172" s="119" t="s">
        <v>423</v>
      </c>
      <c r="F172" s="120" t="s">
        <v>424</v>
      </c>
    </row>
    <row r="173" spans="1:6" ht="27.75" customHeight="1" x14ac:dyDescent="0.25">
      <c r="A173" s="121"/>
      <c r="B173" s="122"/>
      <c r="C173" s="123"/>
      <c r="D173" s="124"/>
      <c r="E173" s="124"/>
      <c r="F173" s="125"/>
    </row>
    <row r="174" spans="1:6" ht="27.75" customHeight="1" x14ac:dyDescent="0.25">
      <c r="A174" s="121"/>
      <c r="B174" s="122"/>
      <c r="C174" s="123"/>
      <c r="D174" s="124"/>
      <c r="E174" s="127"/>
      <c r="F174" s="128"/>
    </row>
    <row r="175" spans="1:6" ht="27.75" customHeight="1" x14ac:dyDescent="0.25">
      <c r="A175" s="126"/>
      <c r="B175" s="122"/>
      <c r="C175" s="123"/>
      <c r="D175" s="124"/>
      <c r="E175" s="127"/>
      <c r="F175" s="128"/>
    </row>
    <row r="176" spans="1:6" ht="27.75" customHeight="1" x14ac:dyDescent="0.25">
      <c r="A176" s="126"/>
      <c r="B176" s="122"/>
      <c r="C176" s="123"/>
      <c r="D176" s="124"/>
      <c r="E176" s="127"/>
      <c r="F176" s="128"/>
    </row>
    <row r="177" spans="1:6" ht="27.75" customHeight="1" x14ac:dyDescent="0.3">
      <c r="A177" s="126"/>
      <c r="B177" s="122"/>
      <c r="C177" s="123"/>
      <c r="D177" s="124"/>
      <c r="E177" s="127"/>
      <c r="F177" s="129"/>
    </row>
    <row r="178" spans="1:6" ht="27.75" customHeight="1" x14ac:dyDescent="0.3">
      <c r="A178" s="126"/>
      <c r="B178" s="122"/>
      <c r="C178" s="123"/>
      <c r="D178" s="124"/>
      <c r="E178" s="130"/>
      <c r="F178" s="129"/>
    </row>
    <row r="179" spans="1:6" ht="27.75" customHeight="1" x14ac:dyDescent="0.3">
      <c r="A179" s="131"/>
      <c r="B179" s="122"/>
      <c r="C179" s="123"/>
      <c r="D179" s="124"/>
      <c r="E179" s="130"/>
      <c r="F179" s="129"/>
    </row>
    <row r="180" spans="1:6" ht="27.75" customHeight="1" x14ac:dyDescent="0.3">
      <c r="A180" s="126"/>
      <c r="B180" s="122"/>
      <c r="C180" s="123"/>
      <c r="D180" s="124"/>
      <c r="E180" s="130"/>
      <c r="F180" s="129"/>
    </row>
    <row r="181" spans="1:6" ht="27.75" customHeight="1" x14ac:dyDescent="0.3">
      <c r="A181" s="126"/>
      <c r="B181" s="122"/>
      <c r="C181" s="123"/>
      <c r="D181" s="124"/>
      <c r="E181" s="130"/>
      <c r="F181" s="129"/>
    </row>
    <row r="182" spans="1:6" ht="27.75" customHeight="1" x14ac:dyDescent="0.3">
      <c r="A182" s="126"/>
      <c r="B182" s="122"/>
      <c r="C182" s="123"/>
      <c r="D182" s="124"/>
      <c r="E182" s="130"/>
      <c r="F182" s="129"/>
    </row>
    <row r="183" spans="1:6" ht="27.75" customHeight="1" x14ac:dyDescent="0.3">
      <c r="A183" s="126"/>
      <c r="B183" s="122"/>
      <c r="C183" s="123"/>
      <c r="D183" s="124"/>
      <c r="E183" s="130"/>
      <c r="F183" s="129"/>
    </row>
    <row r="184" spans="1:6" ht="27.75" customHeight="1" x14ac:dyDescent="0.3">
      <c r="A184" s="126"/>
      <c r="B184" s="122"/>
      <c r="C184" s="123"/>
      <c r="D184" s="124"/>
      <c r="E184" s="130"/>
      <c r="F184" s="129"/>
    </row>
    <row r="185" spans="1:6" ht="27.75" customHeight="1" x14ac:dyDescent="0.3">
      <c r="A185" s="126"/>
      <c r="B185" s="122"/>
      <c r="C185" s="123"/>
      <c r="D185" s="124"/>
      <c r="E185" s="130"/>
      <c r="F185" s="129"/>
    </row>
    <row r="186" spans="1:6" ht="27.75" customHeight="1" x14ac:dyDescent="0.25">
      <c r="A186" s="132"/>
      <c r="B186" s="122"/>
      <c r="C186" s="123"/>
      <c r="D186" s="124"/>
      <c r="E186" s="133"/>
      <c r="F186" s="134"/>
    </row>
    <row r="187" spans="1:6" ht="27.75" customHeight="1" x14ac:dyDescent="0.25">
      <c r="A187" s="132"/>
      <c r="B187" s="122"/>
      <c r="C187" s="123"/>
      <c r="D187" s="124"/>
      <c r="E187" s="133"/>
      <c r="F187" s="134"/>
    </row>
    <row r="188" spans="1:6" ht="27.75" customHeight="1" x14ac:dyDescent="0.25">
      <c r="A188" s="132"/>
      <c r="B188" s="122"/>
      <c r="C188" s="123"/>
      <c r="D188" s="124"/>
      <c r="E188" s="133"/>
      <c r="F188" s="134"/>
    </row>
    <row r="189" spans="1:6" ht="27.75" customHeight="1" thickBot="1" x14ac:dyDescent="0.3">
      <c r="A189" s="135"/>
      <c r="B189" s="122"/>
      <c r="C189" s="123"/>
      <c r="D189" s="124"/>
      <c r="E189" s="136"/>
      <c r="F189" s="137"/>
    </row>
    <row r="190" spans="1:6" ht="103.5" customHeight="1" thickBot="1" x14ac:dyDescent="0.3">
      <c r="A190" s="104"/>
      <c r="B190" s="105"/>
      <c r="C190" s="106"/>
      <c r="D190" s="107"/>
      <c r="E190" s="108" t="s">
        <v>417</v>
      </c>
      <c r="F190" s="109"/>
    </row>
    <row r="191" spans="1:6" ht="53.25" customHeight="1" thickBot="1" x14ac:dyDescent="0.3">
      <c r="A191" s="110"/>
      <c r="B191" s="111"/>
      <c r="C191" s="111"/>
      <c r="D191" s="112"/>
      <c r="E191" s="113" t="s">
        <v>418</v>
      </c>
      <c r="F191" s="114"/>
    </row>
    <row r="192" spans="1:6" ht="26.25" hidden="1" customHeight="1" x14ac:dyDescent="0.25">
      <c r="A192" s="115"/>
      <c r="B192" s="116"/>
      <c r="C192" s="116"/>
      <c r="D192" s="116"/>
      <c r="E192" s="116"/>
      <c r="F192" s="117"/>
    </row>
    <row r="193" spans="1:6" ht="27.75" customHeight="1" thickBot="1" x14ac:dyDescent="0.3">
      <c r="A193" s="118" t="s">
        <v>419</v>
      </c>
      <c r="B193" s="119" t="s">
        <v>420</v>
      </c>
      <c r="C193" s="119" t="s">
        <v>421</v>
      </c>
      <c r="D193" s="119" t="s">
        <v>422</v>
      </c>
      <c r="E193" s="119" t="s">
        <v>423</v>
      </c>
      <c r="F193" s="120" t="s">
        <v>424</v>
      </c>
    </row>
    <row r="194" spans="1:6" ht="27.75" customHeight="1" x14ac:dyDescent="0.25">
      <c r="A194" s="121"/>
      <c r="B194" s="122"/>
      <c r="C194" s="123"/>
      <c r="D194" s="124"/>
      <c r="E194" s="124"/>
      <c r="F194" s="125"/>
    </row>
    <row r="195" spans="1:6" ht="27.75" customHeight="1" x14ac:dyDescent="0.25">
      <c r="A195" s="121"/>
      <c r="B195" s="122"/>
      <c r="C195" s="123"/>
      <c r="D195" s="124"/>
      <c r="E195" s="127"/>
      <c r="F195" s="128"/>
    </row>
    <row r="196" spans="1:6" ht="27.75" customHeight="1" x14ac:dyDescent="0.25">
      <c r="A196" s="126"/>
      <c r="B196" s="122"/>
      <c r="C196" s="123"/>
      <c r="D196" s="124"/>
      <c r="E196" s="127"/>
      <c r="F196" s="128"/>
    </row>
    <row r="197" spans="1:6" ht="27.75" customHeight="1" x14ac:dyDescent="0.25">
      <c r="A197" s="126"/>
      <c r="B197" s="122"/>
      <c r="C197" s="123"/>
      <c r="D197" s="124"/>
      <c r="E197" s="127"/>
      <c r="F197" s="128"/>
    </row>
    <row r="198" spans="1:6" ht="27.75" customHeight="1" x14ac:dyDescent="0.3">
      <c r="A198" s="126"/>
      <c r="B198" s="122"/>
      <c r="C198" s="123"/>
      <c r="D198" s="124"/>
      <c r="E198" s="127"/>
      <c r="F198" s="129"/>
    </row>
    <row r="199" spans="1:6" ht="27.75" customHeight="1" x14ac:dyDescent="0.3">
      <c r="A199" s="126"/>
      <c r="B199" s="122"/>
      <c r="C199" s="123"/>
      <c r="D199" s="124"/>
      <c r="E199" s="130"/>
      <c r="F199" s="129"/>
    </row>
    <row r="200" spans="1:6" ht="27.75" customHeight="1" x14ac:dyDescent="0.3">
      <c r="A200" s="131"/>
      <c r="B200" s="122"/>
      <c r="C200" s="123"/>
      <c r="D200" s="124"/>
      <c r="E200" s="130"/>
      <c r="F200" s="129"/>
    </row>
    <row r="201" spans="1:6" ht="27.75" customHeight="1" x14ac:dyDescent="0.3">
      <c r="A201" s="126"/>
      <c r="B201" s="122"/>
      <c r="C201" s="123"/>
      <c r="D201" s="124"/>
      <c r="E201" s="130"/>
      <c r="F201" s="129"/>
    </row>
    <row r="202" spans="1:6" ht="27.75" customHeight="1" x14ac:dyDescent="0.3">
      <c r="A202" s="126"/>
      <c r="B202" s="122"/>
      <c r="C202" s="123"/>
      <c r="D202" s="124"/>
      <c r="E202" s="130"/>
      <c r="F202" s="129"/>
    </row>
    <row r="203" spans="1:6" ht="27.75" customHeight="1" x14ac:dyDescent="0.3">
      <c r="A203" s="126"/>
      <c r="B203" s="122"/>
      <c r="C203" s="123"/>
      <c r="D203" s="124"/>
      <c r="E203" s="130"/>
      <c r="F203" s="129"/>
    </row>
    <row r="204" spans="1:6" ht="27.75" customHeight="1" x14ac:dyDescent="0.3">
      <c r="A204" s="126"/>
      <c r="B204" s="122"/>
      <c r="C204" s="123"/>
      <c r="D204" s="124"/>
      <c r="E204" s="130"/>
      <c r="F204" s="129"/>
    </row>
    <row r="205" spans="1:6" ht="27.75" customHeight="1" x14ac:dyDescent="0.3">
      <c r="A205" s="126"/>
      <c r="B205" s="122"/>
      <c r="C205" s="123"/>
      <c r="D205" s="124"/>
      <c r="E205" s="130"/>
      <c r="F205" s="129"/>
    </row>
    <row r="206" spans="1:6" ht="27.75" customHeight="1" x14ac:dyDescent="0.3">
      <c r="A206" s="126"/>
      <c r="B206" s="122"/>
      <c r="C206" s="123"/>
      <c r="D206" s="124"/>
      <c r="E206" s="130"/>
      <c r="F206" s="129"/>
    </row>
    <row r="207" spans="1:6" ht="27.75" customHeight="1" x14ac:dyDescent="0.25">
      <c r="A207" s="132"/>
      <c r="B207" s="122"/>
      <c r="C207" s="123"/>
      <c r="D207" s="124"/>
      <c r="E207" s="133"/>
      <c r="F207" s="134"/>
    </row>
    <row r="208" spans="1:6" ht="27.75" customHeight="1" x14ac:dyDescent="0.25">
      <c r="A208" s="132"/>
      <c r="B208" s="122"/>
      <c r="C208" s="123"/>
      <c r="D208" s="124"/>
      <c r="E208" s="133"/>
      <c r="F208" s="134"/>
    </row>
    <row r="209" spans="1:6" ht="27.75" customHeight="1" x14ac:dyDescent="0.25">
      <c r="A209" s="132"/>
      <c r="B209" s="122"/>
      <c r="C209" s="123"/>
      <c r="D209" s="124"/>
      <c r="E209" s="133"/>
      <c r="F209" s="134"/>
    </row>
    <row r="210" spans="1:6" ht="27.75" customHeight="1" thickBot="1" x14ac:dyDescent="0.3">
      <c r="A210" s="135"/>
      <c r="B210" s="122"/>
      <c r="C210" s="123"/>
      <c r="D210" s="124"/>
      <c r="E210" s="136"/>
      <c r="F210" s="137"/>
    </row>
    <row r="211" spans="1:6" ht="103.5" customHeight="1" thickBot="1" x14ac:dyDescent="0.3">
      <c r="A211" s="104"/>
      <c r="B211" s="105"/>
      <c r="C211" s="106"/>
      <c r="D211" s="107"/>
      <c r="E211" s="108" t="s">
        <v>417</v>
      </c>
      <c r="F211" s="109"/>
    </row>
    <row r="212" spans="1:6" ht="53.25" customHeight="1" thickBot="1" x14ac:dyDescent="0.3">
      <c r="A212" s="110"/>
      <c r="B212" s="111"/>
      <c r="C212" s="111"/>
      <c r="D212" s="112"/>
      <c r="E212" s="113" t="s">
        <v>418</v>
      </c>
      <c r="F212" s="114"/>
    </row>
    <row r="213" spans="1:6" ht="26.25" hidden="1" customHeight="1" x14ac:dyDescent="0.25">
      <c r="A213" s="115"/>
      <c r="B213" s="116"/>
      <c r="C213" s="116"/>
      <c r="D213" s="116"/>
      <c r="E213" s="116"/>
      <c r="F213" s="117"/>
    </row>
    <row r="214" spans="1:6" ht="27.75" customHeight="1" thickBot="1" x14ac:dyDescent="0.3">
      <c r="A214" s="118" t="s">
        <v>419</v>
      </c>
      <c r="B214" s="119" t="s">
        <v>420</v>
      </c>
      <c r="C214" s="119" t="s">
        <v>421</v>
      </c>
      <c r="D214" s="119" t="s">
        <v>422</v>
      </c>
      <c r="E214" s="119" t="s">
        <v>423</v>
      </c>
      <c r="F214" s="120" t="s">
        <v>424</v>
      </c>
    </row>
    <row r="215" spans="1:6" ht="27.75" customHeight="1" x14ac:dyDescent="0.25">
      <c r="A215" s="121"/>
      <c r="B215" s="122"/>
      <c r="C215" s="123"/>
      <c r="D215" s="124"/>
      <c r="E215" s="124"/>
      <c r="F215" s="125"/>
    </row>
    <row r="216" spans="1:6" ht="27.75" customHeight="1" x14ac:dyDescent="0.25">
      <c r="A216" s="121"/>
      <c r="B216" s="122"/>
      <c r="C216" s="123"/>
      <c r="D216" s="124"/>
      <c r="E216" s="127"/>
      <c r="F216" s="128"/>
    </row>
    <row r="217" spans="1:6" ht="27.75" customHeight="1" x14ac:dyDescent="0.25">
      <c r="A217" s="126"/>
      <c r="B217" s="122"/>
      <c r="C217" s="123"/>
      <c r="D217" s="124"/>
      <c r="E217" s="127"/>
      <c r="F217" s="128"/>
    </row>
    <row r="218" spans="1:6" ht="27.75" customHeight="1" x14ac:dyDescent="0.25">
      <c r="A218" s="126"/>
      <c r="B218" s="122"/>
      <c r="C218" s="123"/>
      <c r="D218" s="124"/>
      <c r="E218" s="127"/>
      <c r="F218" s="128"/>
    </row>
    <row r="219" spans="1:6" ht="27.75" customHeight="1" x14ac:dyDescent="0.3">
      <c r="A219" s="126"/>
      <c r="B219" s="122"/>
      <c r="C219" s="123"/>
      <c r="D219" s="124"/>
      <c r="E219" s="127"/>
      <c r="F219" s="129"/>
    </row>
    <row r="220" spans="1:6" ht="27.75" customHeight="1" x14ac:dyDescent="0.3">
      <c r="A220" s="126"/>
      <c r="B220" s="122"/>
      <c r="C220" s="123"/>
      <c r="D220" s="124"/>
      <c r="E220" s="130"/>
      <c r="F220" s="129"/>
    </row>
    <row r="221" spans="1:6" ht="27.75" customHeight="1" x14ac:dyDescent="0.3">
      <c r="A221" s="131"/>
      <c r="B221" s="122"/>
      <c r="C221" s="123"/>
      <c r="D221" s="124"/>
      <c r="E221" s="130"/>
      <c r="F221" s="129"/>
    </row>
    <row r="222" spans="1:6" ht="27.75" customHeight="1" x14ac:dyDescent="0.3">
      <c r="A222" s="126"/>
      <c r="B222" s="122"/>
      <c r="C222" s="123"/>
      <c r="D222" s="124"/>
      <c r="E222" s="130"/>
      <c r="F222" s="129"/>
    </row>
    <row r="223" spans="1:6" ht="27.75" customHeight="1" x14ac:dyDescent="0.3">
      <c r="A223" s="126"/>
      <c r="B223" s="122"/>
      <c r="C223" s="123"/>
      <c r="D223" s="124"/>
      <c r="E223" s="130"/>
      <c r="F223" s="129"/>
    </row>
    <row r="224" spans="1:6" ht="27.75" customHeight="1" x14ac:dyDescent="0.3">
      <c r="A224" s="126"/>
      <c r="B224" s="122"/>
      <c r="C224" s="123"/>
      <c r="D224" s="124"/>
      <c r="E224" s="130"/>
      <c r="F224" s="129"/>
    </row>
    <row r="225" spans="1:6" ht="27.75" customHeight="1" x14ac:dyDescent="0.3">
      <c r="A225" s="126"/>
      <c r="B225" s="122"/>
      <c r="C225" s="123"/>
      <c r="D225" s="124"/>
      <c r="E225" s="130"/>
      <c r="F225" s="129"/>
    </row>
    <row r="226" spans="1:6" ht="27.75" customHeight="1" x14ac:dyDescent="0.3">
      <c r="A226" s="126"/>
      <c r="B226" s="122"/>
      <c r="C226" s="123"/>
      <c r="D226" s="124"/>
      <c r="E226" s="130"/>
      <c r="F226" s="129"/>
    </row>
    <row r="227" spans="1:6" ht="27.75" customHeight="1" x14ac:dyDescent="0.3">
      <c r="A227" s="126"/>
      <c r="B227" s="122"/>
      <c r="C227" s="123"/>
      <c r="D227" s="124"/>
      <c r="E227" s="130"/>
      <c r="F227" s="129"/>
    </row>
    <row r="228" spans="1:6" ht="27.75" customHeight="1" x14ac:dyDescent="0.25">
      <c r="A228" s="132"/>
      <c r="B228" s="122"/>
      <c r="C228" s="123"/>
      <c r="D228" s="124"/>
      <c r="E228" s="133"/>
      <c r="F228" s="134"/>
    </row>
    <row r="229" spans="1:6" ht="27.75" customHeight="1" x14ac:dyDescent="0.25">
      <c r="A229" s="132"/>
      <c r="B229" s="122"/>
      <c r="C229" s="123"/>
      <c r="D229" s="124"/>
      <c r="E229" s="133"/>
      <c r="F229" s="134"/>
    </row>
    <row r="230" spans="1:6" ht="27.75" customHeight="1" x14ac:dyDescent="0.25">
      <c r="A230" s="132"/>
      <c r="B230" s="122"/>
      <c r="C230" s="123"/>
      <c r="D230" s="124"/>
      <c r="E230" s="133"/>
      <c r="F230" s="134"/>
    </row>
    <row r="231" spans="1:6" ht="27.75" customHeight="1" thickBot="1" x14ac:dyDescent="0.3">
      <c r="A231" s="135"/>
      <c r="B231" s="122"/>
      <c r="C231" s="123"/>
      <c r="D231" s="124"/>
      <c r="E231" s="136"/>
      <c r="F231" s="137"/>
    </row>
    <row r="232" spans="1:6" ht="103.5" customHeight="1" thickBot="1" x14ac:dyDescent="0.3">
      <c r="A232" s="104"/>
      <c r="B232" s="105"/>
      <c r="C232" s="106"/>
      <c r="D232" s="107"/>
      <c r="E232" s="108" t="s">
        <v>417</v>
      </c>
      <c r="F232" s="109"/>
    </row>
    <row r="233" spans="1:6" ht="53.25" customHeight="1" thickBot="1" x14ac:dyDescent="0.3">
      <c r="A233" s="110"/>
      <c r="B233" s="111"/>
      <c r="C233" s="111"/>
      <c r="D233" s="112"/>
      <c r="E233" s="113" t="s">
        <v>418</v>
      </c>
      <c r="F233" s="114"/>
    </row>
    <row r="234" spans="1:6" ht="26.25" hidden="1" customHeight="1" x14ac:dyDescent="0.25">
      <c r="A234" s="115"/>
      <c r="B234" s="116"/>
      <c r="C234" s="116"/>
      <c r="D234" s="116"/>
      <c r="E234" s="116"/>
      <c r="F234" s="117"/>
    </row>
    <row r="235" spans="1:6" ht="27.75" customHeight="1" thickBot="1" x14ac:dyDescent="0.3">
      <c r="A235" s="118" t="s">
        <v>419</v>
      </c>
      <c r="B235" s="119" t="s">
        <v>420</v>
      </c>
      <c r="C235" s="119" t="s">
        <v>421</v>
      </c>
      <c r="D235" s="119" t="s">
        <v>422</v>
      </c>
      <c r="E235" s="119" t="s">
        <v>423</v>
      </c>
      <c r="F235" s="120" t="s">
        <v>424</v>
      </c>
    </row>
    <row r="236" spans="1:6" ht="27.75" customHeight="1" x14ac:dyDescent="0.25">
      <c r="A236" s="121"/>
      <c r="B236" s="122"/>
      <c r="C236" s="123"/>
      <c r="D236" s="124"/>
      <c r="E236" s="124"/>
      <c r="F236" s="125"/>
    </row>
    <row r="237" spans="1:6" ht="27.75" customHeight="1" x14ac:dyDescent="0.25">
      <c r="A237" s="121"/>
      <c r="B237" s="122"/>
      <c r="C237" s="123"/>
      <c r="D237" s="124"/>
      <c r="E237" s="127"/>
      <c r="F237" s="128"/>
    </row>
    <row r="238" spans="1:6" ht="27.75" customHeight="1" x14ac:dyDescent="0.25">
      <c r="A238" s="126"/>
      <c r="B238" s="122"/>
      <c r="C238" s="123"/>
      <c r="D238" s="124"/>
      <c r="E238" s="127"/>
      <c r="F238" s="128"/>
    </row>
    <row r="239" spans="1:6" ht="27.75" customHeight="1" x14ac:dyDescent="0.25">
      <c r="A239" s="126"/>
      <c r="B239" s="122"/>
      <c r="C239" s="123"/>
      <c r="D239" s="124"/>
      <c r="E239" s="127"/>
      <c r="F239" s="128"/>
    </row>
    <row r="240" spans="1:6" ht="27.75" customHeight="1" x14ac:dyDescent="0.3">
      <c r="A240" s="126"/>
      <c r="B240" s="122"/>
      <c r="C240" s="123"/>
      <c r="D240" s="124"/>
      <c r="E240" s="127"/>
      <c r="F240" s="129"/>
    </row>
    <row r="241" spans="1:6" ht="27.75" customHeight="1" x14ac:dyDescent="0.3">
      <c r="A241" s="126"/>
      <c r="B241" s="122"/>
      <c r="C241" s="123"/>
      <c r="D241" s="124"/>
      <c r="E241" s="130"/>
      <c r="F241" s="129"/>
    </row>
    <row r="242" spans="1:6" ht="27.75" customHeight="1" x14ac:dyDescent="0.3">
      <c r="A242" s="131"/>
      <c r="B242" s="122"/>
      <c r="C242" s="123"/>
      <c r="D242" s="124"/>
      <c r="E242" s="130"/>
      <c r="F242" s="129"/>
    </row>
    <row r="243" spans="1:6" ht="27.75" customHeight="1" x14ac:dyDescent="0.3">
      <c r="A243" s="126"/>
      <c r="B243" s="122"/>
      <c r="C243" s="123"/>
      <c r="D243" s="124"/>
      <c r="E243" s="130"/>
      <c r="F243" s="129"/>
    </row>
    <row r="244" spans="1:6" ht="27.75" customHeight="1" x14ac:dyDescent="0.3">
      <c r="A244" s="126"/>
      <c r="B244" s="122"/>
      <c r="C244" s="123"/>
      <c r="D244" s="124"/>
      <c r="E244" s="130"/>
      <c r="F244" s="129"/>
    </row>
    <row r="245" spans="1:6" ht="27.75" customHeight="1" x14ac:dyDescent="0.3">
      <c r="A245" s="126"/>
      <c r="B245" s="122"/>
      <c r="C245" s="123"/>
      <c r="D245" s="124"/>
      <c r="E245" s="130"/>
      <c r="F245" s="129"/>
    </row>
    <row r="246" spans="1:6" ht="27.75" customHeight="1" x14ac:dyDescent="0.3">
      <c r="A246" s="126"/>
      <c r="B246" s="122"/>
      <c r="C246" s="123"/>
      <c r="D246" s="124"/>
      <c r="E246" s="130"/>
      <c r="F246" s="129"/>
    </row>
    <row r="247" spans="1:6" ht="27.75" customHeight="1" x14ac:dyDescent="0.3">
      <c r="A247" s="126"/>
      <c r="B247" s="122"/>
      <c r="C247" s="123"/>
      <c r="D247" s="124"/>
      <c r="E247" s="130"/>
      <c r="F247" s="129"/>
    </row>
    <row r="248" spans="1:6" ht="27.75" customHeight="1" x14ac:dyDescent="0.3">
      <c r="A248" s="126"/>
      <c r="B248" s="122"/>
      <c r="C248" s="123"/>
      <c r="D248" s="124"/>
      <c r="E248" s="130"/>
      <c r="F248" s="129"/>
    </row>
    <row r="249" spans="1:6" ht="27.75" customHeight="1" x14ac:dyDescent="0.25">
      <c r="A249" s="132"/>
      <c r="B249" s="122"/>
      <c r="C249" s="123"/>
      <c r="D249" s="124"/>
      <c r="E249" s="133"/>
      <c r="F249" s="134"/>
    </row>
    <row r="250" spans="1:6" ht="27.75" customHeight="1" x14ac:dyDescent="0.25">
      <c r="A250" s="132"/>
      <c r="B250" s="122"/>
      <c r="C250" s="123"/>
      <c r="D250" s="124"/>
      <c r="E250" s="133"/>
      <c r="F250" s="134"/>
    </row>
    <row r="251" spans="1:6" ht="27.75" customHeight="1" x14ac:dyDescent="0.25">
      <c r="A251" s="132"/>
      <c r="B251" s="122"/>
      <c r="C251" s="123"/>
      <c r="D251" s="124"/>
      <c r="E251" s="133"/>
      <c r="F251" s="134"/>
    </row>
    <row r="252" spans="1:6" ht="27.75" customHeight="1" thickBot="1" x14ac:dyDescent="0.3">
      <c r="A252" s="135"/>
      <c r="B252" s="122"/>
      <c r="C252" s="123"/>
      <c r="D252" s="124"/>
      <c r="E252" s="136"/>
      <c r="F252" s="137"/>
    </row>
    <row r="253" spans="1:6" ht="103.5" customHeight="1" thickBot="1" x14ac:dyDescent="0.3">
      <c r="A253" s="104"/>
      <c r="B253" s="105"/>
      <c r="C253" s="106"/>
      <c r="D253" s="107"/>
      <c r="E253" s="108" t="s">
        <v>417</v>
      </c>
      <c r="F253" s="109"/>
    </row>
    <row r="254" spans="1:6" ht="53.25" customHeight="1" thickBot="1" x14ac:dyDescent="0.3">
      <c r="A254" s="110"/>
      <c r="B254" s="111"/>
      <c r="C254" s="111"/>
      <c r="D254" s="112"/>
      <c r="E254" s="113" t="s">
        <v>418</v>
      </c>
      <c r="F254" s="114"/>
    </row>
    <row r="255" spans="1:6" ht="26.25" hidden="1" customHeight="1" x14ac:dyDescent="0.25">
      <c r="A255" s="115"/>
      <c r="B255" s="116"/>
      <c r="C255" s="116"/>
      <c r="D255" s="116"/>
      <c r="E255" s="116"/>
      <c r="F255" s="117"/>
    </row>
    <row r="256" spans="1:6" ht="27.75" customHeight="1" thickBot="1" x14ac:dyDescent="0.3">
      <c r="A256" s="118" t="s">
        <v>419</v>
      </c>
      <c r="B256" s="119" t="s">
        <v>420</v>
      </c>
      <c r="C256" s="119" t="s">
        <v>421</v>
      </c>
      <c r="D256" s="119" t="s">
        <v>422</v>
      </c>
      <c r="E256" s="119" t="s">
        <v>423</v>
      </c>
      <c r="F256" s="120" t="s">
        <v>424</v>
      </c>
    </row>
    <row r="257" spans="1:6" ht="27.75" customHeight="1" x14ac:dyDescent="0.25">
      <c r="A257" s="121"/>
      <c r="B257" s="122"/>
      <c r="C257" s="123"/>
      <c r="D257" s="124"/>
      <c r="E257" s="124"/>
      <c r="F257" s="125"/>
    </row>
    <row r="258" spans="1:6" ht="27.75" customHeight="1" x14ac:dyDescent="0.25">
      <c r="A258" s="121"/>
      <c r="B258" s="122"/>
      <c r="C258" s="123"/>
      <c r="D258" s="124"/>
      <c r="E258" s="127"/>
      <c r="F258" s="128"/>
    </row>
    <row r="259" spans="1:6" ht="27.75" customHeight="1" x14ac:dyDescent="0.25">
      <c r="A259" s="126"/>
      <c r="B259" s="122"/>
      <c r="C259" s="123"/>
      <c r="D259" s="124"/>
      <c r="E259" s="127"/>
      <c r="F259" s="128"/>
    </row>
    <row r="260" spans="1:6" ht="27.75" customHeight="1" x14ac:dyDescent="0.25">
      <c r="A260" s="126"/>
      <c r="B260" s="122"/>
      <c r="C260" s="123"/>
      <c r="D260" s="124"/>
      <c r="E260" s="127"/>
      <c r="F260" s="128"/>
    </row>
    <row r="261" spans="1:6" ht="27.75" customHeight="1" x14ac:dyDescent="0.3">
      <c r="A261" s="126"/>
      <c r="B261" s="122"/>
      <c r="C261" s="123"/>
      <c r="D261" s="124"/>
      <c r="E261" s="127"/>
      <c r="F261" s="129"/>
    </row>
    <row r="262" spans="1:6" ht="27.75" customHeight="1" x14ac:dyDescent="0.3">
      <c r="A262" s="126"/>
      <c r="B262" s="122"/>
      <c r="C262" s="123"/>
      <c r="D262" s="124"/>
      <c r="E262" s="130"/>
      <c r="F262" s="129"/>
    </row>
    <row r="263" spans="1:6" ht="27.75" customHeight="1" x14ac:dyDescent="0.3">
      <c r="A263" s="131"/>
      <c r="B263" s="122"/>
      <c r="C263" s="123"/>
      <c r="D263" s="124"/>
      <c r="E263" s="130"/>
      <c r="F263" s="129"/>
    </row>
    <row r="264" spans="1:6" ht="27.75" customHeight="1" x14ac:dyDescent="0.3">
      <c r="A264" s="126"/>
      <c r="B264" s="122"/>
      <c r="C264" s="123"/>
      <c r="D264" s="124"/>
      <c r="E264" s="130"/>
      <c r="F264" s="129"/>
    </row>
    <row r="265" spans="1:6" ht="27.75" customHeight="1" x14ac:dyDescent="0.3">
      <c r="A265" s="126"/>
      <c r="B265" s="122"/>
      <c r="C265" s="123"/>
      <c r="D265" s="124"/>
      <c r="E265" s="130"/>
      <c r="F265" s="129"/>
    </row>
    <row r="266" spans="1:6" ht="27.75" customHeight="1" x14ac:dyDescent="0.3">
      <c r="A266" s="126"/>
      <c r="B266" s="122"/>
      <c r="C266" s="123"/>
      <c r="D266" s="124"/>
      <c r="E266" s="130"/>
      <c r="F266" s="129"/>
    </row>
    <row r="267" spans="1:6" ht="27.75" customHeight="1" x14ac:dyDescent="0.3">
      <c r="A267" s="126"/>
      <c r="B267" s="122"/>
      <c r="C267" s="123"/>
      <c r="D267" s="124"/>
      <c r="E267" s="130"/>
      <c r="F267" s="129"/>
    </row>
    <row r="268" spans="1:6" ht="27.75" customHeight="1" x14ac:dyDescent="0.3">
      <c r="A268" s="126"/>
      <c r="B268" s="122"/>
      <c r="C268" s="123"/>
      <c r="D268" s="124"/>
      <c r="E268" s="130"/>
      <c r="F268" s="129"/>
    </row>
    <row r="269" spans="1:6" ht="27.75" customHeight="1" x14ac:dyDescent="0.3">
      <c r="A269" s="126"/>
      <c r="B269" s="122"/>
      <c r="C269" s="123"/>
      <c r="D269" s="124"/>
      <c r="E269" s="130"/>
      <c r="F269" s="129"/>
    </row>
    <row r="270" spans="1:6" ht="27.75" customHeight="1" x14ac:dyDescent="0.25">
      <c r="A270" s="132"/>
      <c r="B270" s="122"/>
      <c r="C270" s="123"/>
      <c r="D270" s="124"/>
      <c r="E270" s="133"/>
      <c r="F270" s="134"/>
    </row>
    <row r="271" spans="1:6" ht="27.75" customHeight="1" x14ac:dyDescent="0.25">
      <c r="A271" s="132"/>
      <c r="B271" s="122"/>
      <c r="C271" s="123"/>
      <c r="D271" s="124"/>
      <c r="E271" s="133"/>
      <c r="F271" s="134"/>
    </row>
    <row r="272" spans="1:6" ht="27.75" customHeight="1" x14ac:dyDescent="0.25">
      <c r="A272" s="132"/>
      <c r="B272" s="122"/>
      <c r="C272" s="123"/>
      <c r="D272" s="124"/>
      <c r="E272" s="133"/>
      <c r="F272" s="134"/>
    </row>
    <row r="273" spans="1:6" ht="27.75" customHeight="1" thickBot="1" x14ac:dyDescent="0.3">
      <c r="A273" s="135"/>
      <c r="B273" s="122"/>
      <c r="C273" s="123"/>
      <c r="D273" s="124"/>
      <c r="E273" s="136"/>
      <c r="F273" s="137"/>
    </row>
    <row r="274" spans="1:6" ht="103.5" customHeight="1" thickBot="1" x14ac:dyDescent="0.3">
      <c r="A274" s="104"/>
      <c r="B274" s="105"/>
      <c r="C274" s="106"/>
      <c r="D274" s="107"/>
      <c r="E274" s="108" t="s">
        <v>417</v>
      </c>
      <c r="F274" s="109"/>
    </row>
    <row r="275" spans="1:6" ht="53.25" customHeight="1" thickBot="1" x14ac:dyDescent="0.3">
      <c r="A275" s="110"/>
      <c r="B275" s="111"/>
      <c r="C275" s="111"/>
      <c r="D275" s="112"/>
      <c r="E275" s="113" t="s">
        <v>418</v>
      </c>
      <c r="F275" s="114"/>
    </row>
    <row r="276" spans="1:6" ht="26.25" hidden="1" customHeight="1" x14ac:dyDescent="0.25">
      <c r="A276" s="115"/>
      <c r="B276" s="116"/>
      <c r="C276" s="116"/>
      <c r="D276" s="116"/>
      <c r="E276" s="116"/>
      <c r="F276" s="117"/>
    </row>
    <row r="277" spans="1:6" ht="27.75" customHeight="1" thickBot="1" x14ac:dyDescent="0.3">
      <c r="A277" s="118" t="s">
        <v>419</v>
      </c>
      <c r="B277" s="119" t="s">
        <v>420</v>
      </c>
      <c r="C277" s="119" t="s">
        <v>421</v>
      </c>
      <c r="D277" s="119" t="s">
        <v>422</v>
      </c>
      <c r="E277" s="119" t="s">
        <v>423</v>
      </c>
      <c r="F277" s="120" t="s">
        <v>424</v>
      </c>
    </row>
    <row r="278" spans="1:6" ht="27.75" customHeight="1" x14ac:dyDescent="0.25">
      <c r="A278" s="121"/>
      <c r="B278" s="122"/>
      <c r="C278" s="123"/>
      <c r="D278" s="124"/>
      <c r="E278" s="124"/>
      <c r="F278" s="125"/>
    </row>
    <row r="279" spans="1:6" ht="27.75" customHeight="1" x14ac:dyDescent="0.25">
      <c r="A279" s="121"/>
      <c r="B279" s="122"/>
      <c r="C279" s="123"/>
      <c r="D279" s="124"/>
      <c r="E279" s="127"/>
      <c r="F279" s="128"/>
    </row>
    <row r="280" spans="1:6" ht="27.75" customHeight="1" x14ac:dyDescent="0.25">
      <c r="A280" s="126"/>
      <c r="B280" s="122"/>
      <c r="C280" s="123"/>
      <c r="D280" s="124"/>
      <c r="E280" s="127"/>
      <c r="F280" s="128"/>
    </row>
    <row r="281" spans="1:6" ht="27.75" customHeight="1" x14ac:dyDescent="0.25">
      <c r="A281" s="126"/>
      <c r="B281" s="122"/>
      <c r="C281" s="123"/>
      <c r="D281" s="124"/>
      <c r="E281" s="127"/>
      <c r="F281" s="128"/>
    </row>
    <row r="282" spans="1:6" ht="27.75" customHeight="1" x14ac:dyDescent="0.3">
      <c r="A282" s="126"/>
      <c r="B282" s="122"/>
      <c r="C282" s="123"/>
      <c r="D282" s="124"/>
      <c r="E282" s="127"/>
      <c r="F282" s="129"/>
    </row>
    <row r="283" spans="1:6" ht="27.75" customHeight="1" x14ac:dyDescent="0.3">
      <c r="A283" s="126"/>
      <c r="B283" s="122"/>
      <c r="C283" s="123"/>
      <c r="D283" s="124"/>
      <c r="E283" s="130"/>
      <c r="F283" s="129"/>
    </row>
    <row r="284" spans="1:6" ht="27.75" customHeight="1" x14ac:dyDescent="0.3">
      <c r="A284" s="131"/>
      <c r="B284" s="122"/>
      <c r="C284" s="123"/>
      <c r="D284" s="124"/>
      <c r="E284" s="130"/>
      <c r="F284" s="129"/>
    </row>
    <row r="285" spans="1:6" ht="27.75" customHeight="1" x14ac:dyDescent="0.3">
      <c r="A285" s="126"/>
      <c r="B285" s="122"/>
      <c r="C285" s="123"/>
      <c r="D285" s="124"/>
      <c r="E285" s="130"/>
      <c r="F285" s="129"/>
    </row>
    <row r="286" spans="1:6" ht="27.75" customHeight="1" x14ac:dyDescent="0.3">
      <c r="A286" s="126"/>
      <c r="B286" s="122"/>
      <c r="C286" s="123"/>
      <c r="D286" s="124"/>
      <c r="E286" s="130"/>
      <c r="F286" s="129"/>
    </row>
    <row r="287" spans="1:6" ht="27.75" customHeight="1" x14ac:dyDescent="0.3">
      <c r="A287" s="126"/>
      <c r="B287" s="122"/>
      <c r="C287" s="123"/>
      <c r="D287" s="124"/>
      <c r="E287" s="130"/>
      <c r="F287" s="129"/>
    </row>
    <row r="288" spans="1:6" ht="27.75" customHeight="1" x14ac:dyDescent="0.3">
      <c r="A288" s="126"/>
      <c r="B288" s="122"/>
      <c r="C288" s="123"/>
      <c r="D288" s="124"/>
      <c r="E288" s="130"/>
      <c r="F288" s="129"/>
    </row>
    <row r="289" spans="1:6" ht="27.75" customHeight="1" x14ac:dyDescent="0.3">
      <c r="A289" s="126"/>
      <c r="B289" s="122"/>
      <c r="C289" s="123"/>
      <c r="D289" s="124"/>
      <c r="E289" s="130"/>
      <c r="F289" s="129"/>
    </row>
    <row r="290" spans="1:6" ht="27.75" customHeight="1" x14ac:dyDescent="0.3">
      <c r="A290" s="126"/>
      <c r="B290" s="122"/>
      <c r="C290" s="123"/>
      <c r="D290" s="124"/>
      <c r="E290" s="130"/>
      <c r="F290" s="129"/>
    </row>
    <row r="291" spans="1:6" ht="27.75" customHeight="1" x14ac:dyDescent="0.25">
      <c r="A291" s="132"/>
      <c r="B291" s="122"/>
      <c r="C291" s="123"/>
      <c r="D291" s="124"/>
      <c r="E291" s="133"/>
      <c r="F291" s="134"/>
    </row>
    <row r="292" spans="1:6" ht="27.75" customHeight="1" x14ac:dyDescent="0.25">
      <c r="A292" s="132"/>
      <c r="B292" s="122"/>
      <c r="C292" s="123"/>
      <c r="D292" s="124"/>
      <c r="E292" s="133"/>
      <c r="F292" s="134"/>
    </row>
    <row r="293" spans="1:6" ht="27.75" customHeight="1" x14ac:dyDescent="0.25">
      <c r="A293" s="132"/>
      <c r="B293" s="122"/>
      <c r="C293" s="123"/>
      <c r="D293" s="124"/>
      <c r="E293" s="133"/>
      <c r="F293" s="134"/>
    </row>
    <row r="294" spans="1:6" ht="27.75" customHeight="1" thickBot="1" x14ac:dyDescent="0.3">
      <c r="A294" s="135"/>
      <c r="B294" s="122"/>
      <c r="C294" s="123"/>
      <c r="D294" s="124"/>
      <c r="E294" s="136"/>
      <c r="F294" s="137"/>
    </row>
    <row r="295" spans="1:6" ht="103.5" customHeight="1" thickBot="1" x14ac:dyDescent="0.3">
      <c r="A295" s="104"/>
      <c r="B295" s="105"/>
      <c r="C295" s="106"/>
      <c r="D295" s="107"/>
      <c r="E295" s="108" t="s">
        <v>417</v>
      </c>
      <c r="F295" s="109"/>
    </row>
    <row r="296" spans="1:6" ht="53.25" customHeight="1" thickBot="1" x14ac:dyDescent="0.3">
      <c r="A296" s="110"/>
      <c r="B296" s="111"/>
      <c r="C296" s="111"/>
      <c r="D296" s="112"/>
      <c r="E296" s="113" t="s">
        <v>418</v>
      </c>
      <c r="F296" s="114"/>
    </row>
    <row r="297" spans="1:6" ht="26.25" hidden="1" customHeight="1" x14ac:dyDescent="0.25">
      <c r="A297" s="115"/>
      <c r="B297" s="116"/>
      <c r="C297" s="116"/>
      <c r="D297" s="116"/>
      <c r="E297" s="116"/>
      <c r="F297" s="117"/>
    </row>
    <row r="298" spans="1:6" ht="27.75" customHeight="1" thickBot="1" x14ac:dyDescent="0.3">
      <c r="A298" s="118" t="s">
        <v>419</v>
      </c>
      <c r="B298" s="119" t="s">
        <v>420</v>
      </c>
      <c r="C298" s="119" t="s">
        <v>421</v>
      </c>
      <c r="D298" s="119" t="s">
        <v>422</v>
      </c>
      <c r="E298" s="119" t="s">
        <v>423</v>
      </c>
      <c r="F298" s="120" t="s">
        <v>424</v>
      </c>
    </row>
    <row r="299" spans="1:6" ht="27.75" customHeight="1" x14ac:dyDescent="0.25">
      <c r="A299" s="121"/>
      <c r="B299" s="122"/>
      <c r="C299" s="123"/>
      <c r="D299" s="124"/>
      <c r="E299" s="124"/>
      <c r="F299" s="125"/>
    </row>
    <row r="300" spans="1:6" ht="27.75" customHeight="1" x14ac:dyDescent="0.25">
      <c r="A300" s="121"/>
      <c r="B300" s="122"/>
      <c r="C300" s="123"/>
      <c r="D300" s="124"/>
      <c r="E300" s="127"/>
      <c r="F300" s="128"/>
    </row>
    <row r="301" spans="1:6" ht="27.75" customHeight="1" x14ac:dyDescent="0.25">
      <c r="A301" s="126"/>
      <c r="B301" s="122"/>
      <c r="C301" s="123"/>
      <c r="D301" s="124"/>
      <c r="E301" s="127"/>
      <c r="F301" s="128"/>
    </row>
    <row r="302" spans="1:6" ht="27.75" customHeight="1" x14ac:dyDescent="0.25">
      <c r="A302" s="126"/>
      <c r="B302" s="122"/>
      <c r="C302" s="123"/>
      <c r="D302" s="124"/>
      <c r="E302" s="127"/>
      <c r="F302" s="128"/>
    </row>
    <row r="303" spans="1:6" ht="27.75" customHeight="1" x14ac:dyDescent="0.3">
      <c r="A303" s="126"/>
      <c r="B303" s="122"/>
      <c r="C303" s="123"/>
      <c r="D303" s="124"/>
      <c r="E303" s="127"/>
      <c r="F303" s="129"/>
    </row>
    <row r="304" spans="1:6" ht="27.75" customHeight="1" x14ac:dyDescent="0.3">
      <c r="A304" s="126"/>
      <c r="B304" s="122"/>
      <c r="C304" s="123"/>
      <c r="D304" s="124"/>
      <c r="E304" s="130"/>
      <c r="F304" s="129"/>
    </row>
    <row r="305" spans="1:6" ht="27.75" customHeight="1" x14ac:dyDescent="0.3">
      <c r="A305" s="131"/>
      <c r="B305" s="122"/>
      <c r="C305" s="123"/>
      <c r="D305" s="124"/>
      <c r="E305" s="130"/>
      <c r="F305" s="129"/>
    </row>
    <row r="306" spans="1:6" ht="27.75" customHeight="1" x14ac:dyDescent="0.3">
      <c r="A306" s="126"/>
      <c r="B306" s="122"/>
      <c r="C306" s="123"/>
      <c r="D306" s="124"/>
      <c r="E306" s="130"/>
      <c r="F306" s="129"/>
    </row>
    <row r="307" spans="1:6" ht="27.75" customHeight="1" x14ac:dyDescent="0.3">
      <c r="A307" s="126"/>
      <c r="B307" s="122"/>
      <c r="C307" s="123"/>
      <c r="D307" s="124"/>
      <c r="E307" s="130"/>
      <c r="F307" s="129"/>
    </row>
    <row r="308" spans="1:6" ht="27.75" customHeight="1" x14ac:dyDescent="0.3">
      <c r="A308" s="126"/>
      <c r="B308" s="122"/>
      <c r="C308" s="123"/>
      <c r="D308" s="124"/>
      <c r="E308" s="130"/>
      <c r="F308" s="129"/>
    </row>
    <row r="309" spans="1:6" ht="27.75" customHeight="1" x14ac:dyDescent="0.3">
      <c r="A309" s="126"/>
      <c r="B309" s="122"/>
      <c r="C309" s="123"/>
      <c r="D309" s="124"/>
      <c r="E309" s="130"/>
      <c r="F309" s="129"/>
    </row>
    <row r="310" spans="1:6" ht="27.75" customHeight="1" x14ac:dyDescent="0.3">
      <c r="A310" s="126"/>
      <c r="B310" s="122"/>
      <c r="C310" s="123"/>
      <c r="D310" s="124"/>
      <c r="E310" s="130"/>
      <c r="F310" s="129"/>
    </row>
    <row r="311" spans="1:6" ht="27.75" customHeight="1" x14ac:dyDescent="0.3">
      <c r="A311" s="126"/>
      <c r="B311" s="122"/>
      <c r="C311" s="123"/>
      <c r="D311" s="124"/>
      <c r="E311" s="130"/>
      <c r="F311" s="129"/>
    </row>
    <row r="312" spans="1:6" ht="27.75" customHeight="1" x14ac:dyDescent="0.25">
      <c r="A312" s="132"/>
      <c r="B312" s="122"/>
      <c r="C312" s="123"/>
      <c r="D312" s="124"/>
      <c r="E312" s="133"/>
      <c r="F312" s="134"/>
    </row>
    <row r="313" spans="1:6" ht="27.75" customHeight="1" x14ac:dyDescent="0.25">
      <c r="A313" s="132"/>
      <c r="B313" s="122"/>
      <c r="C313" s="123"/>
      <c r="D313" s="124"/>
      <c r="E313" s="133"/>
      <c r="F313" s="134"/>
    </row>
    <row r="314" spans="1:6" ht="27.75" customHeight="1" x14ac:dyDescent="0.25">
      <c r="A314" s="132"/>
      <c r="B314" s="122"/>
      <c r="C314" s="123"/>
      <c r="D314" s="124"/>
      <c r="E314" s="133"/>
      <c r="F314" s="134"/>
    </row>
    <row r="315" spans="1:6" ht="27.75" customHeight="1" thickBot="1" x14ac:dyDescent="0.3">
      <c r="A315" s="135"/>
      <c r="B315" s="122"/>
      <c r="C315" s="123"/>
      <c r="D315" s="124"/>
      <c r="E315" s="136"/>
      <c r="F315" s="137"/>
    </row>
    <row r="316" spans="1:6" ht="103.5" customHeight="1" thickBot="1" x14ac:dyDescent="0.3">
      <c r="A316" s="104"/>
      <c r="B316" s="105"/>
      <c r="C316" s="106"/>
      <c r="D316" s="107"/>
      <c r="E316" s="108" t="s">
        <v>417</v>
      </c>
      <c r="F316" s="109"/>
    </row>
    <row r="317" spans="1:6" ht="53.25" customHeight="1" thickBot="1" x14ac:dyDescent="0.3">
      <c r="A317" s="110"/>
      <c r="B317" s="111"/>
      <c r="C317" s="111"/>
      <c r="D317" s="112"/>
      <c r="E317" s="113" t="s">
        <v>418</v>
      </c>
      <c r="F317" s="114"/>
    </row>
    <row r="318" spans="1:6" ht="26.25" hidden="1" customHeight="1" x14ac:dyDescent="0.25">
      <c r="A318" s="115"/>
      <c r="B318" s="116"/>
      <c r="C318" s="116"/>
      <c r="D318" s="116"/>
      <c r="E318" s="116"/>
      <c r="F318" s="117"/>
    </row>
    <row r="319" spans="1:6" ht="27.75" customHeight="1" thickBot="1" x14ac:dyDescent="0.3">
      <c r="A319" s="118" t="s">
        <v>419</v>
      </c>
      <c r="B319" s="119" t="s">
        <v>420</v>
      </c>
      <c r="C319" s="119" t="s">
        <v>421</v>
      </c>
      <c r="D319" s="119" t="s">
        <v>422</v>
      </c>
      <c r="E319" s="119" t="s">
        <v>423</v>
      </c>
      <c r="F319" s="120" t="s">
        <v>424</v>
      </c>
    </row>
    <row r="320" spans="1:6" ht="27.75" customHeight="1" x14ac:dyDescent="0.25">
      <c r="A320" s="121"/>
      <c r="B320" s="122"/>
      <c r="C320" s="123"/>
      <c r="D320" s="124"/>
      <c r="E320" s="124"/>
      <c r="F320" s="125"/>
    </row>
    <row r="321" spans="1:6" ht="27.75" customHeight="1" x14ac:dyDescent="0.25">
      <c r="A321" s="121"/>
      <c r="B321" s="122"/>
      <c r="C321" s="123"/>
      <c r="D321" s="124"/>
      <c r="E321" s="127"/>
      <c r="F321" s="128"/>
    </row>
    <row r="322" spans="1:6" ht="27.75" customHeight="1" x14ac:dyDescent="0.25">
      <c r="A322" s="126"/>
      <c r="B322" s="122"/>
      <c r="C322" s="123"/>
      <c r="D322" s="124"/>
      <c r="E322" s="127"/>
      <c r="F322" s="128"/>
    </row>
    <row r="323" spans="1:6" ht="27.75" customHeight="1" x14ac:dyDescent="0.25">
      <c r="A323" s="126"/>
      <c r="B323" s="122"/>
      <c r="C323" s="123"/>
      <c r="D323" s="124"/>
      <c r="E323" s="127"/>
      <c r="F323" s="128"/>
    </row>
    <row r="324" spans="1:6" ht="27.75" customHeight="1" x14ac:dyDescent="0.3">
      <c r="A324" s="126"/>
      <c r="B324" s="122"/>
      <c r="C324" s="123"/>
      <c r="D324" s="124"/>
      <c r="E324" s="127"/>
      <c r="F324" s="129"/>
    </row>
    <row r="325" spans="1:6" ht="27.75" customHeight="1" x14ac:dyDescent="0.3">
      <c r="A325" s="126"/>
      <c r="B325" s="122"/>
      <c r="C325" s="123"/>
      <c r="D325" s="124"/>
      <c r="E325" s="130"/>
      <c r="F325" s="129"/>
    </row>
    <row r="326" spans="1:6" ht="27.75" customHeight="1" x14ac:dyDescent="0.3">
      <c r="A326" s="131"/>
      <c r="B326" s="122"/>
      <c r="C326" s="123"/>
      <c r="D326" s="124"/>
      <c r="E326" s="130"/>
      <c r="F326" s="129"/>
    </row>
    <row r="327" spans="1:6" ht="27.75" customHeight="1" x14ac:dyDescent="0.3">
      <c r="A327" s="126"/>
      <c r="B327" s="122"/>
      <c r="C327" s="123"/>
      <c r="D327" s="124"/>
      <c r="E327" s="130"/>
      <c r="F327" s="129"/>
    </row>
    <row r="328" spans="1:6" ht="27.75" customHeight="1" x14ac:dyDescent="0.3">
      <c r="A328" s="126"/>
      <c r="B328" s="122"/>
      <c r="C328" s="123"/>
      <c r="D328" s="124"/>
      <c r="E328" s="130"/>
      <c r="F328" s="129"/>
    </row>
    <row r="329" spans="1:6" ht="27.75" customHeight="1" x14ac:dyDescent="0.3">
      <c r="A329" s="126"/>
      <c r="B329" s="122"/>
      <c r="C329" s="123"/>
      <c r="D329" s="124"/>
      <c r="E329" s="130"/>
      <c r="F329" s="129"/>
    </row>
    <row r="330" spans="1:6" ht="27.75" customHeight="1" x14ac:dyDescent="0.3">
      <c r="A330" s="126"/>
      <c r="B330" s="122"/>
      <c r="C330" s="123"/>
      <c r="D330" s="124"/>
      <c r="E330" s="130"/>
      <c r="F330" s="129"/>
    </row>
    <row r="331" spans="1:6" ht="27.75" customHeight="1" x14ac:dyDescent="0.3">
      <c r="A331" s="126"/>
      <c r="B331" s="122"/>
      <c r="C331" s="123"/>
      <c r="D331" s="124"/>
      <c r="E331" s="130"/>
      <c r="F331" s="129"/>
    </row>
    <row r="332" spans="1:6" ht="27.75" customHeight="1" x14ac:dyDescent="0.3">
      <c r="A332" s="126"/>
      <c r="B332" s="122"/>
      <c r="C332" s="123"/>
      <c r="D332" s="124"/>
      <c r="E332" s="130"/>
      <c r="F332" s="129"/>
    </row>
    <row r="333" spans="1:6" ht="27.75" customHeight="1" x14ac:dyDescent="0.25">
      <c r="A333" s="132"/>
      <c r="B333" s="122"/>
      <c r="C333" s="123"/>
      <c r="D333" s="124"/>
      <c r="E333" s="133"/>
      <c r="F333" s="134"/>
    </row>
    <row r="334" spans="1:6" ht="27.75" customHeight="1" x14ac:dyDescent="0.25">
      <c r="A334" s="132"/>
      <c r="B334" s="122"/>
      <c r="C334" s="123"/>
      <c r="D334" s="124"/>
      <c r="E334" s="133"/>
      <c r="F334" s="134"/>
    </row>
    <row r="335" spans="1:6" ht="27.75" customHeight="1" x14ac:dyDescent="0.25">
      <c r="A335" s="132"/>
      <c r="B335" s="122"/>
      <c r="C335" s="123"/>
      <c r="D335" s="124"/>
      <c r="E335" s="133"/>
      <c r="F335" s="134"/>
    </row>
    <row r="336" spans="1:6" ht="27.75" customHeight="1" thickBot="1" x14ac:dyDescent="0.3">
      <c r="A336" s="135"/>
      <c r="B336" s="122"/>
      <c r="C336" s="123"/>
      <c r="D336" s="124"/>
      <c r="E336" s="136"/>
      <c r="F336" s="137"/>
    </row>
    <row r="337" spans="1:6" ht="103.5" customHeight="1" thickBot="1" x14ac:dyDescent="0.3">
      <c r="A337" s="104"/>
      <c r="B337" s="105"/>
      <c r="C337" s="106"/>
      <c r="D337" s="107"/>
      <c r="E337" s="108" t="s">
        <v>417</v>
      </c>
      <c r="F337" s="109"/>
    </row>
    <row r="338" spans="1:6" ht="53.25" customHeight="1" thickBot="1" x14ac:dyDescent="0.3">
      <c r="A338" s="110"/>
      <c r="B338" s="111"/>
      <c r="C338" s="111"/>
      <c r="D338" s="112"/>
      <c r="E338" s="113" t="s">
        <v>418</v>
      </c>
      <c r="F338" s="114"/>
    </row>
    <row r="339" spans="1:6" ht="26.25" hidden="1" customHeight="1" x14ac:dyDescent="0.25">
      <c r="A339" s="115"/>
      <c r="B339" s="116"/>
      <c r="C339" s="116"/>
      <c r="D339" s="116"/>
      <c r="E339" s="116"/>
      <c r="F339" s="117"/>
    </row>
    <row r="340" spans="1:6" ht="27.75" customHeight="1" thickBot="1" x14ac:dyDescent="0.3">
      <c r="A340" s="118" t="s">
        <v>419</v>
      </c>
      <c r="B340" s="119" t="s">
        <v>420</v>
      </c>
      <c r="C340" s="119" t="s">
        <v>421</v>
      </c>
      <c r="D340" s="119" t="s">
        <v>422</v>
      </c>
      <c r="E340" s="119" t="s">
        <v>423</v>
      </c>
      <c r="F340" s="120" t="s">
        <v>424</v>
      </c>
    </row>
    <row r="341" spans="1:6" ht="27.75" customHeight="1" x14ac:dyDescent="0.25">
      <c r="A341" s="121"/>
      <c r="B341" s="122"/>
      <c r="C341" s="123"/>
      <c r="D341" s="124"/>
      <c r="E341" s="124"/>
      <c r="F341" s="125"/>
    </row>
    <row r="342" spans="1:6" ht="27.75" customHeight="1" x14ac:dyDescent="0.25">
      <c r="A342" s="121"/>
      <c r="B342" s="122"/>
      <c r="C342" s="123"/>
      <c r="D342" s="124"/>
      <c r="E342" s="127"/>
      <c r="F342" s="128"/>
    </row>
    <row r="343" spans="1:6" ht="27.75" customHeight="1" x14ac:dyDescent="0.25">
      <c r="A343" s="126"/>
      <c r="B343" s="122"/>
      <c r="C343" s="123"/>
      <c r="D343" s="124"/>
      <c r="E343" s="127"/>
      <c r="F343" s="128"/>
    </row>
    <row r="344" spans="1:6" ht="27.75" customHeight="1" x14ac:dyDescent="0.25">
      <c r="A344" s="126"/>
      <c r="B344" s="122"/>
      <c r="C344" s="123"/>
      <c r="D344" s="124"/>
      <c r="E344" s="127"/>
      <c r="F344" s="128"/>
    </row>
    <row r="345" spans="1:6" ht="27.75" customHeight="1" x14ac:dyDescent="0.3">
      <c r="A345" s="126"/>
      <c r="B345" s="122"/>
      <c r="C345" s="123"/>
      <c r="D345" s="124"/>
      <c r="E345" s="127"/>
      <c r="F345" s="129"/>
    </row>
    <row r="346" spans="1:6" ht="27.75" customHeight="1" x14ac:dyDescent="0.3">
      <c r="A346" s="126"/>
      <c r="B346" s="122"/>
      <c r="C346" s="123"/>
      <c r="D346" s="124"/>
      <c r="E346" s="130"/>
      <c r="F346" s="129"/>
    </row>
    <row r="347" spans="1:6" ht="27.75" customHeight="1" x14ac:dyDescent="0.3">
      <c r="A347" s="131"/>
      <c r="B347" s="122"/>
      <c r="C347" s="123"/>
      <c r="D347" s="124"/>
      <c r="E347" s="130"/>
      <c r="F347" s="129"/>
    </row>
    <row r="348" spans="1:6" ht="27.75" customHeight="1" x14ac:dyDescent="0.3">
      <c r="A348" s="126"/>
      <c r="B348" s="122"/>
      <c r="C348" s="123"/>
      <c r="D348" s="124"/>
      <c r="E348" s="130"/>
      <c r="F348" s="129"/>
    </row>
    <row r="349" spans="1:6" ht="27.75" customHeight="1" x14ac:dyDescent="0.3">
      <c r="A349" s="126"/>
      <c r="B349" s="122"/>
      <c r="C349" s="123"/>
      <c r="D349" s="124"/>
      <c r="E349" s="130"/>
      <c r="F349" s="129"/>
    </row>
    <row r="350" spans="1:6" ht="27.75" customHeight="1" x14ac:dyDescent="0.3">
      <c r="A350" s="126"/>
      <c r="B350" s="122"/>
      <c r="C350" s="123"/>
      <c r="D350" s="124"/>
      <c r="E350" s="130"/>
      <c r="F350" s="129"/>
    </row>
    <row r="351" spans="1:6" ht="27.75" customHeight="1" x14ac:dyDescent="0.3">
      <c r="A351" s="126"/>
      <c r="B351" s="122"/>
      <c r="C351" s="123"/>
      <c r="D351" s="124"/>
      <c r="E351" s="130"/>
      <c r="F351" s="129"/>
    </row>
    <row r="352" spans="1:6" ht="27.75" customHeight="1" x14ac:dyDescent="0.3">
      <c r="A352" s="126"/>
      <c r="B352" s="122"/>
      <c r="C352" s="123"/>
      <c r="D352" s="124"/>
      <c r="E352" s="130"/>
      <c r="F352" s="129"/>
    </row>
    <row r="353" spans="1:6" ht="27.75" customHeight="1" x14ac:dyDescent="0.3">
      <c r="A353" s="126"/>
      <c r="B353" s="122"/>
      <c r="C353" s="123"/>
      <c r="D353" s="124"/>
      <c r="E353" s="130"/>
      <c r="F353" s="129"/>
    </row>
    <row r="354" spans="1:6" ht="27.75" customHeight="1" x14ac:dyDescent="0.25">
      <c r="A354" s="132"/>
      <c r="B354" s="122"/>
      <c r="C354" s="123"/>
      <c r="D354" s="124"/>
      <c r="E354" s="133"/>
      <c r="F354" s="134"/>
    </row>
    <row r="355" spans="1:6" ht="27.75" customHeight="1" x14ac:dyDescent="0.25">
      <c r="A355" s="132"/>
      <c r="B355" s="122"/>
      <c r="C355" s="123"/>
      <c r="D355" s="124"/>
      <c r="E355" s="133"/>
      <c r="F355" s="134"/>
    </row>
    <row r="356" spans="1:6" ht="27.75" customHeight="1" x14ac:dyDescent="0.25">
      <c r="A356" s="132"/>
      <c r="B356" s="122"/>
      <c r="C356" s="123"/>
      <c r="D356" s="124"/>
      <c r="E356" s="133"/>
      <c r="F356" s="134"/>
    </row>
    <row r="357" spans="1:6" ht="27.75" customHeight="1" thickBot="1" x14ac:dyDescent="0.3">
      <c r="A357" s="135"/>
      <c r="B357" s="122"/>
      <c r="C357" s="123"/>
      <c r="D357" s="124"/>
      <c r="E357" s="136"/>
      <c r="F357" s="137"/>
    </row>
    <row r="358" spans="1:6" ht="103.5" customHeight="1" thickBot="1" x14ac:dyDescent="0.3">
      <c r="A358" s="104"/>
      <c r="B358" s="105"/>
      <c r="C358" s="106"/>
      <c r="D358" s="107"/>
      <c r="E358" s="108" t="s">
        <v>417</v>
      </c>
      <c r="F358" s="109"/>
    </row>
    <row r="359" spans="1:6" ht="53.25" customHeight="1" thickBot="1" x14ac:dyDescent="0.3">
      <c r="A359" s="110"/>
      <c r="B359" s="111"/>
      <c r="C359" s="111"/>
      <c r="D359" s="112"/>
      <c r="E359" s="113" t="s">
        <v>418</v>
      </c>
      <c r="F359" s="114"/>
    </row>
    <row r="360" spans="1:6" ht="26.25" hidden="1" customHeight="1" x14ac:dyDescent="0.25">
      <c r="A360" s="115"/>
      <c r="B360" s="116"/>
      <c r="C360" s="116"/>
      <c r="D360" s="116"/>
      <c r="E360" s="116"/>
      <c r="F360" s="117"/>
    </row>
    <row r="361" spans="1:6" ht="27.75" customHeight="1" thickBot="1" x14ac:dyDescent="0.3">
      <c r="A361" s="118" t="s">
        <v>419</v>
      </c>
      <c r="B361" s="119" t="s">
        <v>420</v>
      </c>
      <c r="C361" s="119" t="s">
        <v>421</v>
      </c>
      <c r="D361" s="119" t="s">
        <v>422</v>
      </c>
      <c r="E361" s="119" t="s">
        <v>423</v>
      </c>
      <c r="F361" s="120" t="s">
        <v>424</v>
      </c>
    </row>
    <row r="362" spans="1:6" ht="27.75" customHeight="1" x14ac:dyDescent="0.25">
      <c r="A362" s="121"/>
      <c r="B362" s="122"/>
      <c r="C362" s="123"/>
      <c r="D362" s="124"/>
      <c r="E362" s="124"/>
      <c r="F362" s="125"/>
    </row>
    <row r="363" spans="1:6" ht="27.75" customHeight="1" x14ac:dyDescent="0.25">
      <c r="A363" s="121"/>
      <c r="B363" s="122"/>
      <c r="C363" s="123"/>
      <c r="D363" s="124"/>
      <c r="E363" s="127"/>
      <c r="F363" s="128"/>
    </row>
    <row r="364" spans="1:6" ht="27.75" customHeight="1" x14ac:dyDescent="0.25">
      <c r="A364" s="126"/>
      <c r="B364" s="122"/>
      <c r="C364" s="123"/>
      <c r="D364" s="124"/>
      <c r="E364" s="127"/>
      <c r="F364" s="128"/>
    </row>
    <row r="365" spans="1:6" ht="27.75" customHeight="1" x14ac:dyDescent="0.25">
      <c r="A365" s="126"/>
      <c r="B365" s="122"/>
      <c r="C365" s="123"/>
      <c r="D365" s="124"/>
      <c r="E365" s="127"/>
      <c r="F365" s="128"/>
    </row>
    <row r="366" spans="1:6" ht="27.75" customHeight="1" x14ac:dyDescent="0.3">
      <c r="A366" s="126"/>
      <c r="B366" s="122"/>
      <c r="C366" s="123"/>
      <c r="D366" s="124"/>
      <c r="E366" s="127"/>
      <c r="F366" s="129"/>
    </row>
    <row r="367" spans="1:6" ht="27.75" customHeight="1" x14ac:dyDescent="0.3">
      <c r="A367" s="126"/>
      <c r="B367" s="122"/>
      <c r="C367" s="123"/>
      <c r="D367" s="124"/>
      <c r="E367" s="130"/>
      <c r="F367" s="129"/>
    </row>
    <row r="368" spans="1:6" ht="27.75" customHeight="1" x14ac:dyDescent="0.3">
      <c r="A368" s="131"/>
      <c r="B368" s="122"/>
      <c r="C368" s="123"/>
      <c r="D368" s="124"/>
      <c r="E368" s="130"/>
      <c r="F368" s="129"/>
    </row>
    <row r="369" spans="1:6" ht="27.75" customHeight="1" x14ac:dyDescent="0.3">
      <c r="A369" s="126"/>
      <c r="B369" s="122"/>
      <c r="C369" s="123"/>
      <c r="D369" s="124"/>
      <c r="E369" s="130"/>
      <c r="F369" s="129"/>
    </row>
    <row r="370" spans="1:6" ht="27.75" customHeight="1" x14ac:dyDescent="0.3">
      <c r="A370" s="126"/>
      <c r="B370" s="122"/>
      <c r="C370" s="123"/>
      <c r="D370" s="124"/>
      <c r="E370" s="130"/>
      <c r="F370" s="129"/>
    </row>
    <row r="371" spans="1:6" ht="27.75" customHeight="1" x14ac:dyDescent="0.3">
      <c r="A371" s="126"/>
      <c r="B371" s="122"/>
      <c r="C371" s="123"/>
      <c r="D371" s="124"/>
      <c r="E371" s="130"/>
      <c r="F371" s="129"/>
    </row>
    <row r="372" spans="1:6" ht="27.75" customHeight="1" x14ac:dyDescent="0.3">
      <c r="A372" s="126"/>
      <c r="B372" s="122"/>
      <c r="C372" s="123"/>
      <c r="D372" s="124"/>
      <c r="E372" s="130"/>
      <c r="F372" s="129"/>
    </row>
    <row r="373" spans="1:6" ht="27.75" customHeight="1" x14ac:dyDescent="0.3">
      <c r="A373" s="126"/>
      <c r="B373" s="122"/>
      <c r="C373" s="123"/>
      <c r="D373" s="124"/>
      <c r="E373" s="130"/>
      <c r="F373" s="129"/>
    </row>
    <row r="374" spans="1:6" ht="27.75" customHeight="1" x14ac:dyDescent="0.3">
      <c r="A374" s="126"/>
      <c r="B374" s="122"/>
      <c r="C374" s="123"/>
      <c r="D374" s="124"/>
      <c r="E374" s="130"/>
      <c r="F374" s="129"/>
    </row>
    <row r="375" spans="1:6" ht="27.75" customHeight="1" x14ac:dyDescent="0.25">
      <c r="A375" s="132"/>
      <c r="B375" s="122"/>
      <c r="C375" s="123"/>
      <c r="D375" s="124"/>
      <c r="E375" s="133"/>
      <c r="F375" s="134"/>
    </row>
    <row r="376" spans="1:6" ht="27.75" customHeight="1" x14ac:dyDescent="0.25">
      <c r="A376" s="132"/>
      <c r="B376" s="122"/>
      <c r="C376" s="123"/>
      <c r="D376" s="124"/>
      <c r="E376" s="133"/>
      <c r="F376" s="134"/>
    </row>
    <row r="377" spans="1:6" ht="27.75" customHeight="1" x14ac:dyDescent="0.25">
      <c r="A377" s="132"/>
      <c r="B377" s="122"/>
      <c r="C377" s="123"/>
      <c r="D377" s="124"/>
      <c r="E377" s="133"/>
      <c r="F377" s="134"/>
    </row>
    <row r="378" spans="1:6" ht="27.75" customHeight="1" thickBot="1" x14ac:dyDescent="0.3">
      <c r="A378" s="135"/>
      <c r="B378" s="122"/>
      <c r="C378" s="123"/>
      <c r="D378" s="124"/>
      <c r="E378" s="136"/>
      <c r="F378" s="137"/>
    </row>
    <row r="379" spans="1:6" ht="103.5" customHeight="1" thickBot="1" x14ac:dyDescent="0.3">
      <c r="A379" s="104"/>
      <c r="B379" s="105"/>
      <c r="C379" s="106"/>
      <c r="D379" s="107"/>
      <c r="E379" s="108" t="s">
        <v>417</v>
      </c>
      <c r="F379" s="109"/>
    </row>
    <row r="380" spans="1:6" ht="53.25" customHeight="1" thickBot="1" x14ac:dyDescent="0.3">
      <c r="A380" s="110"/>
      <c r="B380" s="111"/>
      <c r="C380" s="111"/>
      <c r="D380" s="112"/>
      <c r="E380" s="113" t="s">
        <v>418</v>
      </c>
      <c r="F380" s="114"/>
    </row>
    <row r="381" spans="1:6" ht="26.25" hidden="1" customHeight="1" x14ac:dyDescent="0.25">
      <c r="A381" s="115"/>
      <c r="B381" s="116"/>
      <c r="C381" s="116"/>
      <c r="D381" s="116"/>
      <c r="E381" s="116"/>
      <c r="F381" s="117"/>
    </row>
    <row r="382" spans="1:6" ht="27.75" customHeight="1" thickBot="1" x14ac:dyDescent="0.3">
      <c r="A382" s="118" t="s">
        <v>419</v>
      </c>
      <c r="B382" s="119" t="s">
        <v>420</v>
      </c>
      <c r="C382" s="119" t="s">
        <v>421</v>
      </c>
      <c r="D382" s="119" t="s">
        <v>422</v>
      </c>
      <c r="E382" s="119" t="s">
        <v>423</v>
      </c>
      <c r="F382" s="120" t="s">
        <v>424</v>
      </c>
    </row>
    <row r="383" spans="1:6" ht="27.75" customHeight="1" x14ac:dyDescent="0.25">
      <c r="A383" s="121"/>
      <c r="B383" s="122"/>
      <c r="C383" s="123"/>
      <c r="D383" s="124"/>
      <c r="E383" s="124"/>
      <c r="F383" s="125"/>
    </row>
    <row r="384" spans="1:6" ht="27.75" customHeight="1" x14ac:dyDescent="0.25">
      <c r="A384" s="121"/>
      <c r="B384" s="122"/>
      <c r="C384" s="123"/>
      <c r="D384" s="124"/>
      <c r="E384" s="127"/>
      <c r="F384" s="128"/>
    </row>
    <row r="385" spans="1:6" ht="27.75" customHeight="1" x14ac:dyDescent="0.25">
      <c r="A385" s="126"/>
      <c r="B385" s="122"/>
      <c r="C385" s="123"/>
      <c r="D385" s="124"/>
      <c r="E385" s="127"/>
      <c r="F385" s="128"/>
    </row>
    <row r="386" spans="1:6" ht="27.75" customHeight="1" x14ac:dyDescent="0.25">
      <c r="A386" s="126"/>
      <c r="B386" s="122"/>
      <c r="C386" s="123"/>
      <c r="D386" s="124"/>
      <c r="E386" s="127"/>
      <c r="F386" s="128"/>
    </row>
    <row r="387" spans="1:6" ht="27.75" customHeight="1" x14ac:dyDescent="0.3">
      <c r="A387" s="126"/>
      <c r="B387" s="122"/>
      <c r="C387" s="123"/>
      <c r="D387" s="124"/>
      <c r="E387" s="127"/>
      <c r="F387" s="129"/>
    </row>
    <row r="388" spans="1:6" ht="27.75" customHeight="1" x14ac:dyDescent="0.3">
      <c r="A388" s="126"/>
      <c r="B388" s="122"/>
      <c r="C388" s="123"/>
      <c r="D388" s="124"/>
      <c r="E388" s="130"/>
      <c r="F388" s="129"/>
    </row>
    <row r="389" spans="1:6" ht="27.75" customHeight="1" x14ac:dyDescent="0.3">
      <c r="A389" s="131"/>
      <c r="B389" s="122"/>
      <c r="C389" s="123"/>
      <c r="D389" s="124"/>
      <c r="E389" s="130"/>
      <c r="F389" s="129"/>
    </row>
    <row r="390" spans="1:6" ht="27.75" customHeight="1" x14ac:dyDescent="0.3">
      <c r="A390" s="126"/>
      <c r="B390" s="122"/>
      <c r="C390" s="123"/>
      <c r="D390" s="124"/>
      <c r="E390" s="130"/>
      <c r="F390" s="129"/>
    </row>
    <row r="391" spans="1:6" ht="27.75" customHeight="1" x14ac:dyDescent="0.3">
      <c r="A391" s="126"/>
      <c r="B391" s="122"/>
      <c r="C391" s="123"/>
      <c r="D391" s="124"/>
      <c r="E391" s="130"/>
      <c r="F391" s="129"/>
    </row>
    <row r="392" spans="1:6" ht="27.75" customHeight="1" x14ac:dyDescent="0.3">
      <c r="A392" s="126"/>
      <c r="B392" s="122"/>
      <c r="C392" s="123"/>
      <c r="D392" s="124"/>
      <c r="E392" s="130"/>
      <c r="F392" s="129"/>
    </row>
    <row r="393" spans="1:6" ht="27.75" customHeight="1" x14ac:dyDescent="0.3">
      <c r="A393" s="126"/>
      <c r="B393" s="122"/>
      <c r="C393" s="123"/>
      <c r="D393" s="124"/>
      <c r="E393" s="130"/>
      <c r="F393" s="129"/>
    </row>
    <row r="394" spans="1:6" ht="27.75" customHeight="1" x14ac:dyDescent="0.3">
      <c r="A394" s="126"/>
      <c r="B394" s="122"/>
      <c r="C394" s="123"/>
      <c r="D394" s="124"/>
      <c r="E394" s="130"/>
      <c r="F394" s="129"/>
    </row>
    <row r="395" spans="1:6" ht="27.75" customHeight="1" x14ac:dyDescent="0.3">
      <c r="A395" s="126"/>
      <c r="B395" s="122"/>
      <c r="C395" s="123"/>
      <c r="D395" s="124"/>
      <c r="E395" s="130"/>
      <c r="F395" s="129"/>
    </row>
    <row r="396" spans="1:6" ht="27.75" customHeight="1" x14ac:dyDescent="0.25">
      <c r="A396" s="132"/>
      <c r="B396" s="122"/>
      <c r="C396" s="123"/>
      <c r="D396" s="124"/>
      <c r="E396" s="133"/>
      <c r="F396" s="134"/>
    </row>
    <row r="397" spans="1:6" ht="27.75" customHeight="1" x14ac:dyDescent="0.25">
      <c r="A397" s="132"/>
      <c r="B397" s="122"/>
      <c r="C397" s="123"/>
      <c r="D397" s="124"/>
      <c r="E397" s="133"/>
      <c r="F397" s="134"/>
    </row>
    <row r="398" spans="1:6" ht="27.75" customHeight="1" x14ac:dyDescent="0.25">
      <c r="A398" s="132"/>
      <c r="B398" s="122"/>
      <c r="C398" s="123"/>
      <c r="D398" s="124"/>
      <c r="E398" s="133"/>
      <c r="F398" s="134"/>
    </row>
    <row r="399" spans="1:6" ht="27.75" customHeight="1" thickBot="1" x14ac:dyDescent="0.3">
      <c r="A399" s="135"/>
      <c r="B399" s="122"/>
      <c r="C399" s="123"/>
      <c r="D399" s="124"/>
      <c r="E399" s="136"/>
      <c r="F399" s="137"/>
    </row>
    <row r="400" spans="1:6" ht="103.5" customHeight="1" thickBot="1" x14ac:dyDescent="0.3">
      <c r="A400" s="104"/>
      <c r="B400" s="105"/>
      <c r="C400" s="106"/>
      <c r="D400" s="107"/>
      <c r="E400" s="108" t="s">
        <v>417</v>
      </c>
      <c r="F400" s="109"/>
    </row>
    <row r="401" spans="1:6" ht="53.25" customHeight="1" thickBot="1" x14ac:dyDescent="0.3">
      <c r="A401" s="110"/>
      <c r="B401" s="111"/>
      <c r="C401" s="111"/>
      <c r="D401" s="112"/>
      <c r="E401" s="113" t="s">
        <v>418</v>
      </c>
      <c r="F401" s="114"/>
    </row>
    <row r="402" spans="1:6" ht="26.25" hidden="1" customHeight="1" x14ac:dyDescent="0.25">
      <c r="A402" s="115"/>
      <c r="B402" s="116"/>
      <c r="C402" s="116"/>
      <c r="D402" s="116"/>
      <c r="E402" s="116"/>
      <c r="F402" s="117"/>
    </row>
    <row r="403" spans="1:6" ht="27.75" customHeight="1" thickBot="1" x14ac:dyDescent="0.3">
      <c r="A403" s="118" t="s">
        <v>419</v>
      </c>
      <c r="B403" s="119" t="s">
        <v>420</v>
      </c>
      <c r="C403" s="119" t="s">
        <v>421</v>
      </c>
      <c r="D403" s="119" t="s">
        <v>422</v>
      </c>
      <c r="E403" s="119" t="s">
        <v>423</v>
      </c>
      <c r="F403" s="120" t="s">
        <v>424</v>
      </c>
    </row>
    <row r="404" spans="1:6" ht="27.75" customHeight="1" x14ac:dyDescent="0.25">
      <c r="A404" s="121"/>
      <c r="B404" s="122"/>
      <c r="C404" s="123"/>
      <c r="D404" s="124"/>
      <c r="E404" s="124"/>
      <c r="F404" s="125"/>
    </row>
    <row r="405" spans="1:6" ht="27.75" customHeight="1" x14ac:dyDescent="0.25">
      <c r="A405" s="121"/>
      <c r="B405" s="122"/>
      <c r="C405" s="123"/>
      <c r="D405" s="124"/>
      <c r="E405" s="127"/>
      <c r="F405" s="128"/>
    </row>
    <row r="406" spans="1:6" ht="27.75" customHeight="1" x14ac:dyDescent="0.25">
      <c r="A406" s="126"/>
      <c r="B406" s="122"/>
      <c r="C406" s="123"/>
      <c r="D406" s="124"/>
      <c r="E406" s="127"/>
      <c r="F406" s="128"/>
    </row>
    <row r="407" spans="1:6" ht="27.75" customHeight="1" x14ac:dyDescent="0.25">
      <c r="A407" s="126"/>
      <c r="B407" s="122"/>
      <c r="C407" s="123"/>
      <c r="D407" s="124"/>
      <c r="E407" s="127"/>
      <c r="F407" s="128"/>
    </row>
    <row r="408" spans="1:6" ht="27.75" customHeight="1" x14ac:dyDescent="0.3">
      <c r="A408" s="126"/>
      <c r="B408" s="122"/>
      <c r="C408" s="123"/>
      <c r="D408" s="124"/>
      <c r="E408" s="127"/>
      <c r="F408" s="129"/>
    </row>
    <row r="409" spans="1:6" ht="27.75" customHeight="1" x14ac:dyDescent="0.3">
      <c r="A409" s="126"/>
      <c r="B409" s="122"/>
      <c r="C409" s="123"/>
      <c r="D409" s="124"/>
      <c r="E409" s="130"/>
      <c r="F409" s="129"/>
    </row>
    <row r="410" spans="1:6" ht="27.75" customHeight="1" x14ac:dyDescent="0.3">
      <c r="A410" s="131"/>
      <c r="B410" s="122"/>
      <c r="C410" s="123"/>
      <c r="D410" s="124"/>
      <c r="E410" s="130"/>
      <c r="F410" s="129"/>
    </row>
    <row r="411" spans="1:6" ht="27.75" customHeight="1" x14ac:dyDescent="0.3">
      <c r="A411" s="126"/>
      <c r="B411" s="122"/>
      <c r="C411" s="123"/>
      <c r="D411" s="124"/>
      <c r="E411" s="130"/>
      <c r="F411" s="129"/>
    </row>
    <row r="412" spans="1:6" ht="27.75" customHeight="1" x14ac:dyDescent="0.3">
      <c r="A412" s="126"/>
      <c r="B412" s="122"/>
      <c r="C412" s="123"/>
      <c r="D412" s="124"/>
      <c r="E412" s="130"/>
      <c r="F412" s="129"/>
    </row>
    <row r="413" spans="1:6" ht="27.75" customHeight="1" x14ac:dyDescent="0.3">
      <c r="A413" s="126"/>
      <c r="B413" s="122"/>
      <c r="C413" s="123"/>
      <c r="D413" s="124"/>
      <c r="E413" s="130"/>
      <c r="F413" s="129"/>
    </row>
    <row r="414" spans="1:6" ht="27.75" customHeight="1" x14ac:dyDescent="0.3">
      <c r="A414" s="126"/>
      <c r="B414" s="122"/>
      <c r="C414" s="123"/>
      <c r="D414" s="124"/>
      <c r="E414" s="130"/>
      <c r="F414" s="129"/>
    </row>
    <row r="415" spans="1:6" ht="27.75" customHeight="1" x14ac:dyDescent="0.3">
      <c r="A415" s="126"/>
      <c r="B415" s="122"/>
      <c r="C415" s="123"/>
      <c r="D415" s="124"/>
      <c r="E415" s="130"/>
      <c r="F415" s="129"/>
    </row>
    <row r="416" spans="1:6" ht="27.75" customHeight="1" x14ac:dyDescent="0.3">
      <c r="A416" s="126"/>
      <c r="B416" s="122"/>
      <c r="C416" s="123"/>
      <c r="D416" s="124"/>
      <c r="E416" s="130"/>
      <c r="F416" s="129"/>
    </row>
    <row r="417" spans="1:6" ht="27.75" customHeight="1" x14ac:dyDescent="0.25">
      <c r="A417" s="132"/>
      <c r="B417" s="122"/>
      <c r="C417" s="123"/>
      <c r="D417" s="124"/>
      <c r="E417" s="133"/>
      <c r="F417" s="134"/>
    </row>
    <row r="418" spans="1:6" ht="27.75" customHeight="1" x14ac:dyDescent="0.25">
      <c r="A418" s="132"/>
      <c r="B418" s="122"/>
      <c r="C418" s="123"/>
      <c r="D418" s="124"/>
      <c r="E418" s="133"/>
      <c r="F418" s="134"/>
    </row>
    <row r="419" spans="1:6" ht="27.75" customHeight="1" x14ac:dyDescent="0.25">
      <c r="A419" s="132"/>
      <c r="B419" s="122"/>
      <c r="C419" s="123"/>
      <c r="D419" s="124"/>
      <c r="E419" s="133"/>
      <c r="F419" s="134"/>
    </row>
    <row r="420" spans="1:6" ht="27.75" customHeight="1" thickBot="1" x14ac:dyDescent="0.3">
      <c r="A420" s="135"/>
      <c r="B420" s="122"/>
      <c r="C420" s="123"/>
      <c r="D420" s="124"/>
      <c r="E420" s="136"/>
      <c r="F420" s="137"/>
    </row>
  </sheetData>
  <sheetProtection selectLockedCells="1"/>
  <mergeCells count="60">
    <mergeCell ref="A379:B379"/>
    <mergeCell ref="C379:D379"/>
    <mergeCell ref="A380:D380"/>
    <mergeCell ref="A400:B400"/>
    <mergeCell ref="C400:D400"/>
    <mergeCell ref="A401:D401"/>
    <mergeCell ref="A337:B337"/>
    <mergeCell ref="C337:D337"/>
    <mergeCell ref="A338:D338"/>
    <mergeCell ref="A358:B358"/>
    <mergeCell ref="C358:D358"/>
    <mergeCell ref="A359:D359"/>
    <mergeCell ref="A295:B295"/>
    <mergeCell ref="C295:D295"/>
    <mergeCell ref="A296:D296"/>
    <mergeCell ref="A316:B316"/>
    <mergeCell ref="C316:D316"/>
    <mergeCell ref="A317:D317"/>
    <mergeCell ref="A253:B253"/>
    <mergeCell ref="C253:D253"/>
    <mergeCell ref="A254:D254"/>
    <mergeCell ref="A274:B274"/>
    <mergeCell ref="C274:D274"/>
    <mergeCell ref="A275:D275"/>
    <mergeCell ref="A211:B211"/>
    <mergeCell ref="C211:D211"/>
    <mergeCell ref="A212:D212"/>
    <mergeCell ref="A232:B232"/>
    <mergeCell ref="C232:D232"/>
    <mergeCell ref="A233:D233"/>
    <mergeCell ref="A169:B169"/>
    <mergeCell ref="C169:D169"/>
    <mergeCell ref="A170:D170"/>
    <mergeCell ref="A190:B190"/>
    <mergeCell ref="C190:D190"/>
    <mergeCell ref="A191:D191"/>
    <mergeCell ref="A127:B127"/>
    <mergeCell ref="C127:D127"/>
    <mergeCell ref="A128:D128"/>
    <mergeCell ref="A148:B148"/>
    <mergeCell ref="C148:D148"/>
    <mergeCell ref="A149:D149"/>
    <mergeCell ref="A85:B85"/>
    <mergeCell ref="C85:D85"/>
    <mergeCell ref="A86:D86"/>
    <mergeCell ref="A106:B106"/>
    <mergeCell ref="C106:D106"/>
    <mergeCell ref="A107:D107"/>
    <mergeCell ref="A43:B43"/>
    <mergeCell ref="C43:D43"/>
    <mergeCell ref="A44:D44"/>
    <mergeCell ref="A64:B64"/>
    <mergeCell ref="C64:D64"/>
    <mergeCell ref="A65:D65"/>
    <mergeCell ref="A1:B1"/>
    <mergeCell ref="C1:D1"/>
    <mergeCell ref="A2:D2"/>
    <mergeCell ref="A22:B22"/>
    <mergeCell ref="C22:D22"/>
    <mergeCell ref="A23:D23"/>
  </mergeCells>
  <pageMargins left="0.23622047244094491" right="0.23622047244094491" top="0.31496062992125984" bottom="0.31496062992125984" header="0.31496062992125984" footer="0.31496062992125984"/>
  <pageSetup paperSize="9" scale="81"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SUIVI LIVRAISONS</vt:lpstr>
      <vt:lpstr>PLANNING PROD</vt:lpstr>
      <vt:lpstr>BDD</vt:lpstr>
      <vt:lpstr>LISTES</vt:lpstr>
      <vt:lpstr>ETIQUETTES MEUBLES</vt:lpstr>
      <vt:lpstr>PALETTE</vt:lpstr>
      <vt:lpstr>client</vt:lpstr>
      <vt:lpstr>'ETIQUETTES MEUBLES'!Zone_d_impression</vt:lpstr>
      <vt:lpstr>PALETTE!Zone_d_impression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Maxime HOUSSIN</dc:creator>
  <cp:lastModifiedBy>Maxime HOUSSIN</cp:lastModifiedBy>
  <dcterms:created xsi:type="dcterms:W3CDTF">2022-10-25T08:33:11Z</dcterms:created>
  <dcterms:modified xsi:type="dcterms:W3CDTF">2022-11-02T08:51:01Z</dcterms:modified>
</cp:coreProperties>
</file>