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120" yWindow="75" windowWidth="11910" windowHeight="5160" tabRatio="222"/>
  </bookViews>
  <sheets>
    <sheet name="MB times" sheetId="1" r:id="rId1"/>
    <sheet name="Stats" sheetId="3" r:id="rId2"/>
  </sheets>
  <calcPr calcId="125725"/>
</workbook>
</file>

<file path=xl/calcChain.xml><?xml version="1.0" encoding="utf-8"?>
<calcChain xmlns="http://schemas.openxmlformats.org/spreadsheetml/2006/main">
  <c r="AN4" i="1"/>
  <c r="AN3" s="1"/>
  <c r="V4"/>
  <c r="V3" s="1"/>
  <c r="V5"/>
  <c r="AE4"/>
  <c r="AE3" s="1"/>
  <c r="AE5"/>
  <c r="AK4"/>
  <c r="AK3" s="1"/>
  <c r="AK5"/>
  <c r="X4"/>
  <c r="X3" s="1"/>
  <c r="X5"/>
  <c r="AG4"/>
  <c r="AG3" s="1"/>
  <c r="AG5"/>
  <c r="G5"/>
  <c r="H5"/>
  <c r="I5"/>
  <c r="J5"/>
  <c r="K5"/>
  <c r="L5"/>
  <c r="M5"/>
  <c r="N5"/>
  <c r="O5"/>
  <c r="P5"/>
  <c r="Q5"/>
  <c r="R5"/>
  <c r="S5"/>
  <c r="T5"/>
  <c r="U5"/>
  <c r="W5"/>
  <c r="Y5"/>
  <c r="Z5"/>
  <c r="AA5"/>
  <c r="AB5"/>
  <c r="AC5"/>
  <c r="AD5"/>
  <c r="AF5"/>
  <c r="AH5"/>
  <c r="AI5"/>
  <c r="AJ5"/>
  <c r="AL5"/>
  <c r="AM5"/>
  <c r="AO5"/>
  <c r="F5"/>
  <c r="Y4"/>
  <c r="Y3" s="1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C115"/>
  <c r="D115"/>
  <c r="C116"/>
  <c r="D116"/>
  <c r="C117"/>
  <c r="D117"/>
  <c r="C118"/>
  <c r="D118"/>
  <c r="C119"/>
  <c r="D119"/>
  <c r="C120"/>
  <c r="D120"/>
  <c r="C121"/>
  <c r="D121"/>
  <c r="C122"/>
  <c r="D122"/>
  <c r="C123"/>
  <c r="D123"/>
  <c r="C124"/>
  <c r="D124"/>
  <c r="C125"/>
  <c r="D125"/>
  <c r="C126"/>
  <c r="D126"/>
  <c r="C127"/>
  <c r="D127"/>
  <c r="C128"/>
  <c r="D128"/>
  <c r="C129"/>
  <c r="D129"/>
  <c r="C130"/>
  <c r="D130"/>
  <c r="C131"/>
  <c r="D131"/>
  <c r="C132"/>
  <c r="D132"/>
  <c r="C133"/>
  <c r="D133"/>
  <c r="C134"/>
  <c r="D134"/>
  <c r="C135"/>
  <c r="D135"/>
  <c r="G4"/>
  <c r="G3" s="1"/>
  <c r="H4"/>
  <c r="H3" s="1"/>
  <c r="I4"/>
  <c r="I3" s="1"/>
  <c r="J4"/>
  <c r="J3" s="1"/>
  <c r="K4"/>
  <c r="K3" s="1"/>
  <c r="L4"/>
  <c r="L3" s="1"/>
  <c r="M4"/>
  <c r="M3" s="1"/>
  <c r="N4"/>
  <c r="N3" s="1"/>
  <c r="O4"/>
  <c r="O3" s="1"/>
  <c r="P4"/>
  <c r="P3" s="1"/>
  <c r="Q4"/>
  <c r="Q3" s="1"/>
  <c r="R4"/>
  <c r="R3" s="1"/>
  <c r="S4"/>
  <c r="S3" s="1"/>
  <c r="T4"/>
  <c r="T3" s="1"/>
  <c r="U4"/>
  <c r="U3" s="1"/>
  <c r="W4"/>
  <c r="W3" s="1"/>
  <c r="Z4"/>
  <c r="Z3" s="1"/>
  <c r="AA4"/>
  <c r="AA3" s="1"/>
  <c r="AB4"/>
  <c r="AB3" s="1"/>
  <c r="AC4"/>
  <c r="AC3" s="1"/>
  <c r="AD4"/>
  <c r="AD3" s="1"/>
  <c r="AF4"/>
  <c r="AF3" s="1"/>
  <c r="AH4"/>
  <c r="AH3" s="1"/>
  <c r="AI4"/>
  <c r="AI3" s="1"/>
  <c r="AJ4"/>
  <c r="AJ3" s="1"/>
  <c r="AL4"/>
  <c r="AL3" s="1"/>
  <c r="AM4"/>
  <c r="AM3" s="1"/>
  <c r="AO4"/>
  <c r="AO3" s="1"/>
  <c r="C4" l="1"/>
  <c r="F4"/>
  <c r="F3" s="1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5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6"/>
  <c r="C3"/>
  <c r="C5"/>
  <c r="I50" i="3"/>
  <c r="I51" s="1"/>
  <c r="I52" s="1"/>
  <c r="K31"/>
  <c r="K32" s="1"/>
  <c r="K33" s="1"/>
  <c r="K34" s="1"/>
  <c r="K35" s="1"/>
  <c r="K36" s="1"/>
  <c r="L31"/>
  <c r="L32" s="1"/>
  <c r="L33" s="1"/>
  <c r="L34" s="1"/>
  <c r="L35" s="1"/>
  <c r="L36" s="1"/>
  <c r="L37" s="1"/>
  <c r="L38" s="1"/>
  <c r="L39" s="1"/>
  <c r="L40" s="1"/>
  <c r="L41" s="1"/>
  <c r="L42" s="1"/>
  <c r="E136" i="1"/>
  <c r="K37" i="3" l="1"/>
  <c r="L43"/>
  <c r="I53"/>
  <c r="C6"/>
  <c r="C8"/>
  <c r="C4"/>
  <c r="F5"/>
  <c r="C7"/>
  <c r="C3"/>
  <c r="D4" i="1"/>
  <c r="D3"/>
  <c r="E138"/>
  <c r="K38" i="3" l="1"/>
  <c r="I54"/>
  <c r="L44"/>
  <c r="L45" l="1"/>
  <c r="I55"/>
  <c r="K39"/>
  <c r="K40" l="1"/>
  <c r="I56"/>
  <c r="L46"/>
  <c r="L47" l="1"/>
  <c r="I57"/>
  <c r="K41"/>
  <c r="K42" l="1"/>
  <c r="I58"/>
  <c r="L48"/>
  <c r="L49" l="1"/>
  <c r="I59"/>
  <c r="K43"/>
  <c r="K44" l="1"/>
  <c r="I60"/>
  <c r="L50"/>
  <c r="L51" l="1"/>
  <c r="I61"/>
  <c r="K45"/>
  <c r="K46" l="1"/>
  <c r="I62"/>
  <c r="L52"/>
  <c r="L53" l="1"/>
  <c r="I63"/>
  <c r="K47"/>
  <c r="K48" l="1"/>
  <c r="I64"/>
  <c r="L54"/>
  <c r="L55" l="1"/>
  <c r="I65"/>
  <c r="K49"/>
  <c r="K50" l="1"/>
  <c r="I66"/>
  <c r="L56"/>
  <c r="L57" l="1"/>
  <c r="I67"/>
  <c r="K51"/>
  <c r="K52" l="1"/>
  <c r="I68"/>
  <c r="L58"/>
  <c r="I69" l="1"/>
  <c r="K53"/>
  <c r="L59"/>
  <c r="K54" l="1"/>
  <c r="I70"/>
  <c r="L60"/>
  <c r="I71" l="1"/>
  <c r="K55"/>
  <c r="L61"/>
  <c r="L62" l="1"/>
  <c r="K56"/>
  <c r="K57" l="1"/>
  <c r="L63"/>
  <c r="K58" l="1"/>
  <c r="L64"/>
  <c r="L65" l="1"/>
  <c r="K59"/>
  <c r="K60" l="1"/>
  <c r="L66"/>
  <c r="K61" l="1"/>
  <c r="L67"/>
  <c r="L68" l="1"/>
  <c r="K62"/>
  <c r="K63" l="1"/>
  <c r="L69"/>
  <c r="K64" l="1"/>
  <c r="L70"/>
  <c r="L71" l="1"/>
  <c r="K65"/>
  <c r="K66" l="1"/>
  <c r="L72"/>
  <c r="K67" l="1"/>
  <c r="L73"/>
  <c r="L74" l="1"/>
  <c r="K68"/>
  <c r="K69" l="1"/>
  <c r="L75"/>
  <c r="K70" l="1"/>
  <c r="L76"/>
  <c r="L77" l="1"/>
  <c r="K71"/>
  <c r="K72" l="1"/>
  <c r="L78"/>
  <c r="K73" l="1"/>
  <c r="L79"/>
  <c r="K74" l="1"/>
  <c r="L80"/>
  <c r="L81" l="1"/>
  <c r="L82" l="1"/>
  <c r="L83" l="1"/>
  <c r="L84" l="1"/>
  <c r="L85" l="1"/>
  <c r="L86" l="1"/>
  <c r="L87" l="1"/>
  <c r="L88" l="1"/>
  <c r="L89" l="1"/>
  <c r="L90" l="1"/>
  <c r="L91" l="1"/>
  <c r="L92" l="1"/>
  <c r="L93" l="1"/>
  <c r="L94" l="1"/>
  <c r="L95" l="1"/>
  <c r="L96" l="1"/>
  <c r="L97" l="1"/>
  <c r="L98" l="1"/>
  <c r="L99" l="1"/>
  <c r="L100" l="1"/>
  <c r="L101" l="1"/>
  <c r="L102" l="1"/>
  <c r="L103" l="1"/>
  <c r="L104" l="1"/>
  <c r="L105" l="1"/>
  <c r="L106" l="1"/>
  <c r="L107" l="1"/>
  <c r="L108" l="1"/>
  <c r="L109" l="1"/>
  <c r="L110" l="1"/>
  <c r="L111" l="1"/>
  <c r="L112" l="1"/>
  <c r="L113" l="1"/>
  <c r="L114" l="1"/>
  <c r="L115" l="1"/>
  <c r="L116" l="1"/>
  <c r="L117" l="1"/>
  <c r="L118" l="1"/>
  <c r="P60"/>
  <c r="R60"/>
  <c r="Q60"/>
  <c r="P56"/>
  <c r="R56"/>
  <c r="Q56"/>
  <c r="P104"/>
  <c r="R104"/>
  <c r="Q104"/>
  <c r="P125"/>
  <c r="R125"/>
  <c r="Q125"/>
  <c r="P64"/>
  <c r="R64"/>
  <c r="Q64"/>
  <c r="P71"/>
  <c r="R71"/>
  <c r="Q71"/>
  <c r="P69"/>
  <c r="R69"/>
  <c r="Q69"/>
  <c r="P22"/>
  <c r="R22"/>
  <c r="Q22"/>
  <c r="P129"/>
  <c r="R129"/>
  <c r="Q129"/>
  <c r="P62"/>
  <c r="R62"/>
  <c r="Q62"/>
  <c r="P92"/>
  <c r="R92"/>
  <c r="Q92"/>
  <c r="P8"/>
  <c r="R8"/>
  <c r="Q8"/>
  <c r="P91"/>
  <c r="R91"/>
  <c r="Q91"/>
  <c r="P105"/>
  <c r="R105"/>
  <c r="Q105"/>
  <c r="P42"/>
  <c r="R42"/>
  <c r="Q42"/>
  <c r="P52"/>
  <c r="R52"/>
  <c r="Q52"/>
  <c r="P9"/>
  <c r="R9"/>
  <c r="Q9"/>
  <c r="P36"/>
  <c r="R36"/>
  <c r="Q36"/>
  <c r="P31"/>
  <c r="R31"/>
  <c r="Q31"/>
  <c r="P120"/>
  <c r="R120"/>
  <c r="Q120"/>
  <c r="P53"/>
  <c r="R53"/>
  <c r="Q53"/>
  <c r="P84"/>
  <c r="R84"/>
  <c r="Q84"/>
  <c r="P66"/>
  <c r="R66"/>
  <c r="Q66"/>
  <c r="R38"/>
  <c r="P38"/>
  <c r="Q38"/>
  <c r="P131"/>
  <c r="R131"/>
  <c r="Q131"/>
  <c r="R118"/>
  <c r="P118"/>
  <c r="Q118"/>
  <c r="P117"/>
  <c r="R117"/>
  <c r="Q117"/>
  <c r="P3"/>
  <c r="R3"/>
  <c r="Q3"/>
  <c r="P72"/>
  <c r="R72"/>
  <c r="Q72"/>
  <c r="R98"/>
  <c r="P98"/>
  <c r="Q98"/>
  <c r="C5"/>
  <c r="F9"/>
  <c r="F10"/>
  <c r="L10"/>
  <c r="I11"/>
  <c r="F12"/>
  <c r="I13"/>
  <c r="I12"/>
  <c r="I14"/>
  <c r="L14"/>
  <c r="L15"/>
  <c r="F16"/>
  <c r="I16"/>
  <c r="L17"/>
  <c r="F18"/>
  <c r="I19"/>
  <c r="I18"/>
  <c r="I20"/>
  <c r="L20"/>
  <c r="L22"/>
  <c r="I22"/>
  <c r="F23"/>
  <c r="F22"/>
  <c r="I24"/>
  <c r="I25"/>
  <c r="L25"/>
  <c r="F25"/>
  <c r="F26"/>
  <c r="F27"/>
  <c r="I28"/>
  <c r="I29"/>
  <c r="F29"/>
  <c r="I31"/>
  <c r="I32"/>
  <c r="F32"/>
  <c r="I34"/>
  <c r="I35"/>
  <c r="F35"/>
  <c r="I37"/>
  <c r="I38"/>
  <c r="F38"/>
  <c r="I40"/>
  <c r="I41"/>
  <c r="I42"/>
  <c r="I43"/>
  <c r="I44"/>
  <c r="F45"/>
  <c r="F46"/>
  <c r="F47"/>
  <c r="F49"/>
  <c r="F51"/>
  <c r="F53"/>
  <c r="F55"/>
  <c r="F57"/>
  <c r="F59"/>
  <c r="F61"/>
  <c r="F63"/>
  <c r="F65"/>
  <c r="F66"/>
  <c r="F69"/>
  <c r="F71"/>
  <c r="F73"/>
  <c r="F75"/>
  <c r="F77"/>
  <c r="F79"/>
  <c r="F81"/>
  <c r="F83"/>
  <c r="I9"/>
  <c r="I10"/>
  <c r="L9"/>
  <c r="F11"/>
  <c r="L11"/>
  <c r="F13"/>
  <c r="L12"/>
  <c r="L13"/>
  <c r="F14"/>
  <c r="I15"/>
  <c r="F15"/>
  <c r="L16"/>
  <c r="I17"/>
  <c r="F17"/>
  <c r="F19"/>
  <c r="L18"/>
  <c r="L19"/>
  <c r="F20"/>
  <c r="L21"/>
  <c r="F21"/>
  <c r="I21"/>
  <c r="L23"/>
  <c r="I23"/>
  <c r="L24"/>
  <c r="F24"/>
  <c r="L26"/>
  <c r="I26"/>
  <c r="L27"/>
  <c r="I27"/>
  <c r="F28"/>
  <c r="I30"/>
  <c r="F30"/>
  <c r="F31"/>
  <c r="I33"/>
  <c r="F33"/>
  <c r="F34"/>
  <c r="I36"/>
  <c r="F36"/>
  <c r="F37"/>
  <c r="I39"/>
  <c r="F39"/>
  <c r="F40"/>
  <c r="F41"/>
  <c r="F42"/>
  <c r="F43"/>
  <c r="F44"/>
  <c r="I45"/>
  <c r="I46"/>
  <c r="F48"/>
  <c r="F50"/>
  <c r="F52"/>
  <c r="F54"/>
  <c r="F56"/>
  <c r="F58"/>
  <c r="F60"/>
  <c r="F62"/>
  <c r="F64"/>
  <c r="F67"/>
  <c r="F68"/>
  <c r="F70"/>
  <c r="F72"/>
  <c r="F74"/>
  <c r="F76"/>
  <c r="F78"/>
  <c r="F80"/>
  <c r="F82"/>
  <c r="F84"/>
  <c r="F8"/>
  <c r="P126"/>
  <c r="R126"/>
  <c r="Q126"/>
  <c r="P116"/>
  <c r="R116"/>
  <c r="Q116"/>
  <c r="R14"/>
  <c r="P14"/>
  <c r="Q14"/>
  <c r="R93"/>
  <c r="P93"/>
  <c r="Q93"/>
  <c r="R25"/>
  <c r="P25"/>
  <c r="Q25"/>
  <c r="P121"/>
  <c r="R121"/>
  <c r="Q121"/>
  <c r="R112"/>
  <c r="P112"/>
  <c r="Q112"/>
  <c r="R86"/>
  <c r="P86"/>
  <c r="Q86"/>
  <c r="P32"/>
  <c r="R32"/>
  <c r="Q32"/>
  <c r="P68"/>
  <c r="R68"/>
  <c r="Q68"/>
  <c r="P29"/>
  <c r="R29"/>
  <c r="Q29"/>
  <c r="P63"/>
  <c r="R63"/>
  <c r="Q63"/>
  <c r="P97"/>
  <c r="R97"/>
  <c r="Q97"/>
  <c r="R44"/>
  <c r="P44"/>
  <c r="Q44"/>
  <c r="R20"/>
  <c r="P20"/>
  <c r="Q20"/>
  <c r="P73"/>
  <c r="R73"/>
  <c r="Q73"/>
  <c r="R85"/>
  <c r="P85"/>
  <c r="Q85"/>
  <c r="R30"/>
  <c r="P30"/>
  <c r="Q30"/>
  <c r="R19"/>
  <c r="P19"/>
  <c r="Q19"/>
  <c r="P12"/>
  <c r="R12"/>
  <c r="Q12"/>
  <c r="P100"/>
  <c r="R100"/>
  <c r="Q100"/>
  <c r="R107"/>
  <c r="P107"/>
  <c r="Q107"/>
  <c r="P15"/>
  <c r="R15"/>
  <c r="Q15"/>
  <c r="R46"/>
  <c r="P46"/>
  <c r="Q46"/>
  <c r="P75"/>
  <c r="R75"/>
  <c r="Q75"/>
  <c r="R54"/>
  <c r="P54"/>
  <c r="Q54"/>
  <c r="P95"/>
  <c r="R95"/>
  <c r="Q95"/>
  <c r="R119"/>
  <c r="P119"/>
  <c r="Q119"/>
  <c r="P87"/>
  <c r="R87"/>
  <c r="Q87"/>
  <c r="R114"/>
  <c r="P114"/>
  <c r="Q114"/>
  <c r="R130"/>
  <c r="P130"/>
  <c r="Q130"/>
  <c r="R111"/>
  <c r="P111"/>
  <c r="Q111"/>
  <c r="P11"/>
  <c r="R11"/>
  <c r="Q11"/>
  <c r="P35"/>
  <c r="R35"/>
  <c r="Q35"/>
  <c r="P132"/>
  <c r="R132"/>
  <c r="Q132"/>
  <c r="P57"/>
  <c r="R57"/>
  <c r="Q57"/>
  <c r="P115"/>
  <c r="R115"/>
  <c r="Q115"/>
  <c r="P82"/>
  <c r="R82"/>
  <c r="Q82"/>
  <c r="R65"/>
  <c r="P65"/>
  <c r="Q65"/>
  <c r="P17"/>
  <c r="R17"/>
  <c r="Q17"/>
  <c r="R7"/>
  <c r="P7"/>
  <c r="Q7"/>
  <c r="P127"/>
  <c r="R127"/>
  <c r="Q127"/>
  <c r="R10"/>
  <c r="P10"/>
  <c r="Q10"/>
  <c r="R81"/>
  <c r="P81"/>
  <c r="Q81"/>
  <c r="R79"/>
  <c r="P79"/>
  <c r="Q79"/>
  <c r="R109"/>
  <c r="P109"/>
  <c r="Q109"/>
  <c r="R6"/>
  <c r="P6"/>
  <c r="Q6"/>
  <c r="P45"/>
  <c r="R45"/>
  <c r="Q45"/>
  <c r="R76"/>
  <c r="P76"/>
  <c r="Q76"/>
  <c r="R102"/>
  <c r="P102"/>
  <c r="Q102"/>
  <c r="P43"/>
  <c r="R43"/>
  <c r="Q43"/>
  <c r="R70"/>
  <c r="P70"/>
  <c r="Q70"/>
  <c r="P99"/>
  <c r="R99"/>
  <c r="Q99"/>
  <c r="P55"/>
  <c r="R55"/>
  <c r="Q55"/>
  <c r="P90"/>
  <c r="R90"/>
  <c r="Q90"/>
  <c r="P88"/>
  <c r="R88"/>
  <c r="Q88"/>
  <c r="R26"/>
  <c r="P26"/>
  <c r="Q26"/>
  <c r="P124"/>
  <c r="R124"/>
  <c r="Q124"/>
  <c r="R78"/>
  <c r="P78"/>
  <c r="Q78"/>
  <c r="P4"/>
  <c r="R4"/>
  <c r="Q4"/>
  <c r="R21"/>
  <c r="P21"/>
  <c r="Q21"/>
  <c r="R74"/>
  <c r="P74"/>
  <c r="Q74"/>
  <c r="R5"/>
  <c r="P5"/>
  <c r="Q5"/>
  <c r="P110"/>
  <c r="R110"/>
  <c r="Q110"/>
  <c r="P48"/>
  <c r="R48"/>
  <c r="Q48"/>
  <c r="P96"/>
  <c r="R96"/>
  <c r="Q96"/>
  <c r="R49"/>
  <c r="P49"/>
  <c r="Q49"/>
  <c r="R18"/>
  <c r="P18"/>
  <c r="Q18"/>
  <c r="P39"/>
  <c r="R39"/>
  <c r="Q39"/>
  <c r="P77"/>
  <c r="R77"/>
  <c r="Q77"/>
  <c r="P89"/>
  <c r="R89"/>
  <c r="Q89"/>
  <c r="P80"/>
  <c r="R80"/>
  <c r="Q80"/>
  <c r="P67"/>
  <c r="R67"/>
  <c r="Q67"/>
  <c r="P23"/>
  <c r="R23"/>
  <c r="Q23"/>
  <c r="R50"/>
  <c r="P50"/>
  <c r="Q50"/>
  <c r="R13"/>
  <c r="P13"/>
  <c r="Q13"/>
  <c r="P128"/>
  <c r="R128"/>
  <c r="Q128"/>
  <c r="R61"/>
  <c r="P61"/>
  <c r="Q61"/>
  <c r="R101"/>
  <c r="P101"/>
  <c r="Q101"/>
  <c r="R123"/>
  <c r="P123"/>
  <c r="Q123"/>
  <c r="P16"/>
  <c r="R16"/>
  <c r="Q16"/>
  <c r="P51"/>
  <c r="R51"/>
  <c r="Q51"/>
  <c r="R34"/>
  <c r="P34"/>
  <c r="Q34"/>
  <c r="R94"/>
  <c r="P94"/>
  <c r="Q94"/>
  <c r="P106"/>
  <c r="R106"/>
  <c r="Q106"/>
  <c r="P47"/>
  <c r="R47"/>
  <c r="Q47"/>
  <c r="R59"/>
  <c r="P59"/>
  <c r="Q59"/>
  <c r="P113"/>
  <c r="R113"/>
  <c r="Q113"/>
  <c r="P58"/>
  <c r="R58"/>
  <c r="Q58"/>
  <c r="P27"/>
  <c r="R27"/>
  <c r="Q27"/>
  <c r="R41"/>
  <c r="P41"/>
  <c r="Q41"/>
  <c r="P103"/>
  <c r="R103"/>
  <c r="Q103"/>
  <c r="R108"/>
  <c r="P108"/>
  <c r="Q108"/>
  <c r="R37"/>
  <c r="P37"/>
  <c r="Q37"/>
  <c r="R40"/>
  <c r="P40"/>
  <c r="Q40"/>
  <c r="R24"/>
  <c r="P24"/>
  <c r="Q24"/>
  <c r="P33"/>
  <c r="R33"/>
  <c r="Q33"/>
  <c r="P83"/>
  <c r="R83"/>
  <c r="Q83"/>
  <c r="R28"/>
  <c r="P28"/>
  <c r="Q28"/>
  <c r="P122"/>
  <c r="I8"/>
  <c r="L8"/>
  <c r="L7" s="1"/>
  <c r="Q122"/>
  <c r="R122"/>
  <c r="L4" s="1"/>
  <c r="I7" l="1"/>
  <c r="F3"/>
  <c r="F7"/>
  <c r="L3"/>
  <c r="I4"/>
  <c r="L5"/>
  <c r="I5"/>
  <c r="F4"/>
  <c r="I3"/>
</calcChain>
</file>

<file path=xl/sharedStrings.xml><?xml version="1.0" encoding="utf-8"?>
<sst xmlns="http://schemas.openxmlformats.org/spreadsheetml/2006/main" count="472" uniqueCount="198">
  <si>
    <t>Level name</t>
  </si>
  <si>
    <t>Kazan</t>
  </si>
  <si>
    <t>Pab</t>
  </si>
  <si>
    <t>Xiphias</t>
  </si>
  <si>
    <t>MB0001</t>
  </si>
  <si>
    <t>MB0002</t>
  </si>
  <si>
    <t>MB0003</t>
  </si>
  <si>
    <t>MB0004</t>
  </si>
  <si>
    <t>MB0005</t>
  </si>
  <si>
    <t>MB0006</t>
  </si>
  <si>
    <t>MB0007</t>
  </si>
  <si>
    <t>MB0008</t>
  </si>
  <si>
    <t>MB0009</t>
  </si>
  <si>
    <t>MB0010</t>
  </si>
  <si>
    <t>MB0011</t>
  </si>
  <si>
    <t>MB0012</t>
  </si>
  <si>
    <t>MB0013</t>
  </si>
  <si>
    <t>MB0014</t>
  </si>
  <si>
    <t>MB0015</t>
  </si>
  <si>
    <t>MB0016</t>
  </si>
  <si>
    <t>MB0017</t>
  </si>
  <si>
    <t>MB0018</t>
  </si>
  <si>
    <t>MB0019</t>
  </si>
  <si>
    <t>MB0020</t>
  </si>
  <si>
    <t>MB0021</t>
  </si>
  <si>
    <t>MB0022</t>
  </si>
  <si>
    <t>MB0023</t>
  </si>
  <si>
    <t>MB0024</t>
  </si>
  <si>
    <t>MB0025</t>
  </si>
  <si>
    <t>MB0026</t>
  </si>
  <si>
    <t>MB0027</t>
  </si>
  <si>
    <t>MB0028</t>
  </si>
  <si>
    <t>MB0029</t>
  </si>
  <si>
    <t>MB0030</t>
  </si>
  <si>
    <t>MB0031</t>
  </si>
  <si>
    <t>MB0032</t>
  </si>
  <si>
    <t>MB0033</t>
  </si>
  <si>
    <t>MB0034</t>
  </si>
  <si>
    <t>MB0035</t>
  </si>
  <si>
    <t>MB0036</t>
  </si>
  <si>
    <t>MB0037</t>
  </si>
  <si>
    <t>MB0038</t>
  </si>
  <si>
    <t>MB0039</t>
  </si>
  <si>
    <t>MB0040</t>
  </si>
  <si>
    <t>MB0041</t>
  </si>
  <si>
    <t>MB0042</t>
  </si>
  <si>
    <t>MB0043</t>
  </si>
  <si>
    <t>MB0044</t>
  </si>
  <si>
    <t>MB0045</t>
  </si>
  <si>
    <t>MB0046</t>
  </si>
  <si>
    <t>MB0047</t>
  </si>
  <si>
    <t>MB0048</t>
  </si>
  <si>
    <t>MB0049</t>
  </si>
  <si>
    <t>MB0050</t>
  </si>
  <si>
    <t>MB0051</t>
  </si>
  <si>
    <t>MB0052</t>
  </si>
  <si>
    <t>MB0053</t>
  </si>
  <si>
    <t>MB0054</t>
  </si>
  <si>
    <t>MB0055</t>
  </si>
  <si>
    <t>MB0056</t>
  </si>
  <si>
    <t>MB0057</t>
  </si>
  <si>
    <t>MB0058</t>
  </si>
  <si>
    <t>MB0059</t>
  </si>
  <si>
    <t>MB0060</t>
  </si>
  <si>
    <t>MB0061</t>
  </si>
  <si>
    <t>MB0062</t>
  </si>
  <si>
    <t>MB0063</t>
  </si>
  <si>
    <t>MB0064</t>
  </si>
  <si>
    <t>MB0065</t>
  </si>
  <si>
    <t>MB0066</t>
  </si>
  <si>
    <t>MB0067</t>
  </si>
  <si>
    <t>MB0068</t>
  </si>
  <si>
    <t>MB0069</t>
  </si>
  <si>
    <t>MB0070</t>
  </si>
  <si>
    <t>MB0071</t>
  </si>
  <si>
    <t>MB0072</t>
  </si>
  <si>
    <t>MB0073</t>
  </si>
  <si>
    <t>MB0074</t>
  </si>
  <si>
    <t>MB0075</t>
  </si>
  <si>
    <t>MB0076</t>
  </si>
  <si>
    <t>MB0077</t>
  </si>
  <si>
    <t>MB0078</t>
  </si>
  <si>
    <t>MB0079</t>
  </si>
  <si>
    <t>MB0080</t>
  </si>
  <si>
    <t>MB0081</t>
  </si>
  <si>
    <t>MB0082</t>
  </si>
  <si>
    <t>MB0083</t>
  </si>
  <si>
    <t>MB0084</t>
  </si>
  <si>
    <t>MB0085</t>
  </si>
  <si>
    <t>MB0086</t>
  </si>
  <si>
    <t>MB0087</t>
  </si>
  <si>
    <t>MB0088</t>
  </si>
  <si>
    <t>MB0089</t>
  </si>
  <si>
    <t>MB0090</t>
  </si>
  <si>
    <t>MB0091</t>
  </si>
  <si>
    <t>MB0092</t>
  </si>
  <si>
    <t>MB0093</t>
  </si>
  <si>
    <t>MB0094</t>
  </si>
  <si>
    <t>MB0095</t>
  </si>
  <si>
    <t>MB0096</t>
  </si>
  <si>
    <t>MB0097</t>
  </si>
  <si>
    <t>MB0098</t>
  </si>
  <si>
    <t>MB0099</t>
  </si>
  <si>
    <t>MB0100</t>
  </si>
  <si>
    <t>Total Time</t>
  </si>
  <si>
    <t>Levs finished</t>
  </si>
  <si>
    <t>All</t>
  </si>
  <si>
    <t>Jaytea</t>
  </si>
  <si>
    <t>Thunder</t>
  </si>
  <si>
    <t>My times</t>
  </si>
  <si>
    <t>WR times</t>
  </si>
  <si>
    <t>Kuskis</t>
  </si>
  <si>
    <t>Mawane</t>
  </si>
  <si>
    <t>Position</t>
  </si>
  <si>
    <t>Longuest level</t>
  </si>
  <si>
    <t>Shortest level</t>
  </si>
  <si>
    <t>Average time</t>
  </si>
  <si>
    <t>Standart deviation</t>
  </si>
  <si>
    <t>Mode</t>
  </si>
  <si>
    <t>Median</t>
  </si>
  <si>
    <t>Level</t>
  </si>
  <si>
    <t>Time</t>
  </si>
  <si>
    <t>Rounded .5</t>
  </si>
  <si>
    <t>Rounded 1</t>
  </si>
  <si>
    <t>Rounded .25</t>
  </si>
  <si>
    <t>Rounded .25s</t>
  </si>
  <si>
    <t>Frequency</t>
  </si>
  <si>
    <t>Average</t>
  </si>
  <si>
    <t>Rounded .5s</t>
  </si>
  <si>
    <t>Rounded 1s</t>
  </si>
  <si>
    <t>Total</t>
  </si>
  <si>
    <t>Exact time</t>
  </si>
  <si>
    <t>akesateR</t>
  </si>
  <si>
    <t>jaytea</t>
  </si>
  <si>
    <t>kabii</t>
  </si>
  <si>
    <t>Roope</t>
  </si>
  <si>
    <t>GRob</t>
  </si>
  <si>
    <t>WR amount</t>
  </si>
  <si>
    <t>DECALER(MIN(F6:DA6);-4;0;1;1)</t>
  </si>
  <si>
    <t>Mochi</t>
  </si>
  <si>
    <t>Punxer</t>
  </si>
  <si>
    <t>Kingy</t>
  </si>
  <si>
    <t>Bludek</t>
  </si>
  <si>
    <t>Pigman</t>
  </si>
  <si>
    <t>Bismuth</t>
  </si>
  <si>
    <t>Kazeta</t>
  </si>
  <si>
    <t>Leeland</t>
  </si>
  <si>
    <t>Madness</t>
  </si>
  <si>
    <t>Scroll right and down</t>
  </si>
  <si>
    <t>for more stats :)</t>
  </si>
  <si>
    <t>AKB</t>
  </si>
  <si>
    <t>ylenshpigel</t>
  </si>
  <si>
    <t>Morgan</t>
  </si>
  <si>
    <t>gimp</t>
  </si>
  <si>
    <t>Moszat</t>
  </si>
  <si>
    <t>BoneLESS</t>
  </si>
  <si>
    <t>adi</t>
  </si>
  <si>
    <t xml:space="preserve"> </t>
  </si>
  <si>
    <t>Dash</t>
  </si>
  <si>
    <t>Stini</t>
  </si>
  <si>
    <t>weetya</t>
  </si>
  <si>
    <t>MB0101</t>
  </si>
  <si>
    <t>MB0102</t>
  </si>
  <si>
    <t>MB0103</t>
  </si>
  <si>
    <t>MB0104</t>
  </si>
  <si>
    <t>MB0105</t>
  </si>
  <si>
    <t>MB0106</t>
  </si>
  <si>
    <t>MB0107</t>
  </si>
  <si>
    <t>MB0108</t>
  </si>
  <si>
    <t>MB0109</t>
  </si>
  <si>
    <t>MB0110</t>
  </si>
  <si>
    <t>MB0111</t>
  </si>
  <si>
    <t>MB0112</t>
  </si>
  <si>
    <t>MB0113</t>
  </si>
  <si>
    <t>MB0114</t>
  </si>
  <si>
    <t>MB0115</t>
  </si>
  <si>
    <t>MB0116</t>
  </si>
  <si>
    <t>MB0117</t>
  </si>
  <si>
    <t>MB0118</t>
  </si>
  <si>
    <t>MB0119</t>
  </si>
  <si>
    <t>MB0120</t>
  </si>
  <si>
    <t>MB0121</t>
  </si>
  <si>
    <t>MB0122</t>
  </si>
  <si>
    <t>MB0123</t>
  </si>
  <si>
    <t>MB0124</t>
  </si>
  <si>
    <t>MB0125</t>
  </si>
  <si>
    <t>MB0126</t>
  </si>
  <si>
    <t>MB0127</t>
  </si>
  <si>
    <t>MB0128</t>
  </si>
  <si>
    <t>MB0129</t>
  </si>
  <si>
    <t>MB0130</t>
  </si>
  <si>
    <t>Milty</t>
  </si>
  <si>
    <t>Ramzi</t>
  </si>
  <si>
    <t>mikl</t>
  </si>
  <si>
    <t>Ulaanaa</t>
  </si>
  <si>
    <t>Prank</t>
  </si>
  <si>
    <t>markoppl</t>
  </si>
  <si>
    <t>Zero</t>
  </si>
</sst>
</file>

<file path=xl/styles.xml><?xml version="1.0" encoding="utf-8"?>
<styleSheet xmlns="http://schemas.openxmlformats.org/spreadsheetml/2006/main">
  <numFmts count="2">
    <numFmt numFmtId="164" formatCode="mm:ss.000"/>
    <numFmt numFmtId="165" formatCode="hh:mm:ss.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6DF8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3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5" borderId="2" xfId="0" applyFont="1" applyFill="1" applyBorder="1" applyAlignment="1">
      <alignment horizontal="center"/>
    </xf>
    <xf numFmtId="164" fontId="0" fillId="5" borderId="2" xfId="0" applyNumberFormat="1" applyFont="1" applyFill="1" applyBorder="1" applyAlignment="1">
      <alignment horizontal="center"/>
    </xf>
    <xf numFmtId="164" fontId="0" fillId="3" borderId="2" xfId="0" applyNumberFormat="1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164" fontId="0" fillId="3" borderId="3" xfId="0" applyNumberFormat="1" applyFont="1" applyFill="1" applyBorder="1" applyAlignment="1">
      <alignment horizontal="center"/>
    </xf>
    <xf numFmtId="0" fontId="2" fillId="4" borderId="4" xfId="0" applyFont="1" applyFill="1" applyBorder="1" applyAlignment="1" applyProtection="1">
      <alignment horizontal="center" vertical="center" wrapText="1"/>
    </xf>
    <xf numFmtId="0" fontId="0" fillId="4" borderId="1" xfId="0" applyFont="1" applyFill="1" applyBorder="1" applyAlignment="1" applyProtection="1">
      <alignment horizontal="center"/>
    </xf>
    <xf numFmtId="165" fontId="0" fillId="4" borderId="1" xfId="0" applyNumberFormat="1" applyFont="1" applyFill="1" applyBorder="1" applyAlignment="1" applyProtection="1">
      <alignment horizontal="center"/>
    </xf>
    <xf numFmtId="0" fontId="0" fillId="4" borderId="5" xfId="0" applyNumberFormat="1" applyFon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164" fontId="0" fillId="3" borderId="2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5" borderId="2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7" borderId="2" xfId="0" applyFill="1" applyBorder="1" applyAlignment="1">
      <alignment horizontal="left"/>
    </xf>
    <xf numFmtId="0" fontId="0" fillId="7" borderId="2" xfId="0" applyFill="1" applyBorder="1" applyAlignment="1">
      <alignment horizontal="center"/>
    </xf>
    <xf numFmtId="164" fontId="0" fillId="6" borderId="2" xfId="0" applyNumberFormat="1" applyFill="1" applyBorder="1" applyAlignment="1">
      <alignment horizontal="center"/>
    </xf>
    <xf numFmtId="0" fontId="0" fillId="6" borderId="2" xfId="0" applyNumberFormat="1" applyFill="1" applyBorder="1" applyAlignment="1">
      <alignment horizontal="center"/>
    </xf>
    <xf numFmtId="164" fontId="0" fillId="6" borderId="3" xfId="0" applyNumberFormat="1" applyFill="1" applyBorder="1" applyAlignment="1">
      <alignment horizontal="center"/>
    </xf>
    <xf numFmtId="0" fontId="0" fillId="6" borderId="3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7" borderId="5" xfId="0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1" fontId="0" fillId="0" borderId="0" xfId="0" applyNumberFormat="1" applyAlignment="1">
      <alignment horizontal="right"/>
    </xf>
    <xf numFmtId="11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164" fontId="0" fillId="2" borderId="1" xfId="0" applyNumberFormat="1" applyFont="1" applyFill="1" applyBorder="1" applyAlignment="1">
      <alignment horizontal="center"/>
    </xf>
    <xf numFmtId="164" fontId="0" fillId="4" borderId="1" xfId="0" applyNumberFormat="1" applyFont="1" applyFill="1" applyBorder="1" applyAlignment="1" applyProtection="1">
      <alignment horizontal="center"/>
    </xf>
    <xf numFmtId="164" fontId="3" fillId="0" borderId="0" xfId="0" applyNumberFormat="1" applyFont="1" applyAlignment="1">
      <alignment horizontal="center"/>
    </xf>
    <xf numFmtId="0" fontId="0" fillId="7" borderId="2" xfId="0" applyNumberFormat="1" applyFill="1" applyBorder="1" applyAlignment="1">
      <alignment horizontal="center"/>
    </xf>
    <xf numFmtId="11" fontId="3" fillId="0" borderId="0" xfId="0" applyNumberFormat="1" applyFont="1" applyAlignment="1">
      <alignment horizontal="center"/>
    </xf>
    <xf numFmtId="0" fontId="0" fillId="4" borderId="1" xfId="0" applyNumberFormat="1" applyFont="1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5" borderId="2" xfId="0" applyNumberFormat="1" applyFill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2" fontId="0" fillId="0" borderId="8" xfId="0" applyNumberFormat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4" borderId="1" xfId="1" applyNumberFormat="1" applyFont="1" applyFill="1" applyBorder="1" applyAlignment="1">
      <alignment horizontal="center"/>
    </xf>
    <xf numFmtId="0" fontId="0" fillId="4" borderId="1" xfId="1" applyNumberFormat="1" applyFont="1" applyFill="1" applyBorder="1" applyAlignment="1" applyProtection="1">
      <alignment horizontal="center"/>
    </xf>
    <xf numFmtId="0" fontId="0" fillId="4" borderId="5" xfId="1" applyNumberFormat="1" applyFont="1" applyFill="1" applyBorder="1" applyAlignment="1" applyProtection="1">
      <alignment horizontal="center"/>
    </xf>
    <xf numFmtId="164" fontId="0" fillId="3" borderId="5" xfId="0" applyNumberFormat="1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4" fontId="0" fillId="5" borderId="3" xfId="0" applyNumberFormat="1" applyFont="1" applyFill="1" applyBorder="1" applyAlignment="1">
      <alignment horizontal="center"/>
    </xf>
    <xf numFmtId="164" fontId="0" fillId="0" borderId="0" xfId="0" applyNumberFormat="1"/>
    <xf numFmtId="0" fontId="0" fillId="8" borderId="4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0" fillId="3" borderId="2" xfId="0" applyFont="1" applyFill="1" applyBorder="1" applyAlignment="1">
      <alignment horizontal="center"/>
    </xf>
    <xf numFmtId="21" fontId="0" fillId="0" borderId="0" xfId="0" applyNumberFormat="1"/>
    <xf numFmtId="0" fontId="0" fillId="8" borderId="6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B6DF89"/>
      <color rgb="FFB4DE8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title>
      <c:tx>
        <c:rich>
          <a:bodyPr/>
          <a:lstStyle/>
          <a:p>
            <a:pPr>
              <a:defRPr/>
            </a:pPr>
            <a:r>
              <a:rPr lang="fr-CA"/>
              <a:t>Time VS Position</a:t>
            </a:r>
          </a:p>
        </c:rich>
      </c:tx>
      <c:layout>
        <c:manualLayout>
          <c:xMode val="edge"/>
          <c:yMode val="edge"/>
          <c:x val="0.46067349689396941"/>
          <c:y val="5.1825677267373381E-2"/>
        </c:manualLayout>
      </c:layout>
      <c:overlay val="1"/>
    </c:title>
    <c:plotArea>
      <c:layout/>
      <c:scatterChart>
        <c:scatterStyle val="lineMarker"/>
        <c:ser>
          <c:idx val="0"/>
          <c:order val="0"/>
          <c:marker>
            <c:symbol val="none"/>
          </c:marker>
          <c:trendline>
            <c:trendlineType val="linear"/>
            <c:dispRSqr val="1"/>
            <c:trendlineLbl>
              <c:layout>
                <c:manualLayout>
                  <c:x val="-0.34493769359911092"/>
                  <c:y val="0.12307077339714162"/>
                </c:manualLayout>
              </c:layout>
              <c:numFmt formatCode="General" sourceLinked="0"/>
            </c:trendlineLbl>
          </c:trendline>
          <c:xVal>
            <c:numRef>
              <c:f>Stats!$N$3:$N$132</c:f>
              <c:numCache>
                <c:formatCode>General</c:formatCode>
                <c:ptCount val="1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</c:numCache>
            </c:numRef>
          </c:xVal>
          <c:yVal>
            <c:numRef>
              <c:f>Stats!$O$3:$O$132</c:f>
              <c:numCache>
                <c:formatCode>mm:ss.000</c:formatCode>
                <c:ptCount val="130"/>
                <c:pt idx="0">
                  <c:v>4.4780092592592591E-5</c:v>
                </c:pt>
                <c:pt idx="1">
                  <c:v>5.1134259259259266E-5</c:v>
                </c:pt>
                <c:pt idx="2">
                  <c:v>5.2094907407407412E-5</c:v>
                </c:pt>
                <c:pt idx="3">
                  <c:v>5.2152777777777782E-5</c:v>
                </c:pt>
                <c:pt idx="4">
                  <c:v>5.9756944444444446E-5</c:v>
                </c:pt>
                <c:pt idx="5">
                  <c:v>6.087962962962962E-5</c:v>
                </c:pt>
                <c:pt idx="6">
                  <c:v>6.1689814814814807E-5</c:v>
                </c:pt>
                <c:pt idx="7">
                  <c:v>6.2314814814814823E-5</c:v>
                </c:pt>
                <c:pt idx="8">
                  <c:v>6.2337962962962973E-5</c:v>
                </c:pt>
                <c:pt idx="9">
                  <c:v>6.2662037037037029E-5</c:v>
                </c:pt>
                <c:pt idx="10">
                  <c:v>6.3298611111111113E-5</c:v>
                </c:pt>
                <c:pt idx="11">
                  <c:v>6.3877314814814813E-5</c:v>
                </c:pt>
                <c:pt idx="12">
                  <c:v>6.8668981481481483E-5</c:v>
                </c:pt>
                <c:pt idx="13">
                  <c:v>6.9108796296296293E-5</c:v>
                </c:pt>
                <c:pt idx="14">
                  <c:v>6.9212962962962964E-5</c:v>
                </c:pt>
                <c:pt idx="15">
                  <c:v>6.9664351851851856E-5</c:v>
                </c:pt>
                <c:pt idx="16">
                  <c:v>7.1388888888888888E-5</c:v>
                </c:pt>
                <c:pt idx="17">
                  <c:v>7.3483796296296304E-5</c:v>
                </c:pt>
                <c:pt idx="18">
                  <c:v>7.4328703703703704E-5</c:v>
                </c:pt>
                <c:pt idx="19">
                  <c:v>7.4409722222222225E-5</c:v>
                </c:pt>
                <c:pt idx="20">
                  <c:v>7.4976851851851856E-5</c:v>
                </c:pt>
                <c:pt idx="21">
                  <c:v>7.5694444444444447E-5</c:v>
                </c:pt>
                <c:pt idx="22">
                  <c:v>7.5775462962962968E-5</c:v>
                </c:pt>
                <c:pt idx="23">
                  <c:v>7.7986111111111111E-5</c:v>
                </c:pt>
                <c:pt idx="24">
                  <c:v>7.909722222222221E-5</c:v>
                </c:pt>
                <c:pt idx="25">
                  <c:v>7.909722222222221E-5</c:v>
                </c:pt>
                <c:pt idx="26">
                  <c:v>7.9259259259259265E-5</c:v>
                </c:pt>
                <c:pt idx="27">
                  <c:v>8.0138888888888884E-5</c:v>
                </c:pt>
                <c:pt idx="28">
                  <c:v>8.0138888888888884E-5</c:v>
                </c:pt>
                <c:pt idx="29">
                  <c:v>8.0729166666666653E-5</c:v>
                </c:pt>
                <c:pt idx="30">
                  <c:v>8.1655092592592586E-5</c:v>
                </c:pt>
                <c:pt idx="31">
                  <c:v>8.1990740740740752E-5</c:v>
                </c:pt>
                <c:pt idx="32">
                  <c:v>8.2002314814814807E-5</c:v>
                </c:pt>
                <c:pt idx="33">
                  <c:v>8.3148148148148152E-5</c:v>
                </c:pt>
                <c:pt idx="34">
                  <c:v>8.3206018518518522E-5</c:v>
                </c:pt>
                <c:pt idx="35">
                  <c:v>8.3611111111111112E-5</c:v>
                </c:pt>
                <c:pt idx="36">
                  <c:v>8.4224537037037045E-5</c:v>
                </c:pt>
                <c:pt idx="37">
                  <c:v>8.4236111111111114E-5</c:v>
                </c:pt>
                <c:pt idx="38">
                  <c:v>8.4247685185185196E-5</c:v>
                </c:pt>
                <c:pt idx="39">
                  <c:v>8.5138888888888883E-5</c:v>
                </c:pt>
                <c:pt idx="40">
                  <c:v>8.6307870370370366E-5</c:v>
                </c:pt>
                <c:pt idx="41">
                  <c:v>8.6817129629629627E-5</c:v>
                </c:pt>
                <c:pt idx="42">
                  <c:v>8.7488425925925931E-5</c:v>
                </c:pt>
                <c:pt idx="43">
                  <c:v>8.7974537037037055E-5</c:v>
                </c:pt>
                <c:pt idx="44">
                  <c:v>8.8263888888888905E-5</c:v>
                </c:pt>
                <c:pt idx="45">
                  <c:v>8.8437499999999988E-5</c:v>
                </c:pt>
                <c:pt idx="46">
                  <c:v>8.908564814814814E-5</c:v>
                </c:pt>
                <c:pt idx="47">
                  <c:v>8.9247685185185195E-5</c:v>
                </c:pt>
                <c:pt idx="48">
                  <c:v>8.9270833333333333E-5</c:v>
                </c:pt>
                <c:pt idx="49">
                  <c:v>9.0277777777777774E-5</c:v>
                </c:pt>
                <c:pt idx="50">
                  <c:v>9.0509259259259254E-5</c:v>
                </c:pt>
                <c:pt idx="51">
                  <c:v>9.0567129629629637E-5</c:v>
                </c:pt>
                <c:pt idx="52">
                  <c:v>9.1261574074074064E-5</c:v>
                </c:pt>
                <c:pt idx="53">
                  <c:v>9.1574074074074065E-5</c:v>
                </c:pt>
                <c:pt idx="54">
                  <c:v>9.2997685185185178E-5</c:v>
                </c:pt>
                <c:pt idx="55">
                  <c:v>9.3263888888888891E-5</c:v>
                </c:pt>
                <c:pt idx="56">
                  <c:v>9.347222222222222E-5</c:v>
                </c:pt>
                <c:pt idx="57">
                  <c:v>9.3622685185185193E-5</c:v>
                </c:pt>
                <c:pt idx="58">
                  <c:v>9.3726851851851851E-5</c:v>
                </c:pt>
                <c:pt idx="59">
                  <c:v>9.4502314814814799E-5</c:v>
                </c:pt>
                <c:pt idx="60">
                  <c:v>9.5694444444444459E-5</c:v>
                </c:pt>
                <c:pt idx="61">
                  <c:v>9.6979166666666668E-5</c:v>
                </c:pt>
                <c:pt idx="62">
                  <c:v>9.7118055555555545E-5</c:v>
                </c:pt>
                <c:pt idx="63">
                  <c:v>9.7916666666666671E-5</c:v>
                </c:pt>
                <c:pt idx="64">
                  <c:v>9.7928240740740753E-5</c:v>
                </c:pt>
                <c:pt idx="65">
                  <c:v>9.8784722222222234E-5</c:v>
                </c:pt>
                <c:pt idx="66">
                  <c:v>9.9328703703703702E-5</c:v>
                </c:pt>
                <c:pt idx="67">
                  <c:v>9.9826388888888881E-5</c:v>
                </c:pt>
                <c:pt idx="68">
                  <c:v>1.0083333333333332E-4</c:v>
                </c:pt>
                <c:pt idx="69">
                  <c:v>1.0109953703703702E-4</c:v>
                </c:pt>
                <c:pt idx="70">
                  <c:v>1.0384259259259259E-4</c:v>
                </c:pt>
                <c:pt idx="71">
                  <c:v>1.045486111111111E-4</c:v>
                </c:pt>
                <c:pt idx="72">
                  <c:v>1.0487268518518518E-4</c:v>
                </c:pt>
                <c:pt idx="73">
                  <c:v>1.0528935185185184E-4</c:v>
                </c:pt>
                <c:pt idx="74">
                  <c:v>1.054976851851852E-4</c:v>
                </c:pt>
                <c:pt idx="75">
                  <c:v>1.0715277777777778E-4</c:v>
                </c:pt>
                <c:pt idx="76">
                  <c:v>1.0725694444444445E-4</c:v>
                </c:pt>
                <c:pt idx="77">
                  <c:v>1.0856481481481482E-4</c:v>
                </c:pt>
                <c:pt idx="78">
                  <c:v>1.0988425925925926E-4</c:v>
                </c:pt>
                <c:pt idx="79">
                  <c:v>1.0993055555555555E-4</c:v>
                </c:pt>
                <c:pt idx="80">
                  <c:v>1.0997685185185187E-4</c:v>
                </c:pt>
                <c:pt idx="81">
                  <c:v>1.1487268518518519E-4</c:v>
                </c:pt>
                <c:pt idx="82">
                  <c:v>1.1640046296296295E-4</c:v>
                </c:pt>
                <c:pt idx="83">
                  <c:v>1.1644675925925924E-4</c:v>
                </c:pt>
                <c:pt idx="84">
                  <c:v>1.1689814814814815E-4</c:v>
                </c:pt>
                <c:pt idx="85">
                  <c:v>1.1694444444444443E-4</c:v>
                </c:pt>
                <c:pt idx="86">
                  <c:v>1.1909722222222221E-4</c:v>
                </c:pt>
                <c:pt idx="87">
                  <c:v>1.1943287037037038E-4</c:v>
                </c:pt>
                <c:pt idx="88">
                  <c:v>1.1951388888888889E-4</c:v>
                </c:pt>
                <c:pt idx="89">
                  <c:v>1.2084490740740742E-4</c:v>
                </c:pt>
                <c:pt idx="90">
                  <c:v>1.2100694444444443E-4</c:v>
                </c:pt>
                <c:pt idx="91">
                  <c:v>1.2233796296296295E-4</c:v>
                </c:pt>
                <c:pt idx="92">
                  <c:v>1.2408564814814815E-4</c:v>
                </c:pt>
                <c:pt idx="93">
                  <c:v>1.2515046296296295E-4</c:v>
                </c:pt>
                <c:pt idx="94">
                  <c:v>1.2593749999999999E-4</c:v>
                </c:pt>
                <c:pt idx="95">
                  <c:v>1.2811342592592594E-4</c:v>
                </c:pt>
                <c:pt idx="96">
                  <c:v>1.2878472222222222E-4</c:v>
                </c:pt>
                <c:pt idx="97">
                  <c:v>1.2880787037037036E-4</c:v>
                </c:pt>
                <c:pt idx="98">
                  <c:v>1.2886574074074075E-4</c:v>
                </c:pt>
                <c:pt idx="99">
                  <c:v>1.2915509259259258E-4</c:v>
                </c:pt>
                <c:pt idx="100">
                  <c:v>1.3016203703703706E-4</c:v>
                </c:pt>
                <c:pt idx="101">
                  <c:v>1.3087962962962963E-4</c:v>
                </c:pt>
                <c:pt idx="102">
                  <c:v>1.3127314814814813E-4</c:v>
                </c:pt>
                <c:pt idx="103">
                  <c:v>1.3181712962962962E-4</c:v>
                </c:pt>
                <c:pt idx="104">
                  <c:v>1.3202546296296294E-4</c:v>
                </c:pt>
                <c:pt idx="105">
                  <c:v>1.3335648148148148E-4</c:v>
                </c:pt>
                <c:pt idx="106">
                  <c:v>1.3480324074074073E-4</c:v>
                </c:pt>
                <c:pt idx="107">
                  <c:v>1.3564814814814814E-4</c:v>
                </c:pt>
                <c:pt idx="108">
                  <c:v>1.3927083333333331E-4</c:v>
                </c:pt>
                <c:pt idx="109">
                  <c:v>1.4025462962962963E-4</c:v>
                </c:pt>
                <c:pt idx="110">
                  <c:v>1.4090277777777777E-4</c:v>
                </c:pt>
                <c:pt idx="111">
                  <c:v>1.4130787037037036E-4</c:v>
                </c:pt>
                <c:pt idx="112">
                  <c:v>1.4256944444444443E-4</c:v>
                </c:pt>
                <c:pt idx="113">
                  <c:v>1.4434027777777777E-4</c:v>
                </c:pt>
                <c:pt idx="114">
                  <c:v>1.4464120370370371E-4</c:v>
                </c:pt>
                <c:pt idx="115">
                  <c:v>1.4519675925925928E-4</c:v>
                </c:pt>
                <c:pt idx="116">
                  <c:v>1.5162037037037035E-4</c:v>
                </c:pt>
                <c:pt idx="117">
                  <c:v>1.5447916666666667E-4</c:v>
                </c:pt>
                <c:pt idx="118">
                  <c:v>1.5783564814814816E-4</c:v>
                </c:pt>
                <c:pt idx="119">
                  <c:v>1.6291666666666668E-4</c:v>
                </c:pt>
                <c:pt idx="120">
                  <c:v>1.6462962962962961E-4</c:v>
                </c:pt>
                <c:pt idx="121">
                  <c:v>1.6703703703703705E-4</c:v>
                </c:pt>
                <c:pt idx="122">
                  <c:v>1.7225694444444442E-4</c:v>
                </c:pt>
                <c:pt idx="123">
                  <c:v>1.7850694444444446E-4</c:v>
                </c:pt>
                <c:pt idx="124">
                  <c:v>1.815740740740741E-4</c:v>
                </c:pt>
                <c:pt idx="125">
                  <c:v>1.8385416666666667E-4</c:v>
                </c:pt>
                <c:pt idx="126">
                  <c:v>1.9723379629629629E-4</c:v>
                </c:pt>
                <c:pt idx="127">
                  <c:v>2.033449074074074E-4</c:v>
                </c:pt>
                <c:pt idx="128">
                  <c:v>2.1553240740740742E-4</c:v>
                </c:pt>
                <c:pt idx="129">
                  <c:v>2.5390046296296299E-4</c:v>
                </c:pt>
              </c:numCache>
            </c:numRef>
          </c:yVal>
        </c:ser>
        <c:axId val="65209472"/>
        <c:axId val="65211392"/>
      </c:scatterChart>
      <c:valAx>
        <c:axId val="65209472"/>
        <c:scaling>
          <c:orientation val="minMax"/>
          <c:max val="131"/>
          <c:min val="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Level</a:t>
                </a:r>
              </a:p>
            </c:rich>
          </c:tx>
        </c:title>
        <c:numFmt formatCode="General" sourceLinked="1"/>
        <c:minorTickMark val="out"/>
        <c:tickLblPos val="nextTo"/>
        <c:crossAx val="65211392"/>
        <c:crosses val="autoZero"/>
        <c:crossBetween val="midCat"/>
      </c:valAx>
      <c:valAx>
        <c:axId val="65211392"/>
        <c:scaling>
          <c:orientation val="minMax"/>
          <c:max val="3.0000000000000951E-4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A"/>
                  <a:t>Time</a:t>
                </a:r>
              </a:p>
            </c:rich>
          </c:tx>
        </c:title>
        <c:numFmt formatCode="mm:ss.000" sourceLinked="1"/>
        <c:minorTickMark val="out"/>
        <c:tickLblPos val="nextTo"/>
        <c:crossAx val="65209472"/>
        <c:crosses val="autoZero"/>
        <c:crossBetween val="midCat"/>
        <c:majorUnit val="5.0000000000002117E-5"/>
        <c:minorUnit val="1.0000000000000387E-5"/>
      </c:valAx>
    </c:plotArea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title>
      <c:tx>
        <c:rich>
          <a:bodyPr/>
          <a:lstStyle/>
          <a:p>
            <a:pPr>
              <a:defRPr/>
            </a:pPr>
            <a:r>
              <a:rPr lang="fr-CA"/>
              <a:t>Time VS Level</a:t>
            </a:r>
          </a:p>
        </c:rich>
      </c:tx>
      <c:layout>
        <c:manualLayout>
          <c:xMode val="edge"/>
          <c:yMode val="edge"/>
          <c:x val="0.46925350547397776"/>
          <c:y val="4.9469964664310973E-2"/>
        </c:manualLayout>
      </c:layout>
      <c:overlay val="1"/>
    </c:title>
    <c:plotArea>
      <c:layout/>
      <c:scatterChart>
        <c:scatterStyle val="lineMarker"/>
        <c:ser>
          <c:idx val="1"/>
          <c:order val="0"/>
          <c:marker>
            <c:symbol val="none"/>
          </c:marker>
          <c:xVal>
            <c:strRef>
              <c:f>'MB times'!$B$6:$B$135</c:f>
              <c:strCache>
                <c:ptCount val="130"/>
                <c:pt idx="0">
                  <c:v>MB0001</c:v>
                </c:pt>
                <c:pt idx="1">
                  <c:v>MB0002</c:v>
                </c:pt>
                <c:pt idx="2">
                  <c:v>MB0003</c:v>
                </c:pt>
                <c:pt idx="3">
                  <c:v>MB0004</c:v>
                </c:pt>
                <c:pt idx="4">
                  <c:v>MB0005</c:v>
                </c:pt>
                <c:pt idx="5">
                  <c:v>MB0006</c:v>
                </c:pt>
                <c:pt idx="6">
                  <c:v>MB0007</c:v>
                </c:pt>
                <c:pt idx="7">
                  <c:v>MB0008</c:v>
                </c:pt>
                <c:pt idx="8">
                  <c:v>MB0009</c:v>
                </c:pt>
                <c:pt idx="9">
                  <c:v>MB0010</c:v>
                </c:pt>
                <c:pt idx="10">
                  <c:v>MB0011</c:v>
                </c:pt>
                <c:pt idx="11">
                  <c:v>MB0012</c:v>
                </c:pt>
                <c:pt idx="12">
                  <c:v>MB0013</c:v>
                </c:pt>
                <c:pt idx="13">
                  <c:v>MB0014</c:v>
                </c:pt>
                <c:pt idx="14">
                  <c:v>MB0015</c:v>
                </c:pt>
                <c:pt idx="15">
                  <c:v>MB0016</c:v>
                </c:pt>
                <c:pt idx="16">
                  <c:v>MB0017</c:v>
                </c:pt>
                <c:pt idx="17">
                  <c:v>MB0018</c:v>
                </c:pt>
                <c:pt idx="18">
                  <c:v>MB0019</c:v>
                </c:pt>
                <c:pt idx="19">
                  <c:v>MB0020</c:v>
                </c:pt>
                <c:pt idx="20">
                  <c:v>MB0021</c:v>
                </c:pt>
                <c:pt idx="21">
                  <c:v>MB0022</c:v>
                </c:pt>
                <c:pt idx="22">
                  <c:v>MB0023</c:v>
                </c:pt>
                <c:pt idx="23">
                  <c:v>MB0024</c:v>
                </c:pt>
                <c:pt idx="24">
                  <c:v>MB0025</c:v>
                </c:pt>
                <c:pt idx="25">
                  <c:v>MB0026</c:v>
                </c:pt>
                <c:pt idx="26">
                  <c:v>MB0027</c:v>
                </c:pt>
                <c:pt idx="27">
                  <c:v>MB0028</c:v>
                </c:pt>
                <c:pt idx="28">
                  <c:v>MB0029</c:v>
                </c:pt>
                <c:pt idx="29">
                  <c:v>MB0030</c:v>
                </c:pt>
                <c:pt idx="30">
                  <c:v>MB0031</c:v>
                </c:pt>
                <c:pt idx="31">
                  <c:v>MB0032</c:v>
                </c:pt>
                <c:pt idx="32">
                  <c:v>MB0033</c:v>
                </c:pt>
                <c:pt idx="33">
                  <c:v>MB0034</c:v>
                </c:pt>
                <c:pt idx="34">
                  <c:v>MB0035</c:v>
                </c:pt>
                <c:pt idx="35">
                  <c:v>MB0036</c:v>
                </c:pt>
                <c:pt idx="36">
                  <c:v>MB0037</c:v>
                </c:pt>
                <c:pt idx="37">
                  <c:v>MB0038</c:v>
                </c:pt>
                <c:pt idx="38">
                  <c:v>MB0039</c:v>
                </c:pt>
                <c:pt idx="39">
                  <c:v>MB0040</c:v>
                </c:pt>
                <c:pt idx="40">
                  <c:v>MB0041</c:v>
                </c:pt>
                <c:pt idx="41">
                  <c:v>MB0042</c:v>
                </c:pt>
                <c:pt idx="42">
                  <c:v>MB0043</c:v>
                </c:pt>
                <c:pt idx="43">
                  <c:v>MB0044</c:v>
                </c:pt>
                <c:pt idx="44">
                  <c:v>MB0045</c:v>
                </c:pt>
                <c:pt idx="45">
                  <c:v>MB0046</c:v>
                </c:pt>
                <c:pt idx="46">
                  <c:v>MB0047</c:v>
                </c:pt>
                <c:pt idx="47">
                  <c:v>MB0048</c:v>
                </c:pt>
                <c:pt idx="48">
                  <c:v>MB0049</c:v>
                </c:pt>
                <c:pt idx="49">
                  <c:v>MB0050</c:v>
                </c:pt>
                <c:pt idx="50">
                  <c:v>MB0051</c:v>
                </c:pt>
                <c:pt idx="51">
                  <c:v>MB0052</c:v>
                </c:pt>
                <c:pt idx="52">
                  <c:v>MB0053</c:v>
                </c:pt>
                <c:pt idx="53">
                  <c:v>MB0054</c:v>
                </c:pt>
                <c:pt idx="54">
                  <c:v>MB0055</c:v>
                </c:pt>
                <c:pt idx="55">
                  <c:v>MB0056</c:v>
                </c:pt>
                <c:pt idx="56">
                  <c:v>MB0057</c:v>
                </c:pt>
                <c:pt idx="57">
                  <c:v>MB0058</c:v>
                </c:pt>
                <c:pt idx="58">
                  <c:v>MB0059</c:v>
                </c:pt>
                <c:pt idx="59">
                  <c:v>MB0060</c:v>
                </c:pt>
                <c:pt idx="60">
                  <c:v>MB0061</c:v>
                </c:pt>
                <c:pt idx="61">
                  <c:v>MB0062</c:v>
                </c:pt>
                <c:pt idx="62">
                  <c:v>MB0063</c:v>
                </c:pt>
                <c:pt idx="63">
                  <c:v>MB0064</c:v>
                </c:pt>
                <c:pt idx="64">
                  <c:v>MB0065</c:v>
                </c:pt>
                <c:pt idx="65">
                  <c:v>MB0066</c:v>
                </c:pt>
                <c:pt idx="66">
                  <c:v>MB0067</c:v>
                </c:pt>
                <c:pt idx="67">
                  <c:v>MB0068</c:v>
                </c:pt>
                <c:pt idx="68">
                  <c:v>MB0069</c:v>
                </c:pt>
                <c:pt idx="69">
                  <c:v>MB0070</c:v>
                </c:pt>
                <c:pt idx="70">
                  <c:v>MB0071</c:v>
                </c:pt>
                <c:pt idx="71">
                  <c:v>MB0072</c:v>
                </c:pt>
                <c:pt idx="72">
                  <c:v>MB0073</c:v>
                </c:pt>
                <c:pt idx="73">
                  <c:v>MB0074</c:v>
                </c:pt>
                <c:pt idx="74">
                  <c:v>MB0075</c:v>
                </c:pt>
                <c:pt idx="75">
                  <c:v>MB0076</c:v>
                </c:pt>
                <c:pt idx="76">
                  <c:v>MB0077</c:v>
                </c:pt>
                <c:pt idx="77">
                  <c:v>MB0078</c:v>
                </c:pt>
                <c:pt idx="78">
                  <c:v>MB0079</c:v>
                </c:pt>
                <c:pt idx="79">
                  <c:v>MB0080</c:v>
                </c:pt>
                <c:pt idx="80">
                  <c:v>MB0081</c:v>
                </c:pt>
                <c:pt idx="81">
                  <c:v>MB0082</c:v>
                </c:pt>
                <c:pt idx="82">
                  <c:v>MB0083</c:v>
                </c:pt>
                <c:pt idx="83">
                  <c:v>MB0084</c:v>
                </c:pt>
                <c:pt idx="84">
                  <c:v>MB0085</c:v>
                </c:pt>
                <c:pt idx="85">
                  <c:v>MB0086</c:v>
                </c:pt>
                <c:pt idx="86">
                  <c:v>MB0087</c:v>
                </c:pt>
                <c:pt idx="87">
                  <c:v>MB0088</c:v>
                </c:pt>
                <c:pt idx="88">
                  <c:v>MB0089</c:v>
                </c:pt>
                <c:pt idx="89">
                  <c:v>MB0090</c:v>
                </c:pt>
                <c:pt idx="90">
                  <c:v>MB0091</c:v>
                </c:pt>
                <c:pt idx="91">
                  <c:v>MB0092</c:v>
                </c:pt>
                <c:pt idx="92">
                  <c:v>MB0093</c:v>
                </c:pt>
                <c:pt idx="93">
                  <c:v>MB0094</c:v>
                </c:pt>
                <c:pt idx="94">
                  <c:v>MB0095</c:v>
                </c:pt>
                <c:pt idx="95">
                  <c:v>MB0096</c:v>
                </c:pt>
                <c:pt idx="96">
                  <c:v>MB0097</c:v>
                </c:pt>
                <c:pt idx="97">
                  <c:v>MB0098</c:v>
                </c:pt>
                <c:pt idx="98">
                  <c:v>MB0099</c:v>
                </c:pt>
                <c:pt idx="99">
                  <c:v>MB0100</c:v>
                </c:pt>
                <c:pt idx="100">
                  <c:v>MB0101</c:v>
                </c:pt>
                <c:pt idx="101">
                  <c:v>MB0102</c:v>
                </c:pt>
                <c:pt idx="102">
                  <c:v>MB0103</c:v>
                </c:pt>
                <c:pt idx="103">
                  <c:v>MB0104</c:v>
                </c:pt>
                <c:pt idx="104">
                  <c:v>MB0105</c:v>
                </c:pt>
                <c:pt idx="105">
                  <c:v>MB0106</c:v>
                </c:pt>
                <c:pt idx="106">
                  <c:v>MB0107</c:v>
                </c:pt>
                <c:pt idx="107">
                  <c:v>MB0108</c:v>
                </c:pt>
                <c:pt idx="108">
                  <c:v>MB0109</c:v>
                </c:pt>
                <c:pt idx="109">
                  <c:v>MB0110</c:v>
                </c:pt>
                <c:pt idx="110">
                  <c:v>MB0111</c:v>
                </c:pt>
                <c:pt idx="111">
                  <c:v>MB0112</c:v>
                </c:pt>
                <c:pt idx="112">
                  <c:v>MB0113</c:v>
                </c:pt>
                <c:pt idx="113">
                  <c:v>MB0114</c:v>
                </c:pt>
                <c:pt idx="114">
                  <c:v>MB0115</c:v>
                </c:pt>
                <c:pt idx="115">
                  <c:v>MB0116</c:v>
                </c:pt>
                <c:pt idx="116">
                  <c:v>MB0117</c:v>
                </c:pt>
                <c:pt idx="117">
                  <c:v>MB0118</c:v>
                </c:pt>
                <c:pt idx="118">
                  <c:v>MB0119</c:v>
                </c:pt>
                <c:pt idx="119">
                  <c:v>MB0120</c:v>
                </c:pt>
                <c:pt idx="120">
                  <c:v>MB0121</c:v>
                </c:pt>
                <c:pt idx="121">
                  <c:v>MB0122</c:v>
                </c:pt>
                <c:pt idx="122">
                  <c:v>MB0123</c:v>
                </c:pt>
                <c:pt idx="123">
                  <c:v>MB0124</c:v>
                </c:pt>
                <c:pt idx="124">
                  <c:v>MB0125</c:v>
                </c:pt>
                <c:pt idx="125">
                  <c:v>MB0126</c:v>
                </c:pt>
                <c:pt idx="126">
                  <c:v>MB0127</c:v>
                </c:pt>
                <c:pt idx="127">
                  <c:v>MB0128</c:v>
                </c:pt>
                <c:pt idx="128">
                  <c:v>MB0129</c:v>
                </c:pt>
                <c:pt idx="129">
                  <c:v>MB0130</c:v>
                </c:pt>
              </c:strCache>
            </c:strRef>
          </c:xVal>
          <c:yVal>
            <c:numRef>
              <c:f>'MB times'!$D$6:$D$135</c:f>
              <c:numCache>
                <c:formatCode>mm:ss.000</c:formatCode>
                <c:ptCount val="130"/>
                <c:pt idx="0">
                  <c:v>8.1180555555555558E-5</c:v>
                </c:pt>
                <c:pt idx="1">
                  <c:v>8.6817129629629627E-5</c:v>
                </c:pt>
                <c:pt idx="2">
                  <c:v>1.232060185185185E-4</c:v>
                </c:pt>
                <c:pt idx="3">
                  <c:v>9.4502314814814799E-5</c:v>
                </c:pt>
                <c:pt idx="4">
                  <c:v>7.3831018518518511E-5</c:v>
                </c:pt>
                <c:pt idx="5">
                  <c:v>7.3703703703703716E-5</c:v>
                </c:pt>
                <c:pt idx="6">
                  <c:v>9.1782407407407394E-5</c:v>
                </c:pt>
                <c:pt idx="7">
                  <c:v>6.2175925925925918E-5</c:v>
                </c:pt>
                <c:pt idx="8">
                  <c:v>8.792824074074074E-5</c:v>
                </c:pt>
                <c:pt idx="9">
                  <c:v>7.9710648148148156E-5</c:v>
                </c:pt>
                <c:pt idx="10">
                  <c:v>7.415509259259258E-5</c:v>
                </c:pt>
                <c:pt idx="11">
                  <c:v>6.1192129629629628E-5</c:v>
                </c:pt>
                <c:pt idx="12">
                  <c:v>2.0824074074074074E-4</c:v>
                </c:pt>
                <c:pt idx="13">
                  <c:v>1.1437499999999999E-4</c:v>
                </c:pt>
                <c:pt idx="14">
                  <c:v>8.0034722222222226E-5</c:v>
                </c:pt>
                <c:pt idx="15">
                  <c:v>4.8564814814814814E-5</c:v>
                </c:pt>
                <c:pt idx="16">
                  <c:v>7.4618055555555554E-5</c:v>
                </c:pt>
                <c:pt idx="17">
                  <c:v>1.9457175925925927E-4</c:v>
                </c:pt>
                <c:pt idx="18">
                  <c:v>1.2621527777777777E-4</c:v>
                </c:pt>
                <c:pt idx="19">
                  <c:v>9.1770833333333353E-5</c:v>
                </c:pt>
                <c:pt idx="20">
                  <c:v>8.1874999999999984E-5</c:v>
                </c:pt>
                <c:pt idx="21">
                  <c:v>1.3729166666666667E-4</c:v>
                </c:pt>
                <c:pt idx="22">
                  <c:v>1.0402777777777777E-4</c:v>
                </c:pt>
                <c:pt idx="23">
                  <c:v>1.2376157407407407E-4</c:v>
                </c:pt>
                <c:pt idx="24">
                  <c:v>9.1782407407407394E-5</c:v>
                </c:pt>
                <c:pt idx="25">
                  <c:v>1.1592592592592591E-4</c:v>
                </c:pt>
                <c:pt idx="26">
                  <c:v>9.618055555555557E-5</c:v>
                </c:pt>
                <c:pt idx="27">
                  <c:v>1.5844907407407406E-4</c:v>
                </c:pt>
                <c:pt idx="28">
                  <c:v>7.9004629629629621E-5</c:v>
                </c:pt>
                <c:pt idx="29">
                  <c:v>1.7390046296296297E-4</c:v>
                </c:pt>
                <c:pt idx="30">
                  <c:v>9.2395833333333327E-5</c:v>
                </c:pt>
                <c:pt idx="31">
                  <c:v>1.0003472222222222E-4</c:v>
                </c:pt>
                <c:pt idx="32">
                  <c:v>9.0104166666666664E-5</c:v>
                </c:pt>
                <c:pt idx="33">
                  <c:v>7.2928240740740741E-5</c:v>
                </c:pt>
                <c:pt idx="34">
                  <c:v>8.9837962962962964E-5</c:v>
                </c:pt>
                <c:pt idx="35">
                  <c:v>1.4943287037037038E-4</c:v>
                </c:pt>
                <c:pt idx="36">
                  <c:v>1.2266203703703704E-4</c:v>
                </c:pt>
                <c:pt idx="37">
                  <c:v>7.9039351851851853E-5</c:v>
                </c:pt>
                <c:pt idx="38">
                  <c:v>1.8114583333333332E-4</c:v>
                </c:pt>
                <c:pt idx="39">
                  <c:v>1.6085648148148147E-4</c:v>
                </c:pt>
                <c:pt idx="40">
                  <c:v>6.6562500000000012E-5</c:v>
                </c:pt>
                <c:pt idx="41">
                  <c:v>7.7372685185185191E-5</c:v>
                </c:pt>
                <c:pt idx="42">
                  <c:v>1.1420138888888889E-4</c:v>
                </c:pt>
                <c:pt idx="43">
                  <c:v>1.3990740740740741E-4</c:v>
                </c:pt>
                <c:pt idx="44">
                  <c:v>8.7835648148148151E-5</c:v>
                </c:pt>
                <c:pt idx="45">
                  <c:v>7.1030092592592599E-5</c:v>
                </c:pt>
                <c:pt idx="46">
                  <c:v>1.4667824074074073E-4</c:v>
                </c:pt>
                <c:pt idx="47">
                  <c:v>6.6041666666666655E-5</c:v>
                </c:pt>
                <c:pt idx="48">
                  <c:v>1.3714120370370372E-4</c:v>
                </c:pt>
                <c:pt idx="49">
                  <c:v>7.5335648148148145E-5</c:v>
                </c:pt>
                <c:pt idx="50">
                  <c:v>4.4143518518518528E-5</c:v>
                </c:pt>
                <c:pt idx="51">
                  <c:v>6.1712962962962958E-5</c:v>
                </c:pt>
                <c:pt idx="52">
                  <c:v>7.5289351851851844E-5</c:v>
                </c:pt>
                <c:pt idx="53">
                  <c:v>1.6162037037037037E-4</c:v>
                </c:pt>
                <c:pt idx="54">
                  <c:v>9.2303240740740724E-5</c:v>
                </c:pt>
                <c:pt idx="55">
                  <c:v>9.0810185185185186E-5</c:v>
                </c:pt>
                <c:pt idx="56">
                  <c:v>1.1355324074074074E-4</c:v>
                </c:pt>
                <c:pt idx="57">
                  <c:v>6.0659722222222222E-5</c:v>
                </c:pt>
                <c:pt idx="58">
                  <c:v>6.5601851851851859E-5</c:v>
                </c:pt>
                <c:pt idx="59">
                  <c:v>8.6516203703703709E-5</c:v>
                </c:pt>
                <c:pt idx="60">
                  <c:v>9.431712962962962E-5</c:v>
                </c:pt>
                <c:pt idx="61">
                  <c:v>7.2986111111111111E-5</c:v>
                </c:pt>
                <c:pt idx="62">
                  <c:v>7.7511574074074069E-5</c:v>
                </c:pt>
                <c:pt idx="63">
                  <c:v>1.2420138888888889E-4</c:v>
                </c:pt>
                <c:pt idx="64">
                  <c:v>8.8842592592592605E-5</c:v>
                </c:pt>
                <c:pt idx="65">
                  <c:v>9.4884259259259252E-5</c:v>
                </c:pt>
                <c:pt idx="66">
                  <c:v>1.2364583333333333E-4</c:v>
                </c:pt>
                <c:pt idx="67">
                  <c:v>1.236921296296296E-4</c:v>
                </c:pt>
                <c:pt idx="68">
                  <c:v>6.9317129629629636E-5</c:v>
                </c:pt>
                <c:pt idx="69">
                  <c:v>1.1100694444444444E-4</c:v>
                </c:pt>
                <c:pt idx="70">
                  <c:v>8.9247685185185195E-5</c:v>
                </c:pt>
                <c:pt idx="71">
                  <c:v>7.7280092592592588E-5</c:v>
                </c:pt>
                <c:pt idx="72">
                  <c:v>5.9328703703703698E-5</c:v>
                </c:pt>
                <c:pt idx="73">
                  <c:v>5.9062499999999999E-5</c:v>
                </c:pt>
                <c:pt idx="74">
                  <c:v>8.8981481481481482E-5</c:v>
                </c:pt>
                <c:pt idx="75">
                  <c:v>1.1758101851851853E-4</c:v>
                </c:pt>
                <c:pt idx="76">
                  <c:v>1.1539351851851853E-4</c:v>
                </c:pt>
                <c:pt idx="77">
                  <c:v>8.1817129629629641E-5</c:v>
                </c:pt>
                <c:pt idx="78">
                  <c:v>8.9282407407407401E-5</c:v>
                </c:pt>
                <c:pt idx="79">
                  <c:v>9.266203703703704E-5</c:v>
                </c:pt>
                <c:pt idx="80">
                  <c:v>9.3287037037037028E-5</c:v>
                </c:pt>
                <c:pt idx="81">
                  <c:v>1.2915509259259258E-4</c:v>
                </c:pt>
                <c:pt idx="82">
                  <c:v>1.2680555555555554E-4</c:v>
                </c:pt>
                <c:pt idx="83">
                  <c:v>6.0081018518518509E-5</c:v>
                </c:pt>
                <c:pt idx="84">
                  <c:v>2.4143518518518522E-4</c:v>
                </c:pt>
                <c:pt idx="85">
                  <c:v>1.0407407407407408E-4</c:v>
                </c:pt>
                <c:pt idx="86">
                  <c:v>6.3298611111111113E-5</c:v>
                </c:pt>
                <c:pt idx="87">
                  <c:v>8.4027777777777771E-5</c:v>
                </c:pt>
                <c:pt idx="88">
                  <c:v>1.2431712962962963E-4</c:v>
                </c:pt>
                <c:pt idx="89">
                  <c:v>6.8321759259259263E-5</c:v>
                </c:pt>
                <c:pt idx="90">
                  <c:v>7.622685185185186E-5</c:v>
                </c:pt>
                <c:pt idx="91">
                  <c:v>1.029861111111111E-4</c:v>
                </c:pt>
                <c:pt idx="92">
                  <c:v>4.673611111111111E-5</c:v>
                </c:pt>
                <c:pt idx="93">
                  <c:v>8.763888888888889E-5</c:v>
                </c:pt>
                <c:pt idx="94">
                  <c:v>8.5092592592592595E-5</c:v>
                </c:pt>
                <c:pt idx="95">
                  <c:v>1.1493055555555556E-4</c:v>
                </c:pt>
                <c:pt idx="96">
                  <c:v>1.1962962962962963E-4</c:v>
                </c:pt>
                <c:pt idx="97">
                  <c:v>1.5365740740740739E-4</c:v>
                </c:pt>
                <c:pt idx="98">
                  <c:v>8.3668981481481482E-5</c:v>
                </c:pt>
                <c:pt idx="99">
                  <c:v>1.0240740740740744E-4</c:v>
                </c:pt>
                <c:pt idx="100">
                  <c:v>1.2494212962962963E-4</c:v>
                </c:pt>
                <c:pt idx="101">
                  <c:v>8.2372685185185177E-5</c:v>
                </c:pt>
                <c:pt idx="102">
                  <c:v>7.3506944444444441E-5</c:v>
                </c:pt>
                <c:pt idx="103">
                  <c:v>1.3785879629629627E-4</c:v>
                </c:pt>
                <c:pt idx="104">
                  <c:v>1.0917824074074074E-4</c:v>
                </c:pt>
                <c:pt idx="105">
                  <c:v>1.2546296296296296E-4</c:v>
                </c:pt>
                <c:pt idx="106">
                  <c:v>7.8067129629629632E-5</c:v>
                </c:pt>
                <c:pt idx="107">
                  <c:v>1.2075231481481481E-4</c:v>
                </c:pt>
                <c:pt idx="108">
                  <c:v>1.0170138888888891E-4</c:v>
                </c:pt>
                <c:pt idx="109">
                  <c:v>8.4560185185185183E-5</c:v>
                </c:pt>
                <c:pt idx="110">
                  <c:v>5.0555555555555559E-5</c:v>
                </c:pt>
                <c:pt idx="111">
                  <c:v>9.4560185185185169E-5</c:v>
                </c:pt>
                <c:pt idx="112">
                  <c:v>1.2178240740740742E-4</c:v>
                </c:pt>
                <c:pt idx="113">
                  <c:v>8.0231481481481487E-5</c:v>
                </c:pt>
                <c:pt idx="114">
                  <c:v>1.1579861111111112E-4</c:v>
                </c:pt>
                <c:pt idx="115">
                  <c:v>1.349074074074074E-4</c:v>
                </c:pt>
                <c:pt idx="116">
                  <c:v>1.1711805555555554E-4</c:v>
                </c:pt>
                <c:pt idx="117">
                  <c:v>8.9722222222222224E-5</c:v>
                </c:pt>
                <c:pt idx="118">
                  <c:v>1.4061342592592592E-4</c:v>
                </c:pt>
                <c:pt idx="119">
                  <c:v>1.3020833333333333E-4</c:v>
                </c:pt>
                <c:pt idx="120">
                  <c:v>1.6037037037037037E-4</c:v>
                </c:pt>
                <c:pt idx="121">
                  <c:v>1.2515046296296295E-4</c:v>
                </c:pt>
                <c:pt idx="122">
                  <c:v>6.8773148148148141E-5</c:v>
                </c:pt>
                <c:pt idx="123">
                  <c:v>8.7245370370370382E-5</c:v>
                </c:pt>
                <c:pt idx="124">
                  <c:v>1.0959490740740741E-4</c:v>
                </c:pt>
                <c:pt idx="125">
                  <c:v>1.5530092592592592E-4</c:v>
                </c:pt>
                <c:pt idx="126">
                  <c:v>1.2350694444444442E-4</c:v>
                </c:pt>
                <c:pt idx="127">
                  <c:v>9.0567129629629637E-5</c:v>
                </c:pt>
                <c:pt idx="128">
                  <c:v>1.7168981481481481E-4</c:v>
                </c:pt>
                <c:pt idx="129">
                  <c:v>6.047453703703703E-5</c:v>
                </c:pt>
              </c:numCache>
            </c:numRef>
          </c:yVal>
        </c:ser>
        <c:axId val="65243776"/>
        <c:axId val="70845184"/>
      </c:scatterChart>
      <c:valAx>
        <c:axId val="65243776"/>
        <c:scaling>
          <c:orientation val="minMax"/>
          <c:max val="131"/>
          <c:min val="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Level</a:t>
                </a:r>
              </a:p>
            </c:rich>
          </c:tx>
        </c:title>
        <c:numFmt formatCode="General" sourceLinked="1"/>
        <c:minorTickMark val="out"/>
        <c:tickLblPos val="nextTo"/>
        <c:crossAx val="70845184"/>
        <c:crosses val="autoZero"/>
        <c:crossBetween val="midCat"/>
      </c:valAx>
      <c:valAx>
        <c:axId val="708451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A"/>
                  <a:t>Time</a:t>
                </a:r>
              </a:p>
            </c:rich>
          </c:tx>
        </c:title>
        <c:numFmt formatCode="mm:ss.000" sourceLinked="1"/>
        <c:tickLblPos val="nextTo"/>
        <c:crossAx val="65243776"/>
        <c:crosses val="autoZero"/>
        <c:crossBetween val="midCat"/>
      </c:valAx>
      <c:spPr>
        <a:noFill/>
        <a:ln w="25400">
          <a:noFill/>
        </a:ln>
      </c:spPr>
    </c:plotArea>
    <c:plotVisOnly val="1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style val="18"/>
  <c:chart>
    <c:title>
      <c:layout>
        <c:manualLayout>
          <c:xMode val="edge"/>
          <c:yMode val="edge"/>
          <c:x val="0.71830027795861162"/>
          <c:y val="1.9480519480519501E-2"/>
        </c:manualLayout>
      </c:layout>
    </c:title>
    <c:plotArea>
      <c:layout>
        <c:manualLayout>
          <c:layoutTarget val="inner"/>
          <c:xMode val="edge"/>
          <c:yMode val="edge"/>
          <c:x val="0.16835773642223092"/>
          <c:y val="0.15294542727613619"/>
          <c:w val="0.66929796226134963"/>
          <c:h val="0.6572997184686713"/>
        </c:manualLayout>
      </c:layout>
      <c:pieChart>
        <c:varyColors val="1"/>
        <c:ser>
          <c:idx val="1"/>
          <c:order val="0"/>
          <c:tx>
            <c:v>Kuskis' WR amount</c:v>
          </c:tx>
          <c:dLbls>
            <c:dLbl>
              <c:idx val="0"/>
              <c:layout>
                <c:manualLayout>
                  <c:x val="0.43613192895953734"/>
                  <c:y val="0.3327565601808905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"/>
              <c:layout>
                <c:manualLayout>
                  <c:x val="0.43789326733261036"/>
                  <c:y val="0.26494674360985038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"/>
              <c:layout>
                <c:manualLayout>
                  <c:x val="0.45506631647006707"/>
                  <c:y val="0.2988516518953702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3"/>
              <c:layout>
                <c:manualLayout>
                  <c:x val="0.45506645515812799"/>
                  <c:y val="0.36841517061910956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4"/>
              <c:layout>
                <c:manualLayout>
                  <c:x val="2.1884005189152511E-2"/>
                  <c:y val="-7.6684903023485698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5"/>
              <c:layout>
                <c:manualLayout>
                  <c:x val="0.43771366629378095"/>
                  <c:y val="0.40835115726851084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6"/>
              <c:layout>
                <c:manualLayout>
                  <c:x val="0.42479411063923267"/>
                  <c:y val="0.4445943350909633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7"/>
              <c:layout>
                <c:manualLayout>
                  <c:x val="0.42697754612556882"/>
                  <c:y val="0.48025294552918268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8"/>
              <c:layout>
                <c:manualLayout>
                  <c:x val="0.4271539573389978"/>
                  <c:y val="0.5194189602728001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9"/>
              <c:layout>
                <c:manualLayout>
                  <c:x val="3.5284600382834548E-2"/>
                  <c:y val="-2.1219888105517452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0"/>
              <c:layout>
                <c:manualLayout>
                  <c:x val="0.40290864922544151"/>
                  <c:y val="0.55505013746999654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2"/>
              <c:layout>
                <c:manualLayout>
                  <c:x val="7.7181292755795598E-3"/>
                  <c:y val="-7.6354092102123698E-4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3"/>
              <c:layout>
                <c:manualLayout>
                  <c:x val="0.15322783979753779"/>
                  <c:y val="0.41118791969185697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6"/>
              <c:layout>
                <c:manualLayout>
                  <c:x val="2.1825478827464596E-2"/>
                  <c:y val="2.7702900773766949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7"/>
              <c:layout>
                <c:manualLayout>
                  <c:x val="5.2309530671280732E-2"/>
                  <c:y val="4.0044312642737841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8"/>
              <c:layout>
                <c:manualLayout>
                  <c:x val="2.950241774896525E-2"/>
                  <c:y val="6.3072570474145301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19"/>
              <c:layout>
                <c:manualLayout>
                  <c:x val="0.46498431576719623"/>
                  <c:y val="-8.5978968538023753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1"/>
              <c:layout>
                <c:manualLayout>
                  <c:x val="-4.6060107960334107E-2"/>
                  <c:y val="3.1373862358114374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4"/>
              <c:layout>
                <c:manualLayout>
                  <c:x val="-0.17337852160191367"/>
                  <c:y val="-0.55104015407165019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5"/>
              <c:layout>
                <c:manualLayout>
                  <c:x val="-3.7549653792993645E-2"/>
                  <c:y val="2.3301121450727751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6"/>
              <c:layout>
                <c:manualLayout>
                  <c:x val="-0.16848241698895461"/>
                  <c:y val="-0.5018289191123837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7"/>
              <c:layout>
                <c:manualLayout>
                  <c:x val="-0.17561583739989844"/>
                  <c:y val="-0.46723233459453911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8"/>
              <c:layout>
                <c:manualLayout>
                  <c:x val="-0.17249383046161229"/>
                  <c:y val="-0.4332641374373658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29"/>
              <c:layout>
                <c:manualLayout>
                  <c:x val="-0.18747255709995497"/>
                  <c:y val="-0.4004044380816034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31"/>
              <c:layout>
                <c:manualLayout>
                  <c:x val="0.61924884881975073"/>
                  <c:y val="0.6917508606878686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32"/>
              <c:layout>
                <c:manualLayout>
                  <c:x val="5.2579417637737399E-3"/>
                  <c:y val="4.1650475508743234E-3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33"/>
              <c:layout>
                <c:manualLayout>
                  <c:x val="-2.5954083711558787E-2"/>
                  <c:y val="-1.1089750144868271E-2"/>
                </c:manualLayout>
              </c:layout>
              <c:dLblPos val="bestFit"/>
              <c:showLegendKey val="1"/>
              <c:showVal val="1"/>
              <c:showCatName val="1"/>
            </c:dLbl>
            <c:dLbl>
              <c:idx val="35"/>
              <c:layout>
                <c:manualLayout>
                  <c:x val="-3.8493703423348381E-2"/>
                  <c:y val="-3.6631386985717738E-2"/>
                </c:manualLayout>
              </c:layout>
              <c:dLblPos val="bestFit"/>
              <c:showLegendKey val="1"/>
              <c:showVal val="1"/>
              <c:showCatName val="1"/>
            </c:dLbl>
            <c:spPr>
              <a:effectLst/>
              <a:scene3d>
                <a:camera prst="orthographicFront"/>
                <a:lightRig rig="threePt" dir="t"/>
              </a:scene3d>
              <a:sp3d>
                <a:bevelT prst="convex"/>
              </a:sp3d>
            </c:spPr>
            <c:txPr>
              <a:bodyPr rot="0" vert="horz" anchor="ctr" anchorCtr="0"/>
              <a:lstStyle/>
              <a:p>
                <a:pPr>
                  <a:defRPr/>
                </a:pPr>
                <a:endParaRPr lang="fr-FR"/>
              </a:p>
            </c:txPr>
            <c:dLblPos val="bestFit"/>
            <c:showLegendKey val="1"/>
            <c:showVal val="1"/>
            <c:showCatName val="1"/>
            <c:showLeaderLines val="1"/>
          </c:dLbls>
          <c:cat>
            <c:strRef>
              <c:f>'MB times'!$F$2:$AO$2</c:f>
              <c:strCache>
                <c:ptCount val="36"/>
                <c:pt idx="0">
                  <c:v>adi</c:v>
                </c:pt>
                <c:pt idx="1">
                  <c:v>AKB</c:v>
                </c:pt>
                <c:pt idx="2">
                  <c:v>akesateR</c:v>
                </c:pt>
                <c:pt idx="3">
                  <c:v>Bismuth</c:v>
                </c:pt>
                <c:pt idx="4">
                  <c:v>Bludek</c:v>
                </c:pt>
                <c:pt idx="5">
                  <c:v>BoneLESS</c:v>
                </c:pt>
                <c:pt idx="6">
                  <c:v>Dash</c:v>
                </c:pt>
                <c:pt idx="7">
                  <c:v>gimp</c:v>
                </c:pt>
                <c:pt idx="8">
                  <c:v>GRob</c:v>
                </c:pt>
                <c:pt idx="9">
                  <c:v>Jaytea</c:v>
                </c:pt>
                <c:pt idx="10">
                  <c:v>kabii</c:v>
                </c:pt>
                <c:pt idx="11">
                  <c:v>Kazan</c:v>
                </c:pt>
                <c:pt idx="12">
                  <c:v>Kazeta</c:v>
                </c:pt>
                <c:pt idx="13">
                  <c:v>Kingy</c:v>
                </c:pt>
                <c:pt idx="14">
                  <c:v>Leeland</c:v>
                </c:pt>
                <c:pt idx="15">
                  <c:v>Madness</c:v>
                </c:pt>
                <c:pt idx="16">
                  <c:v>markoppl</c:v>
                </c:pt>
                <c:pt idx="17">
                  <c:v>Mawane</c:v>
                </c:pt>
                <c:pt idx="18">
                  <c:v>mikl</c:v>
                </c:pt>
                <c:pt idx="19">
                  <c:v>Milty</c:v>
                </c:pt>
                <c:pt idx="20">
                  <c:v>Mochi</c:v>
                </c:pt>
                <c:pt idx="21">
                  <c:v>Morgan</c:v>
                </c:pt>
                <c:pt idx="22">
                  <c:v>Moszat</c:v>
                </c:pt>
                <c:pt idx="23">
                  <c:v>Pab</c:v>
                </c:pt>
                <c:pt idx="24">
                  <c:v>Pigman</c:v>
                </c:pt>
                <c:pt idx="25">
                  <c:v>Prank</c:v>
                </c:pt>
                <c:pt idx="26">
                  <c:v>Punxer</c:v>
                </c:pt>
                <c:pt idx="27">
                  <c:v>Ramzi</c:v>
                </c:pt>
                <c:pt idx="28">
                  <c:v>Roope</c:v>
                </c:pt>
                <c:pt idx="29">
                  <c:v>Stini</c:v>
                </c:pt>
                <c:pt idx="30">
                  <c:v>Thunder</c:v>
                </c:pt>
                <c:pt idx="31">
                  <c:v>Ulaanaa</c:v>
                </c:pt>
                <c:pt idx="32">
                  <c:v>weetya</c:v>
                </c:pt>
                <c:pt idx="33">
                  <c:v>Xiphias</c:v>
                </c:pt>
                <c:pt idx="34">
                  <c:v>ylenshpigel</c:v>
                </c:pt>
                <c:pt idx="35">
                  <c:v>Zero</c:v>
                </c:pt>
              </c:strCache>
            </c:strRef>
          </c:cat>
          <c:val>
            <c:numRef>
              <c:f>'MB times'!$F$5:$AO$5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18</c:v>
                </c:pt>
                <c:pt idx="12">
                  <c:v>2</c:v>
                </c:pt>
                <c:pt idx="13">
                  <c:v>0</c:v>
                </c:pt>
                <c:pt idx="14">
                  <c:v>16</c:v>
                </c:pt>
                <c:pt idx="15">
                  <c:v>13</c:v>
                </c:pt>
                <c:pt idx="16">
                  <c:v>9</c:v>
                </c:pt>
                <c:pt idx="17">
                  <c:v>6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1</c:v>
                </c:pt>
                <c:pt idx="22">
                  <c:v>2</c:v>
                </c:pt>
                <c:pt idx="23">
                  <c:v>13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36</c:v>
                </c:pt>
                <c:pt idx="31">
                  <c:v>0</c:v>
                </c:pt>
                <c:pt idx="32">
                  <c:v>1</c:v>
                </c:pt>
                <c:pt idx="33">
                  <c:v>7</c:v>
                </c:pt>
                <c:pt idx="35">
                  <c:v>1</c:v>
                </c:pt>
              </c:numCache>
            </c:numRef>
          </c:val>
        </c:ser>
        <c:firstSliceAng val="0"/>
      </c:pieChart>
    </c:plotArea>
    <c:plotVisOnly val="1"/>
  </c:chart>
  <c:printSettings>
    <c:headerFooter/>
    <c:pageMargins b="0.75000000000000921" l="0.70000000000000062" r="0.70000000000000062" t="0.7500000000000092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276224</xdr:colOff>
      <xdr:row>3</xdr:row>
      <xdr:rowOff>1</xdr:rowOff>
    </xdr:from>
    <xdr:to>
      <xdr:col>29</xdr:col>
      <xdr:colOff>57149</xdr:colOff>
      <xdr:row>31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29</xdr:col>
      <xdr:colOff>266700</xdr:colOff>
      <xdr:row>3</xdr:row>
      <xdr:rowOff>0</xdr:rowOff>
    </xdr:from>
    <xdr:to>
      <xdr:col>39</xdr:col>
      <xdr:colOff>47625</xdr:colOff>
      <xdr:row>31</xdr:row>
      <xdr:rowOff>57150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247649</xdr:colOff>
      <xdr:row>32</xdr:row>
      <xdr:rowOff>47625</xdr:rowOff>
    </xdr:from>
    <xdr:to>
      <xdr:col>28</xdr:col>
      <xdr:colOff>600075</xdr:colOff>
      <xdr:row>61</xdr:row>
      <xdr:rowOff>47625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V272"/>
  <sheetViews>
    <sheetView tabSelected="1" zoomScaleNormal="100" workbookViewId="0">
      <pane xSplit="5" ySplit="5" topLeftCell="V99" activePane="bottomRight" state="frozen"/>
      <selection pane="topRight" activeCell="F1" sqref="F1"/>
      <selection pane="bottomLeft" activeCell="A6" sqref="A6"/>
      <selection pane="bottomRight" activeCell="V106" sqref="V106"/>
    </sheetView>
  </sheetViews>
  <sheetFormatPr baseColWidth="10" defaultRowHeight="15"/>
  <cols>
    <col min="1" max="1" width="1.42578125" style="2" customWidth="1"/>
    <col min="2" max="5" width="12.85546875" style="2" customWidth="1"/>
    <col min="6" max="38" width="11.42578125" style="2"/>
    <col min="39" max="39" width="11.7109375" style="2" bestFit="1" customWidth="1"/>
    <col min="40" max="40" width="11.7109375" style="2" customWidth="1"/>
    <col min="41" max="41" width="11.42578125" style="2"/>
    <col min="127" max="16384" width="11.42578125" style="2"/>
  </cols>
  <sheetData>
    <row r="1" spans="1:152" ht="7.5" customHeight="1">
      <c r="A1" s="32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</row>
    <row r="2" spans="1:152" ht="15.75">
      <c r="B2" s="8" t="s">
        <v>0</v>
      </c>
      <c r="C2" s="8" t="s">
        <v>109</v>
      </c>
      <c r="D2" s="8" t="s">
        <v>110</v>
      </c>
      <c r="E2" s="8" t="s">
        <v>111</v>
      </c>
      <c r="F2" s="1" t="s">
        <v>156</v>
      </c>
      <c r="G2" s="1" t="s">
        <v>150</v>
      </c>
      <c r="H2" s="1" t="s">
        <v>132</v>
      </c>
      <c r="I2" s="1" t="s">
        <v>144</v>
      </c>
      <c r="J2" s="1" t="s">
        <v>142</v>
      </c>
      <c r="K2" s="1" t="s">
        <v>155</v>
      </c>
      <c r="L2" s="1" t="s">
        <v>158</v>
      </c>
      <c r="M2" s="1" t="s">
        <v>153</v>
      </c>
      <c r="N2" s="1" t="s">
        <v>136</v>
      </c>
      <c r="O2" s="1" t="s">
        <v>107</v>
      </c>
      <c r="P2" s="1" t="s">
        <v>134</v>
      </c>
      <c r="Q2" s="1" t="s">
        <v>1</v>
      </c>
      <c r="R2" s="1" t="s">
        <v>145</v>
      </c>
      <c r="S2" s="1" t="s">
        <v>141</v>
      </c>
      <c r="T2" s="1" t="s">
        <v>146</v>
      </c>
      <c r="U2" s="1" t="s">
        <v>147</v>
      </c>
      <c r="V2" s="1" t="s">
        <v>196</v>
      </c>
      <c r="W2" s="1" t="s">
        <v>112</v>
      </c>
      <c r="X2" s="1" t="s">
        <v>193</v>
      </c>
      <c r="Y2" s="1" t="s">
        <v>191</v>
      </c>
      <c r="Z2" s="1" t="s">
        <v>139</v>
      </c>
      <c r="AA2" s="1" t="s">
        <v>152</v>
      </c>
      <c r="AB2" s="1" t="s">
        <v>154</v>
      </c>
      <c r="AC2" s="1" t="s">
        <v>2</v>
      </c>
      <c r="AD2" s="1" t="s">
        <v>143</v>
      </c>
      <c r="AE2" s="1" t="s">
        <v>195</v>
      </c>
      <c r="AF2" s="1" t="s">
        <v>140</v>
      </c>
      <c r="AG2" s="1" t="s">
        <v>192</v>
      </c>
      <c r="AH2" s="1" t="s">
        <v>135</v>
      </c>
      <c r="AI2" s="1" t="s">
        <v>159</v>
      </c>
      <c r="AJ2" s="1" t="s">
        <v>108</v>
      </c>
      <c r="AK2" s="1" t="s">
        <v>194</v>
      </c>
      <c r="AL2" s="1" t="s">
        <v>160</v>
      </c>
      <c r="AM2" s="1" t="s">
        <v>3</v>
      </c>
      <c r="AN2" s="1" t="s">
        <v>151</v>
      </c>
      <c r="AO2" s="1" t="s">
        <v>197</v>
      </c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</row>
    <row r="3" spans="1:152">
      <c r="B3" s="9" t="s">
        <v>104</v>
      </c>
      <c r="C3" s="38">
        <f>W3</f>
        <v>1.39216087962963E-2</v>
      </c>
      <c r="D3" s="38">
        <f>SUM(D6:D135)</f>
        <v>1.3248923611111116E-2</v>
      </c>
      <c r="E3" s="10" t="s">
        <v>106</v>
      </c>
      <c r="F3" s="37" t="str">
        <f>IF(F2="","",IF(F4=130, SUM(F6:F135), "N/A"))</f>
        <v>N/A</v>
      </c>
      <c r="G3" s="37" t="str">
        <f t="shared" ref="G3:AM3" si="0">IF(G2="","",IF(G4=130, SUM(G6:G135), "N/A"))</f>
        <v>N/A</v>
      </c>
      <c r="H3" s="37" t="str">
        <f t="shared" si="0"/>
        <v>N/A</v>
      </c>
      <c r="I3" s="37" t="str">
        <f t="shared" si="0"/>
        <v>N/A</v>
      </c>
      <c r="J3" s="37" t="str">
        <f t="shared" si="0"/>
        <v>N/A</v>
      </c>
      <c r="K3" s="37" t="str">
        <f t="shared" si="0"/>
        <v>N/A</v>
      </c>
      <c r="L3" s="37" t="str">
        <f t="shared" si="0"/>
        <v>N/A</v>
      </c>
      <c r="M3" s="37" t="str">
        <f t="shared" si="0"/>
        <v>N/A</v>
      </c>
      <c r="N3" s="37" t="str">
        <f t="shared" si="0"/>
        <v>N/A</v>
      </c>
      <c r="O3" s="37" t="str">
        <f t="shared" si="0"/>
        <v>N/A</v>
      </c>
      <c r="P3" s="37" t="str">
        <f t="shared" si="0"/>
        <v>N/A</v>
      </c>
      <c r="Q3" s="37" t="str">
        <f t="shared" si="0"/>
        <v>N/A</v>
      </c>
      <c r="R3" s="37" t="str">
        <f t="shared" si="0"/>
        <v>N/A</v>
      </c>
      <c r="S3" s="37" t="str">
        <f t="shared" si="0"/>
        <v>N/A</v>
      </c>
      <c r="T3" s="37">
        <f t="shared" si="0"/>
        <v>1.3660659722222229E-2</v>
      </c>
      <c r="U3" s="37" t="str">
        <f t="shared" si="0"/>
        <v>N/A</v>
      </c>
      <c r="V3" s="37" t="str">
        <f t="shared" ref="V3" si="1">IF(V2="","",IF(V4=130, SUM(V6:V135), "N/A"))</f>
        <v>N/A</v>
      </c>
      <c r="W3" s="37">
        <f>IF(W2="","",IF(W4=130, SUM(W6:W135), "N/A"))</f>
        <v>1.39216087962963E-2</v>
      </c>
      <c r="X3" s="37" t="str">
        <f>IF(X2="","",IF(X4=130, SUM(X6:X135), "N/A"))</f>
        <v>N/A</v>
      </c>
      <c r="Y3" s="37" t="str">
        <f>IF(Y2="","",IF(Y4=130, SUM(Y6:Y135), "N/A"))</f>
        <v>N/A</v>
      </c>
      <c r="Z3" s="37" t="str">
        <f t="shared" si="0"/>
        <v>N/A</v>
      </c>
      <c r="AA3" s="37" t="str">
        <f t="shared" si="0"/>
        <v>N/A</v>
      </c>
      <c r="AB3" s="37" t="str">
        <f t="shared" si="0"/>
        <v>N/A</v>
      </c>
      <c r="AC3" s="37" t="str">
        <f t="shared" si="0"/>
        <v>N/A</v>
      </c>
      <c r="AD3" s="37" t="str">
        <f t="shared" si="0"/>
        <v>N/A</v>
      </c>
      <c r="AE3" s="37" t="str">
        <f t="shared" ref="AE3" si="2">IF(AE2="","",IF(AE4=130, SUM(AE6:AE135), "N/A"))</f>
        <v>N/A</v>
      </c>
      <c r="AF3" s="37" t="str">
        <f t="shared" si="0"/>
        <v>N/A</v>
      </c>
      <c r="AG3" s="37" t="str">
        <f t="shared" ref="AG3" si="3">IF(AG2="","",IF(AG4=130, SUM(AG6:AG135), "N/A"))</f>
        <v>N/A</v>
      </c>
      <c r="AH3" s="37" t="str">
        <f t="shared" si="0"/>
        <v>N/A</v>
      </c>
      <c r="AI3" s="37" t="str">
        <f t="shared" si="0"/>
        <v>N/A</v>
      </c>
      <c r="AJ3" s="37">
        <f>IF(AJ2="","",IF(AJ4=130, SUM(AJ6:AJ135), "N/A"))</f>
        <v>1.3590520833333333E-2</v>
      </c>
      <c r="AK3" s="37" t="str">
        <f>IF(AK2="","",IF(AK4=130, SUM(AK6:AK135), "N/A"))</f>
        <v>N/A</v>
      </c>
      <c r="AL3" s="37" t="str">
        <f t="shared" si="0"/>
        <v>N/A</v>
      </c>
      <c r="AM3" s="37" t="str">
        <f t="shared" si="0"/>
        <v>N/A</v>
      </c>
      <c r="AN3" s="37" t="str">
        <f>IF(AN2="","",IF(AN4=130, SUM(AN6:AN135), "N/A"))</f>
        <v>N/A</v>
      </c>
      <c r="AO3" s="37" t="str">
        <f>IF(AO2="","",IF(AO4=130, SUM(AO6:AO135), "N/A"))</f>
        <v>N/A</v>
      </c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</row>
    <row r="4" spans="1:152">
      <c r="B4" s="9" t="s">
        <v>105</v>
      </c>
      <c r="C4" s="49">
        <f>W4</f>
        <v>130</v>
      </c>
      <c r="D4" s="49">
        <f>COUNT(D6:D135)</f>
        <v>130</v>
      </c>
      <c r="E4" s="42"/>
      <c r="F4" s="45">
        <f>IF(COUNT(F6:F135)&gt;0,COUNT(F6:F135),"")</f>
        <v>1</v>
      </c>
      <c r="G4" s="45">
        <f t="shared" ref="G4:AM4" si="4">IF(COUNT(G6:G135)&gt;0,COUNT(G6:G135),"")</f>
        <v>1</v>
      </c>
      <c r="H4" s="45">
        <f t="shared" si="4"/>
        <v>28</v>
      </c>
      <c r="I4" s="45">
        <f t="shared" si="4"/>
        <v>11</v>
      </c>
      <c r="J4" s="45">
        <f t="shared" si="4"/>
        <v>7</v>
      </c>
      <c r="K4" s="45">
        <f t="shared" si="4"/>
        <v>1</v>
      </c>
      <c r="L4" s="45">
        <f t="shared" si="4"/>
        <v>1</v>
      </c>
      <c r="M4" s="45">
        <f t="shared" si="4"/>
        <v>1</v>
      </c>
      <c r="N4" s="45">
        <f t="shared" si="4"/>
        <v>30</v>
      </c>
      <c r="O4" s="45">
        <f t="shared" si="4"/>
        <v>4</v>
      </c>
      <c r="P4" s="45">
        <f t="shared" si="4"/>
        <v>4</v>
      </c>
      <c r="Q4" s="45">
        <f t="shared" si="4"/>
        <v>26</v>
      </c>
      <c r="R4" s="45">
        <f t="shared" si="4"/>
        <v>4</v>
      </c>
      <c r="S4" s="45">
        <f t="shared" si="4"/>
        <v>42</v>
      </c>
      <c r="T4" s="45">
        <f t="shared" si="4"/>
        <v>130</v>
      </c>
      <c r="U4" s="45">
        <f t="shared" si="4"/>
        <v>20</v>
      </c>
      <c r="V4" s="45">
        <f t="shared" ref="V4" si="5">IF(COUNT(V6:V135)&gt;0,COUNT(V6:V135),"")</f>
        <v>9</v>
      </c>
      <c r="W4" s="45">
        <f>IF(COUNT(W6:W135)&gt;0,COUNT(W6:W135),"")</f>
        <v>130</v>
      </c>
      <c r="X4" s="45">
        <f>IF(COUNT(X6:X135)&gt;0,COUNT(X6:X135),"")</f>
        <v>1</v>
      </c>
      <c r="Y4" s="45">
        <f>IF(COUNT(Y6:Y135)&gt;0,COUNT(Y6:Y135),"")</f>
        <v>1</v>
      </c>
      <c r="Z4" s="45">
        <f t="shared" si="4"/>
        <v>1</v>
      </c>
      <c r="AA4" s="45">
        <f t="shared" si="4"/>
        <v>3</v>
      </c>
      <c r="AB4" s="45">
        <f t="shared" si="4"/>
        <v>4</v>
      </c>
      <c r="AC4" s="45">
        <f t="shared" si="4"/>
        <v>100</v>
      </c>
      <c r="AD4" s="45">
        <f t="shared" si="4"/>
        <v>1</v>
      </c>
      <c r="AE4" s="45">
        <f t="shared" ref="AE4" si="6">IF(COUNT(AE6:AE135)&gt;0,COUNT(AE6:AE135),"")</f>
        <v>1</v>
      </c>
      <c r="AF4" s="45">
        <f t="shared" si="4"/>
        <v>1</v>
      </c>
      <c r="AG4" s="45">
        <f t="shared" ref="AG4" si="7">IF(COUNT(AG6:AG135)&gt;0,COUNT(AG6:AG135),"")</f>
        <v>1</v>
      </c>
      <c r="AH4" s="45">
        <f t="shared" si="4"/>
        <v>4</v>
      </c>
      <c r="AI4" s="45">
        <f t="shared" si="4"/>
        <v>2</v>
      </c>
      <c r="AJ4" s="45">
        <f>IF(COUNT(AJ6:AJ135)&gt;0,COUNT(AJ6:AJ135),"")</f>
        <v>130</v>
      </c>
      <c r="AK4" s="45">
        <f>IF(COUNT(AK6:AK135)&gt;0,COUNT(AK6:AK135),"")</f>
        <v>23</v>
      </c>
      <c r="AL4" s="45">
        <f t="shared" si="4"/>
        <v>1</v>
      </c>
      <c r="AM4" s="45">
        <f t="shared" si="4"/>
        <v>56</v>
      </c>
      <c r="AN4" s="45">
        <f>IF(COUNT(AN6:AN135)&gt;0,COUNT(AN6:AN135),"")</f>
        <v>1</v>
      </c>
      <c r="AO4" s="45">
        <f>IF(COUNT(AO6:AO135)&gt;0,COUNT(AO6:AO135),"")</f>
        <v>1</v>
      </c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</row>
    <row r="5" spans="1:152">
      <c r="B5" s="43" t="s">
        <v>137</v>
      </c>
      <c r="C5" s="50">
        <f>W5</f>
        <v>6</v>
      </c>
      <c r="D5" s="48">
        <f>SUM(F5:AO5)</f>
        <v>130</v>
      </c>
      <c r="E5" s="11"/>
      <c r="F5" s="45" t="str">
        <f>IF(COUNTIF($E$6:$E$135,F2)&gt;0,COUNTIF($E$6:$E$135,F2),"")</f>
        <v/>
      </c>
      <c r="G5" s="45" t="str">
        <f t="shared" ref="G5:AM5" si="8">IF(COUNTIF($E$6:$E$135,G2)&gt;0,COUNTIF($E$6:$E$135,G2),"")</f>
        <v/>
      </c>
      <c r="H5" s="45" t="str">
        <f t="shared" si="8"/>
        <v/>
      </c>
      <c r="I5" s="45" t="str">
        <f t="shared" si="8"/>
        <v/>
      </c>
      <c r="J5" s="45">
        <f t="shared" si="8"/>
        <v>1</v>
      </c>
      <c r="K5" s="45" t="str">
        <f t="shared" si="8"/>
        <v/>
      </c>
      <c r="L5" s="45" t="str">
        <f t="shared" si="8"/>
        <v/>
      </c>
      <c r="M5" s="45" t="str">
        <f t="shared" si="8"/>
        <v/>
      </c>
      <c r="N5" s="45" t="str">
        <f t="shared" si="8"/>
        <v/>
      </c>
      <c r="O5" s="45">
        <f t="shared" si="8"/>
        <v>1</v>
      </c>
      <c r="P5" s="45" t="str">
        <f t="shared" si="8"/>
        <v/>
      </c>
      <c r="Q5" s="45">
        <f t="shared" si="8"/>
        <v>18</v>
      </c>
      <c r="R5" s="45">
        <f t="shared" si="8"/>
        <v>2</v>
      </c>
      <c r="S5" s="45" t="str">
        <f t="shared" si="8"/>
        <v/>
      </c>
      <c r="T5" s="45">
        <f t="shared" si="8"/>
        <v>16</v>
      </c>
      <c r="U5" s="45">
        <f t="shared" si="8"/>
        <v>13</v>
      </c>
      <c r="V5" s="45">
        <f t="shared" ref="V5" si="9">IF(COUNTIF($E$6:$E$135,V2)&gt;0,COUNTIF($E$6:$E$135,V2),"")</f>
        <v>9</v>
      </c>
      <c r="W5" s="45">
        <f t="shared" si="8"/>
        <v>6</v>
      </c>
      <c r="X5" s="45">
        <f t="shared" ref="X5" si="10">IF(COUNTIF($E$6:$E$135,X2)&gt;0,COUNTIF($E$6:$E$135,X2),"")</f>
        <v>1</v>
      </c>
      <c r="Y5" s="45" t="str">
        <f t="shared" si="8"/>
        <v/>
      </c>
      <c r="Z5" s="45">
        <f t="shared" si="8"/>
        <v>1</v>
      </c>
      <c r="AA5" s="45">
        <f t="shared" si="8"/>
        <v>1</v>
      </c>
      <c r="AB5" s="45">
        <f t="shared" si="8"/>
        <v>2</v>
      </c>
      <c r="AC5" s="45">
        <f t="shared" si="8"/>
        <v>13</v>
      </c>
      <c r="AD5" s="45" t="str">
        <f t="shared" si="8"/>
        <v/>
      </c>
      <c r="AE5" s="45">
        <f t="shared" ref="AE5" si="11">IF(COUNTIF($E$6:$E$135,AE2)&gt;0,COUNTIF($E$6:$E$135,AE2),"")</f>
        <v>1</v>
      </c>
      <c r="AF5" s="45" t="str">
        <f t="shared" si="8"/>
        <v/>
      </c>
      <c r="AG5" s="45" t="str">
        <f t="shared" ref="AG5" si="12">IF(COUNTIF($E$6:$E$135,AG2)&gt;0,COUNTIF($E$6:$E$135,AG2),"")</f>
        <v/>
      </c>
      <c r="AH5" s="45" t="str">
        <f t="shared" si="8"/>
        <v/>
      </c>
      <c r="AI5" s="45" t="str">
        <f t="shared" si="8"/>
        <v/>
      </c>
      <c r="AJ5" s="45">
        <f t="shared" si="8"/>
        <v>36</v>
      </c>
      <c r="AK5" s="45" t="str">
        <f t="shared" ref="AK5" si="13">IF(COUNTIF($E$6:$E$135,AK2)&gt;0,COUNTIF($E$6:$E$135,AK2),"")</f>
        <v/>
      </c>
      <c r="AL5" s="45">
        <f t="shared" si="8"/>
        <v>1</v>
      </c>
      <c r="AM5" s="45">
        <f t="shared" si="8"/>
        <v>7</v>
      </c>
      <c r="AN5" s="45"/>
      <c r="AO5" s="45">
        <f>IF(COUNTIF($E$6:$E$135,AO2)&gt;0,COUNTIF($E$6:$E$135,AO2),"")</f>
        <v>1</v>
      </c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</row>
    <row r="6" spans="1:152">
      <c r="B6" s="3" t="s">
        <v>4</v>
      </c>
      <c r="C6" s="4">
        <f t="shared" ref="C6:C36" si="14">W6</f>
        <v>8.3148148148148152E-5</v>
      </c>
      <c r="D6" s="4">
        <f>MIN(F6:AO6)</f>
        <v>8.1180555555555558E-5</v>
      </c>
      <c r="E6" s="44" t="s">
        <v>147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>
        <v>8.3055555555555563E-5</v>
      </c>
      <c r="U6" s="5">
        <v>8.1180555555555558E-5</v>
      </c>
      <c r="V6" s="5"/>
      <c r="W6" s="5">
        <v>8.3148148148148152E-5</v>
      </c>
      <c r="X6" s="5"/>
      <c r="Y6" s="5"/>
      <c r="Z6" s="5"/>
      <c r="AA6" s="5"/>
      <c r="AB6" s="5"/>
      <c r="AC6" s="5">
        <v>8.28125E-5</v>
      </c>
      <c r="AD6" s="5"/>
      <c r="AE6" s="5"/>
      <c r="AF6" s="5"/>
      <c r="AG6" s="5"/>
      <c r="AH6" s="5"/>
      <c r="AI6" s="5"/>
      <c r="AJ6" s="5">
        <v>8.238425925925926E-5</v>
      </c>
      <c r="AK6" s="5"/>
      <c r="AL6" s="5"/>
      <c r="AM6" s="5">
        <v>8.1724537037037039E-5</v>
      </c>
      <c r="AN6" s="5"/>
      <c r="AO6" s="5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</row>
    <row r="7" spans="1:152">
      <c r="B7" s="3" t="s">
        <v>5</v>
      </c>
      <c r="C7" s="4">
        <f t="shared" si="14"/>
        <v>8.6817129629629627E-5</v>
      </c>
      <c r="D7" s="4">
        <f t="shared" ref="D7:D70" si="15">MIN(F7:AO7)</f>
        <v>8.6817129629629627E-5</v>
      </c>
      <c r="E7" s="16" t="s">
        <v>112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>
        <v>8.9687499999999991E-5</v>
      </c>
      <c r="T7" s="5">
        <v>8.7997685185185192E-5</v>
      </c>
      <c r="U7" s="5"/>
      <c r="V7" s="5"/>
      <c r="W7" s="5">
        <v>8.6817129629629627E-5</v>
      </c>
      <c r="X7" s="5"/>
      <c r="Y7" s="5"/>
      <c r="Z7" s="5"/>
      <c r="AA7" s="5"/>
      <c r="AB7" s="5"/>
      <c r="AC7" s="5">
        <v>9.0243055555555541E-5</v>
      </c>
      <c r="AD7" s="5"/>
      <c r="AE7" s="5"/>
      <c r="AF7" s="5"/>
      <c r="AG7" s="5"/>
      <c r="AH7" s="5"/>
      <c r="AI7" s="5"/>
      <c r="AJ7" s="5">
        <v>8.775462962962963E-5</v>
      </c>
      <c r="AK7" s="5"/>
      <c r="AL7" s="5"/>
      <c r="AM7" s="5">
        <v>9.0995370370370365E-5</v>
      </c>
      <c r="AN7" s="5"/>
      <c r="AO7" s="5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</row>
    <row r="8" spans="1:152">
      <c r="B8" s="3" t="s">
        <v>6</v>
      </c>
      <c r="C8" s="4">
        <f t="shared" si="14"/>
        <v>1.3127314814814813E-4</v>
      </c>
      <c r="D8" s="4">
        <f t="shared" si="15"/>
        <v>1.232060185185185E-4</v>
      </c>
      <c r="E8" s="16" t="s">
        <v>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>
        <v>1.2918981481481484E-4</v>
      </c>
      <c r="U8" s="5"/>
      <c r="V8" s="5"/>
      <c r="W8" s="5">
        <v>1.3127314814814813E-4</v>
      </c>
      <c r="X8" s="5"/>
      <c r="Y8" s="5"/>
      <c r="Z8" s="5"/>
      <c r="AA8" s="5"/>
      <c r="AB8" s="5"/>
      <c r="AC8" s="5">
        <v>1.232060185185185E-4</v>
      </c>
      <c r="AD8" s="5"/>
      <c r="AE8" s="5"/>
      <c r="AF8" s="5"/>
      <c r="AG8" s="5"/>
      <c r="AH8" s="5"/>
      <c r="AI8" s="5"/>
      <c r="AJ8" s="5">
        <v>1.2711805555555558E-4</v>
      </c>
      <c r="AK8" s="5"/>
      <c r="AL8" s="5"/>
      <c r="AM8" s="5">
        <v>1.2932870370370371E-4</v>
      </c>
      <c r="AN8" s="5"/>
      <c r="AO8" s="5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</row>
    <row r="9" spans="1:152">
      <c r="B9" s="3" t="s">
        <v>7</v>
      </c>
      <c r="C9" s="4">
        <f t="shared" si="14"/>
        <v>9.4502314814814799E-5</v>
      </c>
      <c r="D9" s="4">
        <f t="shared" si="15"/>
        <v>9.4502314814814799E-5</v>
      </c>
      <c r="E9" s="16" t="s">
        <v>112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>
        <v>9.8391203703703713E-5</v>
      </c>
      <c r="U9" s="5"/>
      <c r="V9" s="5"/>
      <c r="W9" s="5">
        <v>9.4502314814814799E-5</v>
      </c>
      <c r="X9" s="5"/>
      <c r="Y9" s="5"/>
      <c r="Z9" s="5"/>
      <c r="AA9" s="5"/>
      <c r="AB9" s="5"/>
      <c r="AC9" s="5">
        <v>1.1230324074074072E-4</v>
      </c>
      <c r="AD9" s="5"/>
      <c r="AE9" s="5"/>
      <c r="AF9" s="5"/>
      <c r="AG9" s="5"/>
      <c r="AH9" s="5"/>
      <c r="AI9" s="5"/>
      <c r="AJ9" s="5">
        <v>9.6481481481481475E-5</v>
      </c>
      <c r="AK9" s="5"/>
      <c r="AL9" s="5"/>
      <c r="AM9" s="5"/>
      <c r="AN9" s="5"/>
      <c r="AO9" s="5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</row>
    <row r="10" spans="1:152">
      <c r="B10" s="3" t="s">
        <v>8</v>
      </c>
      <c r="C10" s="4">
        <f t="shared" si="14"/>
        <v>7.4976851851851856E-5</v>
      </c>
      <c r="D10" s="4">
        <f t="shared" si="15"/>
        <v>7.3831018518518511E-5</v>
      </c>
      <c r="E10" s="16" t="s">
        <v>3</v>
      </c>
      <c r="F10" s="5"/>
      <c r="G10" s="5">
        <v>7.4525462962962965E-5</v>
      </c>
      <c r="H10" s="5">
        <v>7.6006944444444448E-5</v>
      </c>
      <c r="I10" s="5"/>
      <c r="J10" s="5"/>
      <c r="K10" s="5"/>
      <c r="L10" s="5"/>
      <c r="M10" s="5"/>
      <c r="N10" s="5">
        <v>7.5416666666666666E-5</v>
      </c>
      <c r="O10" s="5"/>
      <c r="P10" s="5"/>
      <c r="Q10" s="5"/>
      <c r="R10" s="5"/>
      <c r="S10" s="5"/>
      <c r="T10" s="5">
        <v>7.4641203703703705E-5</v>
      </c>
      <c r="U10" s="5"/>
      <c r="V10" s="5"/>
      <c r="W10" s="5">
        <v>7.4976851851851856E-5</v>
      </c>
      <c r="X10" s="5"/>
      <c r="Y10" s="5"/>
      <c r="Z10" s="5"/>
      <c r="AA10" s="5"/>
      <c r="AB10" s="5"/>
      <c r="AC10" s="5">
        <v>7.5949074074074078E-5</v>
      </c>
      <c r="AD10" s="5"/>
      <c r="AE10" s="5"/>
      <c r="AF10" s="5"/>
      <c r="AG10" s="5"/>
      <c r="AH10" s="5"/>
      <c r="AI10" s="5"/>
      <c r="AJ10" s="5">
        <v>7.5578703703703707E-5</v>
      </c>
      <c r="AK10" s="5">
        <v>7.4814814814814815E-5</v>
      </c>
      <c r="AL10" s="5"/>
      <c r="AM10" s="5">
        <v>7.3831018518518511E-5</v>
      </c>
      <c r="AN10" s="5"/>
      <c r="AO10" s="5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</row>
    <row r="11" spans="1:152">
      <c r="B11" s="3" t="s">
        <v>9</v>
      </c>
      <c r="C11" s="4">
        <f t="shared" si="14"/>
        <v>7.5694444444444447E-5</v>
      </c>
      <c r="D11" s="4">
        <f t="shared" si="15"/>
        <v>7.3703703703703716E-5</v>
      </c>
      <c r="E11" s="16" t="s">
        <v>145</v>
      </c>
      <c r="F11" s="5"/>
      <c r="G11" s="5"/>
      <c r="H11" s="5">
        <v>8.8645833333333317E-5</v>
      </c>
      <c r="I11" s="5"/>
      <c r="J11" s="5"/>
      <c r="K11" s="5"/>
      <c r="L11" s="5"/>
      <c r="M11" s="5"/>
      <c r="N11" s="5"/>
      <c r="O11" s="5"/>
      <c r="P11" s="5"/>
      <c r="Q11" s="5"/>
      <c r="R11" s="5">
        <v>7.3703703703703716E-5</v>
      </c>
      <c r="S11" s="5"/>
      <c r="T11" s="5">
        <v>7.4560185185185184E-5</v>
      </c>
      <c r="U11" s="5"/>
      <c r="V11" s="5"/>
      <c r="W11" s="5">
        <v>7.5694444444444447E-5</v>
      </c>
      <c r="X11" s="5"/>
      <c r="Y11" s="5"/>
      <c r="Z11" s="5"/>
      <c r="AA11" s="5"/>
      <c r="AB11" s="5"/>
      <c r="AC11" s="5">
        <v>7.836805555555555E-5</v>
      </c>
      <c r="AD11" s="5"/>
      <c r="AE11" s="5"/>
      <c r="AF11" s="5"/>
      <c r="AG11" s="5"/>
      <c r="AH11" s="5"/>
      <c r="AI11" s="5"/>
      <c r="AJ11" s="5">
        <v>7.7083333333333341E-5</v>
      </c>
      <c r="AK11" s="5"/>
      <c r="AL11" s="5"/>
      <c r="AM11" s="5">
        <v>7.7233796296296301E-5</v>
      </c>
      <c r="AN11" s="5"/>
      <c r="AO11" s="5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</row>
    <row r="12" spans="1:152">
      <c r="B12" s="3" t="s">
        <v>10</v>
      </c>
      <c r="C12" s="4">
        <f t="shared" si="14"/>
        <v>9.3263888888888891E-5</v>
      </c>
      <c r="D12" s="4">
        <f t="shared" si="15"/>
        <v>9.1782407407407394E-5</v>
      </c>
      <c r="E12" s="16" t="s">
        <v>108</v>
      </c>
      <c r="F12" s="5"/>
      <c r="G12" s="5"/>
      <c r="H12" s="5"/>
      <c r="I12" s="5">
        <v>1.0275462962962963E-4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>
        <v>9.2569444444444437E-5</v>
      </c>
      <c r="U12" s="5"/>
      <c r="V12" s="5"/>
      <c r="W12" s="5">
        <v>9.3263888888888891E-5</v>
      </c>
      <c r="X12" s="5"/>
      <c r="Y12" s="5"/>
      <c r="Z12" s="5"/>
      <c r="AA12" s="5"/>
      <c r="AB12" s="5"/>
      <c r="AC12" s="5">
        <v>1.1694444444444443E-4</v>
      </c>
      <c r="AD12" s="5"/>
      <c r="AE12" s="5"/>
      <c r="AF12" s="5"/>
      <c r="AG12" s="5"/>
      <c r="AH12" s="5"/>
      <c r="AI12" s="5"/>
      <c r="AJ12" s="5">
        <v>9.1782407407407394E-5</v>
      </c>
      <c r="AK12" s="5">
        <v>9.9768518518518511E-5</v>
      </c>
      <c r="AL12" s="5"/>
      <c r="AM12" s="5">
        <v>9.5335648148148157E-5</v>
      </c>
      <c r="AN12" s="5"/>
      <c r="AO12" s="5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</row>
    <row r="13" spans="1:152">
      <c r="B13" s="3" t="s">
        <v>11</v>
      </c>
      <c r="C13" s="4">
        <f t="shared" si="14"/>
        <v>6.2337962962962973E-5</v>
      </c>
      <c r="D13" s="4">
        <f t="shared" si="15"/>
        <v>6.2175925925925918E-5</v>
      </c>
      <c r="E13" s="16" t="s">
        <v>146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>
        <v>6.3101851851851852E-5</v>
      </c>
      <c r="T13" s="5">
        <v>6.2175925925925918E-5</v>
      </c>
      <c r="U13" s="5"/>
      <c r="V13" s="5"/>
      <c r="W13" s="5">
        <v>6.2337962962962973E-5</v>
      </c>
      <c r="X13" s="5"/>
      <c r="Y13" s="5"/>
      <c r="Z13" s="5"/>
      <c r="AA13" s="5"/>
      <c r="AB13" s="5"/>
      <c r="AC13" s="5">
        <v>6.2500000000000015E-5</v>
      </c>
      <c r="AD13" s="5"/>
      <c r="AE13" s="5"/>
      <c r="AF13" s="5"/>
      <c r="AG13" s="5"/>
      <c r="AH13" s="5"/>
      <c r="AI13" s="5"/>
      <c r="AJ13" s="5">
        <v>6.4155092592592595E-5</v>
      </c>
      <c r="AK13" s="5"/>
      <c r="AL13" s="5"/>
      <c r="AM13" s="5">
        <v>6.2303240740740741E-5</v>
      </c>
      <c r="AN13" s="5"/>
      <c r="AO13" s="5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</row>
    <row r="14" spans="1:152">
      <c r="B14" s="3" t="s">
        <v>12</v>
      </c>
      <c r="C14" s="4">
        <f t="shared" si="14"/>
        <v>8.9270833333333333E-5</v>
      </c>
      <c r="D14" s="4">
        <f t="shared" si="15"/>
        <v>8.792824074074074E-5</v>
      </c>
      <c r="E14" s="16" t="s">
        <v>108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>
        <v>8.9803240740740731E-5</v>
      </c>
      <c r="T14" s="5">
        <v>8.8136574074074083E-5</v>
      </c>
      <c r="U14" s="5"/>
      <c r="V14" s="5"/>
      <c r="W14" s="5">
        <v>8.9270833333333333E-5</v>
      </c>
      <c r="X14" s="5"/>
      <c r="Y14" s="5"/>
      <c r="Z14" s="5"/>
      <c r="AA14" s="5"/>
      <c r="AB14" s="5"/>
      <c r="AC14" s="5">
        <v>9.0081018518518526E-5</v>
      </c>
      <c r="AD14" s="5"/>
      <c r="AE14" s="5"/>
      <c r="AF14" s="5"/>
      <c r="AG14" s="5"/>
      <c r="AH14" s="5"/>
      <c r="AI14" s="5"/>
      <c r="AJ14" s="5">
        <v>8.792824074074074E-5</v>
      </c>
      <c r="AK14" s="5">
        <v>9.2245370370370368E-5</v>
      </c>
      <c r="AL14" s="5"/>
      <c r="AM14" s="5">
        <v>8.9328703703703703E-5</v>
      </c>
      <c r="AN14" s="5"/>
      <c r="AO14" s="5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</row>
    <row r="15" spans="1:152">
      <c r="B15" s="3" t="s">
        <v>13</v>
      </c>
      <c r="C15" s="4">
        <f t="shared" si="14"/>
        <v>8.1990740740740752E-5</v>
      </c>
      <c r="D15" s="4">
        <f t="shared" si="15"/>
        <v>7.9710648148148156E-5</v>
      </c>
      <c r="E15" s="16" t="s">
        <v>108</v>
      </c>
      <c r="F15" s="5"/>
      <c r="G15" s="5"/>
      <c r="H15" s="5"/>
      <c r="I15" s="5"/>
      <c r="J15" s="5"/>
      <c r="K15" s="5"/>
      <c r="L15" s="5"/>
      <c r="M15" s="5">
        <v>7.9907407407407404E-5</v>
      </c>
      <c r="N15" s="5"/>
      <c r="O15" s="5"/>
      <c r="P15" s="5"/>
      <c r="Q15" s="5"/>
      <c r="R15" s="5"/>
      <c r="S15" s="5">
        <v>8.0833333333333338E-5</v>
      </c>
      <c r="T15" s="5">
        <v>8.0416666666666665E-5</v>
      </c>
      <c r="U15" s="5"/>
      <c r="V15" s="5"/>
      <c r="W15" s="5">
        <v>8.1990740740740752E-5</v>
      </c>
      <c r="X15" s="5"/>
      <c r="Y15" s="5"/>
      <c r="Z15" s="5"/>
      <c r="AA15" s="5"/>
      <c r="AB15" s="5"/>
      <c r="AC15" s="5">
        <v>8.0567129629629638E-5</v>
      </c>
      <c r="AD15" s="5"/>
      <c r="AE15" s="5"/>
      <c r="AF15" s="5"/>
      <c r="AG15" s="5"/>
      <c r="AH15" s="5"/>
      <c r="AI15" s="5"/>
      <c r="AJ15" s="5">
        <v>7.9710648148148156E-5</v>
      </c>
      <c r="AK15" s="5"/>
      <c r="AL15" s="5"/>
      <c r="AM15" s="5">
        <v>8.078703703703705E-5</v>
      </c>
      <c r="AN15" s="5"/>
      <c r="AO15" s="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</row>
    <row r="16" spans="1:152">
      <c r="B16" s="3" t="s">
        <v>14</v>
      </c>
      <c r="C16" s="4">
        <f t="shared" si="14"/>
        <v>8.3206018518518522E-5</v>
      </c>
      <c r="D16" s="4">
        <f t="shared" si="15"/>
        <v>7.415509259259258E-5</v>
      </c>
      <c r="E16" s="16" t="s">
        <v>108</v>
      </c>
      <c r="F16" s="5"/>
      <c r="G16" s="5"/>
      <c r="H16" s="5">
        <v>8.188657407407408E-5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>
        <v>7.6053240740740736E-5</v>
      </c>
      <c r="T16" s="5">
        <v>7.4525462962962965E-5</v>
      </c>
      <c r="U16" s="5"/>
      <c r="V16" s="5"/>
      <c r="W16" s="5">
        <v>8.3206018518518522E-5</v>
      </c>
      <c r="X16" s="5"/>
      <c r="Y16" s="5"/>
      <c r="Z16" s="5"/>
      <c r="AA16" s="5"/>
      <c r="AB16" s="5"/>
      <c r="AC16" s="5">
        <v>8.0775462962962954E-5</v>
      </c>
      <c r="AD16" s="5"/>
      <c r="AE16" s="5"/>
      <c r="AF16" s="5"/>
      <c r="AG16" s="5"/>
      <c r="AH16" s="5"/>
      <c r="AI16" s="5"/>
      <c r="AJ16" s="5">
        <v>7.415509259259258E-5</v>
      </c>
      <c r="AK16" s="5">
        <v>8.7743055555555548E-5</v>
      </c>
      <c r="AL16" s="5"/>
      <c r="AM16" s="5">
        <v>7.9432870370370361E-5</v>
      </c>
      <c r="AN16" s="5"/>
      <c r="AO16" s="5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</row>
    <row r="17" spans="2:152">
      <c r="B17" s="3" t="s">
        <v>15</v>
      </c>
      <c r="C17" s="4">
        <f t="shared" si="14"/>
        <v>6.9212962962962964E-5</v>
      </c>
      <c r="D17" s="4">
        <f t="shared" si="15"/>
        <v>6.1192129629629628E-5</v>
      </c>
      <c r="E17" s="16" t="s">
        <v>2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>
        <v>6.3599537037037045E-5</v>
      </c>
      <c r="T17" s="5">
        <v>6.1689814814814807E-5</v>
      </c>
      <c r="U17" s="5"/>
      <c r="V17" s="5"/>
      <c r="W17" s="5">
        <v>6.9212962962962964E-5</v>
      </c>
      <c r="X17" s="5"/>
      <c r="Y17" s="5"/>
      <c r="Z17" s="5"/>
      <c r="AA17" s="5"/>
      <c r="AB17" s="5"/>
      <c r="AC17" s="5">
        <v>6.1192129629629628E-5</v>
      </c>
      <c r="AD17" s="5"/>
      <c r="AE17" s="5"/>
      <c r="AF17" s="5"/>
      <c r="AG17" s="5"/>
      <c r="AH17" s="5"/>
      <c r="AI17" s="5"/>
      <c r="AJ17" s="5">
        <v>6.4421296296296294E-5</v>
      </c>
      <c r="AK17" s="5"/>
      <c r="AL17" s="5"/>
      <c r="AM17" s="5">
        <v>6.2303240740740741E-5</v>
      </c>
      <c r="AN17" s="5"/>
      <c r="AO17" s="5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</row>
    <row r="18" spans="2:152">
      <c r="B18" s="3" t="s">
        <v>16</v>
      </c>
      <c r="C18" s="4">
        <f t="shared" si="14"/>
        <v>2.1553240740740742E-4</v>
      </c>
      <c r="D18" s="4">
        <f t="shared" si="15"/>
        <v>2.0824074074074074E-4</v>
      </c>
      <c r="E18" s="16" t="s">
        <v>147</v>
      </c>
      <c r="F18" s="5"/>
      <c r="G18" s="5"/>
      <c r="H18" s="5">
        <v>2.1457175925925927E-4</v>
      </c>
      <c r="I18" s="5">
        <v>2.217592592592593E-4</v>
      </c>
      <c r="J18" s="5"/>
      <c r="K18" s="5"/>
      <c r="L18" s="5"/>
      <c r="M18" s="5"/>
      <c r="N18" s="5"/>
      <c r="O18" s="5"/>
      <c r="P18" s="5"/>
      <c r="Q18" s="5"/>
      <c r="R18" s="5"/>
      <c r="S18" s="5">
        <v>2.150462962962963E-4</v>
      </c>
      <c r="T18" s="5">
        <v>2.0932870370370368E-4</v>
      </c>
      <c r="U18" s="5">
        <v>2.0824074074074074E-4</v>
      </c>
      <c r="V18" s="5"/>
      <c r="W18" s="5">
        <v>2.1553240740740742E-4</v>
      </c>
      <c r="X18" s="5"/>
      <c r="Y18" s="5"/>
      <c r="Z18" s="5"/>
      <c r="AA18" s="5"/>
      <c r="AB18" s="5">
        <v>2.0956018518518521E-4</v>
      </c>
      <c r="AC18" s="5">
        <v>2.1182870370370369E-4</v>
      </c>
      <c r="AD18" s="5"/>
      <c r="AE18" s="5"/>
      <c r="AF18" s="5"/>
      <c r="AG18" s="5"/>
      <c r="AH18" s="5"/>
      <c r="AI18" s="5"/>
      <c r="AJ18" s="5">
        <v>2.0827546296296295E-4</v>
      </c>
      <c r="AK18" s="5"/>
      <c r="AL18" s="5"/>
      <c r="AM18" s="5">
        <v>2.110300925925926E-4</v>
      </c>
      <c r="AN18" s="5"/>
      <c r="AO18" s="5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</row>
    <row r="19" spans="2:152">
      <c r="B19" s="3" t="s">
        <v>17</v>
      </c>
      <c r="C19" s="4">
        <f t="shared" si="14"/>
        <v>1.1951388888888889E-4</v>
      </c>
      <c r="D19" s="4">
        <f t="shared" si="15"/>
        <v>1.1437499999999999E-4</v>
      </c>
      <c r="E19" s="16" t="s">
        <v>196</v>
      </c>
      <c r="F19" s="5"/>
      <c r="G19" s="5"/>
      <c r="H19" s="5">
        <v>1.2171296296296295E-4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>
        <v>1.1561342592592592E-4</v>
      </c>
      <c r="U19" s="5"/>
      <c r="V19" s="5">
        <v>1.1437499999999999E-4</v>
      </c>
      <c r="W19" s="5">
        <v>1.1951388888888889E-4</v>
      </c>
      <c r="X19" s="5"/>
      <c r="Y19" s="5"/>
      <c r="Z19" s="5"/>
      <c r="AA19" s="5"/>
      <c r="AB19" s="5"/>
      <c r="AC19" s="5">
        <v>1.1747685185185185E-4</v>
      </c>
      <c r="AD19" s="5"/>
      <c r="AE19" s="5"/>
      <c r="AF19" s="5"/>
      <c r="AG19" s="5"/>
      <c r="AH19" s="5"/>
      <c r="AI19" s="5"/>
      <c r="AJ19" s="5">
        <v>1.1462962962962963E-4</v>
      </c>
      <c r="AK19" s="5">
        <v>1.3041666666666667E-4</v>
      </c>
      <c r="AL19" s="5"/>
      <c r="AM19" s="5">
        <v>1.1685185185185186E-4</v>
      </c>
      <c r="AN19" s="5"/>
      <c r="AO19" s="5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</row>
    <row r="20" spans="2:152">
      <c r="B20" s="3" t="s">
        <v>18</v>
      </c>
      <c r="C20" s="4">
        <f t="shared" si="14"/>
        <v>8.9247685185185195E-5</v>
      </c>
      <c r="D20" s="4">
        <f t="shared" si="15"/>
        <v>8.0034722222222226E-5</v>
      </c>
      <c r="E20" s="16" t="s">
        <v>146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>
        <v>8.1203703703703708E-5</v>
      </c>
      <c r="R20" s="5"/>
      <c r="S20" s="5">
        <v>8.3333333333333331E-5</v>
      </c>
      <c r="T20" s="5">
        <v>8.0034722222222226E-5</v>
      </c>
      <c r="U20" s="5"/>
      <c r="V20" s="5"/>
      <c r="W20" s="5">
        <v>8.9247685185185195E-5</v>
      </c>
      <c r="X20" s="5"/>
      <c r="Y20" s="5"/>
      <c r="Z20" s="5"/>
      <c r="AA20" s="5"/>
      <c r="AB20" s="5"/>
      <c r="AC20" s="5">
        <v>8.4722222222222238E-5</v>
      </c>
      <c r="AD20" s="5"/>
      <c r="AE20" s="5"/>
      <c r="AF20" s="5"/>
      <c r="AG20" s="5"/>
      <c r="AH20" s="5"/>
      <c r="AI20" s="5"/>
      <c r="AJ20" s="5">
        <v>8.0706018518518515E-5</v>
      </c>
      <c r="AK20" s="5"/>
      <c r="AL20" s="5"/>
      <c r="AM20" s="5">
        <v>8.0532407407407405E-5</v>
      </c>
      <c r="AN20" s="5">
        <v>8.3564814814814811E-5</v>
      </c>
      <c r="AO20" s="5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</row>
    <row r="21" spans="2:152">
      <c r="B21" s="3" t="s">
        <v>19</v>
      </c>
      <c r="C21" s="4">
        <f t="shared" si="14"/>
        <v>5.1134259259259266E-5</v>
      </c>
      <c r="D21" s="4">
        <f t="shared" si="15"/>
        <v>4.8564814814814814E-5</v>
      </c>
      <c r="E21" s="16" t="s">
        <v>3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>
        <v>4.8900462962962958E-5</v>
      </c>
      <c r="T21" s="5">
        <v>4.9965277777777783E-5</v>
      </c>
      <c r="U21" s="5"/>
      <c r="V21" s="5"/>
      <c r="W21" s="5">
        <v>5.1134259259259266E-5</v>
      </c>
      <c r="X21" s="5"/>
      <c r="Y21" s="5"/>
      <c r="Z21" s="5"/>
      <c r="AA21" s="5"/>
      <c r="AB21" s="5"/>
      <c r="AC21" s="5">
        <v>4.9456018518518521E-5</v>
      </c>
      <c r="AD21" s="5"/>
      <c r="AE21" s="5"/>
      <c r="AF21" s="5"/>
      <c r="AG21" s="5"/>
      <c r="AH21" s="5"/>
      <c r="AI21" s="5"/>
      <c r="AJ21" s="5">
        <v>5.0532407407407401E-5</v>
      </c>
      <c r="AK21" s="5"/>
      <c r="AL21" s="5"/>
      <c r="AM21" s="5">
        <v>4.8564814814814814E-5</v>
      </c>
      <c r="AN21" s="5"/>
      <c r="AO21" s="5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</row>
    <row r="22" spans="2:152">
      <c r="B22" s="3" t="s">
        <v>20</v>
      </c>
      <c r="C22" s="4">
        <f t="shared" si="14"/>
        <v>8.2002314814814807E-5</v>
      </c>
      <c r="D22" s="4">
        <f t="shared" si="15"/>
        <v>7.4618055555555554E-5</v>
      </c>
      <c r="E22" s="16" t="s">
        <v>2</v>
      </c>
      <c r="F22" s="5"/>
      <c r="G22" s="5"/>
      <c r="H22" s="5">
        <v>8.7997685185185192E-5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>
        <v>8.2650462962962972E-5</v>
      </c>
      <c r="U22" s="5"/>
      <c r="V22" s="5"/>
      <c r="W22" s="5">
        <v>8.2002314814814807E-5</v>
      </c>
      <c r="X22" s="5"/>
      <c r="Y22" s="5"/>
      <c r="Z22" s="5"/>
      <c r="AA22" s="5"/>
      <c r="AB22" s="5"/>
      <c r="AC22" s="5">
        <v>7.4618055555555554E-5</v>
      </c>
      <c r="AD22" s="5">
        <v>7.9108796296296292E-5</v>
      </c>
      <c r="AE22" s="5"/>
      <c r="AF22" s="5"/>
      <c r="AG22" s="5"/>
      <c r="AH22" s="5"/>
      <c r="AI22" s="5"/>
      <c r="AJ22" s="5">
        <v>7.6018518518518517E-5</v>
      </c>
      <c r="AK22" s="5">
        <v>8.4976851851851855E-5</v>
      </c>
      <c r="AL22" s="5"/>
      <c r="AM22" s="5">
        <v>8.1666666666666669E-5</v>
      </c>
      <c r="AN22" s="5"/>
      <c r="AO22" s="5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</row>
    <row r="23" spans="2:152">
      <c r="B23" s="3" t="s">
        <v>21</v>
      </c>
      <c r="C23" s="4">
        <f t="shared" si="14"/>
        <v>1.9723379629629629E-4</v>
      </c>
      <c r="D23" s="4">
        <f t="shared" si="15"/>
        <v>1.9457175925925927E-4</v>
      </c>
      <c r="E23" s="16" t="s">
        <v>3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>
        <v>2.0618055555555556E-4</v>
      </c>
      <c r="U23" s="5"/>
      <c r="V23" s="5"/>
      <c r="W23" s="5">
        <v>1.9723379629629629E-4</v>
      </c>
      <c r="X23" s="5"/>
      <c r="Y23" s="5"/>
      <c r="Z23" s="5"/>
      <c r="AA23" s="5"/>
      <c r="AB23" s="5"/>
      <c r="AC23" s="5">
        <v>2.0230324074074074E-4</v>
      </c>
      <c r="AD23" s="5"/>
      <c r="AE23" s="5"/>
      <c r="AF23" s="5"/>
      <c r="AG23" s="5"/>
      <c r="AH23" s="5"/>
      <c r="AI23" s="5"/>
      <c r="AJ23" s="5">
        <v>1.9685185185185184E-4</v>
      </c>
      <c r="AK23" s="5"/>
      <c r="AL23" s="5"/>
      <c r="AM23" s="5">
        <v>1.9457175925925927E-4</v>
      </c>
      <c r="AN23" s="5"/>
      <c r="AO23" s="5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</row>
    <row r="24" spans="2:152">
      <c r="B24" s="3" t="s">
        <v>22</v>
      </c>
      <c r="C24" s="4">
        <f t="shared" si="14"/>
        <v>1.3181712962962962E-4</v>
      </c>
      <c r="D24" s="4">
        <f t="shared" si="15"/>
        <v>1.2621527777777777E-4</v>
      </c>
      <c r="E24" s="16" t="s">
        <v>147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>
        <v>1.284375E-4</v>
      </c>
      <c r="U24" s="5">
        <v>1.2621527777777777E-4</v>
      </c>
      <c r="V24" s="5"/>
      <c r="W24" s="5">
        <v>1.3181712962962962E-4</v>
      </c>
      <c r="X24" s="5"/>
      <c r="Y24" s="5"/>
      <c r="Z24" s="5"/>
      <c r="AA24" s="5"/>
      <c r="AB24" s="5"/>
      <c r="AC24" s="5">
        <v>1.2750000000000001E-4</v>
      </c>
      <c r="AD24" s="5"/>
      <c r="AE24" s="5"/>
      <c r="AF24" s="5"/>
      <c r="AG24" s="5"/>
      <c r="AH24" s="5"/>
      <c r="AI24" s="5"/>
      <c r="AJ24" s="5">
        <v>1.2700231481481482E-4</v>
      </c>
      <c r="AK24" s="5"/>
      <c r="AL24" s="5"/>
      <c r="AM24" s="5">
        <v>1.3164351851851854E-4</v>
      </c>
      <c r="AN24" s="5"/>
      <c r="AO24" s="5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</row>
    <row r="25" spans="2:152">
      <c r="B25" s="3" t="s">
        <v>23</v>
      </c>
      <c r="C25" s="4">
        <f t="shared" si="14"/>
        <v>9.5694444444444459E-5</v>
      </c>
      <c r="D25" s="4">
        <f t="shared" si="15"/>
        <v>9.1770833333333353E-5</v>
      </c>
      <c r="E25" s="16" t="s">
        <v>147</v>
      </c>
      <c r="F25" s="5"/>
      <c r="G25" s="5"/>
      <c r="H25" s="5"/>
      <c r="I25" s="5"/>
      <c r="J25" s="5">
        <v>9.2592592592592588E-5</v>
      </c>
      <c r="K25" s="5"/>
      <c r="L25" s="5"/>
      <c r="M25" s="5"/>
      <c r="N25" s="5">
        <v>9.4999999999999992E-5</v>
      </c>
      <c r="O25" s="5"/>
      <c r="P25" s="5"/>
      <c r="Q25" s="5"/>
      <c r="R25" s="5"/>
      <c r="S25" s="5"/>
      <c r="T25" s="5">
        <v>9.3287037037037028E-5</v>
      </c>
      <c r="U25" s="5">
        <v>9.1770833333333353E-5</v>
      </c>
      <c r="V25" s="5"/>
      <c r="W25" s="5">
        <v>9.5694444444444459E-5</v>
      </c>
      <c r="X25" s="5"/>
      <c r="Y25" s="5"/>
      <c r="Z25" s="5"/>
      <c r="AA25" s="5"/>
      <c r="AB25" s="5"/>
      <c r="AC25" s="5">
        <v>9.3449074074074083E-5</v>
      </c>
      <c r="AD25" s="5"/>
      <c r="AE25" s="5"/>
      <c r="AF25" s="5"/>
      <c r="AG25" s="5"/>
      <c r="AH25" s="5"/>
      <c r="AI25" s="5"/>
      <c r="AJ25" s="5">
        <v>9.4155092592592606E-5</v>
      </c>
      <c r="AK25" s="5"/>
      <c r="AL25" s="5"/>
      <c r="AM25" s="5">
        <v>9.8969907407407413E-5</v>
      </c>
      <c r="AN25" s="5"/>
      <c r="AO25" s="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</row>
    <row r="26" spans="2:152">
      <c r="B26" s="3" t="s">
        <v>24</v>
      </c>
      <c r="C26" s="4">
        <f t="shared" si="14"/>
        <v>9.1261574074074064E-5</v>
      </c>
      <c r="D26" s="4">
        <f t="shared" si="15"/>
        <v>8.1874999999999984E-5</v>
      </c>
      <c r="E26" s="16" t="s">
        <v>146</v>
      </c>
      <c r="F26" s="5"/>
      <c r="G26" s="5"/>
      <c r="H26" s="5">
        <v>9.4363425925925921E-5</v>
      </c>
      <c r="I26" s="5"/>
      <c r="J26" s="5"/>
      <c r="K26" s="5"/>
      <c r="L26" s="5"/>
      <c r="M26" s="5"/>
      <c r="N26" s="5">
        <v>8.8414351851851851E-5</v>
      </c>
      <c r="O26" s="5"/>
      <c r="P26" s="5"/>
      <c r="Q26" s="5"/>
      <c r="R26" s="5"/>
      <c r="S26" s="5">
        <v>8.734953703703704E-5</v>
      </c>
      <c r="T26" s="5">
        <v>8.1874999999999984E-5</v>
      </c>
      <c r="U26" s="5"/>
      <c r="V26" s="5"/>
      <c r="W26" s="5">
        <v>9.1261574074074064E-5</v>
      </c>
      <c r="X26" s="5"/>
      <c r="Y26" s="5"/>
      <c r="Z26" s="5"/>
      <c r="AA26" s="5"/>
      <c r="AB26" s="5"/>
      <c r="AC26" s="5">
        <v>8.4733796296296293E-5</v>
      </c>
      <c r="AD26" s="5"/>
      <c r="AE26" s="5"/>
      <c r="AF26" s="5"/>
      <c r="AG26" s="5"/>
      <c r="AH26" s="5"/>
      <c r="AI26" s="5"/>
      <c r="AJ26" s="5">
        <v>8.3321759259259262E-5</v>
      </c>
      <c r="AK26" s="5">
        <v>1.0752314814814815E-4</v>
      </c>
      <c r="AL26" s="5"/>
      <c r="AM26" s="5">
        <v>8.6956018518518532E-5</v>
      </c>
      <c r="AN26" s="5"/>
      <c r="AO26" s="5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</row>
    <row r="27" spans="2:152">
      <c r="B27" s="3" t="s">
        <v>25</v>
      </c>
      <c r="C27" s="4">
        <f t="shared" si="14"/>
        <v>1.4130787037037036E-4</v>
      </c>
      <c r="D27" s="4">
        <f t="shared" si="15"/>
        <v>1.3729166666666667E-4</v>
      </c>
      <c r="E27" s="16" t="s">
        <v>108</v>
      </c>
      <c r="F27" s="5"/>
      <c r="G27" s="5"/>
      <c r="H27" s="5"/>
      <c r="I27" s="5"/>
      <c r="J27" s="5"/>
      <c r="K27" s="5"/>
      <c r="L27" s="5"/>
      <c r="M27" s="5"/>
      <c r="N27" s="5">
        <v>1.4157407407407407E-4</v>
      </c>
      <c r="O27" s="5"/>
      <c r="P27" s="5"/>
      <c r="Q27" s="5"/>
      <c r="R27" s="5"/>
      <c r="S27" s="5">
        <v>1.4268518518518517E-4</v>
      </c>
      <c r="T27" s="5">
        <v>1.4304398148148149E-4</v>
      </c>
      <c r="U27" s="5"/>
      <c r="V27" s="5"/>
      <c r="W27" s="5">
        <v>1.4130787037037036E-4</v>
      </c>
      <c r="X27" s="5"/>
      <c r="Y27" s="5"/>
      <c r="Z27" s="5"/>
      <c r="AA27" s="5"/>
      <c r="AB27" s="5"/>
      <c r="AC27" s="5">
        <v>1.4057870370370372E-4</v>
      </c>
      <c r="AD27" s="5"/>
      <c r="AE27" s="5"/>
      <c r="AF27" s="5"/>
      <c r="AG27" s="5"/>
      <c r="AH27" s="5">
        <v>1.3899305555555556E-4</v>
      </c>
      <c r="AI27" s="5"/>
      <c r="AJ27" s="5">
        <v>1.3729166666666667E-4</v>
      </c>
      <c r="AK27" s="5"/>
      <c r="AL27" s="5"/>
      <c r="AM27" s="5">
        <v>1.3858796296296297E-4</v>
      </c>
      <c r="AN27" s="5"/>
      <c r="AO27" s="5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</row>
    <row r="28" spans="2:152">
      <c r="B28" s="3" t="s">
        <v>26</v>
      </c>
      <c r="C28" s="4">
        <f t="shared" si="14"/>
        <v>1.0487268518518518E-4</v>
      </c>
      <c r="D28" s="4">
        <f t="shared" si="15"/>
        <v>1.0402777777777777E-4</v>
      </c>
      <c r="E28" s="16" t="s">
        <v>147</v>
      </c>
      <c r="F28" s="5"/>
      <c r="G28" s="5"/>
      <c r="H28" s="5">
        <v>1.1538194444444444E-4</v>
      </c>
      <c r="I28" s="5"/>
      <c r="J28" s="5"/>
      <c r="K28" s="5"/>
      <c r="L28" s="5"/>
      <c r="M28" s="5"/>
      <c r="N28" s="5">
        <v>1.0828703703703704E-4</v>
      </c>
      <c r="O28" s="5"/>
      <c r="P28" s="5"/>
      <c r="Q28" s="5"/>
      <c r="R28" s="5"/>
      <c r="S28" s="5">
        <v>1.115972222222222E-4</v>
      </c>
      <c r="T28" s="5">
        <v>1.0421296296296296E-4</v>
      </c>
      <c r="U28" s="5">
        <v>1.0402777777777777E-4</v>
      </c>
      <c r="V28" s="5"/>
      <c r="W28" s="5">
        <v>1.0487268518518518E-4</v>
      </c>
      <c r="X28" s="5"/>
      <c r="Y28" s="5"/>
      <c r="Z28" s="5"/>
      <c r="AA28" s="5"/>
      <c r="AB28" s="5"/>
      <c r="AC28" s="5">
        <v>1.0579861111111113E-4</v>
      </c>
      <c r="AD28" s="5"/>
      <c r="AE28" s="5"/>
      <c r="AF28" s="5"/>
      <c r="AG28" s="5"/>
      <c r="AH28" s="5"/>
      <c r="AI28" s="5"/>
      <c r="AJ28" s="5">
        <v>1.0504629629629632E-4</v>
      </c>
      <c r="AK28" s="5"/>
      <c r="AL28" s="5"/>
      <c r="AM28" s="5">
        <v>1.051851851851852E-4</v>
      </c>
      <c r="AN28" s="5"/>
      <c r="AO28" s="5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</row>
    <row r="29" spans="2:152">
      <c r="B29" s="3" t="s">
        <v>27</v>
      </c>
      <c r="C29" s="4">
        <f t="shared" si="14"/>
        <v>1.2878472222222222E-4</v>
      </c>
      <c r="D29" s="4">
        <f t="shared" si="15"/>
        <v>1.2376157407407407E-4</v>
      </c>
      <c r="E29" s="16" t="s">
        <v>108</v>
      </c>
      <c r="F29" s="5"/>
      <c r="G29" s="5"/>
      <c r="H29" s="5">
        <v>1.295949074074074E-4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>
        <v>1.244212962962963E-4</v>
      </c>
      <c r="U29" s="5"/>
      <c r="V29" s="5"/>
      <c r="W29" s="5">
        <v>1.2878472222222222E-4</v>
      </c>
      <c r="X29" s="5"/>
      <c r="Y29" s="5"/>
      <c r="Z29" s="5"/>
      <c r="AA29" s="5"/>
      <c r="AB29" s="5"/>
      <c r="AC29" s="5">
        <v>1.2547453703703703E-4</v>
      </c>
      <c r="AD29" s="5"/>
      <c r="AE29" s="5"/>
      <c r="AF29" s="5"/>
      <c r="AG29" s="5"/>
      <c r="AH29" s="5"/>
      <c r="AI29" s="5"/>
      <c r="AJ29" s="5">
        <v>1.2376157407407407E-4</v>
      </c>
      <c r="AK29" s="60"/>
      <c r="AL29" s="5"/>
      <c r="AM29" s="5">
        <v>1.3385416666666667E-4</v>
      </c>
      <c r="AN29" s="5"/>
      <c r="AO29" s="5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</row>
    <row r="30" spans="2:152">
      <c r="B30" s="3" t="s">
        <v>28</v>
      </c>
      <c r="C30" s="4">
        <f t="shared" si="14"/>
        <v>1.0109953703703702E-4</v>
      </c>
      <c r="D30" s="4">
        <f t="shared" si="15"/>
        <v>9.1782407407407394E-5</v>
      </c>
      <c r="E30" s="16" t="s">
        <v>139</v>
      </c>
      <c r="F30" s="5"/>
      <c r="G30" s="5"/>
      <c r="H30" s="5">
        <v>1.147337962962963E-4</v>
      </c>
      <c r="I30" s="5"/>
      <c r="J30" s="5"/>
      <c r="K30" s="5"/>
      <c r="L30" s="5"/>
      <c r="M30" s="5"/>
      <c r="N30" s="5">
        <v>9.9016203703703701E-5</v>
      </c>
      <c r="O30" s="5"/>
      <c r="P30" s="5">
        <v>9.78587962962963E-5</v>
      </c>
      <c r="Q30" s="5"/>
      <c r="R30" s="5"/>
      <c r="S30" s="5">
        <v>9.7395833333333327E-5</v>
      </c>
      <c r="T30" s="5">
        <v>9.8819444444444454E-5</v>
      </c>
      <c r="U30" s="5"/>
      <c r="V30" s="5"/>
      <c r="W30" s="5">
        <v>1.0109953703703702E-4</v>
      </c>
      <c r="X30" s="5"/>
      <c r="Y30" s="5"/>
      <c r="Z30" s="5">
        <v>9.1782407407407394E-5</v>
      </c>
      <c r="AA30" s="5"/>
      <c r="AB30" s="5"/>
      <c r="AC30" s="5">
        <v>9.8321759259259247E-5</v>
      </c>
      <c r="AD30" s="5"/>
      <c r="AE30" s="5"/>
      <c r="AF30" s="5"/>
      <c r="AG30" s="5"/>
      <c r="AH30" s="5"/>
      <c r="AI30" s="5"/>
      <c r="AJ30" s="5">
        <v>9.2418981481481478E-5</v>
      </c>
      <c r="AK30" s="60"/>
      <c r="AL30" s="5"/>
      <c r="AM30" s="5">
        <v>9.315972222222222E-5</v>
      </c>
      <c r="AN30" s="5"/>
      <c r="AO30" s="5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</row>
    <row r="31" spans="2:152">
      <c r="B31" s="3" t="s">
        <v>29</v>
      </c>
      <c r="C31" s="4">
        <f t="shared" si="14"/>
        <v>1.2233796296296295E-4</v>
      </c>
      <c r="D31" s="4">
        <f t="shared" si="15"/>
        <v>1.1592592592592591E-4</v>
      </c>
      <c r="E31" s="16" t="s">
        <v>108</v>
      </c>
      <c r="F31" s="5"/>
      <c r="G31" s="5"/>
      <c r="H31" s="5">
        <v>1.2156250000000002E-4</v>
      </c>
      <c r="I31" s="5"/>
      <c r="J31" s="5"/>
      <c r="K31" s="5"/>
      <c r="L31" s="5"/>
      <c r="M31" s="5"/>
      <c r="N31" s="5">
        <v>1.1922453703703703E-4</v>
      </c>
      <c r="O31" s="5"/>
      <c r="P31" s="5"/>
      <c r="Q31" s="5"/>
      <c r="R31" s="5"/>
      <c r="S31" s="5">
        <v>1.1782407407407407E-4</v>
      </c>
      <c r="T31" s="5">
        <v>1.1709490740740743E-4</v>
      </c>
      <c r="U31" s="5">
        <v>1.1688657407407406E-4</v>
      </c>
      <c r="V31" s="5"/>
      <c r="W31" s="5">
        <v>1.2233796296296295E-4</v>
      </c>
      <c r="X31" s="5"/>
      <c r="Y31" s="5"/>
      <c r="Z31" s="5"/>
      <c r="AA31" s="5"/>
      <c r="AB31" s="5"/>
      <c r="AC31" s="5">
        <v>1.1846064814814815E-4</v>
      </c>
      <c r="AD31" s="5"/>
      <c r="AE31" s="5"/>
      <c r="AF31" s="5"/>
      <c r="AG31" s="5"/>
      <c r="AH31" s="5"/>
      <c r="AI31" s="5"/>
      <c r="AJ31" s="5">
        <v>1.1592592592592591E-4</v>
      </c>
      <c r="AK31" s="60"/>
      <c r="AL31" s="5"/>
      <c r="AM31" s="5">
        <v>1.2399305555555555E-4</v>
      </c>
      <c r="AN31" s="5"/>
      <c r="AO31" s="5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</row>
    <row r="32" spans="2:152">
      <c r="B32" s="3" t="s">
        <v>30</v>
      </c>
      <c r="C32" s="4">
        <f t="shared" si="14"/>
        <v>1.0997685185185187E-4</v>
      </c>
      <c r="D32" s="4">
        <f t="shared" si="15"/>
        <v>9.618055555555557E-5</v>
      </c>
      <c r="E32" s="16" t="s">
        <v>146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>
        <v>1.1144675925925927E-4</v>
      </c>
      <c r="T32" s="5">
        <v>1.0004629629629631E-4</v>
      </c>
      <c r="U32" s="5"/>
      <c r="V32" s="5"/>
      <c r="W32" s="5">
        <v>1.0997685185185187E-4</v>
      </c>
      <c r="X32" s="5"/>
      <c r="Y32" s="5"/>
      <c r="Z32" s="5"/>
      <c r="AA32" s="5"/>
      <c r="AB32" s="5"/>
      <c r="AC32" s="5">
        <v>1.0310185185185185E-4</v>
      </c>
      <c r="AD32" s="5"/>
      <c r="AE32" s="5"/>
      <c r="AF32" s="5"/>
      <c r="AG32" s="5"/>
      <c r="AH32" s="5"/>
      <c r="AI32" s="5"/>
      <c r="AJ32" s="5">
        <v>9.6655092592592585E-5</v>
      </c>
      <c r="AK32" s="60"/>
      <c r="AL32" s="5"/>
      <c r="AM32" s="5">
        <v>9.618055555555557E-5</v>
      </c>
      <c r="AN32" s="5"/>
      <c r="AO32" s="5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</row>
    <row r="33" spans="2:152">
      <c r="B33" s="3" t="s">
        <v>31</v>
      </c>
      <c r="C33" s="4">
        <f t="shared" si="14"/>
        <v>1.7225694444444442E-4</v>
      </c>
      <c r="D33" s="4">
        <f t="shared" si="15"/>
        <v>1.5844907407407406E-4</v>
      </c>
      <c r="E33" s="16" t="s">
        <v>108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>
        <v>1.7684027777777774E-4</v>
      </c>
      <c r="T33" s="5">
        <v>1.6197916666666666E-4</v>
      </c>
      <c r="U33" s="5"/>
      <c r="V33" s="5"/>
      <c r="W33" s="5">
        <v>1.7225694444444442E-4</v>
      </c>
      <c r="X33" s="5"/>
      <c r="Y33" s="5"/>
      <c r="Z33" s="5"/>
      <c r="AA33" s="5"/>
      <c r="AB33" s="5"/>
      <c r="AC33" s="5">
        <v>1.6967592592592596E-4</v>
      </c>
      <c r="AD33" s="5"/>
      <c r="AE33" s="5"/>
      <c r="AF33" s="5"/>
      <c r="AG33" s="5"/>
      <c r="AH33" s="5"/>
      <c r="AI33" s="5"/>
      <c r="AJ33" s="5">
        <v>1.5844907407407406E-4</v>
      </c>
      <c r="AK33" s="60"/>
      <c r="AL33" s="5"/>
      <c r="AM33" s="5">
        <v>1.6511574074074074E-4</v>
      </c>
      <c r="AN33" s="5"/>
      <c r="AO33" s="5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</row>
    <row r="34" spans="2:152">
      <c r="B34" s="3" t="s">
        <v>32</v>
      </c>
      <c r="C34" s="4">
        <f t="shared" si="14"/>
        <v>8.0729166666666653E-5</v>
      </c>
      <c r="D34" s="4">
        <f t="shared" si="15"/>
        <v>7.9004629629629621E-5</v>
      </c>
      <c r="E34" s="16" t="s">
        <v>146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>
        <v>8.2152777777777779E-5</v>
      </c>
      <c r="T34" s="5">
        <v>7.9004629629629621E-5</v>
      </c>
      <c r="U34" s="5"/>
      <c r="V34" s="5"/>
      <c r="W34" s="5">
        <v>8.0729166666666653E-5</v>
      </c>
      <c r="X34" s="5"/>
      <c r="Y34" s="5"/>
      <c r="Z34" s="5"/>
      <c r="AA34" s="5"/>
      <c r="AB34" s="5"/>
      <c r="AC34" s="5">
        <v>8.2835648148148165E-5</v>
      </c>
      <c r="AD34" s="5"/>
      <c r="AE34" s="5"/>
      <c r="AF34" s="5"/>
      <c r="AG34" s="5"/>
      <c r="AH34" s="5"/>
      <c r="AI34" s="5"/>
      <c r="AJ34" s="5">
        <v>8.0046296296296294E-5</v>
      </c>
      <c r="AK34" s="60"/>
      <c r="AL34" s="5"/>
      <c r="AM34" s="5">
        <v>8.0208333333333322E-5</v>
      </c>
      <c r="AN34" s="5"/>
      <c r="AO34" s="5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</row>
    <row r="35" spans="2:152">
      <c r="B35" s="3" t="s">
        <v>33</v>
      </c>
      <c r="C35" s="4">
        <f t="shared" si="14"/>
        <v>1.7850694444444446E-4</v>
      </c>
      <c r="D35" s="4">
        <f t="shared" si="15"/>
        <v>1.7390046296296297E-4</v>
      </c>
      <c r="E35" s="16" t="s">
        <v>146</v>
      </c>
      <c r="F35" s="5"/>
      <c r="G35" s="5"/>
      <c r="H35" s="5">
        <v>1.9625000000000003E-4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>
        <v>1.7390046296296297E-4</v>
      </c>
      <c r="U35" s="5">
        <v>1.7765046296296298E-4</v>
      </c>
      <c r="V35" s="5"/>
      <c r="W35" s="5">
        <v>1.7850694444444446E-4</v>
      </c>
      <c r="X35" s="5"/>
      <c r="Y35" s="5"/>
      <c r="Z35" s="5"/>
      <c r="AA35" s="5"/>
      <c r="AB35" s="5"/>
      <c r="AC35" s="5">
        <v>1.820949074074074E-4</v>
      </c>
      <c r="AD35" s="5"/>
      <c r="AE35" s="5"/>
      <c r="AF35" s="5"/>
      <c r="AG35" s="5"/>
      <c r="AH35" s="5"/>
      <c r="AI35" s="5"/>
      <c r="AJ35" s="5">
        <v>1.7717592592592592E-4</v>
      </c>
      <c r="AK35" s="60"/>
      <c r="AL35" s="5"/>
      <c r="AM35" s="5"/>
      <c r="AN35" s="5"/>
      <c r="AO35" s="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</row>
    <row r="36" spans="2:152">
      <c r="B36" s="3" t="s">
        <v>34</v>
      </c>
      <c r="C36" s="4">
        <f t="shared" si="14"/>
        <v>9.7916666666666671E-5</v>
      </c>
      <c r="D36" s="4">
        <f t="shared" si="15"/>
        <v>9.2395833333333327E-5</v>
      </c>
      <c r="E36" s="16" t="s">
        <v>108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>
        <v>9.6319444444444434E-5</v>
      </c>
      <c r="T36" s="5">
        <v>9.2708333333333328E-5</v>
      </c>
      <c r="U36" s="5"/>
      <c r="V36" s="5"/>
      <c r="W36" s="5">
        <v>9.7916666666666671E-5</v>
      </c>
      <c r="X36" s="5"/>
      <c r="Y36" s="5"/>
      <c r="Z36" s="5"/>
      <c r="AA36" s="5"/>
      <c r="AB36" s="5"/>
      <c r="AC36" s="5">
        <v>9.6574074074074064E-5</v>
      </c>
      <c r="AD36" s="5"/>
      <c r="AE36" s="5"/>
      <c r="AF36" s="5"/>
      <c r="AG36" s="5"/>
      <c r="AH36" s="5"/>
      <c r="AI36" s="5"/>
      <c r="AJ36" s="5">
        <v>9.2395833333333327E-5</v>
      </c>
      <c r="AK36" s="5">
        <v>1.0989583333333332E-4</v>
      </c>
      <c r="AL36" s="5"/>
      <c r="AM36" s="5">
        <v>9.6944444444444435E-5</v>
      </c>
      <c r="AN36" s="5"/>
      <c r="AO36" s="5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</row>
    <row r="37" spans="2:152">
      <c r="B37" s="3" t="s">
        <v>35</v>
      </c>
      <c r="C37" s="4">
        <f t="shared" ref="C37:C62" si="16">W37</f>
        <v>1.0715277777777778E-4</v>
      </c>
      <c r="D37" s="4">
        <f t="shared" si="15"/>
        <v>1.0003472222222222E-4</v>
      </c>
      <c r="E37" s="16" t="s">
        <v>108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>
        <v>1.048148148148148E-4</v>
      </c>
      <c r="T37" s="5">
        <v>1.0600694444444445E-4</v>
      </c>
      <c r="U37" s="5"/>
      <c r="V37" s="5"/>
      <c r="W37" s="5">
        <v>1.0715277777777778E-4</v>
      </c>
      <c r="X37" s="5"/>
      <c r="Y37" s="5"/>
      <c r="Z37" s="5"/>
      <c r="AA37" s="5"/>
      <c r="AB37" s="5"/>
      <c r="AC37" s="5">
        <v>1.0263888888888889E-4</v>
      </c>
      <c r="AD37" s="5"/>
      <c r="AE37" s="5"/>
      <c r="AF37" s="5"/>
      <c r="AG37" s="5"/>
      <c r="AH37" s="5"/>
      <c r="AI37" s="5"/>
      <c r="AJ37" s="5">
        <v>1.0003472222222222E-4</v>
      </c>
      <c r="AK37" s="60"/>
      <c r="AL37" s="5"/>
      <c r="AM37" s="5">
        <v>1.008564814814815E-4</v>
      </c>
      <c r="AN37" s="5"/>
      <c r="AO37" s="5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</row>
    <row r="38" spans="2:152">
      <c r="B38" s="3" t="s">
        <v>36</v>
      </c>
      <c r="C38" s="4">
        <f t="shared" si="16"/>
        <v>9.8784722222222234E-5</v>
      </c>
      <c r="D38" s="4">
        <f t="shared" si="15"/>
        <v>9.0104166666666664E-5</v>
      </c>
      <c r="E38" s="16" t="s">
        <v>108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>
        <v>9.7523148148148135E-5</v>
      </c>
      <c r="U38" s="5"/>
      <c r="V38" s="5"/>
      <c r="W38" s="5">
        <v>9.8784722222222234E-5</v>
      </c>
      <c r="X38" s="5"/>
      <c r="Y38" s="5"/>
      <c r="Z38" s="5"/>
      <c r="AA38" s="5"/>
      <c r="AB38" s="5"/>
      <c r="AC38" s="5">
        <v>1.0127314814814815E-4</v>
      </c>
      <c r="AD38" s="5"/>
      <c r="AE38" s="5"/>
      <c r="AF38" s="5"/>
      <c r="AG38" s="5"/>
      <c r="AH38" s="5"/>
      <c r="AI38" s="5"/>
      <c r="AJ38" s="5">
        <v>9.0104166666666664E-5</v>
      </c>
      <c r="AK38" s="60"/>
      <c r="AL38" s="5"/>
      <c r="AM38" s="5"/>
      <c r="AN38" s="5"/>
      <c r="AO38" s="5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</row>
    <row r="39" spans="2:152">
      <c r="B39" s="3" t="s">
        <v>37</v>
      </c>
      <c r="C39" s="4">
        <f t="shared" si="16"/>
        <v>8.0138888888888884E-5</v>
      </c>
      <c r="D39" s="4">
        <f t="shared" si="15"/>
        <v>7.2928240740740741E-5</v>
      </c>
      <c r="E39" s="16" t="s">
        <v>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>
        <v>7.6643518518518518E-5</v>
      </c>
      <c r="U39" s="5"/>
      <c r="V39" s="5"/>
      <c r="W39" s="5">
        <v>8.0138888888888884E-5</v>
      </c>
      <c r="X39" s="5"/>
      <c r="Y39" s="5"/>
      <c r="Z39" s="5"/>
      <c r="AA39" s="5"/>
      <c r="AB39" s="5"/>
      <c r="AC39" s="5">
        <v>8.1319444444444448E-5</v>
      </c>
      <c r="AD39" s="5"/>
      <c r="AE39" s="5"/>
      <c r="AF39" s="5"/>
      <c r="AG39" s="5"/>
      <c r="AH39" s="5"/>
      <c r="AI39" s="5"/>
      <c r="AJ39" s="5">
        <v>7.6099537037037037E-5</v>
      </c>
      <c r="AK39" s="5">
        <v>8.7384259259259259E-5</v>
      </c>
      <c r="AL39" s="5"/>
      <c r="AM39" s="5">
        <v>7.2928240740740741E-5</v>
      </c>
      <c r="AN39" s="5"/>
      <c r="AO39" s="5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</row>
    <row r="40" spans="2:152">
      <c r="B40" s="3" t="s">
        <v>38</v>
      </c>
      <c r="C40" s="4">
        <f t="shared" si="16"/>
        <v>1.0083333333333332E-4</v>
      </c>
      <c r="D40" s="4">
        <f t="shared" si="15"/>
        <v>8.9837962962962964E-5</v>
      </c>
      <c r="E40" s="16" t="s">
        <v>146</v>
      </c>
      <c r="F40" s="5"/>
      <c r="G40" s="5"/>
      <c r="H40" s="5"/>
      <c r="I40" s="5">
        <v>1.350925925925926E-4</v>
      </c>
      <c r="J40" s="5"/>
      <c r="K40" s="5"/>
      <c r="L40" s="5"/>
      <c r="M40" s="5"/>
      <c r="N40" s="5"/>
      <c r="O40" s="5"/>
      <c r="P40" s="5"/>
      <c r="Q40" s="5"/>
      <c r="R40" s="5"/>
      <c r="S40" s="5"/>
      <c r="T40" s="5">
        <v>8.9837962962962964E-5</v>
      </c>
      <c r="U40" s="5"/>
      <c r="V40" s="5"/>
      <c r="W40" s="5">
        <v>1.0083333333333332E-4</v>
      </c>
      <c r="X40" s="5"/>
      <c r="Y40" s="5"/>
      <c r="Z40" s="5"/>
      <c r="AA40" s="5"/>
      <c r="AB40" s="5"/>
      <c r="AC40" s="5">
        <v>9.0740740740740734E-5</v>
      </c>
      <c r="AD40" s="5"/>
      <c r="AE40" s="5"/>
      <c r="AF40" s="5"/>
      <c r="AG40" s="5"/>
      <c r="AH40" s="5"/>
      <c r="AI40" s="5"/>
      <c r="AJ40" s="5">
        <v>9.8923611111111139E-5</v>
      </c>
      <c r="AK40" s="60"/>
      <c r="AL40" s="5"/>
      <c r="AM40" s="5"/>
      <c r="AN40" s="5"/>
      <c r="AO40" s="5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</row>
    <row r="41" spans="2:152">
      <c r="B41" s="3" t="s">
        <v>39</v>
      </c>
      <c r="C41" s="4">
        <f t="shared" si="16"/>
        <v>1.5162037037037035E-4</v>
      </c>
      <c r="D41" s="4">
        <f t="shared" si="15"/>
        <v>1.4943287037037038E-4</v>
      </c>
      <c r="E41" s="16" t="s">
        <v>108</v>
      </c>
      <c r="F41" s="5"/>
      <c r="G41" s="5"/>
      <c r="H41" s="5">
        <v>1.5462962962962962E-4</v>
      </c>
      <c r="I41" s="5"/>
      <c r="J41" s="5"/>
      <c r="K41" s="5"/>
      <c r="L41" s="5"/>
      <c r="M41" s="5"/>
      <c r="N41" s="5">
        <v>1.5387731481481481E-4</v>
      </c>
      <c r="O41" s="5"/>
      <c r="P41" s="5"/>
      <c r="Q41" s="5"/>
      <c r="R41" s="5"/>
      <c r="S41" s="5"/>
      <c r="T41" s="5">
        <v>1.5462962962962962E-4</v>
      </c>
      <c r="U41" s="5"/>
      <c r="V41" s="5"/>
      <c r="W41" s="5">
        <v>1.5162037037037035E-4</v>
      </c>
      <c r="X41" s="5"/>
      <c r="Y41" s="5"/>
      <c r="Z41" s="5"/>
      <c r="AA41" s="5"/>
      <c r="AB41" s="5"/>
      <c r="AC41" s="5">
        <v>1.5853009259259257E-4</v>
      </c>
      <c r="AD41" s="5"/>
      <c r="AE41" s="5"/>
      <c r="AF41" s="5"/>
      <c r="AG41" s="5"/>
      <c r="AH41" s="5"/>
      <c r="AI41" s="5"/>
      <c r="AJ41" s="5">
        <v>1.4943287037037038E-4</v>
      </c>
      <c r="AK41" s="5">
        <v>1.5284722222222221E-4</v>
      </c>
      <c r="AL41" s="5"/>
      <c r="AM41" s="5"/>
      <c r="AN41" s="5"/>
      <c r="AO41" s="5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</row>
    <row r="42" spans="2:152">
      <c r="B42" s="3" t="s">
        <v>40</v>
      </c>
      <c r="C42" s="4">
        <f t="shared" si="16"/>
        <v>1.3016203703703706E-4</v>
      </c>
      <c r="D42" s="4">
        <f t="shared" si="15"/>
        <v>1.2266203703703704E-4</v>
      </c>
      <c r="E42" s="16" t="s">
        <v>108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>
        <v>1.2701388888888888E-4</v>
      </c>
      <c r="U42" s="5"/>
      <c r="V42" s="5"/>
      <c r="W42" s="5">
        <v>1.3016203703703706E-4</v>
      </c>
      <c r="X42" s="5"/>
      <c r="Y42" s="5"/>
      <c r="Z42" s="5"/>
      <c r="AA42" s="5"/>
      <c r="AB42" s="5"/>
      <c r="AC42" s="5">
        <v>1.3620370370370373E-4</v>
      </c>
      <c r="AD42" s="5"/>
      <c r="AE42" s="5"/>
      <c r="AF42" s="5"/>
      <c r="AG42" s="5"/>
      <c r="AH42" s="5"/>
      <c r="AI42" s="5"/>
      <c r="AJ42" s="5">
        <v>1.2266203703703704E-4</v>
      </c>
      <c r="AK42" s="60"/>
      <c r="AL42" s="5"/>
      <c r="AM42" s="5"/>
      <c r="AN42" s="5"/>
      <c r="AO42" s="5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</row>
    <row r="43" spans="2:152">
      <c r="B43" s="3" t="s">
        <v>41</v>
      </c>
      <c r="C43" s="4">
        <f t="shared" si="16"/>
        <v>8.0138888888888884E-5</v>
      </c>
      <c r="D43" s="4">
        <f t="shared" si="15"/>
        <v>7.9039351851851853E-5</v>
      </c>
      <c r="E43" s="16" t="s">
        <v>2</v>
      </c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>
        <v>7.9849537037037034E-5</v>
      </c>
      <c r="U43" s="5"/>
      <c r="V43" s="5"/>
      <c r="W43" s="5">
        <v>8.0138888888888884E-5</v>
      </c>
      <c r="X43" s="5"/>
      <c r="Y43" s="5"/>
      <c r="Z43" s="5"/>
      <c r="AA43" s="5"/>
      <c r="AB43" s="5"/>
      <c r="AC43" s="5">
        <v>7.9039351851851853E-5</v>
      </c>
      <c r="AD43" s="5"/>
      <c r="AE43" s="5"/>
      <c r="AF43" s="5"/>
      <c r="AG43" s="5"/>
      <c r="AH43" s="5">
        <v>8.1458333333333339E-5</v>
      </c>
      <c r="AI43" s="5"/>
      <c r="AJ43" s="5">
        <v>8.0254629629629624E-5</v>
      </c>
      <c r="AK43" s="60"/>
      <c r="AL43" s="5"/>
      <c r="AM43" s="5"/>
      <c r="AN43" s="5"/>
      <c r="AO43" s="5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</row>
    <row r="44" spans="2:152">
      <c r="B44" s="3" t="s">
        <v>42</v>
      </c>
      <c r="C44" s="4">
        <f t="shared" si="16"/>
        <v>1.8385416666666667E-4</v>
      </c>
      <c r="D44" s="4">
        <f t="shared" si="15"/>
        <v>1.8114583333333332E-4</v>
      </c>
      <c r="E44" s="16" t="s">
        <v>108</v>
      </c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>
        <v>1.8356481481481479E-4</v>
      </c>
      <c r="U44" s="5"/>
      <c r="V44" s="5"/>
      <c r="W44" s="5">
        <v>1.8385416666666667E-4</v>
      </c>
      <c r="X44" s="5"/>
      <c r="Y44" s="5"/>
      <c r="Z44" s="5"/>
      <c r="AA44" s="5"/>
      <c r="AB44" s="5"/>
      <c r="AC44" s="5">
        <v>1.9857638888888887E-4</v>
      </c>
      <c r="AD44" s="5"/>
      <c r="AE44" s="5"/>
      <c r="AF44" s="5"/>
      <c r="AG44" s="5"/>
      <c r="AH44" s="5"/>
      <c r="AI44" s="5"/>
      <c r="AJ44" s="5">
        <v>1.8114583333333332E-4</v>
      </c>
      <c r="AK44" s="5">
        <v>2.2645833333333331E-4</v>
      </c>
      <c r="AL44" s="5"/>
      <c r="AM44" s="5"/>
      <c r="AN44" s="5"/>
      <c r="AO44" s="5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</row>
    <row r="45" spans="2:152">
      <c r="B45" s="3" t="s">
        <v>43</v>
      </c>
      <c r="C45" s="4">
        <f t="shared" si="16"/>
        <v>1.6462962962962961E-4</v>
      </c>
      <c r="D45" s="4">
        <f t="shared" si="15"/>
        <v>1.6085648148148147E-4</v>
      </c>
      <c r="E45" s="16" t="s">
        <v>108</v>
      </c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>
        <v>1.8560185185185186E-4</v>
      </c>
      <c r="U45" s="5"/>
      <c r="V45" s="5"/>
      <c r="W45" s="5">
        <v>1.6462962962962961E-4</v>
      </c>
      <c r="X45" s="5"/>
      <c r="Y45" s="5"/>
      <c r="Z45" s="5"/>
      <c r="AA45" s="5"/>
      <c r="AB45" s="5"/>
      <c r="AC45" s="5">
        <v>1.7505787037037037E-4</v>
      </c>
      <c r="AD45" s="5"/>
      <c r="AE45" s="5"/>
      <c r="AF45" s="5"/>
      <c r="AG45" s="5"/>
      <c r="AH45" s="5"/>
      <c r="AI45" s="5"/>
      <c r="AJ45" s="5">
        <v>1.6085648148148147E-4</v>
      </c>
      <c r="AK45" s="60"/>
      <c r="AL45" s="5"/>
      <c r="AM45" s="5"/>
      <c r="AN45" s="5"/>
      <c r="AO45" s="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</row>
    <row r="46" spans="2:152">
      <c r="B46" s="3" t="s">
        <v>44</v>
      </c>
      <c r="C46" s="4">
        <f t="shared" si="16"/>
        <v>6.9664351851851856E-5</v>
      </c>
      <c r="D46" s="4">
        <f t="shared" si="15"/>
        <v>6.6562500000000012E-5</v>
      </c>
      <c r="E46" s="16" t="s">
        <v>147</v>
      </c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>
        <v>6.9699074074074075E-5</v>
      </c>
      <c r="T46" s="5">
        <v>7.2812500000000001E-5</v>
      </c>
      <c r="U46" s="5">
        <v>6.6562500000000012E-5</v>
      </c>
      <c r="V46" s="5"/>
      <c r="W46" s="5">
        <v>6.9664351851851856E-5</v>
      </c>
      <c r="X46" s="5"/>
      <c r="Y46" s="5"/>
      <c r="Z46" s="5"/>
      <c r="AA46" s="5"/>
      <c r="AB46" s="5"/>
      <c r="AC46" s="5">
        <v>6.9861111111111103E-5</v>
      </c>
      <c r="AD46" s="5"/>
      <c r="AE46" s="5"/>
      <c r="AF46" s="5"/>
      <c r="AG46" s="5"/>
      <c r="AH46" s="5"/>
      <c r="AI46" s="5"/>
      <c r="AJ46" s="5">
        <v>6.7500000000000001E-5</v>
      </c>
      <c r="AK46" s="60"/>
      <c r="AL46" s="5"/>
      <c r="AM46" s="5"/>
      <c r="AN46" s="5"/>
      <c r="AO46" s="5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</row>
    <row r="47" spans="2:152">
      <c r="B47" s="3" t="s">
        <v>45</v>
      </c>
      <c r="C47" s="4">
        <f t="shared" si="16"/>
        <v>7.9259259259259265E-5</v>
      </c>
      <c r="D47" s="4">
        <f t="shared" si="15"/>
        <v>7.7372685185185191E-5</v>
      </c>
      <c r="E47" s="16" t="s">
        <v>108</v>
      </c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>
        <v>8.9849537037037033E-5</v>
      </c>
      <c r="U47" s="5"/>
      <c r="V47" s="5"/>
      <c r="W47" s="5">
        <v>7.9259259259259265E-5</v>
      </c>
      <c r="X47" s="5"/>
      <c r="Y47" s="5"/>
      <c r="Z47" s="5"/>
      <c r="AA47" s="5"/>
      <c r="AB47" s="5"/>
      <c r="AC47" s="5">
        <v>7.9328703703703703E-5</v>
      </c>
      <c r="AD47" s="5"/>
      <c r="AE47" s="5"/>
      <c r="AF47" s="5"/>
      <c r="AG47" s="5"/>
      <c r="AH47" s="5"/>
      <c r="AI47" s="5"/>
      <c r="AJ47" s="5">
        <v>7.7372685185185191E-5</v>
      </c>
      <c r="AK47" s="60"/>
      <c r="AL47" s="5"/>
      <c r="AM47" s="5"/>
      <c r="AN47" s="5"/>
      <c r="AO47" s="5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</row>
    <row r="48" spans="2:152">
      <c r="B48" s="3" t="s">
        <v>46</v>
      </c>
      <c r="C48" s="4">
        <f t="shared" si="16"/>
        <v>1.1689814814814815E-4</v>
      </c>
      <c r="D48" s="4">
        <f t="shared" si="15"/>
        <v>1.1420138888888889E-4</v>
      </c>
      <c r="E48" s="16" t="s">
        <v>160</v>
      </c>
      <c r="F48" s="5"/>
      <c r="G48" s="5"/>
      <c r="H48" s="5">
        <v>1.2128472222222223E-4</v>
      </c>
      <c r="I48" s="5"/>
      <c r="J48" s="5">
        <v>1.149537037037037E-4</v>
      </c>
      <c r="K48" s="5"/>
      <c r="L48" s="5"/>
      <c r="M48" s="5"/>
      <c r="N48" s="5">
        <v>1.1596064814814814E-4</v>
      </c>
      <c r="O48" s="5"/>
      <c r="P48" s="5"/>
      <c r="Q48" s="5"/>
      <c r="R48" s="5"/>
      <c r="S48" s="5">
        <v>1.1540509259259258E-4</v>
      </c>
      <c r="T48" s="5">
        <v>1.1478009259259259E-4</v>
      </c>
      <c r="U48" s="5"/>
      <c r="V48" s="5"/>
      <c r="W48" s="5">
        <v>1.1689814814814815E-4</v>
      </c>
      <c r="X48" s="5"/>
      <c r="Y48" s="5"/>
      <c r="Z48" s="5"/>
      <c r="AA48" s="5">
        <v>1.1452546296296296E-4</v>
      </c>
      <c r="AB48" s="5"/>
      <c r="AC48" s="5">
        <v>1.157523148148148E-4</v>
      </c>
      <c r="AD48" s="5"/>
      <c r="AE48" s="5"/>
      <c r="AF48" s="5"/>
      <c r="AG48" s="5"/>
      <c r="AH48" s="5"/>
      <c r="AI48" s="5"/>
      <c r="AJ48" s="5">
        <v>1.1453703703703706E-4</v>
      </c>
      <c r="AK48" s="5">
        <v>1.2055555555555555E-4</v>
      </c>
      <c r="AL48" s="5">
        <v>1.1420138888888889E-4</v>
      </c>
      <c r="AM48" s="5"/>
      <c r="AN48" s="5"/>
      <c r="AO48" s="5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</row>
    <row r="49" spans="2:152">
      <c r="B49" s="3" t="s">
        <v>47</v>
      </c>
      <c r="C49" s="4">
        <f t="shared" si="16"/>
        <v>1.4464120370370371E-4</v>
      </c>
      <c r="D49" s="4">
        <f t="shared" si="15"/>
        <v>1.3990740740740741E-4</v>
      </c>
      <c r="E49" s="16" t="s">
        <v>147</v>
      </c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>
        <v>1.420601851851852E-4</v>
      </c>
      <c r="T49" s="5">
        <v>1.4346064814814812E-4</v>
      </c>
      <c r="U49" s="5">
        <v>1.3990740740740741E-4</v>
      </c>
      <c r="V49" s="5"/>
      <c r="W49" s="5">
        <v>1.4464120370370371E-4</v>
      </c>
      <c r="X49" s="5"/>
      <c r="Y49" s="5"/>
      <c r="Z49" s="5"/>
      <c r="AA49" s="5"/>
      <c r="AB49" s="5"/>
      <c r="AC49" s="5">
        <v>1.3995370370370371E-4</v>
      </c>
      <c r="AD49" s="5"/>
      <c r="AE49" s="5"/>
      <c r="AF49" s="5"/>
      <c r="AG49" s="5"/>
      <c r="AH49" s="5"/>
      <c r="AI49" s="5"/>
      <c r="AJ49" s="5">
        <v>1.4020833333333336E-4</v>
      </c>
      <c r="AK49" s="60"/>
      <c r="AL49" s="5"/>
      <c r="AM49" s="5">
        <v>1.5391203703703701E-4</v>
      </c>
      <c r="AN49" s="5"/>
      <c r="AO49" s="5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</row>
    <row r="50" spans="2:152">
      <c r="B50" s="3" t="s">
        <v>48</v>
      </c>
      <c r="C50" s="4">
        <f t="shared" si="16"/>
        <v>8.7974537037037055E-5</v>
      </c>
      <c r="D50" s="4">
        <f t="shared" si="15"/>
        <v>8.7835648148148151E-5</v>
      </c>
      <c r="E50" s="16" t="s">
        <v>108</v>
      </c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>
        <v>9.4999999999999992E-5</v>
      </c>
      <c r="T50" s="5">
        <v>9.0127314814814814E-5</v>
      </c>
      <c r="U50" s="5"/>
      <c r="V50" s="5"/>
      <c r="W50" s="5">
        <v>8.7974537037037055E-5</v>
      </c>
      <c r="X50" s="5"/>
      <c r="Y50" s="5"/>
      <c r="Z50" s="5"/>
      <c r="AA50" s="5"/>
      <c r="AB50" s="5"/>
      <c r="AC50" s="5">
        <v>9.3599537037037043E-5</v>
      </c>
      <c r="AD50" s="5"/>
      <c r="AE50" s="5"/>
      <c r="AF50" s="5"/>
      <c r="AG50" s="5"/>
      <c r="AH50" s="5"/>
      <c r="AI50" s="5"/>
      <c r="AJ50" s="5">
        <v>8.7835648148148151E-5</v>
      </c>
      <c r="AK50" s="60"/>
      <c r="AL50" s="5"/>
      <c r="AM50" s="5">
        <v>8.7905092592592589E-5</v>
      </c>
      <c r="AN50" s="5"/>
      <c r="AO50" s="5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</row>
    <row r="51" spans="2:152">
      <c r="B51" s="3" t="s">
        <v>49</v>
      </c>
      <c r="C51" s="4">
        <f t="shared" si="16"/>
        <v>7.4409722222222225E-5</v>
      </c>
      <c r="D51" s="4">
        <f t="shared" si="15"/>
        <v>7.1030092592592599E-5</v>
      </c>
      <c r="E51" s="16" t="s">
        <v>2</v>
      </c>
      <c r="F51" s="5"/>
      <c r="G51" s="5"/>
      <c r="H51" s="5">
        <v>7.6886574074074067E-5</v>
      </c>
      <c r="I51" s="5"/>
      <c r="J51" s="5"/>
      <c r="K51" s="5"/>
      <c r="L51" s="5"/>
      <c r="M51" s="5"/>
      <c r="N51" s="5">
        <v>7.33449074074074E-5</v>
      </c>
      <c r="O51" s="5"/>
      <c r="P51" s="5"/>
      <c r="Q51" s="5"/>
      <c r="R51" s="5"/>
      <c r="S51" s="5">
        <v>7.3877314814814812E-5</v>
      </c>
      <c r="T51" s="5">
        <v>7.2719907407407398E-5</v>
      </c>
      <c r="U51" s="5"/>
      <c r="V51" s="5"/>
      <c r="W51" s="5">
        <v>7.4409722222222225E-5</v>
      </c>
      <c r="X51" s="5"/>
      <c r="Y51" s="5"/>
      <c r="Z51" s="5"/>
      <c r="AA51" s="5"/>
      <c r="AB51" s="5"/>
      <c r="AC51" s="5">
        <v>7.1030092592592599E-5</v>
      </c>
      <c r="AD51" s="5"/>
      <c r="AE51" s="5"/>
      <c r="AF51" s="5"/>
      <c r="AG51" s="5"/>
      <c r="AH51" s="5"/>
      <c r="AI51" s="5"/>
      <c r="AJ51" s="5">
        <v>7.282407407407407E-5</v>
      </c>
      <c r="AK51" s="60"/>
      <c r="AL51" s="5"/>
      <c r="AM51" s="5">
        <v>7.4074074074074073E-5</v>
      </c>
      <c r="AN51" s="5"/>
      <c r="AO51" s="5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</row>
    <row r="52" spans="2:152">
      <c r="B52" s="3" t="s">
        <v>50</v>
      </c>
      <c r="C52" s="4">
        <f t="shared" si="16"/>
        <v>1.5783564814814816E-4</v>
      </c>
      <c r="D52" s="4">
        <f t="shared" si="15"/>
        <v>1.4667824074074073E-4</v>
      </c>
      <c r="E52" s="16" t="s">
        <v>147</v>
      </c>
      <c r="F52" s="5"/>
      <c r="G52" s="5"/>
      <c r="H52" s="5">
        <v>1.6803240740740743E-4</v>
      </c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>
        <v>1.6641203703703704E-4</v>
      </c>
      <c r="U52" s="5">
        <v>1.4667824074074073E-4</v>
      </c>
      <c r="V52" s="5"/>
      <c r="W52" s="5">
        <v>1.5783564814814816E-4</v>
      </c>
      <c r="X52" s="5"/>
      <c r="Y52" s="5"/>
      <c r="Z52" s="5"/>
      <c r="AA52" s="5">
        <v>1.4997685185185185E-4</v>
      </c>
      <c r="AB52" s="5"/>
      <c r="AC52" s="5">
        <v>1.6145833333333331E-4</v>
      </c>
      <c r="AD52" s="5"/>
      <c r="AE52" s="5"/>
      <c r="AF52" s="5"/>
      <c r="AG52" s="5"/>
      <c r="AH52" s="5"/>
      <c r="AI52" s="5"/>
      <c r="AJ52" s="5">
        <v>1.550115740740741E-4</v>
      </c>
      <c r="AK52" s="60"/>
      <c r="AL52" s="5"/>
      <c r="AM52" s="5"/>
      <c r="AN52" s="5"/>
      <c r="AO52" s="5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</row>
    <row r="53" spans="2:152">
      <c r="B53" s="3" t="s">
        <v>51</v>
      </c>
      <c r="C53" s="4">
        <f t="shared" si="16"/>
        <v>7.3483796296296304E-5</v>
      </c>
      <c r="D53" s="4">
        <f t="shared" si="15"/>
        <v>6.6041666666666655E-5</v>
      </c>
      <c r="E53" s="16" t="s">
        <v>142</v>
      </c>
      <c r="F53" s="5"/>
      <c r="G53" s="5"/>
      <c r="H53" s="5"/>
      <c r="I53" s="5"/>
      <c r="J53" s="5">
        <v>6.6041666666666655E-5</v>
      </c>
      <c r="K53" s="5"/>
      <c r="L53" s="5"/>
      <c r="M53" s="5"/>
      <c r="N53" s="5"/>
      <c r="O53" s="5">
        <v>6.8506944444444442E-5</v>
      </c>
      <c r="P53" s="5"/>
      <c r="Q53" s="5"/>
      <c r="R53" s="5"/>
      <c r="S53" s="5">
        <v>7.2523148148148151E-5</v>
      </c>
      <c r="T53" s="5">
        <v>7.0844907407407407E-5</v>
      </c>
      <c r="U53" s="5"/>
      <c r="V53" s="5"/>
      <c r="W53" s="5">
        <v>7.3483796296296304E-5</v>
      </c>
      <c r="X53" s="5"/>
      <c r="Y53" s="5"/>
      <c r="Z53" s="5"/>
      <c r="AA53" s="5"/>
      <c r="AB53" s="5"/>
      <c r="AC53" s="5">
        <v>7.0023148148148145E-5</v>
      </c>
      <c r="AD53" s="5"/>
      <c r="AE53" s="5"/>
      <c r="AF53" s="5"/>
      <c r="AG53" s="5"/>
      <c r="AH53" s="5"/>
      <c r="AI53" s="5"/>
      <c r="AJ53" s="5">
        <v>6.7430555555555549E-5</v>
      </c>
      <c r="AK53" s="60"/>
      <c r="AL53" s="5"/>
      <c r="AM53" s="5">
        <v>6.8379629629629633E-5</v>
      </c>
      <c r="AN53" s="5"/>
      <c r="AO53" s="5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</row>
    <row r="54" spans="2:152">
      <c r="B54" s="3" t="s">
        <v>52</v>
      </c>
      <c r="C54" s="4">
        <f t="shared" si="16"/>
        <v>1.4090277777777777E-4</v>
      </c>
      <c r="D54" s="4">
        <f t="shared" si="15"/>
        <v>1.3714120370370372E-4</v>
      </c>
      <c r="E54" s="16" t="s">
        <v>3</v>
      </c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>
        <v>1.5002314814814815E-4</v>
      </c>
      <c r="U54" s="5"/>
      <c r="V54" s="5"/>
      <c r="W54" s="5">
        <v>1.4090277777777777E-4</v>
      </c>
      <c r="X54" s="5"/>
      <c r="Y54" s="5"/>
      <c r="Z54" s="5"/>
      <c r="AA54" s="5"/>
      <c r="AB54" s="5"/>
      <c r="AC54" s="5">
        <v>1.5700231481481481E-4</v>
      </c>
      <c r="AD54" s="5"/>
      <c r="AE54" s="5"/>
      <c r="AF54" s="5"/>
      <c r="AG54" s="5"/>
      <c r="AH54" s="5"/>
      <c r="AI54" s="5"/>
      <c r="AJ54" s="5">
        <v>1.4636574074074077E-4</v>
      </c>
      <c r="AK54" s="60"/>
      <c r="AL54" s="5"/>
      <c r="AM54" s="5">
        <v>1.3714120370370372E-4</v>
      </c>
      <c r="AN54" s="5"/>
      <c r="AO54" s="5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</row>
    <row r="55" spans="2:152">
      <c r="B55" s="3" t="s">
        <v>53</v>
      </c>
      <c r="C55" s="4">
        <f t="shared" si="16"/>
        <v>7.5775462962962968E-5</v>
      </c>
      <c r="D55" s="4">
        <f t="shared" si="15"/>
        <v>7.5335648148148145E-5</v>
      </c>
      <c r="E55" s="16" t="s">
        <v>147</v>
      </c>
      <c r="F55" s="5"/>
      <c r="G55" s="5"/>
      <c r="H55" s="5"/>
      <c r="I55" s="5">
        <v>7.7696759259259261E-5</v>
      </c>
      <c r="J55" s="5"/>
      <c r="K55" s="5"/>
      <c r="L55" s="5"/>
      <c r="M55" s="5"/>
      <c r="N55" s="5"/>
      <c r="O55" s="5"/>
      <c r="P55" s="5"/>
      <c r="Q55" s="5"/>
      <c r="R55" s="5"/>
      <c r="S55" s="5"/>
      <c r="T55" s="5">
        <v>7.8472222222222222E-5</v>
      </c>
      <c r="U55" s="5">
        <v>7.5335648148148145E-5</v>
      </c>
      <c r="V55" s="5"/>
      <c r="W55" s="5">
        <v>7.5775462962962968E-5</v>
      </c>
      <c r="X55" s="5"/>
      <c r="Y55" s="5"/>
      <c r="Z55" s="5"/>
      <c r="AA55" s="5"/>
      <c r="AB55" s="5"/>
      <c r="AC55" s="5">
        <v>7.9074074074074059E-5</v>
      </c>
      <c r="AD55" s="5"/>
      <c r="AE55" s="5"/>
      <c r="AF55" s="5"/>
      <c r="AG55" s="5"/>
      <c r="AH55" s="5"/>
      <c r="AI55" s="5"/>
      <c r="AJ55" s="5">
        <v>7.657407407407408E-5</v>
      </c>
      <c r="AK55" s="60"/>
      <c r="AL55" s="5"/>
      <c r="AM55" s="5"/>
      <c r="AN55" s="5"/>
      <c r="AO55" s="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</row>
    <row r="56" spans="2:152">
      <c r="B56" s="3" t="s">
        <v>54</v>
      </c>
      <c r="C56" s="4">
        <f t="shared" si="16"/>
        <v>4.4780092592592591E-5</v>
      </c>
      <c r="D56" s="4">
        <f t="shared" si="15"/>
        <v>4.4143518518518528E-5</v>
      </c>
      <c r="E56" s="16" t="s">
        <v>154</v>
      </c>
      <c r="F56" s="5"/>
      <c r="G56" s="5"/>
      <c r="H56" s="5">
        <v>4.8194444444444436E-5</v>
      </c>
      <c r="I56" s="5"/>
      <c r="J56" s="5">
        <v>4.4745370370370365E-5</v>
      </c>
      <c r="K56" s="5"/>
      <c r="L56" s="5"/>
      <c r="M56" s="5"/>
      <c r="N56" s="5"/>
      <c r="O56" s="5"/>
      <c r="P56" s="5"/>
      <c r="Q56" s="5">
        <v>4.4189814814814809E-5</v>
      </c>
      <c r="R56" s="5">
        <v>4.4398148148148145E-5</v>
      </c>
      <c r="S56" s="5">
        <v>4.5798611111111101E-5</v>
      </c>
      <c r="T56" s="5">
        <v>4.4745370370370365E-5</v>
      </c>
      <c r="U56" s="5">
        <v>4.4594907407407399E-5</v>
      </c>
      <c r="V56" s="5"/>
      <c r="W56" s="5">
        <v>4.4780092592592591E-5</v>
      </c>
      <c r="X56" s="5"/>
      <c r="Y56" s="5"/>
      <c r="Z56" s="5"/>
      <c r="AA56" s="5"/>
      <c r="AB56" s="5">
        <v>4.4143518518518528E-5</v>
      </c>
      <c r="AC56" s="5">
        <v>4.4490740740740741E-5</v>
      </c>
      <c r="AD56" s="5"/>
      <c r="AE56" s="5"/>
      <c r="AF56" s="5"/>
      <c r="AG56" s="5"/>
      <c r="AH56" s="5"/>
      <c r="AI56" s="5"/>
      <c r="AJ56" s="5">
        <v>4.4791666666666667E-5</v>
      </c>
      <c r="AK56" s="60"/>
      <c r="AL56" s="5"/>
      <c r="AM56" s="5"/>
      <c r="AN56" s="5"/>
      <c r="AO56" s="5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</row>
    <row r="57" spans="2:152">
      <c r="B57" s="3" t="s">
        <v>55</v>
      </c>
      <c r="C57" s="4">
        <f t="shared" si="16"/>
        <v>6.2662037037037029E-5</v>
      </c>
      <c r="D57" s="4">
        <f t="shared" si="15"/>
        <v>6.1712962962962958E-5</v>
      </c>
      <c r="E57" s="16" t="s">
        <v>2</v>
      </c>
      <c r="F57" s="5"/>
      <c r="G57" s="5"/>
      <c r="H57" s="5"/>
      <c r="I57" s="5"/>
      <c r="J57" s="5"/>
      <c r="K57" s="5"/>
      <c r="L57" s="5"/>
      <c r="M57" s="5"/>
      <c r="N57" s="5">
        <v>6.2256944444444439E-5</v>
      </c>
      <c r="O57" s="5"/>
      <c r="P57" s="5"/>
      <c r="Q57" s="5"/>
      <c r="R57" s="5"/>
      <c r="S57" s="5">
        <v>6.3263888888888894E-5</v>
      </c>
      <c r="T57" s="5">
        <v>6.6608796296296286E-5</v>
      </c>
      <c r="U57" s="5"/>
      <c r="V57" s="5"/>
      <c r="W57" s="5">
        <v>6.2662037037037029E-5</v>
      </c>
      <c r="X57" s="5"/>
      <c r="Y57" s="5"/>
      <c r="Z57" s="5"/>
      <c r="AA57" s="5"/>
      <c r="AB57" s="5"/>
      <c r="AC57" s="5">
        <v>6.1712962962962958E-5</v>
      </c>
      <c r="AD57" s="5"/>
      <c r="AE57" s="5"/>
      <c r="AF57" s="5"/>
      <c r="AG57" s="5"/>
      <c r="AH57" s="5"/>
      <c r="AI57" s="5"/>
      <c r="AJ57" s="5">
        <v>6.4004629629629635E-5</v>
      </c>
      <c r="AK57" s="60"/>
      <c r="AL57" s="5"/>
      <c r="AM57" s="5">
        <v>6.3182870370370373E-5</v>
      </c>
      <c r="AN57" s="5"/>
      <c r="AO57" s="5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</row>
    <row r="58" spans="2:152">
      <c r="B58" s="3" t="s">
        <v>56</v>
      </c>
      <c r="C58" s="4">
        <f t="shared" si="16"/>
        <v>7.7986111111111111E-5</v>
      </c>
      <c r="D58" s="4">
        <f t="shared" si="15"/>
        <v>7.5289351851851844E-5</v>
      </c>
      <c r="E58" s="16" t="s">
        <v>2</v>
      </c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>
        <v>7.6122685185185188E-5</v>
      </c>
      <c r="U58" s="5"/>
      <c r="V58" s="5"/>
      <c r="W58" s="5">
        <v>7.7986111111111111E-5</v>
      </c>
      <c r="X58" s="5"/>
      <c r="Y58" s="5"/>
      <c r="Z58" s="5"/>
      <c r="AA58" s="5"/>
      <c r="AB58" s="5"/>
      <c r="AC58" s="5">
        <v>7.5289351851851844E-5</v>
      </c>
      <c r="AD58" s="5"/>
      <c r="AE58" s="5"/>
      <c r="AF58" s="5"/>
      <c r="AG58" s="5"/>
      <c r="AH58" s="5"/>
      <c r="AI58" s="5"/>
      <c r="AJ58" s="5">
        <v>7.715277777777778E-5</v>
      </c>
      <c r="AK58" s="60"/>
      <c r="AL58" s="5"/>
      <c r="AM58" s="5">
        <v>7.7638888888888891E-5</v>
      </c>
      <c r="AN58" s="5"/>
      <c r="AO58" s="5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</row>
    <row r="59" spans="2:152">
      <c r="B59" s="3" t="s">
        <v>57</v>
      </c>
      <c r="C59" s="4">
        <f t="shared" si="16"/>
        <v>1.815740740740741E-4</v>
      </c>
      <c r="D59" s="4">
        <f t="shared" si="15"/>
        <v>1.6162037037037037E-4</v>
      </c>
      <c r="E59" s="16" t="s">
        <v>133</v>
      </c>
      <c r="F59" s="5"/>
      <c r="G59" s="5"/>
      <c r="H59" s="5"/>
      <c r="I59" s="5"/>
      <c r="J59" s="5"/>
      <c r="K59" s="5"/>
      <c r="L59" s="5"/>
      <c r="M59" s="5"/>
      <c r="N59" s="5"/>
      <c r="O59" s="5">
        <v>1.6162037037037037E-4</v>
      </c>
      <c r="P59" s="5"/>
      <c r="Q59" s="5"/>
      <c r="R59" s="5"/>
      <c r="S59" s="5"/>
      <c r="T59" s="5">
        <v>1.626388888888889E-4</v>
      </c>
      <c r="U59" s="5"/>
      <c r="V59" s="5"/>
      <c r="W59" s="5">
        <v>1.815740740740741E-4</v>
      </c>
      <c r="X59" s="5"/>
      <c r="Y59" s="5"/>
      <c r="Z59" s="5"/>
      <c r="AA59" s="5"/>
      <c r="AB59" s="5"/>
      <c r="AC59" s="5">
        <v>1.7444444444444444E-4</v>
      </c>
      <c r="AD59" s="5"/>
      <c r="AE59" s="5"/>
      <c r="AF59" s="5"/>
      <c r="AG59" s="5"/>
      <c r="AH59" s="5"/>
      <c r="AI59" s="5"/>
      <c r="AJ59" s="5">
        <v>1.7070601851851852E-4</v>
      </c>
      <c r="AK59" s="60"/>
      <c r="AL59" s="5"/>
      <c r="AM59" s="5">
        <v>1.6803240740740743E-4</v>
      </c>
      <c r="AN59" s="5"/>
      <c r="AO59" s="5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</row>
    <row r="60" spans="2:152">
      <c r="B60" s="3" t="s">
        <v>58</v>
      </c>
      <c r="C60" s="4">
        <f t="shared" si="16"/>
        <v>9.7928240740740753E-5</v>
      </c>
      <c r="D60" s="4">
        <f t="shared" si="15"/>
        <v>9.2303240740740724E-5</v>
      </c>
      <c r="E60" s="16" t="s">
        <v>196</v>
      </c>
      <c r="F60" s="5"/>
      <c r="G60" s="5"/>
      <c r="H60" s="5"/>
      <c r="I60" s="5"/>
      <c r="J60" s="5"/>
      <c r="K60" s="5"/>
      <c r="L60" s="5"/>
      <c r="M60" s="5"/>
      <c r="N60" s="5">
        <v>9.6898148148148147E-5</v>
      </c>
      <c r="O60" s="5">
        <v>9.4780092592592594E-5</v>
      </c>
      <c r="P60" s="5"/>
      <c r="Q60" s="5">
        <v>9.3611111111111098E-5</v>
      </c>
      <c r="R60" s="5">
        <v>9.3252314814814822E-5</v>
      </c>
      <c r="S60" s="5">
        <v>9.6597222222222215E-5</v>
      </c>
      <c r="T60" s="5">
        <v>9.3900462962962948E-5</v>
      </c>
      <c r="U60" s="5"/>
      <c r="V60" s="5">
        <v>9.2303240740740724E-5</v>
      </c>
      <c r="W60" s="5">
        <v>9.7928240740740753E-5</v>
      </c>
      <c r="X60" s="5"/>
      <c r="Y60" s="5"/>
      <c r="Z60" s="5"/>
      <c r="AA60" s="5"/>
      <c r="AB60" s="5"/>
      <c r="AC60" s="5">
        <v>9.6192129629629625E-5</v>
      </c>
      <c r="AD60" s="5"/>
      <c r="AE60" s="5"/>
      <c r="AF60" s="5"/>
      <c r="AG60" s="5"/>
      <c r="AH60" s="5">
        <v>9.7824074074074068E-5</v>
      </c>
      <c r="AI60" s="5"/>
      <c r="AJ60" s="5">
        <v>9.3229166666666685E-5</v>
      </c>
      <c r="AK60" s="5">
        <v>1.0128472222222221E-4</v>
      </c>
      <c r="AL60" s="5"/>
      <c r="AM60" s="5"/>
      <c r="AN60" s="5"/>
      <c r="AO60" s="5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</row>
    <row r="61" spans="2:152">
      <c r="B61" s="3" t="s">
        <v>59</v>
      </c>
      <c r="C61" s="4">
        <f t="shared" si="16"/>
        <v>1.0725694444444445E-4</v>
      </c>
      <c r="D61" s="4">
        <f t="shared" si="15"/>
        <v>9.0810185185185186E-5</v>
      </c>
      <c r="E61" s="16" t="s">
        <v>108</v>
      </c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>
        <v>9.1516203703703695E-5</v>
      </c>
      <c r="U61" s="5"/>
      <c r="V61" s="5"/>
      <c r="W61" s="5">
        <v>1.0725694444444445E-4</v>
      </c>
      <c r="X61" s="5"/>
      <c r="Y61" s="5"/>
      <c r="Z61" s="5"/>
      <c r="AA61" s="5"/>
      <c r="AB61" s="5"/>
      <c r="AC61" s="5">
        <v>1.0055555555555557E-4</v>
      </c>
      <c r="AD61" s="5"/>
      <c r="AE61" s="5"/>
      <c r="AF61" s="5"/>
      <c r="AG61" s="5"/>
      <c r="AH61" s="5"/>
      <c r="AI61" s="5"/>
      <c r="AJ61" s="5">
        <v>9.0810185185185186E-5</v>
      </c>
      <c r="AK61" s="60"/>
      <c r="AL61" s="5"/>
      <c r="AM61" s="5"/>
      <c r="AN61" s="5"/>
      <c r="AO61" s="5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</row>
    <row r="62" spans="2:152">
      <c r="B62" s="3" t="s">
        <v>60</v>
      </c>
      <c r="C62" s="4">
        <f t="shared" si="16"/>
        <v>1.1644675925925924E-4</v>
      </c>
      <c r="D62" s="4">
        <f t="shared" si="15"/>
        <v>1.1355324074074074E-4</v>
      </c>
      <c r="E62" s="16" t="s">
        <v>108</v>
      </c>
      <c r="F62" s="5"/>
      <c r="G62" s="5"/>
      <c r="H62" s="5">
        <v>1.2031249999999999E-4</v>
      </c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>
        <v>1.1556712962962962E-4</v>
      </c>
      <c r="U62" s="5">
        <v>1.1408564814814814E-4</v>
      </c>
      <c r="V62" s="5"/>
      <c r="W62" s="5">
        <v>1.1644675925925924E-4</v>
      </c>
      <c r="X62" s="5"/>
      <c r="Y62" s="5"/>
      <c r="Z62" s="5"/>
      <c r="AA62" s="5"/>
      <c r="AB62" s="5"/>
      <c r="AC62" s="5">
        <v>1.1847222222222223E-4</v>
      </c>
      <c r="AD62" s="5"/>
      <c r="AE62" s="5"/>
      <c r="AF62" s="5"/>
      <c r="AG62" s="5"/>
      <c r="AH62" s="5"/>
      <c r="AI62" s="5"/>
      <c r="AJ62" s="5">
        <v>1.1355324074074074E-4</v>
      </c>
      <c r="AK62" s="5">
        <v>1.1773148148148148E-4</v>
      </c>
      <c r="AL62" s="5"/>
      <c r="AM62" s="5"/>
      <c r="AN62" s="5"/>
      <c r="AO62" s="5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</row>
    <row r="63" spans="2:152">
      <c r="B63" s="3" t="s">
        <v>61</v>
      </c>
      <c r="C63" s="4">
        <v>6.3877314814814813E-5</v>
      </c>
      <c r="D63" s="4">
        <f t="shared" si="15"/>
        <v>6.0659722222222222E-5</v>
      </c>
      <c r="E63" s="16" t="s">
        <v>146</v>
      </c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>
        <v>6.0659722222222222E-5</v>
      </c>
      <c r="U63" s="5"/>
      <c r="V63" s="5"/>
      <c r="W63" s="5">
        <v>6.5023148148148145E-5</v>
      </c>
      <c r="X63" s="5"/>
      <c r="Y63" s="5"/>
      <c r="Z63" s="5"/>
      <c r="AA63" s="5"/>
      <c r="AB63" s="5"/>
      <c r="AC63" s="5">
        <v>6.6203703703703696E-5</v>
      </c>
      <c r="AD63" s="5"/>
      <c r="AE63" s="5"/>
      <c r="AF63" s="5"/>
      <c r="AG63" s="5"/>
      <c r="AH63" s="5"/>
      <c r="AI63" s="5"/>
      <c r="AJ63" s="5">
        <v>6.1828703703703698E-5</v>
      </c>
      <c r="AK63" s="60"/>
      <c r="AL63" s="5"/>
      <c r="AM63" s="5"/>
      <c r="AN63" s="5"/>
      <c r="AO63" s="5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</row>
    <row r="64" spans="2:152">
      <c r="B64" s="3" t="s">
        <v>62</v>
      </c>
      <c r="C64" s="4">
        <f t="shared" ref="C64:C105" si="17">W64</f>
        <v>6.8668981481481483E-5</v>
      </c>
      <c r="D64" s="4">
        <f t="shared" si="15"/>
        <v>6.5601851851851859E-5</v>
      </c>
      <c r="E64" s="16" t="s">
        <v>108</v>
      </c>
      <c r="F64" s="5"/>
      <c r="G64" s="5"/>
      <c r="H64" s="5"/>
      <c r="I64" s="5"/>
      <c r="J64" s="5"/>
      <c r="K64" s="5"/>
      <c r="L64" s="5"/>
      <c r="M64" s="5"/>
      <c r="N64" s="5">
        <v>7.0127314814814816E-5</v>
      </c>
      <c r="O64" s="5"/>
      <c r="P64" s="5">
        <v>6.6504629629629642E-5</v>
      </c>
      <c r="Q64" s="5"/>
      <c r="R64" s="5"/>
      <c r="S64" s="5"/>
      <c r="T64" s="5">
        <v>7.241898148148148E-5</v>
      </c>
      <c r="U64" s="5"/>
      <c r="V64" s="5"/>
      <c r="W64" s="5">
        <v>6.8668981481481483E-5</v>
      </c>
      <c r="X64" s="5"/>
      <c r="Y64" s="5"/>
      <c r="Z64" s="5"/>
      <c r="AA64" s="5"/>
      <c r="AB64" s="5"/>
      <c r="AC64" s="5">
        <v>6.782407407407407E-5</v>
      </c>
      <c r="AD64" s="5"/>
      <c r="AE64" s="5"/>
      <c r="AF64" s="5"/>
      <c r="AG64" s="5"/>
      <c r="AH64" s="5"/>
      <c r="AI64" s="5"/>
      <c r="AJ64" s="5">
        <v>6.5601851851851859E-5</v>
      </c>
      <c r="AK64" s="60"/>
      <c r="AL64" s="5"/>
      <c r="AM64" s="5"/>
      <c r="AN64" s="5"/>
      <c r="AO64" s="5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</row>
    <row r="65" spans="2:152">
      <c r="B65" s="3" t="s">
        <v>63</v>
      </c>
      <c r="C65" s="4">
        <f t="shared" si="17"/>
        <v>8.8437499999999988E-5</v>
      </c>
      <c r="D65" s="4">
        <f t="shared" si="15"/>
        <v>8.6516203703703709E-5</v>
      </c>
      <c r="E65" s="16" t="s">
        <v>154</v>
      </c>
      <c r="F65" s="5"/>
      <c r="G65" s="5"/>
      <c r="H65" s="5"/>
      <c r="I65" s="5">
        <v>8.8263888888888905E-5</v>
      </c>
      <c r="J65" s="5"/>
      <c r="K65" s="5"/>
      <c r="L65" s="5"/>
      <c r="M65" s="5"/>
      <c r="N65" s="5"/>
      <c r="O65" s="5"/>
      <c r="P65" s="5"/>
      <c r="Q65" s="5"/>
      <c r="R65" s="5"/>
      <c r="S65" s="5">
        <v>8.9768518518518526E-5</v>
      </c>
      <c r="T65" s="5">
        <v>8.7858796296296288E-5</v>
      </c>
      <c r="U65" s="5">
        <v>8.6898148148148162E-5</v>
      </c>
      <c r="V65" s="5"/>
      <c r="W65" s="5">
        <v>8.8437499999999988E-5</v>
      </c>
      <c r="X65" s="5"/>
      <c r="Y65" s="5"/>
      <c r="Z65" s="5"/>
      <c r="AA65" s="5"/>
      <c r="AB65" s="5">
        <v>8.6516203703703709E-5</v>
      </c>
      <c r="AC65" s="5">
        <v>9.5486111111111116E-5</v>
      </c>
      <c r="AD65" s="5"/>
      <c r="AE65" s="5"/>
      <c r="AF65" s="5"/>
      <c r="AG65" s="5"/>
      <c r="AH65" s="5"/>
      <c r="AI65" s="5"/>
      <c r="AJ65" s="5">
        <v>9.0543981481481487E-5</v>
      </c>
      <c r="AK65" s="5">
        <v>9.7326388888888915E-5</v>
      </c>
      <c r="AL65" s="5"/>
      <c r="AM65" s="5"/>
      <c r="AN65" s="5"/>
      <c r="AO65" s="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</row>
    <row r="66" spans="2:152">
      <c r="B66" s="3" t="s">
        <v>64</v>
      </c>
      <c r="C66" s="4">
        <f t="shared" si="17"/>
        <v>9.9328703703703702E-5</v>
      </c>
      <c r="D66" s="4">
        <f t="shared" si="15"/>
        <v>9.431712962962962E-5</v>
      </c>
      <c r="E66" s="16" t="s">
        <v>108</v>
      </c>
      <c r="F66" s="5"/>
      <c r="G66" s="5"/>
      <c r="H66" s="5">
        <v>1.0090277777777779E-4</v>
      </c>
      <c r="I66" s="5"/>
      <c r="J66" s="5"/>
      <c r="K66" s="5"/>
      <c r="L66" s="5"/>
      <c r="M66" s="5"/>
      <c r="N66" s="5">
        <v>9.5868055555555542E-5</v>
      </c>
      <c r="O66" s="5"/>
      <c r="P66" s="5"/>
      <c r="Q66" s="5"/>
      <c r="R66" s="5"/>
      <c r="S66" s="5"/>
      <c r="T66" s="5">
        <v>9.4965277777777786E-5</v>
      </c>
      <c r="U66" s="5"/>
      <c r="V66" s="5"/>
      <c r="W66" s="5">
        <v>9.9328703703703702E-5</v>
      </c>
      <c r="X66" s="5"/>
      <c r="Y66" s="5"/>
      <c r="Z66" s="5"/>
      <c r="AA66" s="5"/>
      <c r="AB66" s="5"/>
      <c r="AC66" s="5">
        <v>1.1741898148148148E-4</v>
      </c>
      <c r="AD66" s="5"/>
      <c r="AE66" s="5"/>
      <c r="AF66" s="5"/>
      <c r="AG66" s="5"/>
      <c r="AH66" s="5"/>
      <c r="AI66" s="5"/>
      <c r="AJ66" s="5">
        <v>9.431712962962962E-5</v>
      </c>
      <c r="AK66" s="60"/>
      <c r="AL66" s="5"/>
      <c r="AM66" s="5"/>
      <c r="AN66" s="5"/>
      <c r="AO66" s="5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</row>
    <row r="67" spans="2:152">
      <c r="B67" s="3" t="s">
        <v>65</v>
      </c>
      <c r="C67" s="4">
        <f t="shared" si="17"/>
        <v>7.909722222222221E-5</v>
      </c>
      <c r="D67" s="4">
        <f t="shared" si="15"/>
        <v>7.2986111111111111E-5</v>
      </c>
      <c r="E67" s="16" t="s">
        <v>108</v>
      </c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>
        <v>8.287037037037037E-5</v>
      </c>
      <c r="T67" s="5">
        <v>7.3657407407407414E-5</v>
      </c>
      <c r="U67" s="5"/>
      <c r="V67" s="5"/>
      <c r="W67" s="5">
        <v>7.909722222222221E-5</v>
      </c>
      <c r="X67" s="5"/>
      <c r="Y67" s="5"/>
      <c r="Z67" s="5"/>
      <c r="AA67" s="5"/>
      <c r="AB67" s="5"/>
      <c r="AC67" s="5">
        <v>7.63425925925926E-5</v>
      </c>
      <c r="AD67" s="5"/>
      <c r="AE67" s="5"/>
      <c r="AF67" s="5"/>
      <c r="AG67" s="5"/>
      <c r="AH67" s="5"/>
      <c r="AI67" s="5"/>
      <c r="AJ67" s="5">
        <v>7.2986111111111111E-5</v>
      </c>
      <c r="AK67" s="5">
        <v>8.5335648148148144E-5</v>
      </c>
      <c r="AL67" s="5"/>
      <c r="AM67" s="5"/>
      <c r="AN67" s="5"/>
      <c r="AO67" s="5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</row>
    <row r="68" spans="2:152">
      <c r="B68" s="3" t="s">
        <v>66</v>
      </c>
      <c r="C68" s="4">
        <f t="shared" si="17"/>
        <v>8.5138888888888883E-5</v>
      </c>
      <c r="D68" s="4">
        <f t="shared" si="15"/>
        <v>7.7511574074074069E-5</v>
      </c>
      <c r="E68" s="16" t="s">
        <v>108</v>
      </c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>
        <v>8.0138888888888884E-5</v>
      </c>
      <c r="U68" s="5"/>
      <c r="V68" s="5"/>
      <c r="W68" s="5">
        <v>8.5138888888888883E-5</v>
      </c>
      <c r="X68" s="5"/>
      <c r="Y68" s="5"/>
      <c r="Z68" s="5"/>
      <c r="AA68" s="5"/>
      <c r="AB68" s="5"/>
      <c r="AC68" s="5">
        <v>7.7824074074074083E-5</v>
      </c>
      <c r="AD68" s="5"/>
      <c r="AE68" s="5"/>
      <c r="AF68" s="5"/>
      <c r="AG68" s="5"/>
      <c r="AH68" s="5"/>
      <c r="AI68" s="5"/>
      <c r="AJ68" s="5">
        <v>7.7511574074074069E-5</v>
      </c>
      <c r="AK68" s="60"/>
      <c r="AL68" s="5"/>
      <c r="AM68" s="5"/>
      <c r="AN68" s="5"/>
      <c r="AO68" s="5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</row>
    <row r="69" spans="2:152">
      <c r="B69" s="3" t="s">
        <v>67</v>
      </c>
      <c r="C69" s="4">
        <f t="shared" si="17"/>
        <v>1.3335648148148148E-4</v>
      </c>
      <c r="D69" s="4">
        <f t="shared" si="15"/>
        <v>1.2420138888888889E-4</v>
      </c>
      <c r="E69" s="16" t="s">
        <v>108</v>
      </c>
      <c r="F69" s="5"/>
      <c r="G69" s="5"/>
      <c r="H69" s="5"/>
      <c r="I69" s="5"/>
      <c r="J69" s="5"/>
      <c r="K69" s="5"/>
      <c r="L69" s="5"/>
      <c r="M69" s="5"/>
      <c r="N69" s="5">
        <v>1.2597222222222222E-4</v>
      </c>
      <c r="O69" s="5"/>
      <c r="P69" s="5"/>
      <c r="Q69" s="5"/>
      <c r="R69" s="5"/>
      <c r="S69" s="5">
        <v>1.2421296296296293E-4</v>
      </c>
      <c r="T69" s="5">
        <v>1.2436342592592591E-4</v>
      </c>
      <c r="U69" s="5"/>
      <c r="V69" s="5"/>
      <c r="W69" s="5">
        <v>1.3335648148148148E-4</v>
      </c>
      <c r="X69" s="5"/>
      <c r="Y69" s="5"/>
      <c r="Z69" s="5"/>
      <c r="AA69" s="5"/>
      <c r="AB69" s="5"/>
      <c r="AC69" s="5">
        <v>1.2730324074074073E-4</v>
      </c>
      <c r="AD69" s="5"/>
      <c r="AE69" s="5"/>
      <c r="AF69" s="5"/>
      <c r="AG69" s="5"/>
      <c r="AH69" s="5"/>
      <c r="AI69" s="5"/>
      <c r="AJ69" s="5">
        <v>1.2420138888888889E-4</v>
      </c>
      <c r="AK69" s="60"/>
      <c r="AL69" s="5"/>
      <c r="AM69" s="5"/>
      <c r="AN69" s="5"/>
      <c r="AO69" s="5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</row>
    <row r="70" spans="2:152">
      <c r="B70" s="3" t="s">
        <v>68</v>
      </c>
      <c r="C70" s="4">
        <f t="shared" si="17"/>
        <v>1.1640046296296295E-4</v>
      </c>
      <c r="D70" s="4">
        <f t="shared" si="15"/>
        <v>8.8842592592592605E-5</v>
      </c>
      <c r="E70" s="16" t="s">
        <v>146</v>
      </c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>
        <v>9.4120370370370373E-5</v>
      </c>
      <c r="T70" s="5">
        <v>8.8842592592592605E-5</v>
      </c>
      <c r="U70" s="5"/>
      <c r="V70" s="5"/>
      <c r="W70" s="5">
        <v>1.1640046296296295E-4</v>
      </c>
      <c r="X70" s="5"/>
      <c r="Y70" s="5"/>
      <c r="Z70" s="5"/>
      <c r="AA70" s="5"/>
      <c r="AB70" s="5"/>
      <c r="AC70" s="5">
        <v>1.0295138888888888E-4</v>
      </c>
      <c r="AD70" s="5"/>
      <c r="AE70" s="5"/>
      <c r="AF70" s="5"/>
      <c r="AG70" s="5"/>
      <c r="AH70" s="5"/>
      <c r="AI70" s="5"/>
      <c r="AJ70" s="5">
        <v>9.9016203703703701E-5</v>
      </c>
      <c r="AK70" s="60"/>
      <c r="AL70" s="5"/>
      <c r="AM70" s="5"/>
      <c r="AN70" s="5"/>
      <c r="AO70" s="5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</row>
    <row r="71" spans="2:152">
      <c r="B71" s="3" t="s">
        <v>69</v>
      </c>
      <c r="C71" s="4">
        <f t="shared" si="17"/>
        <v>1.0528935185185184E-4</v>
      </c>
      <c r="D71" s="4">
        <f t="shared" ref="D71:D105" si="18">MIN(F71:AO71)</f>
        <v>9.4884259259259252E-5</v>
      </c>
      <c r="E71" s="16" t="s">
        <v>2</v>
      </c>
      <c r="F71" s="5"/>
      <c r="G71" s="5"/>
      <c r="H71" s="5"/>
      <c r="I71" s="5"/>
      <c r="J71" s="5"/>
      <c r="K71" s="5"/>
      <c r="L71" s="5">
        <v>1.0789351851851851E-4</v>
      </c>
      <c r="M71" s="5"/>
      <c r="N71" s="5">
        <v>1.1479166666666665E-4</v>
      </c>
      <c r="O71" s="5"/>
      <c r="P71" s="5"/>
      <c r="Q71" s="5"/>
      <c r="R71" s="5"/>
      <c r="S71" s="5">
        <v>1.1094907407407407E-4</v>
      </c>
      <c r="T71" s="5">
        <v>1.1476851851851851E-4</v>
      </c>
      <c r="U71" s="5"/>
      <c r="V71" s="5"/>
      <c r="W71" s="5">
        <v>1.0528935185185184E-4</v>
      </c>
      <c r="X71" s="5"/>
      <c r="Y71" s="5"/>
      <c r="Z71" s="5"/>
      <c r="AA71" s="5"/>
      <c r="AB71" s="5"/>
      <c r="AC71" s="5">
        <v>9.4884259259259252E-5</v>
      </c>
      <c r="AD71" s="5"/>
      <c r="AE71" s="5"/>
      <c r="AF71" s="5"/>
      <c r="AG71" s="5"/>
      <c r="AH71" s="5"/>
      <c r="AI71" s="5">
        <v>1.0265046296296296E-4</v>
      </c>
      <c r="AJ71" s="5">
        <v>1.1023148148148148E-4</v>
      </c>
      <c r="AK71" s="60"/>
      <c r="AL71" s="5"/>
      <c r="AM71" s="5"/>
      <c r="AN71" s="5"/>
      <c r="AO71" s="5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</row>
    <row r="72" spans="2:152">
      <c r="B72" s="3" t="s">
        <v>70</v>
      </c>
      <c r="C72" s="4">
        <f t="shared" si="17"/>
        <v>1.2593749999999999E-4</v>
      </c>
      <c r="D72" s="4">
        <f t="shared" si="18"/>
        <v>1.2364583333333333E-4</v>
      </c>
      <c r="E72" s="16" t="s">
        <v>1</v>
      </c>
      <c r="F72" s="5">
        <v>1.249537037037037E-4</v>
      </c>
      <c r="G72" s="5"/>
      <c r="H72" s="5">
        <v>1.3003472222222222E-4</v>
      </c>
      <c r="I72" s="5">
        <v>1.3685185185185184E-4</v>
      </c>
      <c r="J72" s="5"/>
      <c r="K72" s="5"/>
      <c r="L72" s="5"/>
      <c r="M72" s="5"/>
      <c r="N72" s="5">
        <v>1.2574074074074074E-4</v>
      </c>
      <c r="O72" s="5"/>
      <c r="P72" s="5"/>
      <c r="Q72" s="5">
        <v>1.2364583333333333E-4</v>
      </c>
      <c r="R72" s="5"/>
      <c r="S72" s="5">
        <v>1.3348379629629629E-4</v>
      </c>
      <c r="T72" s="5">
        <v>1.2628472222222221E-4</v>
      </c>
      <c r="U72" s="5"/>
      <c r="V72" s="5"/>
      <c r="W72" s="5">
        <v>1.2593749999999999E-4</v>
      </c>
      <c r="X72" s="5"/>
      <c r="Y72" s="5"/>
      <c r="Z72" s="5"/>
      <c r="AA72" s="5"/>
      <c r="AB72" s="5"/>
      <c r="AC72" s="5">
        <v>1.2395833333333334E-4</v>
      </c>
      <c r="AD72" s="5"/>
      <c r="AE72" s="5"/>
      <c r="AF72" s="5"/>
      <c r="AG72" s="5"/>
      <c r="AH72" s="5"/>
      <c r="AI72" s="5"/>
      <c r="AJ72" s="5">
        <v>1.2634259259259258E-4</v>
      </c>
      <c r="AK72" s="60"/>
      <c r="AL72" s="5"/>
      <c r="AM72" s="5"/>
      <c r="AN72" s="5"/>
      <c r="AO72" s="5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</row>
    <row r="73" spans="2:152">
      <c r="B73" s="3" t="s">
        <v>71</v>
      </c>
      <c r="C73" s="4">
        <f t="shared" si="17"/>
        <v>1.2886574074074075E-4</v>
      </c>
      <c r="D73" s="4">
        <f t="shared" si="18"/>
        <v>1.236921296296296E-4</v>
      </c>
      <c r="E73" s="16" t="s">
        <v>1</v>
      </c>
      <c r="F73" s="5"/>
      <c r="G73" s="5"/>
      <c r="H73" s="5">
        <v>1.4177083333333335E-4</v>
      </c>
      <c r="I73" s="5"/>
      <c r="J73" s="5"/>
      <c r="K73" s="5"/>
      <c r="L73" s="5"/>
      <c r="M73" s="5"/>
      <c r="N73" s="5"/>
      <c r="O73" s="5"/>
      <c r="P73" s="5"/>
      <c r="Q73" s="5">
        <v>1.236921296296296E-4</v>
      </c>
      <c r="R73" s="5"/>
      <c r="S73" s="5"/>
      <c r="T73" s="5">
        <v>1.2373842592592593E-4</v>
      </c>
      <c r="U73" s="5"/>
      <c r="V73" s="5"/>
      <c r="W73" s="5">
        <v>1.2886574074074075E-4</v>
      </c>
      <c r="X73" s="5"/>
      <c r="Y73" s="5"/>
      <c r="Z73" s="5"/>
      <c r="AA73" s="5"/>
      <c r="AB73" s="5"/>
      <c r="AC73" s="5">
        <v>1.2664351851851853E-4</v>
      </c>
      <c r="AD73" s="5"/>
      <c r="AE73" s="5"/>
      <c r="AF73" s="5"/>
      <c r="AG73" s="5"/>
      <c r="AH73" s="5"/>
      <c r="AI73" s="5"/>
      <c r="AJ73" s="5">
        <v>1.2659722222222223E-4</v>
      </c>
      <c r="AK73" s="60"/>
      <c r="AL73" s="5"/>
      <c r="AM73" s="5"/>
      <c r="AN73" s="5"/>
      <c r="AO73" s="5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</row>
    <row r="74" spans="2:152">
      <c r="B74" s="3" t="s">
        <v>72</v>
      </c>
      <c r="C74" s="4">
        <f t="shared" si="17"/>
        <v>7.4328703703703704E-5</v>
      </c>
      <c r="D74" s="4">
        <f t="shared" si="18"/>
        <v>6.9317129629629636E-5</v>
      </c>
      <c r="E74" s="16" t="s">
        <v>108</v>
      </c>
      <c r="F74" s="5"/>
      <c r="G74" s="5"/>
      <c r="H74" s="5"/>
      <c r="I74" s="5"/>
      <c r="J74" s="5"/>
      <c r="K74" s="5"/>
      <c r="L74" s="5"/>
      <c r="M74" s="5"/>
      <c r="N74" s="5">
        <v>7.7256944444444451E-5</v>
      </c>
      <c r="O74" s="5"/>
      <c r="P74" s="5"/>
      <c r="Q74" s="5"/>
      <c r="R74" s="5"/>
      <c r="S74" s="5"/>
      <c r="T74" s="5">
        <v>7.4560185185185184E-5</v>
      </c>
      <c r="U74" s="5"/>
      <c r="V74" s="5"/>
      <c r="W74" s="5">
        <v>7.4328703703703704E-5</v>
      </c>
      <c r="X74" s="5"/>
      <c r="Y74" s="5"/>
      <c r="Z74" s="5"/>
      <c r="AA74" s="5"/>
      <c r="AB74" s="5"/>
      <c r="AC74" s="5">
        <v>7.5104166666666665E-5</v>
      </c>
      <c r="AD74" s="5"/>
      <c r="AE74" s="5"/>
      <c r="AF74" s="5"/>
      <c r="AG74" s="5"/>
      <c r="AH74" s="5"/>
      <c r="AI74" s="5"/>
      <c r="AJ74" s="5">
        <v>6.9317129629629636E-5</v>
      </c>
      <c r="AK74" s="60"/>
      <c r="AL74" s="5"/>
      <c r="AM74" s="5"/>
      <c r="AN74" s="5"/>
      <c r="AO74" s="5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</row>
    <row r="75" spans="2:152">
      <c r="B75" s="3" t="s">
        <v>73</v>
      </c>
      <c r="C75" s="4">
        <f t="shared" si="17"/>
        <v>1.1487268518518519E-4</v>
      </c>
      <c r="D75" s="4">
        <f t="shared" si="18"/>
        <v>1.1100694444444444E-4</v>
      </c>
      <c r="E75" s="16" t="s">
        <v>108</v>
      </c>
      <c r="F75" s="13"/>
      <c r="G75" s="13"/>
      <c r="H75" s="5"/>
      <c r="I75" s="13">
        <v>1.2056712962962963E-4</v>
      </c>
      <c r="J75" s="13">
        <v>1.1229166666666668E-4</v>
      </c>
      <c r="K75" s="13"/>
      <c r="L75" s="13"/>
      <c r="M75" s="13"/>
      <c r="N75" s="5"/>
      <c r="O75" s="5"/>
      <c r="P75" s="5"/>
      <c r="Q75" s="5"/>
      <c r="R75" s="13"/>
      <c r="S75" s="5"/>
      <c r="T75" s="13">
        <v>1.1453703703703706E-4</v>
      </c>
      <c r="U75" s="13"/>
      <c r="V75" s="13"/>
      <c r="W75" s="5">
        <v>1.1487268518518519E-4</v>
      </c>
      <c r="X75" s="5"/>
      <c r="Y75" s="5"/>
      <c r="Z75" s="5"/>
      <c r="AA75" s="13"/>
      <c r="AB75" s="13"/>
      <c r="AC75" s="5">
        <v>1.1461805555555556E-4</v>
      </c>
      <c r="AD75" s="5"/>
      <c r="AE75" s="5"/>
      <c r="AF75" s="5"/>
      <c r="AG75" s="5"/>
      <c r="AH75" s="5"/>
      <c r="AI75" s="5"/>
      <c r="AJ75" s="5">
        <v>1.1100694444444444E-4</v>
      </c>
      <c r="AK75" s="60"/>
      <c r="AL75" s="5"/>
      <c r="AM75" s="5"/>
      <c r="AN75" s="5"/>
      <c r="AO75" s="13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</row>
    <row r="76" spans="2:152">
      <c r="B76" s="3" t="s">
        <v>74</v>
      </c>
      <c r="C76" s="4">
        <f t="shared" si="17"/>
        <v>9.0509259259259254E-5</v>
      </c>
      <c r="D76" s="4">
        <f t="shared" si="18"/>
        <v>8.9247685185185195E-5</v>
      </c>
      <c r="E76" s="16" t="s">
        <v>1</v>
      </c>
      <c r="F76" s="5"/>
      <c r="G76" s="5"/>
      <c r="H76" s="5"/>
      <c r="I76" s="5"/>
      <c r="J76" s="5"/>
      <c r="K76" s="5"/>
      <c r="L76" s="5"/>
      <c r="M76" s="5"/>
      <c r="N76" s="5">
        <v>9.3009259259259247E-5</v>
      </c>
      <c r="O76" s="5"/>
      <c r="P76" s="5"/>
      <c r="Q76" s="5">
        <v>8.9247685185185195E-5</v>
      </c>
      <c r="R76" s="5"/>
      <c r="S76" s="5">
        <v>9.1932870370370367E-5</v>
      </c>
      <c r="T76" s="5">
        <v>9.1145833333333337E-5</v>
      </c>
      <c r="U76" s="5"/>
      <c r="V76" s="5"/>
      <c r="W76" s="5">
        <v>9.0509259259259254E-5</v>
      </c>
      <c r="X76" s="5"/>
      <c r="Y76" s="5"/>
      <c r="Z76" s="5"/>
      <c r="AA76" s="5"/>
      <c r="AB76" s="5"/>
      <c r="AC76" s="5">
        <v>9.106481481481483E-5</v>
      </c>
      <c r="AD76" s="5"/>
      <c r="AE76" s="5"/>
      <c r="AF76" s="5"/>
      <c r="AG76" s="5"/>
      <c r="AH76" s="5"/>
      <c r="AI76" s="5"/>
      <c r="AJ76" s="5">
        <v>9.0104166666666664E-5</v>
      </c>
      <c r="AK76" s="60"/>
      <c r="AL76" s="5"/>
      <c r="AM76" s="5"/>
      <c r="AN76" s="5"/>
      <c r="AO76" s="5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</row>
    <row r="77" spans="2:152">
      <c r="B77" s="3" t="s">
        <v>75</v>
      </c>
      <c r="C77" s="4">
        <f t="shared" si="17"/>
        <v>8.4247685185185196E-5</v>
      </c>
      <c r="D77" s="4">
        <f t="shared" si="18"/>
        <v>7.7280092592592588E-5</v>
      </c>
      <c r="E77" s="16" t="s">
        <v>2</v>
      </c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>
        <v>8.3333333333333331E-5</v>
      </c>
      <c r="U77" s="5"/>
      <c r="V77" s="5"/>
      <c r="W77" s="5">
        <v>8.4247685185185196E-5</v>
      </c>
      <c r="X77" s="5"/>
      <c r="Y77" s="5"/>
      <c r="Z77" s="5"/>
      <c r="AA77" s="5"/>
      <c r="AB77" s="5"/>
      <c r="AC77" s="5">
        <v>7.7280092592592588E-5</v>
      </c>
      <c r="AD77" s="5"/>
      <c r="AE77" s="5"/>
      <c r="AF77" s="5"/>
      <c r="AG77" s="5"/>
      <c r="AH77" s="5"/>
      <c r="AI77" s="5"/>
      <c r="AJ77" s="5">
        <v>8.6851851851851847E-5</v>
      </c>
      <c r="AK77" s="60"/>
      <c r="AL77" s="5"/>
      <c r="AM77" s="5"/>
      <c r="AN77" s="5"/>
      <c r="AO77" s="5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</row>
    <row r="78" spans="2:152">
      <c r="B78" s="3" t="s">
        <v>76</v>
      </c>
      <c r="C78" s="4">
        <f t="shared" si="17"/>
        <v>5.9756944444444446E-5</v>
      </c>
      <c r="D78" s="4">
        <f t="shared" si="18"/>
        <v>5.9328703703703698E-5</v>
      </c>
      <c r="E78" s="16" t="s">
        <v>108</v>
      </c>
      <c r="F78" s="5"/>
      <c r="G78" s="5"/>
      <c r="H78" s="5"/>
      <c r="I78" s="5">
        <v>6.3576388888888895E-5</v>
      </c>
      <c r="J78" s="5"/>
      <c r="K78" s="5"/>
      <c r="L78" s="5"/>
      <c r="M78" s="5"/>
      <c r="N78" s="5"/>
      <c r="O78" s="5"/>
      <c r="P78" s="5"/>
      <c r="Q78" s="5"/>
      <c r="R78" s="5"/>
      <c r="S78" s="5"/>
      <c r="T78" s="5">
        <v>6.3981481481481498E-5</v>
      </c>
      <c r="U78" s="5"/>
      <c r="V78" s="5"/>
      <c r="W78" s="5">
        <v>5.9756944444444446E-5</v>
      </c>
      <c r="X78" s="5"/>
      <c r="Y78" s="5"/>
      <c r="Z78" s="5"/>
      <c r="AA78" s="5"/>
      <c r="AB78" s="5"/>
      <c r="AC78" s="5">
        <v>6.2986111111111112E-5</v>
      </c>
      <c r="AD78" s="5"/>
      <c r="AE78" s="5"/>
      <c r="AF78" s="5"/>
      <c r="AG78" s="5"/>
      <c r="AH78" s="5"/>
      <c r="AI78" s="5"/>
      <c r="AJ78" s="5">
        <v>5.9328703703703698E-5</v>
      </c>
      <c r="AK78" s="60"/>
      <c r="AL78" s="5"/>
      <c r="AM78" s="5"/>
      <c r="AN78" s="5"/>
      <c r="AO78" s="5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</row>
    <row r="79" spans="2:152">
      <c r="B79" s="3" t="s">
        <v>77</v>
      </c>
      <c r="C79" s="4">
        <f t="shared" si="17"/>
        <v>6.087962962962962E-5</v>
      </c>
      <c r="D79" s="4">
        <f t="shared" si="18"/>
        <v>5.9062499999999999E-5</v>
      </c>
      <c r="E79" s="16" t="s">
        <v>108</v>
      </c>
      <c r="F79" s="5"/>
      <c r="G79" s="5"/>
      <c r="H79" s="5">
        <v>6.5381944444444447E-5</v>
      </c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>
        <v>5.9456018518518527E-5</v>
      </c>
      <c r="U79" s="5"/>
      <c r="V79" s="5"/>
      <c r="W79" s="5">
        <v>6.087962962962962E-5</v>
      </c>
      <c r="X79" s="5"/>
      <c r="Y79" s="5"/>
      <c r="Z79" s="5"/>
      <c r="AA79" s="5"/>
      <c r="AB79" s="5"/>
      <c r="AC79" s="5">
        <v>9.5833333333333309E-5</v>
      </c>
      <c r="AD79" s="5"/>
      <c r="AE79" s="5"/>
      <c r="AF79" s="5"/>
      <c r="AG79" s="5"/>
      <c r="AH79" s="5"/>
      <c r="AI79" s="5"/>
      <c r="AJ79" s="5">
        <v>5.9062499999999999E-5</v>
      </c>
      <c r="AK79" s="60"/>
      <c r="AL79" s="5"/>
      <c r="AM79" s="5">
        <v>6.6469907407407409E-5</v>
      </c>
      <c r="AN79" s="5"/>
      <c r="AO79" s="5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</row>
    <row r="80" spans="2:152">
      <c r="B80" s="3" t="s">
        <v>78</v>
      </c>
      <c r="C80" s="4">
        <f t="shared" si="17"/>
        <v>9.0567129629629637E-5</v>
      </c>
      <c r="D80" s="4">
        <f t="shared" si="18"/>
        <v>8.8981481481481482E-5</v>
      </c>
      <c r="E80" s="16" t="s">
        <v>1</v>
      </c>
      <c r="F80" s="5"/>
      <c r="G80" s="5"/>
      <c r="H80" s="5"/>
      <c r="I80" s="5"/>
      <c r="J80" s="5"/>
      <c r="K80" s="5"/>
      <c r="L80" s="5"/>
      <c r="M80" s="5"/>
      <c r="N80" s="5">
        <v>9.3113425925925918E-5</v>
      </c>
      <c r="O80" s="5"/>
      <c r="P80" s="5"/>
      <c r="Q80" s="5">
        <v>8.8981481481481482E-5</v>
      </c>
      <c r="R80" s="5"/>
      <c r="S80" s="5"/>
      <c r="T80" s="5">
        <v>9.0740740740740734E-5</v>
      </c>
      <c r="U80" s="5"/>
      <c r="V80" s="5"/>
      <c r="W80" s="5">
        <v>9.0567129629629637E-5</v>
      </c>
      <c r="X80" s="5"/>
      <c r="Y80" s="5"/>
      <c r="Z80" s="5"/>
      <c r="AA80" s="5"/>
      <c r="AB80" s="5"/>
      <c r="AC80" s="5">
        <v>9.4872685185185183E-5</v>
      </c>
      <c r="AD80" s="5"/>
      <c r="AE80" s="5"/>
      <c r="AF80" s="5"/>
      <c r="AG80" s="5"/>
      <c r="AH80" s="5"/>
      <c r="AI80" s="5"/>
      <c r="AJ80" s="5">
        <v>9.0914351851851857E-5</v>
      </c>
      <c r="AK80" s="60"/>
      <c r="AL80" s="5"/>
      <c r="AM80" s="5"/>
      <c r="AN80" s="5"/>
      <c r="AO80" s="5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</row>
    <row r="81" spans="2:152">
      <c r="B81" s="3" t="s">
        <v>79</v>
      </c>
      <c r="C81" s="4">
        <f t="shared" si="17"/>
        <v>1.2408564814814815E-4</v>
      </c>
      <c r="D81" s="4">
        <f t="shared" si="18"/>
        <v>1.1758101851851853E-4</v>
      </c>
      <c r="E81" s="16" t="s">
        <v>146</v>
      </c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>
        <v>1.1758101851851853E-4</v>
      </c>
      <c r="U81" s="5"/>
      <c r="V81" s="5"/>
      <c r="W81" s="5">
        <v>1.2408564814814815E-4</v>
      </c>
      <c r="X81" s="5"/>
      <c r="Y81" s="5"/>
      <c r="Z81" s="5"/>
      <c r="AA81" s="5"/>
      <c r="AB81" s="5"/>
      <c r="AC81" s="5">
        <v>1.1778935185185185E-4</v>
      </c>
      <c r="AD81" s="5"/>
      <c r="AE81" s="5"/>
      <c r="AF81" s="5"/>
      <c r="AG81" s="5"/>
      <c r="AH81" s="5"/>
      <c r="AI81" s="5"/>
      <c r="AJ81" s="5">
        <v>1.205787037037037E-4</v>
      </c>
      <c r="AK81" s="60"/>
      <c r="AL81" s="5"/>
      <c r="AM81" s="5"/>
      <c r="AN81" s="5"/>
      <c r="AO81" s="5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</row>
    <row r="82" spans="2:152">
      <c r="B82" s="3" t="s">
        <v>80</v>
      </c>
      <c r="C82" s="4">
        <f t="shared" si="17"/>
        <v>1.1909722222222221E-4</v>
      </c>
      <c r="D82" s="4">
        <f t="shared" si="18"/>
        <v>1.1539351851851853E-4</v>
      </c>
      <c r="E82" s="16" t="s">
        <v>2</v>
      </c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>
        <v>1.1831018518518518E-4</v>
      </c>
      <c r="U82" s="5"/>
      <c r="V82" s="5"/>
      <c r="W82" s="5">
        <v>1.1909722222222221E-4</v>
      </c>
      <c r="X82" s="5"/>
      <c r="Y82" s="5"/>
      <c r="Z82" s="5"/>
      <c r="AA82" s="5"/>
      <c r="AB82" s="5"/>
      <c r="AC82" s="5">
        <v>1.1539351851851853E-4</v>
      </c>
      <c r="AD82" s="5"/>
      <c r="AE82" s="5"/>
      <c r="AF82" s="5"/>
      <c r="AG82" s="5"/>
      <c r="AH82" s="5">
        <v>1.2609953703703703E-4</v>
      </c>
      <c r="AI82" s="5"/>
      <c r="AJ82" s="5">
        <v>1.2042824074074073E-4</v>
      </c>
      <c r="AK82" s="60"/>
      <c r="AL82" s="5"/>
      <c r="AM82" s="5"/>
      <c r="AN82" s="5"/>
      <c r="AO82" s="5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</row>
    <row r="83" spans="2:152">
      <c r="B83" s="3" t="s">
        <v>81</v>
      </c>
      <c r="C83" s="4">
        <f t="shared" si="17"/>
        <v>8.4224537037037045E-5</v>
      </c>
      <c r="D83" s="4">
        <f t="shared" si="18"/>
        <v>8.1817129629629641E-5</v>
      </c>
      <c r="E83" s="16" t="s">
        <v>3</v>
      </c>
      <c r="F83" s="5"/>
      <c r="G83" s="5"/>
      <c r="H83" s="5">
        <v>9.4282407407407414E-5</v>
      </c>
      <c r="I83" s="5"/>
      <c r="J83" s="5"/>
      <c r="K83" s="5"/>
      <c r="L83" s="5"/>
      <c r="M83" s="5"/>
      <c r="N83" s="5"/>
      <c r="O83" s="5"/>
      <c r="P83" s="5"/>
      <c r="Q83" s="5"/>
      <c r="R83" s="5"/>
      <c r="S83" s="5">
        <v>8.4976851851851855E-5</v>
      </c>
      <c r="T83" s="5">
        <v>8.3645833333333345E-5</v>
      </c>
      <c r="U83" s="5"/>
      <c r="V83" s="5"/>
      <c r="W83" s="5">
        <v>8.4224537037037045E-5</v>
      </c>
      <c r="X83" s="5"/>
      <c r="Y83" s="5"/>
      <c r="Z83" s="5"/>
      <c r="AA83" s="5"/>
      <c r="AB83" s="5"/>
      <c r="AC83" s="5">
        <v>8.267361111111111E-5</v>
      </c>
      <c r="AD83" s="5"/>
      <c r="AE83" s="5"/>
      <c r="AF83" s="5"/>
      <c r="AG83" s="5"/>
      <c r="AH83" s="5"/>
      <c r="AI83" s="5"/>
      <c r="AJ83" s="5">
        <v>8.5162037037037034E-5</v>
      </c>
      <c r="AK83" s="60"/>
      <c r="AL83" s="5"/>
      <c r="AM83" s="5">
        <v>8.1817129629629641E-5</v>
      </c>
      <c r="AN83" s="5"/>
      <c r="AO83" s="5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</row>
    <row r="84" spans="2:152">
      <c r="B84" s="3" t="s">
        <v>82</v>
      </c>
      <c r="C84" s="4">
        <f t="shared" si="17"/>
        <v>9.0277777777777774E-5</v>
      </c>
      <c r="D84" s="4">
        <f t="shared" si="18"/>
        <v>8.9282407407407401E-5</v>
      </c>
      <c r="E84" s="16" t="s">
        <v>145</v>
      </c>
      <c r="F84" s="5"/>
      <c r="G84" s="5"/>
      <c r="H84" s="5">
        <v>9.7534722222222218E-5</v>
      </c>
      <c r="I84" s="5"/>
      <c r="J84" s="5"/>
      <c r="K84" s="5"/>
      <c r="L84" s="5"/>
      <c r="M84" s="5"/>
      <c r="N84" s="5">
        <v>9.5208333333333362E-5</v>
      </c>
      <c r="O84" s="5"/>
      <c r="P84" s="5"/>
      <c r="Q84" s="5"/>
      <c r="R84" s="5">
        <v>8.9282407407407401E-5</v>
      </c>
      <c r="S84" s="5">
        <v>1.0373842592592591E-4</v>
      </c>
      <c r="T84" s="5">
        <v>9.6041666666666679E-5</v>
      </c>
      <c r="U84" s="5"/>
      <c r="V84" s="5"/>
      <c r="W84" s="5">
        <v>9.0277777777777774E-5</v>
      </c>
      <c r="X84" s="5"/>
      <c r="Y84" s="5"/>
      <c r="Z84" s="5"/>
      <c r="AA84" s="5"/>
      <c r="AB84" s="5"/>
      <c r="AC84" s="5">
        <v>8.9953703703703704E-5</v>
      </c>
      <c r="AD84" s="5"/>
      <c r="AE84" s="5"/>
      <c r="AF84" s="5"/>
      <c r="AG84" s="5"/>
      <c r="AH84" s="5"/>
      <c r="AI84" s="5"/>
      <c r="AJ84" s="5">
        <v>9.3506944444444453E-5</v>
      </c>
      <c r="AK84" s="60"/>
      <c r="AL84" s="5"/>
      <c r="AM84" s="5"/>
      <c r="AN84" s="5"/>
      <c r="AO84" s="5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</row>
    <row r="85" spans="2:152">
      <c r="B85" s="3" t="s">
        <v>83</v>
      </c>
      <c r="C85" s="4">
        <f t="shared" si="17"/>
        <v>9.9826388888888881E-5</v>
      </c>
      <c r="D85" s="4">
        <f t="shared" si="18"/>
        <v>9.266203703703704E-5</v>
      </c>
      <c r="E85" s="16" t="s">
        <v>2</v>
      </c>
      <c r="F85" s="5"/>
      <c r="G85" s="5"/>
      <c r="H85" s="5"/>
      <c r="I85" s="5"/>
      <c r="J85" s="5"/>
      <c r="K85" s="5"/>
      <c r="L85" s="5"/>
      <c r="M85" s="5"/>
      <c r="N85" s="5">
        <v>9.9467592592592579E-5</v>
      </c>
      <c r="O85" s="5"/>
      <c r="P85" s="5"/>
      <c r="Q85" s="5"/>
      <c r="R85" s="5"/>
      <c r="S85" s="5"/>
      <c r="T85" s="5">
        <v>9.4456018518518511E-5</v>
      </c>
      <c r="U85" s="5"/>
      <c r="V85" s="5"/>
      <c r="W85" s="5">
        <v>9.9826388888888881E-5</v>
      </c>
      <c r="X85" s="5"/>
      <c r="Y85" s="5"/>
      <c r="Z85" s="5"/>
      <c r="AA85" s="5"/>
      <c r="AB85" s="5"/>
      <c r="AC85" s="5">
        <v>9.266203703703704E-5</v>
      </c>
      <c r="AD85" s="5"/>
      <c r="AE85" s="5"/>
      <c r="AF85" s="5"/>
      <c r="AG85" s="5"/>
      <c r="AH85" s="5"/>
      <c r="AI85" s="5"/>
      <c r="AJ85" s="5">
        <v>9.4942129629629622E-5</v>
      </c>
      <c r="AK85" s="60"/>
      <c r="AL85" s="5"/>
      <c r="AM85" s="5"/>
      <c r="AN85" s="5"/>
      <c r="AO85" s="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</row>
    <row r="86" spans="2:152">
      <c r="B86" s="3" t="s">
        <v>84</v>
      </c>
      <c r="C86" s="4">
        <f t="shared" si="17"/>
        <v>9.6979166666666668E-5</v>
      </c>
      <c r="D86" s="4">
        <f t="shared" si="18"/>
        <v>9.3287037037037028E-5</v>
      </c>
      <c r="E86" s="16" t="s">
        <v>108</v>
      </c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>
        <v>9.4097222222222236E-5</v>
      </c>
      <c r="U86" s="5"/>
      <c r="V86" s="5"/>
      <c r="W86" s="5">
        <v>9.6979166666666668E-5</v>
      </c>
      <c r="X86" s="5"/>
      <c r="Y86" s="5"/>
      <c r="Z86" s="5"/>
      <c r="AA86" s="5"/>
      <c r="AB86" s="5"/>
      <c r="AC86" s="5">
        <v>9.5763888888888898E-5</v>
      </c>
      <c r="AD86" s="5"/>
      <c r="AE86" s="5"/>
      <c r="AF86" s="5"/>
      <c r="AG86" s="5"/>
      <c r="AH86" s="5"/>
      <c r="AI86" s="5"/>
      <c r="AJ86" s="5">
        <v>9.3287037037037028E-5</v>
      </c>
      <c r="AK86" s="60"/>
      <c r="AL86" s="5"/>
      <c r="AM86" s="5"/>
      <c r="AN86" s="5"/>
      <c r="AO86" s="5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</row>
    <row r="87" spans="2:152">
      <c r="B87" s="3" t="s">
        <v>85</v>
      </c>
      <c r="C87" s="4">
        <f t="shared" si="17"/>
        <v>1.2915509259259258E-4</v>
      </c>
      <c r="D87" s="4">
        <f t="shared" si="18"/>
        <v>1.2915509259259258E-4</v>
      </c>
      <c r="E87" s="16" t="s">
        <v>112</v>
      </c>
      <c r="F87" s="5"/>
      <c r="G87" s="5"/>
      <c r="H87" s="5"/>
      <c r="I87" s="5"/>
      <c r="J87" s="5"/>
      <c r="K87" s="5"/>
      <c r="L87" s="5"/>
      <c r="M87" s="5"/>
      <c r="N87" s="5">
        <v>1.2978009259259258E-4</v>
      </c>
      <c r="O87" s="5"/>
      <c r="P87" s="5"/>
      <c r="Q87" s="5"/>
      <c r="R87" s="5"/>
      <c r="S87" s="5"/>
      <c r="T87" s="5">
        <v>1.3103009259259261E-4</v>
      </c>
      <c r="U87" s="5"/>
      <c r="V87" s="5"/>
      <c r="W87" s="5">
        <v>1.2915509259259258E-4</v>
      </c>
      <c r="X87" s="5"/>
      <c r="Y87" s="5"/>
      <c r="Z87" s="5"/>
      <c r="AA87" s="5"/>
      <c r="AB87" s="5"/>
      <c r="AC87" s="5">
        <v>1.2916666666666667E-4</v>
      </c>
      <c r="AD87" s="5"/>
      <c r="AE87" s="5"/>
      <c r="AF87" s="5"/>
      <c r="AG87" s="5"/>
      <c r="AH87" s="5"/>
      <c r="AI87" s="5"/>
      <c r="AJ87" s="5">
        <v>1.320023148148148E-4</v>
      </c>
      <c r="AK87" s="5">
        <v>1.4987268518518518E-4</v>
      </c>
      <c r="AL87" s="5"/>
      <c r="AM87" s="5"/>
      <c r="AN87" s="5"/>
      <c r="AO87" s="5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</row>
    <row r="88" spans="2:152">
      <c r="B88" s="3" t="s">
        <v>86</v>
      </c>
      <c r="C88" s="4">
        <f t="shared" si="17"/>
        <v>1.2880787037037036E-4</v>
      </c>
      <c r="D88" s="4">
        <f t="shared" si="18"/>
        <v>1.2680555555555554E-4</v>
      </c>
      <c r="E88" s="16" t="s">
        <v>1</v>
      </c>
      <c r="F88" s="5"/>
      <c r="G88" s="5"/>
      <c r="H88" s="5"/>
      <c r="I88" s="5">
        <v>1.5836805555555556E-4</v>
      </c>
      <c r="J88" s="5"/>
      <c r="K88" s="5">
        <v>1.3715277777777776E-4</v>
      </c>
      <c r="L88" s="5"/>
      <c r="M88" s="5"/>
      <c r="N88" s="5">
        <v>1.3377314814814814E-4</v>
      </c>
      <c r="O88" s="5"/>
      <c r="P88" s="5"/>
      <c r="Q88" s="5">
        <v>1.2680555555555554E-4</v>
      </c>
      <c r="R88" s="5"/>
      <c r="S88" s="5"/>
      <c r="T88" s="5">
        <v>1.3032407407407407E-4</v>
      </c>
      <c r="U88" s="5"/>
      <c r="V88" s="5"/>
      <c r="W88" s="5">
        <v>1.2880787037037036E-4</v>
      </c>
      <c r="X88" s="5"/>
      <c r="Y88" s="5"/>
      <c r="Z88" s="5"/>
      <c r="AA88" s="5"/>
      <c r="AB88" s="5"/>
      <c r="AC88" s="5">
        <v>1.3748842592592591E-4</v>
      </c>
      <c r="AD88" s="5"/>
      <c r="AE88" s="5"/>
      <c r="AF88" s="5"/>
      <c r="AG88" s="5"/>
      <c r="AH88" s="5"/>
      <c r="AI88" s="5"/>
      <c r="AJ88" s="5">
        <v>1.3380787037037037E-4</v>
      </c>
      <c r="AK88" s="5">
        <v>1.4498842592592593E-4</v>
      </c>
      <c r="AL88" s="5"/>
      <c r="AM88" s="5"/>
      <c r="AN88" s="5"/>
      <c r="AO88" s="5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</row>
    <row r="89" spans="2:152">
      <c r="B89" s="3" t="s">
        <v>87</v>
      </c>
      <c r="C89" s="4">
        <f t="shared" si="17"/>
        <v>6.2314814814814823E-5</v>
      </c>
      <c r="D89" s="4">
        <f t="shared" si="18"/>
        <v>6.0081018518518509E-5</v>
      </c>
      <c r="E89" s="16" t="s">
        <v>195</v>
      </c>
      <c r="F89" s="5"/>
      <c r="G89" s="5"/>
      <c r="H89" s="5">
        <v>6.3657407407407402E-5</v>
      </c>
      <c r="I89" s="5"/>
      <c r="J89" s="5"/>
      <c r="K89" s="5"/>
      <c r="L89" s="5"/>
      <c r="M89" s="5"/>
      <c r="N89" s="5">
        <v>6.1979166666666671E-5</v>
      </c>
      <c r="O89" s="5"/>
      <c r="P89" s="5">
        <v>6.2152777777777768E-5</v>
      </c>
      <c r="Q89" s="5"/>
      <c r="R89" s="5"/>
      <c r="S89" s="5">
        <v>6.1597222222222232E-5</v>
      </c>
      <c r="T89" s="5">
        <v>6.1076388888888888E-5</v>
      </c>
      <c r="U89" s="5"/>
      <c r="V89" s="5"/>
      <c r="W89" s="5">
        <v>6.2314814814814823E-5</v>
      </c>
      <c r="X89" s="5"/>
      <c r="Y89" s="5"/>
      <c r="Z89" s="5"/>
      <c r="AA89" s="5"/>
      <c r="AB89" s="5"/>
      <c r="AC89" s="5">
        <v>6.0138888888888892E-5</v>
      </c>
      <c r="AD89" s="5"/>
      <c r="AE89" s="5">
        <v>6.0081018518518509E-5</v>
      </c>
      <c r="AF89" s="5"/>
      <c r="AG89" s="5"/>
      <c r="AH89" s="5"/>
      <c r="AI89" s="5"/>
      <c r="AJ89" s="5">
        <v>6.1921296296296288E-5</v>
      </c>
      <c r="AK89" s="60"/>
      <c r="AL89" s="5"/>
      <c r="AM89" s="5">
        <v>6.1041666666666669E-5</v>
      </c>
      <c r="AN89" s="5"/>
      <c r="AO89" s="5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</row>
    <row r="90" spans="2:152">
      <c r="B90" s="3" t="s">
        <v>88</v>
      </c>
      <c r="C90" s="4">
        <f t="shared" si="17"/>
        <v>2.5390046296296299E-4</v>
      </c>
      <c r="D90" s="4">
        <f t="shared" si="18"/>
        <v>2.4143518518518522E-4</v>
      </c>
      <c r="E90" s="16" t="s">
        <v>108</v>
      </c>
      <c r="F90" s="5"/>
      <c r="G90" s="5"/>
      <c r="H90" s="5"/>
      <c r="I90" s="5"/>
      <c r="J90" s="5">
        <v>2.5152777777777776E-4</v>
      </c>
      <c r="K90" s="5"/>
      <c r="L90" s="5"/>
      <c r="M90" s="5"/>
      <c r="N90" s="5"/>
      <c r="O90" s="5"/>
      <c r="P90" s="5"/>
      <c r="Q90" s="5">
        <v>2.4233796296296294E-4</v>
      </c>
      <c r="R90" s="5"/>
      <c r="S90" s="5"/>
      <c r="T90" s="5">
        <v>2.5167824074074074E-4</v>
      </c>
      <c r="U90" s="5"/>
      <c r="V90" s="5"/>
      <c r="W90" s="5">
        <v>2.5390046296296299E-4</v>
      </c>
      <c r="X90" s="5"/>
      <c r="Y90" s="5"/>
      <c r="Z90" s="5"/>
      <c r="AA90" s="5"/>
      <c r="AB90" s="5"/>
      <c r="AC90" s="5">
        <v>2.5221064814814816E-4</v>
      </c>
      <c r="AD90" s="5"/>
      <c r="AE90" s="5"/>
      <c r="AF90" s="5"/>
      <c r="AG90" s="5"/>
      <c r="AH90" s="5"/>
      <c r="AI90" s="5"/>
      <c r="AJ90" s="5">
        <v>2.4143518518518522E-4</v>
      </c>
      <c r="AK90" s="5">
        <v>2.8042824074074076E-4</v>
      </c>
      <c r="AL90" s="5"/>
      <c r="AM90" s="5">
        <v>2.4782407407407408E-4</v>
      </c>
      <c r="AN90" s="5"/>
      <c r="AO90" s="5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</row>
    <row r="91" spans="2:152">
      <c r="B91" s="3" t="s">
        <v>89</v>
      </c>
      <c r="C91" s="4">
        <f t="shared" si="17"/>
        <v>1.0856481481481482E-4</v>
      </c>
      <c r="D91" s="4">
        <f t="shared" si="18"/>
        <v>1.0407407407407408E-4</v>
      </c>
      <c r="E91" s="16" t="s">
        <v>2</v>
      </c>
      <c r="F91" s="5"/>
      <c r="G91" s="5"/>
      <c r="H91" s="5"/>
      <c r="I91" s="5"/>
      <c r="J91" s="5"/>
      <c r="K91" s="5"/>
      <c r="L91" s="5"/>
      <c r="M91" s="5"/>
      <c r="N91" s="5">
        <v>1.063425925925926E-4</v>
      </c>
      <c r="O91" s="5"/>
      <c r="P91" s="5"/>
      <c r="Q91" s="5"/>
      <c r="R91" s="5"/>
      <c r="S91" s="5">
        <v>1.072337962962963E-4</v>
      </c>
      <c r="T91" s="5">
        <v>1.0762731481481481E-4</v>
      </c>
      <c r="U91" s="5"/>
      <c r="V91" s="5"/>
      <c r="W91" s="5">
        <v>1.0856481481481482E-4</v>
      </c>
      <c r="X91" s="5"/>
      <c r="Y91" s="5"/>
      <c r="Z91" s="5"/>
      <c r="AA91" s="5"/>
      <c r="AB91" s="5"/>
      <c r="AC91" s="5">
        <v>1.0407407407407408E-4</v>
      </c>
      <c r="AD91" s="5"/>
      <c r="AE91" s="5"/>
      <c r="AF91" s="5"/>
      <c r="AG91" s="5"/>
      <c r="AH91" s="5"/>
      <c r="AI91" s="5"/>
      <c r="AJ91" s="5">
        <v>1.0539351851851851E-4</v>
      </c>
      <c r="AK91" s="60"/>
      <c r="AL91" s="5"/>
      <c r="AM91" s="5">
        <v>1.0765046296296297E-4</v>
      </c>
      <c r="AN91" s="5"/>
      <c r="AO91" s="5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</row>
    <row r="92" spans="2:152">
      <c r="B92" s="3" t="s">
        <v>90</v>
      </c>
      <c r="C92" s="4">
        <f t="shared" si="17"/>
        <v>6.3298611111111113E-5</v>
      </c>
      <c r="D92" s="4">
        <f t="shared" si="18"/>
        <v>6.3298611111111113E-5</v>
      </c>
      <c r="E92" s="16" t="s">
        <v>112</v>
      </c>
      <c r="F92" s="5"/>
      <c r="G92" s="5"/>
      <c r="H92" s="5"/>
      <c r="I92" s="5"/>
      <c r="J92" s="5"/>
      <c r="K92" s="5"/>
      <c r="L92" s="5"/>
      <c r="M92" s="5"/>
      <c r="N92" s="5">
        <v>6.6215277777777778E-5</v>
      </c>
      <c r="O92" s="5"/>
      <c r="P92" s="5"/>
      <c r="Q92" s="5"/>
      <c r="R92" s="5"/>
      <c r="S92" s="5"/>
      <c r="T92" s="5">
        <v>6.4340277777777773E-5</v>
      </c>
      <c r="U92" s="5"/>
      <c r="V92" s="5"/>
      <c r="W92" s="5">
        <v>6.3298611111111113E-5</v>
      </c>
      <c r="X92" s="5"/>
      <c r="Y92" s="5"/>
      <c r="Z92" s="5"/>
      <c r="AA92" s="5"/>
      <c r="AB92" s="5"/>
      <c r="AC92" s="5">
        <v>6.3877314814814813E-5</v>
      </c>
      <c r="AD92" s="5"/>
      <c r="AE92" s="5"/>
      <c r="AF92" s="5"/>
      <c r="AG92" s="5"/>
      <c r="AH92" s="5"/>
      <c r="AI92" s="5"/>
      <c r="AJ92" s="5">
        <v>6.6874999999999999E-5</v>
      </c>
      <c r="AK92" s="60"/>
      <c r="AL92" s="5"/>
      <c r="AM92" s="5">
        <v>6.4490740740740733E-5</v>
      </c>
      <c r="AN92" s="5"/>
      <c r="AO92" s="5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</row>
    <row r="93" spans="2:152">
      <c r="B93" s="3" t="s">
        <v>91</v>
      </c>
      <c r="C93" s="4">
        <f t="shared" si="17"/>
        <v>8.4236111111111114E-5</v>
      </c>
      <c r="D93" s="4">
        <f t="shared" si="18"/>
        <v>8.4027777777777771E-5</v>
      </c>
      <c r="E93" s="16" t="s">
        <v>147</v>
      </c>
      <c r="F93" s="5"/>
      <c r="G93" s="5"/>
      <c r="H93" s="5"/>
      <c r="I93" s="5">
        <v>8.5648148148148158E-5</v>
      </c>
      <c r="J93" s="5"/>
      <c r="K93" s="5"/>
      <c r="L93" s="5"/>
      <c r="M93" s="5"/>
      <c r="N93" s="5"/>
      <c r="O93" s="5"/>
      <c r="P93" s="5"/>
      <c r="Q93" s="5"/>
      <c r="R93" s="5"/>
      <c r="S93" s="5"/>
      <c r="T93" s="5">
        <v>8.5474537037037048E-5</v>
      </c>
      <c r="U93" s="5">
        <v>8.4027777777777771E-5</v>
      </c>
      <c r="V93" s="5"/>
      <c r="W93" s="5">
        <v>8.4236111111111114E-5</v>
      </c>
      <c r="X93" s="5"/>
      <c r="Y93" s="5"/>
      <c r="Z93" s="5"/>
      <c r="AA93" s="5"/>
      <c r="AB93" s="5"/>
      <c r="AC93" s="5">
        <v>8.5034722222222225E-5</v>
      </c>
      <c r="AD93" s="5"/>
      <c r="AE93" s="5"/>
      <c r="AF93" s="5"/>
      <c r="AG93" s="5"/>
      <c r="AH93" s="5"/>
      <c r="AI93" s="5"/>
      <c r="AJ93" s="5">
        <v>8.5706018518518528E-5</v>
      </c>
      <c r="AK93" s="5">
        <v>1.0685185185185185E-4</v>
      </c>
      <c r="AL93" s="5"/>
      <c r="AM93" s="5">
        <v>8.4328703703703703E-5</v>
      </c>
      <c r="AN93" s="5"/>
      <c r="AO93" s="5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</row>
    <row r="94" spans="2:152">
      <c r="B94" s="3" t="s">
        <v>92</v>
      </c>
      <c r="C94" s="4">
        <f t="shared" si="17"/>
        <v>1.2811342592592594E-4</v>
      </c>
      <c r="D94" s="4">
        <f t="shared" si="18"/>
        <v>1.2431712962962963E-4</v>
      </c>
      <c r="E94" s="16" t="s">
        <v>3</v>
      </c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>
        <v>1.2456018518518521E-4</v>
      </c>
      <c r="U94" s="5"/>
      <c r="V94" s="5"/>
      <c r="W94" s="5">
        <v>1.2811342592592594E-4</v>
      </c>
      <c r="X94" s="5"/>
      <c r="Y94" s="5"/>
      <c r="Z94" s="5"/>
      <c r="AA94" s="5"/>
      <c r="AB94" s="5"/>
      <c r="AC94" s="5">
        <v>1.2638888888888888E-4</v>
      </c>
      <c r="AD94" s="5"/>
      <c r="AE94" s="5"/>
      <c r="AF94" s="5"/>
      <c r="AG94" s="5"/>
      <c r="AH94" s="5"/>
      <c r="AI94" s="5"/>
      <c r="AJ94" s="5">
        <v>1.2556712962962963E-4</v>
      </c>
      <c r="AK94" s="5">
        <v>1.2765046296296295E-4</v>
      </c>
      <c r="AL94" s="5"/>
      <c r="AM94" s="5">
        <v>1.2431712962962963E-4</v>
      </c>
      <c r="AN94" s="5"/>
      <c r="AO94" s="5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</row>
    <row r="95" spans="2:152">
      <c r="B95" s="3" t="s">
        <v>93</v>
      </c>
      <c r="C95" s="4">
        <f t="shared" si="17"/>
        <v>7.1388888888888888E-5</v>
      </c>
      <c r="D95" s="4">
        <f t="shared" si="18"/>
        <v>6.8321759259259263E-5</v>
      </c>
      <c r="E95" s="16" t="s">
        <v>1</v>
      </c>
      <c r="F95" s="5"/>
      <c r="G95" s="5"/>
      <c r="H95" s="5"/>
      <c r="I95" s="5"/>
      <c r="J95" s="5"/>
      <c r="K95" s="5"/>
      <c r="L95" s="5"/>
      <c r="M95" s="5"/>
      <c r="N95" s="5">
        <v>7.1238425925925929E-5</v>
      </c>
      <c r="O95" s="5"/>
      <c r="P95" s="5">
        <v>7.1030092592592599E-5</v>
      </c>
      <c r="Q95" s="5">
        <v>6.8321759259259263E-5</v>
      </c>
      <c r="R95" s="5"/>
      <c r="S95" s="5">
        <v>7.261574074074074E-5</v>
      </c>
      <c r="T95" s="5">
        <v>7.2905092592592604E-5</v>
      </c>
      <c r="U95" s="5">
        <v>7.0682870370370379E-5</v>
      </c>
      <c r="V95" s="5"/>
      <c r="W95" s="5">
        <v>7.1388888888888888E-5</v>
      </c>
      <c r="X95" s="5"/>
      <c r="Y95" s="5"/>
      <c r="Z95" s="5"/>
      <c r="AA95" s="5"/>
      <c r="AB95" s="5"/>
      <c r="AC95" s="5">
        <v>7.1759259259259259E-5</v>
      </c>
      <c r="AD95" s="5"/>
      <c r="AE95" s="5"/>
      <c r="AF95" s="5"/>
      <c r="AG95" s="5"/>
      <c r="AH95" s="5"/>
      <c r="AI95" s="5"/>
      <c r="AJ95" s="5">
        <v>7.1307870370370354E-5</v>
      </c>
      <c r="AK95" s="5">
        <v>7.8055555555555563E-5</v>
      </c>
      <c r="AL95" s="5"/>
      <c r="AM95" s="5">
        <v>7.1828703703703711E-5</v>
      </c>
      <c r="AN95" s="5"/>
      <c r="AO95" s="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</row>
    <row r="96" spans="2:152">
      <c r="B96" s="3" t="s">
        <v>94</v>
      </c>
      <c r="C96" s="4">
        <f t="shared" si="17"/>
        <v>7.909722222222221E-5</v>
      </c>
      <c r="D96" s="4">
        <f t="shared" si="18"/>
        <v>7.622685185185186E-5</v>
      </c>
      <c r="E96" s="16" t="s">
        <v>108</v>
      </c>
      <c r="F96" s="5"/>
      <c r="G96" s="5"/>
      <c r="H96" s="5"/>
      <c r="I96" s="5"/>
      <c r="J96" s="5"/>
      <c r="K96" s="5"/>
      <c r="L96" s="5"/>
      <c r="M96" s="5"/>
      <c r="N96" s="5">
        <v>7.9699074074074074E-5</v>
      </c>
      <c r="O96" s="5">
        <v>7.7002314814814821E-5</v>
      </c>
      <c r="P96" s="5"/>
      <c r="Q96" s="5"/>
      <c r="R96" s="5"/>
      <c r="S96" s="5">
        <v>8.0972222222222228E-5</v>
      </c>
      <c r="T96" s="5">
        <v>8.4374999999999991E-5</v>
      </c>
      <c r="U96" s="5"/>
      <c r="V96" s="5"/>
      <c r="W96" s="5">
        <v>7.909722222222221E-5</v>
      </c>
      <c r="X96" s="5"/>
      <c r="Y96" s="5"/>
      <c r="Z96" s="5"/>
      <c r="AA96" s="5"/>
      <c r="AB96" s="5"/>
      <c r="AC96" s="5">
        <v>7.8969907407407415E-5</v>
      </c>
      <c r="AD96" s="5"/>
      <c r="AE96" s="5"/>
      <c r="AF96" s="5">
        <v>8.0763888888888885E-5</v>
      </c>
      <c r="AG96" s="5"/>
      <c r="AH96" s="5"/>
      <c r="AI96" s="5"/>
      <c r="AJ96" s="5">
        <v>7.622685185185186E-5</v>
      </c>
      <c r="AK96" s="60"/>
      <c r="AL96" s="5"/>
      <c r="AM96" s="5">
        <v>7.8993055555555552E-5</v>
      </c>
      <c r="AN96" s="5"/>
      <c r="AO96" s="5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</row>
    <row r="97" spans="1:152">
      <c r="B97" s="3" t="s">
        <v>95</v>
      </c>
      <c r="C97" s="4">
        <f t="shared" si="17"/>
        <v>1.054976851851852E-4</v>
      </c>
      <c r="D97" s="4">
        <f t="shared" si="18"/>
        <v>1.029861111111111E-4</v>
      </c>
      <c r="E97" s="16" t="s">
        <v>147</v>
      </c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>
        <v>1.0317129629629629E-4</v>
      </c>
      <c r="R97" s="5"/>
      <c r="S97" s="5"/>
      <c r="T97" s="5">
        <v>1.0674768518518519E-4</v>
      </c>
      <c r="U97" s="5">
        <v>1.029861111111111E-4</v>
      </c>
      <c r="V97" s="5"/>
      <c r="W97" s="5">
        <v>1.054976851851852E-4</v>
      </c>
      <c r="X97" s="5"/>
      <c r="Y97" s="5"/>
      <c r="Z97" s="5"/>
      <c r="AA97" s="5"/>
      <c r="AB97" s="5"/>
      <c r="AC97" s="5">
        <v>1.0892361111111111E-4</v>
      </c>
      <c r="AD97" s="5"/>
      <c r="AE97" s="5"/>
      <c r="AF97" s="5"/>
      <c r="AG97" s="5"/>
      <c r="AH97" s="5"/>
      <c r="AI97" s="5"/>
      <c r="AJ97" s="5">
        <v>1.0561342592592592E-4</v>
      </c>
      <c r="AK97" s="60"/>
      <c r="AL97" s="5"/>
      <c r="AM97" s="5">
        <v>1.0324074074074075E-4</v>
      </c>
      <c r="AN97" s="5"/>
      <c r="AO97" s="5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</row>
    <row r="98" spans="1:152">
      <c r="B98" s="3" t="s">
        <v>96</v>
      </c>
      <c r="C98" s="4">
        <f t="shared" si="17"/>
        <v>5.2094907407407412E-5</v>
      </c>
      <c r="D98" s="4">
        <f t="shared" si="18"/>
        <v>4.673611111111111E-5</v>
      </c>
      <c r="E98" s="16" t="s">
        <v>147</v>
      </c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>
        <v>4.912037037037037E-5</v>
      </c>
      <c r="U98" s="5">
        <v>4.673611111111111E-5</v>
      </c>
      <c r="V98" s="5"/>
      <c r="W98" s="5">
        <v>5.2094907407407412E-5</v>
      </c>
      <c r="X98" s="5"/>
      <c r="Y98" s="5"/>
      <c r="Z98" s="5"/>
      <c r="AA98" s="5"/>
      <c r="AB98" s="5"/>
      <c r="AC98" s="5">
        <v>4.9212962962962959E-5</v>
      </c>
      <c r="AD98" s="5"/>
      <c r="AE98" s="5"/>
      <c r="AF98" s="5"/>
      <c r="AG98" s="5"/>
      <c r="AH98" s="5"/>
      <c r="AI98" s="5"/>
      <c r="AJ98" s="5">
        <v>4.8877314814814808E-5</v>
      </c>
      <c r="AK98" s="60"/>
      <c r="AL98" s="5"/>
      <c r="AM98" s="5">
        <v>4.8900462962962958E-5</v>
      </c>
      <c r="AN98" s="5"/>
      <c r="AO98" s="5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</row>
    <row r="99" spans="1:152">
      <c r="B99" s="3" t="s">
        <v>97</v>
      </c>
      <c r="C99" s="4">
        <f t="shared" si="17"/>
        <v>9.1574074074074065E-5</v>
      </c>
      <c r="D99" s="4">
        <f t="shared" si="18"/>
        <v>8.763888888888889E-5</v>
      </c>
      <c r="E99" s="16" t="s">
        <v>1</v>
      </c>
      <c r="F99" s="5"/>
      <c r="G99" s="5"/>
      <c r="H99" s="5">
        <v>1.0850694444444444E-4</v>
      </c>
      <c r="I99" s="5"/>
      <c r="J99" s="5"/>
      <c r="K99" s="5"/>
      <c r="L99" s="5"/>
      <c r="M99" s="5"/>
      <c r="N99" s="5"/>
      <c r="O99" s="5"/>
      <c r="P99" s="5"/>
      <c r="Q99" s="5">
        <v>8.763888888888889E-5</v>
      </c>
      <c r="R99" s="5"/>
      <c r="S99" s="5"/>
      <c r="T99" s="5">
        <v>9.0960648148148159E-5</v>
      </c>
      <c r="U99" s="5"/>
      <c r="V99" s="5"/>
      <c r="W99" s="5">
        <v>9.1574074074074065E-5</v>
      </c>
      <c r="X99" s="5"/>
      <c r="Y99" s="5"/>
      <c r="Z99" s="5"/>
      <c r="AA99" s="5"/>
      <c r="AB99" s="5"/>
      <c r="AC99" s="5">
        <v>9.1238425925925927E-5</v>
      </c>
      <c r="AD99" s="5"/>
      <c r="AE99" s="5"/>
      <c r="AF99" s="5"/>
      <c r="AG99" s="5"/>
      <c r="AH99" s="5"/>
      <c r="AI99" s="5"/>
      <c r="AJ99" s="5">
        <v>9.0104166666666664E-5</v>
      </c>
      <c r="AK99" s="5">
        <v>1.0961805555555555E-4</v>
      </c>
      <c r="AL99" s="5"/>
      <c r="AM99" s="5">
        <v>9.4629629629629634E-5</v>
      </c>
      <c r="AN99" s="5"/>
      <c r="AO99" s="5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</row>
    <row r="100" spans="1:152">
      <c r="B100" s="3" t="s">
        <v>98</v>
      </c>
      <c r="C100" s="4">
        <f t="shared" si="17"/>
        <v>8.8263888888888905E-5</v>
      </c>
      <c r="D100" s="4">
        <f t="shared" si="18"/>
        <v>8.5092592592592595E-5</v>
      </c>
      <c r="E100" s="16" t="s">
        <v>2</v>
      </c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>
        <v>8.8310185185185193E-5</v>
      </c>
      <c r="U100" s="5"/>
      <c r="V100" s="5"/>
      <c r="W100" s="5">
        <v>8.8263888888888905E-5</v>
      </c>
      <c r="X100" s="5"/>
      <c r="Y100" s="5"/>
      <c r="Z100" s="5"/>
      <c r="AA100" s="5"/>
      <c r="AB100" s="5"/>
      <c r="AC100" s="5">
        <v>8.5092592592592595E-5</v>
      </c>
      <c r="AD100" s="5"/>
      <c r="AE100" s="5"/>
      <c r="AF100" s="5"/>
      <c r="AG100" s="5"/>
      <c r="AH100" s="5"/>
      <c r="AI100" s="5"/>
      <c r="AJ100" s="5">
        <v>8.775462962962963E-5</v>
      </c>
      <c r="AK100" s="5"/>
      <c r="AL100" s="5"/>
      <c r="AM100" s="5">
        <v>8.5671296296296296E-5</v>
      </c>
      <c r="AN100" s="5"/>
      <c r="AO100" s="5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</row>
    <row r="101" spans="1:152">
      <c r="B101" s="3" t="s">
        <v>99</v>
      </c>
      <c r="C101" s="4">
        <f t="shared" si="17"/>
        <v>1.2084490740740742E-4</v>
      </c>
      <c r="D101" s="4">
        <f t="shared" si="18"/>
        <v>1.1493055555555556E-4</v>
      </c>
      <c r="E101" s="16" t="s">
        <v>196</v>
      </c>
      <c r="F101" s="5"/>
      <c r="G101" s="5"/>
      <c r="H101" s="5">
        <v>1.295949074074074E-4</v>
      </c>
      <c r="I101" s="5"/>
      <c r="J101" s="5"/>
      <c r="K101" s="5"/>
      <c r="L101" s="5"/>
      <c r="M101" s="5"/>
      <c r="N101" s="5"/>
      <c r="O101" s="5"/>
      <c r="P101" s="5"/>
      <c r="Q101" s="5">
        <v>1.1612268518518518E-4</v>
      </c>
      <c r="R101" s="5"/>
      <c r="S101" s="5"/>
      <c r="T101" s="5">
        <v>1.1859953703703705E-4</v>
      </c>
      <c r="U101" s="5"/>
      <c r="V101" s="5">
        <v>1.1493055555555556E-4</v>
      </c>
      <c r="W101" s="5">
        <v>1.2084490740740742E-4</v>
      </c>
      <c r="X101" s="5"/>
      <c r="Y101" s="5"/>
      <c r="Z101" s="5"/>
      <c r="AA101" s="5"/>
      <c r="AB101" s="5">
        <v>1.1509259259259258E-4</v>
      </c>
      <c r="AC101" s="5">
        <v>1.2247685185185186E-4</v>
      </c>
      <c r="AD101" s="5"/>
      <c r="AE101" s="5"/>
      <c r="AF101" s="5"/>
      <c r="AG101" s="5"/>
      <c r="AH101" s="5"/>
      <c r="AI101" s="5"/>
      <c r="AJ101" s="5">
        <v>1.1773148148148148E-4</v>
      </c>
      <c r="AK101" s="5"/>
      <c r="AL101" s="5"/>
      <c r="AM101" s="5">
        <v>1.1701388888888889E-4</v>
      </c>
      <c r="AN101" s="5"/>
      <c r="AO101" s="5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</row>
    <row r="102" spans="1:152">
      <c r="B102" s="3" t="s">
        <v>100</v>
      </c>
      <c r="C102" s="4">
        <f t="shared" si="17"/>
        <v>1.2100694444444443E-4</v>
      </c>
      <c r="D102" s="4">
        <f t="shared" si="18"/>
        <v>1.1962962962962963E-4</v>
      </c>
      <c r="E102" s="16" t="s">
        <v>147</v>
      </c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>
        <v>1.2112268518518517E-4</v>
      </c>
      <c r="U102" s="5">
        <v>1.1962962962962963E-4</v>
      </c>
      <c r="V102" s="5"/>
      <c r="W102" s="5">
        <v>1.2100694444444443E-4</v>
      </c>
      <c r="X102" s="5"/>
      <c r="Y102" s="5"/>
      <c r="Z102" s="5"/>
      <c r="AA102" s="5"/>
      <c r="AB102" s="5"/>
      <c r="AC102" s="5">
        <v>2.5027777777777776E-4</v>
      </c>
      <c r="AD102" s="5"/>
      <c r="AE102" s="5"/>
      <c r="AF102" s="5"/>
      <c r="AG102" s="5"/>
      <c r="AH102" s="5"/>
      <c r="AI102" s="5"/>
      <c r="AJ102" s="5">
        <v>1.210763888888889E-4</v>
      </c>
      <c r="AK102" s="5"/>
      <c r="AL102" s="5"/>
      <c r="AM102" s="5">
        <v>1.2019675925925925E-4</v>
      </c>
      <c r="AN102" s="5"/>
      <c r="AO102" s="5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</row>
    <row r="103" spans="1:152">
      <c r="B103" s="3" t="s">
        <v>101</v>
      </c>
      <c r="C103" s="4">
        <f t="shared" si="17"/>
        <v>1.5447916666666667E-4</v>
      </c>
      <c r="D103" s="4">
        <f t="shared" si="18"/>
        <v>1.5365740740740739E-4</v>
      </c>
      <c r="E103" s="16" t="s">
        <v>108</v>
      </c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>
        <v>1.65E-4</v>
      </c>
      <c r="U103" s="5"/>
      <c r="V103" s="5"/>
      <c r="W103" s="5">
        <v>1.5447916666666667E-4</v>
      </c>
      <c r="X103" s="5"/>
      <c r="Y103" s="5"/>
      <c r="Z103" s="5"/>
      <c r="AA103" s="5"/>
      <c r="AB103" s="5"/>
      <c r="AC103" s="5">
        <v>1.5688657407407407E-4</v>
      </c>
      <c r="AD103" s="5"/>
      <c r="AE103" s="5"/>
      <c r="AF103" s="5"/>
      <c r="AG103" s="5"/>
      <c r="AH103" s="5"/>
      <c r="AI103" s="5"/>
      <c r="AJ103" s="5">
        <v>1.5365740740740739E-4</v>
      </c>
      <c r="AK103" s="5"/>
      <c r="AL103" s="5"/>
      <c r="AM103" s="5"/>
      <c r="AN103" s="5"/>
      <c r="AO103" s="5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</row>
    <row r="104" spans="1:152">
      <c r="B104" s="3" t="s">
        <v>102</v>
      </c>
      <c r="C104" s="4">
        <f t="shared" si="17"/>
        <v>8.6307870370370366E-5</v>
      </c>
      <c r="D104" s="4">
        <f t="shared" si="18"/>
        <v>8.3668981481481482E-5</v>
      </c>
      <c r="E104" s="16" t="s">
        <v>152</v>
      </c>
      <c r="F104" s="5"/>
      <c r="G104" s="5"/>
      <c r="H104" s="5">
        <v>9.0925925925925926E-5</v>
      </c>
      <c r="I104" s="5">
        <v>8.7893518518518507E-5</v>
      </c>
      <c r="J104" s="5">
        <v>8.8124999999999987E-5</v>
      </c>
      <c r="K104" s="5"/>
      <c r="L104" s="5"/>
      <c r="M104" s="5"/>
      <c r="N104" s="5">
        <v>9.1261574074074064E-5</v>
      </c>
      <c r="O104" s="5"/>
      <c r="P104" s="5"/>
      <c r="Q104" s="5">
        <v>8.4618055555555553E-5</v>
      </c>
      <c r="R104" s="5"/>
      <c r="S104" s="5">
        <v>9.2349537037037039E-5</v>
      </c>
      <c r="T104" s="5">
        <v>8.8784722222222208E-5</v>
      </c>
      <c r="U104" s="5">
        <v>8.4201388888888908E-5</v>
      </c>
      <c r="V104" s="5"/>
      <c r="W104" s="5">
        <v>8.6307870370370366E-5</v>
      </c>
      <c r="X104" s="5"/>
      <c r="Y104" s="5"/>
      <c r="Z104" s="5"/>
      <c r="AA104" s="5">
        <v>8.3668981481481482E-5</v>
      </c>
      <c r="AB104" s="5"/>
      <c r="AC104" s="5">
        <v>9.0451388888888884E-5</v>
      </c>
      <c r="AD104" s="5"/>
      <c r="AE104" s="5"/>
      <c r="AF104" s="5"/>
      <c r="AG104" s="5"/>
      <c r="AH104" s="5"/>
      <c r="AI104" s="5">
        <v>8.4780092592592581E-5</v>
      </c>
      <c r="AJ104" s="5">
        <v>8.8402777777777782E-5</v>
      </c>
      <c r="AK104" s="5"/>
      <c r="AL104" s="5"/>
      <c r="AM104" s="5">
        <v>8.7847222222222219E-5</v>
      </c>
      <c r="AN104" s="5"/>
      <c r="AO104" s="5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</row>
    <row r="105" spans="1:152">
      <c r="B105" s="3" t="s">
        <v>103</v>
      </c>
      <c r="C105" s="4">
        <f t="shared" si="17"/>
        <v>1.045486111111111E-4</v>
      </c>
      <c r="D105" s="4">
        <f t="shared" si="18"/>
        <v>1.0240740740740744E-4</v>
      </c>
      <c r="E105" s="16" t="s">
        <v>196</v>
      </c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>
        <v>1.0375E-4</v>
      </c>
      <c r="U105" s="5"/>
      <c r="V105" s="5">
        <v>1.0240740740740744E-4</v>
      </c>
      <c r="W105" s="5">
        <v>1.045486111111111E-4</v>
      </c>
      <c r="X105" s="5"/>
      <c r="Y105" s="5"/>
      <c r="Z105" s="5"/>
      <c r="AA105" s="5"/>
      <c r="AB105" s="5"/>
      <c r="AC105" s="5">
        <v>1.3574074074074072E-4</v>
      </c>
      <c r="AD105" s="5"/>
      <c r="AE105" s="5"/>
      <c r="AF105" s="5"/>
      <c r="AG105" s="5"/>
      <c r="AH105" s="5"/>
      <c r="AI105" s="5"/>
      <c r="AJ105" s="5">
        <v>1.0417824074074073E-4</v>
      </c>
      <c r="AK105" s="5"/>
      <c r="AL105" s="5"/>
      <c r="AM105" s="5"/>
      <c r="AN105" s="5"/>
      <c r="AO105" s="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</row>
    <row r="106" spans="1:152">
      <c r="B106" s="3" t="s">
        <v>161</v>
      </c>
      <c r="C106" s="4">
        <f>W106</f>
        <v>1.3087962962962963E-4</v>
      </c>
      <c r="D106" s="4">
        <f t="shared" ref="D106:D135" si="19">MIN(F106:AO106)</f>
        <v>1.2494212962962963E-4</v>
      </c>
      <c r="E106" s="16" t="s">
        <v>146</v>
      </c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>
        <v>1.2494212962962963E-4</v>
      </c>
      <c r="U106" s="51"/>
      <c r="V106" s="51"/>
      <c r="W106" s="51">
        <v>1.3087962962962963E-4</v>
      </c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>
        <v>1.2722222222222223E-4</v>
      </c>
      <c r="AK106" s="51"/>
      <c r="AL106" s="51"/>
      <c r="AM106" s="51"/>
      <c r="AN106" s="51"/>
      <c r="AO106" s="51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</row>
    <row r="107" spans="1:152">
      <c r="B107" s="3" t="s">
        <v>162</v>
      </c>
      <c r="C107" s="4">
        <f>W107</f>
        <v>9.2997685185185178E-5</v>
      </c>
      <c r="D107" s="4">
        <f t="shared" si="19"/>
        <v>8.2372685185185177E-5</v>
      </c>
      <c r="E107" s="16" t="s">
        <v>1</v>
      </c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>
        <v>8.2372685185185177E-5</v>
      </c>
      <c r="R107" s="5"/>
      <c r="S107" s="5"/>
      <c r="T107" s="5">
        <v>9.0173611111111116E-5</v>
      </c>
      <c r="U107" s="5"/>
      <c r="V107" s="5"/>
      <c r="W107" s="5">
        <v>9.2997685185185178E-5</v>
      </c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>
        <v>8.8495370370370385E-5</v>
      </c>
      <c r="AK107" s="5"/>
      <c r="AL107" s="5"/>
      <c r="AM107" s="5"/>
      <c r="AN107" s="5"/>
      <c r="AO107" s="5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</row>
    <row r="108" spans="1:152">
      <c r="B108" s="3" t="s">
        <v>163</v>
      </c>
      <c r="C108" s="4">
        <f>W108</f>
        <v>8.7488425925925931E-5</v>
      </c>
      <c r="D108" s="4">
        <f t="shared" si="19"/>
        <v>7.3506944444444441E-5</v>
      </c>
      <c r="E108" s="16" t="s">
        <v>1</v>
      </c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>
        <v>7.3506944444444441E-5</v>
      </c>
      <c r="R108" s="5"/>
      <c r="S108" s="5"/>
      <c r="T108" s="5">
        <v>7.4293981481481485E-5</v>
      </c>
      <c r="U108" s="5"/>
      <c r="V108" s="5"/>
      <c r="W108" s="5">
        <v>8.7488425925925931E-5</v>
      </c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>
        <v>7.3900462962962963E-5</v>
      </c>
      <c r="AK108" s="5"/>
      <c r="AL108" s="5"/>
      <c r="AM108" s="5"/>
      <c r="AN108" s="5"/>
      <c r="AO108" s="5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</row>
    <row r="109" spans="1:152">
      <c r="B109" s="3" t="s">
        <v>164</v>
      </c>
      <c r="C109" s="4">
        <f t="shared" ref="C109:C135" si="20">W109</f>
        <v>1.4025462962962963E-4</v>
      </c>
      <c r="D109" s="4">
        <f t="shared" si="19"/>
        <v>1.3785879629629627E-4</v>
      </c>
      <c r="E109" s="16" t="s">
        <v>1</v>
      </c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>
        <v>1.3785879629629627E-4</v>
      </c>
      <c r="R109" s="5"/>
      <c r="S109" s="5"/>
      <c r="T109" s="5">
        <v>1.4065972222222222E-4</v>
      </c>
      <c r="U109" s="5"/>
      <c r="V109" s="5"/>
      <c r="W109" s="5">
        <v>1.4025462962962963E-4</v>
      </c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>
        <v>1.3945601851851852E-4</v>
      </c>
      <c r="AK109" s="5"/>
      <c r="AL109" s="5"/>
      <c r="AM109" s="5"/>
      <c r="AN109" s="5"/>
      <c r="AO109" s="5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</row>
    <row r="110" spans="1:152">
      <c r="A110"/>
      <c r="B110" s="3" t="s">
        <v>165</v>
      </c>
      <c r="C110" s="4">
        <f t="shared" si="20"/>
        <v>1.0993055555555555E-4</v>
      </c>
      <c r="D110" s="4">
        <f t="shared" si="19"/>
        <v>1.0917824074074074E-4</v>
      </c>
      <c r="E110" s="16" t="s">
        <v>1</v>
      </c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>
        <v>1.0917824074074074E-4</v>
      </c>
      <c r="R110" s="5"/>
      <c r="S110" s="5"/>
      <c r="T110" s="5">
        <v>1.1021990740740742E-4</v>
      </c>
      <c r="U110" s="5"/>
      <c r="V110" s="5"/>
      <c r="W110" s="5">
        <v>1.0993055555555555E-4</v>
      </c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>
        <v>1.1363425925925925E-4</v>
      </c>
      <c r="AK110" s="5"/>
      <c r="AL110" s="5"/>
      <c r="AM110" s="5"/>
      <c r="AN110" s="5"/>
      <c r="AO110" s="5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</row>
    <row r="111" spans="1:152">
      <c r="A111"/>
      <c r="B111" s="3" t="s">
        <v>166</v>
      </c>
      <c r="C111" s="4">
        <f t="shared" si="20"/>
        <v>1.4519675925925928E-4</v>
      </c>
      <c r="D111" s="4">
        <f t="shared" si="19"/>
        <v>1.2546296296296296E-4</v>
      </c>
      <c r="E111" s="16" t="s">
        <v>1</v>
      </c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>
        <v>1.2546296296296296E-4</v>
      </c>
      <c r="R111" s="5"/>
      <c r="S111" s="5"/>
      <c r="T111" s="5">
        <v>1.3305555555555556E-4</v>
      </c>
      <c r="U111" s="5"/>
      <c r="V111" s="5"/>
      <c r="W111" s="5">
        <v>1.4519675925925928E-4</v>
      </c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>
        <v>1.3765046296296298E-4</v>
      </c>
      <c r="AK111" s="5"/>
      <c r="AL111" s="5"/>
      <c r="AM111" s="5"/>
      <c r="AN111" s="5"/>
      <c r="AO111" s="5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</row>
    <row r="112" spans="1:152">
      <c r="A112"/>
      <c r="B112" s="3" t="s">
        <v>167</v>
      </c>
      <c r="C112" s="4">
        <f t="shared" si="20"/>
        <v>8.1655092592592586E-5</v>
      </c>
      <c r="D112" s="4">
        <f t="shared" si="19"/>
        <v>7.8067129629629632E-5</v>
      </c>
      <c r="E112" s="16" t="s">
        <v>1</v>
      </c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>
        <v>7.8067129629629632E-5</v>
      </c>
      <c r="R112" s="5"/>
      <c r="S112" s="5"/>
      <c r="T112" s="5">
        <v>7.8506944444444455E-5</v>
      </c>
      <c r="U112" s="5"/>
      <c r="V112" s="5"/>
      <c r="W112" s="5">
        <v>8.1655092592592586E-5</v>
      </c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>
        <v>8.0046296296296294E-5</v>
      </c>
      <c r="AK112" s="5"/>
      <c r="AL112" s="5"/>
      <c r="AM112" s="5"/>
      <c r="AN112" s="5"/>
      <c r="AO112" s="5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</row>
    <row r="113" spans="1:152">
      <c r="A113"/>
      <c r="B113" s="3" t="s">
        <v>168</v>
      </c>
      <c r="C113" s="4">
        <f t="shared" si="20"/>
        <v>1.3927083333333331E-4</v>
      </c>
      <c r="D113" s="4">
        <f t="shared" si="19"/>
        <v>1.2075231481481481E-4</v>
      </c>
      <c r="E113" s="16" t="s">
        <v>196</v>
      </c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>
        <v>1.2811342592592594E-4</v>
      </c>
      <c r="R113" s="5"/>
      <c r="S113" s="5"/>
      <c r="T113" s="5">
        <v>1.3045138888888891E-4</v>
      </c>
      <c r="U113" s="5"/>
      <c r="V113" s="5">
        <v>1.2075231481481481E-4</v>
      </c>
      <c r="W113" s="5">
        <v>1.3927083333333331E-4</v>
      </c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>
        <v>1.3361111111111112E-4</v>
      </c>
      <c r="AK113" s="5"/>
      <c r="AL113" s="5"/>
      <c r="AM113" s="5"/>
      <c r="AN113" s="5"/>
      <c r="AO113" s="5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</row>
    <row r="114" spans="1:152">
      <c r="A114"/>
      <c r="B114" s="3" t="s">
        <v>169</v>
      </c>
      <c r="C114" s="4">
        <f t="shared" si="20"/>
        <v>1.0384259259259259E-4</v>
      </c>
      <c r="D114" s="4">
        <f t="shared" si="19"/>
        <v>1.0170138888888891E-4</v>
      </c>
      <c r="E114" s="16" t="s">
        <v>197</v>
      </c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>
        <v>1.0282407407407408E-4</v>
      </c>
      <c r="U114" s="5"/>
      <c r="V114" s="5"/>
      <c r="W114" s="5">
        <v>1.0384259259259259E-4</v>
      </c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>
        <v>1.0356481481481481E-4</v>
      </c>
      <c r="AK114" s="5"/>
      <c r="AL114" s="5"/>
      <c r="AM114" s="5"/>
      <c r="AN114" s="5"/>
      <c r="AO114" s="5">
        <v>1.0170138888888891E-4</v>
      </c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</row>
    <row r="115" spans="1:152">
      <c r="A115"/>
      <c r="B115" s="3" t="s">
        <v>170</v>
      </c>
      <c r="C115" s="4">
        <f t="shared" si="20"/>
        <v>9.347222222222222E-5</v>
      </c>
      <c r="D115" s="4">
        <f t="shared" si="19"/>
        <v>8.4560185185185183E-5</v>
      </c>
      <c r="E115" s="16" t="s">
        <v>196</v>
      </c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>
        <v>9.4050925925925921E-5</v>
      </c>
      <c r="U115" s="5"/>
      <c r="V115" s="5">
        <v>8.4560185185185183E-5</v>
      </c>
      <c r="W115" s="5">
        <v>9.347222222222222E-5</v>
      </c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>
        <v>8.5162037037037034E-5</v>
      </c>
      <c r="AK115" s="5"/>
      <c r="AL115" s="5"/>
      <c r="AM115" s="5"/>
      <c r="AN115" s="5"/>
      <c r="AO115" s="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</row>
    <row r="116" spans="1:152">
      <c r="A116"/>
      <c r="B116" s="3" t="s">
        <v>171</v>
      </c>
      <c r="C116" s="4">
        <f t="shared" si="20"/>
        <v>5.2152777777777782E-5</v>
      </c>
      <c r="D116" s="4">
        <f t="shared" si="19"/>
        <v>5.0555555555555559E-5</v>
      </c>
      <c r="E116" s="16" t="s">
        <v>196</v>
      </c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>
        <v>5.3333333333333326E-5</v>
      </c>
      <c r="U116" s="5"/>
      <c r="V116" s="5">
        <v>5.0555555555555559E-5</v>
      </c>
      <c r="W116" s="5">
        <v>5.2152777777777782E-5</v>
      </c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>
        <v>5.1585648148148144E-5</v>
      </c>
      <c r="AK116" s="5"/>
      <c r="AL116" s="5"/>
      <c r="AM116" s="5"/>
      <c r="AN116" s="5"/>
      <c r="AO116" s="5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</row>
    <row r="117" spans="1:152">
      <c r="A117"/>
      <c r="B117" s="3" t="s">
        <v>172</v>
      </c>
      <c r="C117" s="4">
        <f t="shared" si="20"/>
        <v>9.7118055555555545E-5</v>
      </c>
      <c r="D117" s="4">
        <f t="shared" si="19"/>
        <v>9.4560185185185169E-5</v>
      </c>
      <c r="E117" s="16" t="s">
        <v>108</v>
      </c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>
        <v>1.0108796296296297E-4</v>
      </c>
      <c r="U117" s="5"/>
      <c r="V117" s="5"/>
      <c r="W117" s="5">
        <v>9.7118055555555545E-5</v>
      </c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>
        <v>9.4560185185185169E-5</v>
      </c>
      <c r="AK117" s="5"/>
      <c r="AL117" s="5"/>
      <c r="AM117" s="5"/>
      <c r="AN117" s="5"/>
      <c r="AO117" s="5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</row>
    <row r="118" spans="1:152">
      <c r="A118"/>
      <c r="B118" s="3" t="s">
        <v>173</v>
      </c>
      <c r="C118" s="4">
        <f t="shared" si="20"/>
        <v>1.3480324074074073E-4</v>
      </c>
      <c r="D118" s="4">
        <f t="shared" si="19"/>
        <v>1.2178240740740742E-4</v>
      </c>
      <c r="E118" s="16" t="s">
        <v>146</v>
      </c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>
        <v>1.2178240740740742E-4</v>
      </c>
      <c r="U118" s="5"/>
      <c r="V118" s="5"/>
      <c r="W118" s="5">
        <v>1.3480324074074073E-4</v>
      </c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>
        <v>1.3190972222222223E-4</v>
      </c>
      <c r="AK118" s="5"/>
      <c r="AL118" s="5"/>
      <c r="AM118" s="5"/>
      <c r="AN118" s="5"/>
      <c r="AO118" s="5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</row>
    <row r="119" spans="1:152">
      <c r="A119"/>
      <c r="B119" s="3" t="s">
        <v>174</v>
      </c>
      <c r="C119" s="4">
        <f t="shared" si="20"/>
        <v>8.3611111111111112E-5</v>
      </c>
      <c r="D119" s="4">
        <f t="shared" si="19"/>
        <v>8.0231481481481487E-5</v>
      </c>
      <c r="E119" s="16" t="s">
        <v>146</v>
      </c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>
        <v>8.0231481481481487E-5</v>
      </c>
      <c r="U119" s="5"/>
      <c r="V119" s="5"/>
      <c r="W119" s="5">
        <v>8.3611111111111112E-5</v>
      </c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>
        <v>1.1453703703703706E-4</v>
      </c>
      <c r="AK119" s="5"/>
      <c r="AL119" s="5"/>
      <c r="AM119" s="5"/>
      <c r="AN119" s="5"/>
      <c r="AO119" s="5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</row>
    <row r="120" spans="1:152">
      <c r="A120"/>
      <c r="B120" s="3" t="s">
        <v>175</v>
      </c>
      <c r="C120" s="4">
        <f t="shared" si="20"/>
        <v>1.1694444444444443E-4</v>
      </c>
      <c r="D120" s="4">
        <f t="shared" si="19"/>
        <v>1.1579861111111112E-4</v>
      </c>
      <c r="E120" s="16" t="s">
        <v>1</v>
      </c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>
        <v>1.1579861111111112E-4</v>
      </c>
      <c r="R120" s="5"/>
      <c r="S120" s="5"/>
      <c r="T120" s="5">
        <v>1.1599537037037038E-4</v>
      </c>
      <c r="U120" s="5"/>
      <c r="V120" s="5"/>
      <c r="W120" s="5">
        <v>1.1694444444444443E-4</v>
      </c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>
        <v>1.2199074074074075E-4</v>
      </c>
      <c r="AK120" s="5"/>
      <c r="AL120" s="5"/>
      <c r="AM120" s="5"/>
      <c r="AN120" s="5"/>
      <c r="AO120" s="5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</row>
    <row r="121" spans="1:152">
      <c r="A121"/>
      <c r="B121" s="3" t="s">
        <v>176</v>
      </c>
      <c r="C121" s="4">
        <f t="shared" si="20"/>
        <v>1.4434027777777777E-4</v>
      </c>
      <c r="D121" s="4">
        <f t="shared" si="19"/>
        <v>1.349074074074074E-4</v>
      </c>
      <c r="E121" s="16" t="s">
        <v>1</v>
      </c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>
        <v>1.349074074074074E-4</v>
      </c>
      <c r="R121" s="5"/>
      <c r="S121" s="5"/>
      <c r="T121" s="5">
        <v>1.3593749999999999E-4</v>
      </c>
      <c r="U121" s="5"/>
      <c r="V121" s="5"/>
      <c r="W121" s="5">
        <v>1.4434027777777777E-4</v>
      </c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>
        <v>1.4011574074074075E-4</v>
      </c>
      <c r="AK121" s="5"/>
      <c r="AL121" s="5"/>
      <c r="AM121" s="5"/>
      <c r="AN121" s="5"/>
      <c r="AO121" s="5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</row>
    <row r="122" spans="1:152">
      <c r="A122"/>
      <c r="B122" s="3" t="s">
        <v>177</v>
      </c>
      <c r="C122" s="4">
        <f t="shared" si="20"/>
        <v>1.1943287037037038E-4</v>
      </c>
      <c r="D122" s="4">
        <f t="shared" si="19"/>
        <v>1.1711805555555554E-4</v>
      </c>
      <c r="E122" s="16" t="s">
        <v>1</v>
      </c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>
        <v>1.1711805555555554E-4</v>
      </c>
      <c r="R122" s="5"/>
      <c r="S122" s="5"/>
      <c r="T122" s="5">
        <v>1.1842592592592592E-4</v>
      </c>
      <c r="U122" s="5"/>
      <c r="V122" s="5"/>
      <c r="W122" s="5">
        <v>1.1943287037037038E-4</v>
      </c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>
        <v>1.1849537037037037E-4</v>
      </c>
      <c r="AK122" s="5"/>
      <c r="AL122" s="5"/>
      <c r="AM122" s="5"/>
      <c r="AN122" s="5"/>
      <c r="AO122" s="5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</row>
    <row r="123" spans="1:152">
      <c r="A123"/>
      <c r="B123" s="3" t="s">
        <v>178</v>
      </c>
      <c r="C123" s="4">
        <f t="shared" si="20"/>
        <v>9.3622685185185193E-5</v>
      </c>
      <c r="D123" s="4">
        <f t="shared" si="19"/>
        <v>8.9722222222222224E-5</v>
      </c>
      <c r="E123" s="16" t="s">
        <v>108</v>
      </c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>
        <v>9.0254629629629636E-5</v>
      </c>
      <c r="U123" s="5"/>
      <c r="V123" s="5"/>
      <c r="W123" s="5">
        <v>9.3622685185185193E-5</v>
      </c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>
        <v>8.9722222222222224E-5</v>
      </c>
      <c r="AK123" s="5"/>
      <c r="AL123" s="5"/>
      <c r="AM123" s="5"/>
      <c r="AN123" s="5"/>
      <c r="AO123" s="5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</row>
    <row r="124" spans="1:152">
      <c r="A124"/>
      <c r="B124" s="3" t="s">
        <v>179</v>
      </c>
      <c r="C124" s="4">
        <f t="shared" si="20"/>
        <v>1.4256944444444443E-4</v>
      </c>
      <c r="D124" s="4">
        <f t="shared" si="19"/>
        <v>1.4061342592592592E-4</v>
      </c>
      <c r="E124" s="16" t="s">
        <v>108</v>
      </c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>
        <v>1.4240740740740742E-4</v>
      </c>
      <c r="U124" s="5"/>
      <c r="V124" s="5"/>
      <c r="W124" s="5">
        <v>1.4256944444444443E-4</v>
      </c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>
        <v>1.4061342592592592E-4</v>
      </c>
      <c r="AK124" s="5"/>
      <c r="AL124" s="5"/>
      <c r="AM124" s="5"/>
      <c r="AN124" s="5"/>
      <c r="AO124" s="5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</row>
    <row r="125" spans="1:152">
      <c r="A125"/>
      <c r="B125" s="3" t="s">
        <v>180</v>
      </c>
      <c r="C125" s="4">
        <f t="shared" si="20"/>
        <v>1.3564814814814814E-4</v>
      </c>
      <c r="D125" s="4">
        <f t="shared" si="19"/>
        <v>1.3020833333333333E-4</v>
      </c>
      <c r="E125" s="16" t="s">
        <v>1</v>
      </c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>
        <v>1.3020833333333333E-4</v>
      </c>
      <c r="R125" s="5"/>
      <c r="S125" s="5"/>
      <c r="T125" s="5">
        <v>1.3245370370370372E-4</v>
      </c>
      <c r="U125" s="5"/>
      <c r="V125" s="5"/>
      <c r="W125" s="5">
        <v>1.3564814814814814E-4</v>
      </c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>
        <v>1.3430555555555556E-4</v>
      </c>
      <c r="AK125" s="5"/>
      <c r="AL125" s="5"/>
      <c r="AM125" s="5"/>
      <c r="AN125" s="5"/>
      <c r="AO125" s="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</row>
    <row r="126" spans="1:152">
      <c r="A126"/>
      <c r="B126" s="3" t="s">
        <v>181</v>
      </c>
      <c r="C126" s="4">
        <f t="shared" si="20"/>
        <v>1.6291666666666668E-4</v>
      </c>
      <c r="D126" s="4">
        <f t="shared" si="19"/>
        <v>1.6037037037037037E-4</v>
      </c>
      <c r="E126" s="16" t="s">
        <v>108</v>
      </c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>
        <v>1.6293981481481479E-4</v>
      </c>
      <c r="U126" s="5"/>
      <c r="V126" s="5"/>
      <c r="W126" s="5">
        <v>1.6291666666666668E-4</v>
      </c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>
        <v>1.6037037037037037E-4</v>
      </c>
      <c r="AK126" s="5"/>
      <c r="AL126" s="5"/>
      <c r="AM126" s="5"/>
      <c r="AN126" s="5"/>
      <c r="AO126" s="5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</row>
    <row r="127" spans="1:152">
      <c r="A127"/>
      <c r="B127" s="3" t="s">
        <v>182</v>
      </c>
      <c r="C127" s="4">
        <f t="shared" si="20"/>
        <v>1.2515046296296295E-4</v>
      </c>
      <c r="D127" s="4">
        <f t="shared" si="19"/>
        <v>1.2515046296296295E-4</v>
      </c>
      <c r="E127" s="16" t="s">
        <v>112</v>
      </c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>
        <v>1.2584490740740739E-4</v>
      </c>
      <c r="U127" s="5"/>
      <c r="V127" s="5"/>
      <c r="W127" s="5">
        <v>1.2515046296296295E-4</v>
      </c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>
        <v>1.3175925925925925E-4</v>
      </c>
      <c r="AK127" s="5"/>
      <c r="AL127" s="5"/>
      <c r="AM127" s="5"/>
      <c r="AN127" s="5"/>
      <c r="AO127" s="5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</row>
    <row r="128" spans="1:152">
      <c r="A128"/>
      <c r="B128" s="3" t="s">
        <v>183</v>
      </c>
      <c r="C128" s="4">
        <f t="shared" si="20"/>
        <v>6.9108796296296293E-5</v>
      </c>
      <c r="D128" s="4">
        <f t="shared" si="19"/>
        <v>6.8773148148148141E-5</v>
      </c>
      <c r="E128" s="16" t="s">
        <v>193</v>
      </c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>
        <v>7.2372685185185178E-5</v>
      </c>
      <c r="U128" s="5"/>
      <c r="V128" s="5"/>
      <c r="W128" s="5">
        <v>6.9108796296296293E-5</v>
      </c>
      <c r="X128" s="5">
        <v>6.8773148148148141E-5</v>
      </c>
      <c r="Y128" s="5"/>
      <c r="Z128" s="5"/>
      <c r="AA128" s="5"/>
      <c r="AB128" s="5"/>
      <c r="AC128" s="5"/>
      <c r="AD128" s="5"/>
      <c r="AE128" s="5"/>
      <c r="AF128" s="5"/>
      <c r="AG128" s="5">
        <v>6.8807870370370374E-5</v>
      </c>
      <c r="AH128" s="5"/>
      <c r="AI128" s="5"/>
      <c r="AJ128" s="5">
        <v>7.0358796296296296E-5</v>
      </c>
      <c r="AK128" s="5"/>
      <c r="AL128" s="5"/>
      <c r="AM128" s="5"/>
      <c r="AN128" s="5"/>
      <c r="AO128" s="5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</row>
    <row r="129" spans="1:152">
      <c r="A129"/>
      <c r="B129" s="3" t="s">
        <v>184</v>
      </c>
      <c r="C129" s="4">
        <f t="shared" si="20"/>
        <v>8.908564814814814E-5</v>
      </c>
      <c r="D129" s="4">
        <f t="shared" si="19"/>
        <v>8.7245370370370382E-5</v>
      </c>
      <c r="E129" s="16" t="s">
        <v>146</v>
      </c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>
        <v>8.7245370370370382E-5</v>
      </c>
      <c r="U129" s="5"/>
      <c r="V129" s="5"/>
      <c r="W129" s="5">
        <v>8.908564814814814E-5</v>
      </c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>
        <v>9.0937499999999995E-5</v>
      </c>
      <c r="AK129" s="5"/>
      <c r="AL129" s="5"/>
      <c r="AM129" s="5"/>
      <c r="AN129" s="5"/>
      <c r="AO129" s="5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</row>
    <row r="130" spans="1:152">
      <c r="A130"/>
      <c r="B130" s="3" t="s">
        <v>185</v>
      </c>
      <c r="C130" s="4">
        <f t="shared" si="20"/>
        <v>1.0988425925925926E-4</v>
      </c>
      <c r="D130" s="4">
        <f t="shared" si="19"/>
        <v>1.0959490740740741E-4</v>
      </c>
      <c r="E130" s="16" t="s">
        <v>112</v>
      </c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>
        <v>1.0971064814814813E-4</v>
      </c>
      <c r="U130" s="5"/>
      <c r="V130" s="5"/>
      <c r="W130" s="5">
        <v>1.0988425925925926E-4</v>
      </c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>
        <v>1.0959490740740741E-4</v>
      </c>
      <c r="AK130" s="5"/>
      <c r="AL130" s="5"/>
      <c r="AM130" s="5"/>
      <c r="AN130" s="5"/>
      <c r="AO130" s="5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</row>
    <row r="131" spans="1:152">
      <c r="A131"/>
      <c r="B131" s="3" t="s">
        <v>186</v>
      </c>
      <c r="C131" s="4">
        <f t="shared" si="20"/>
        <v>1.6703703703703705E-4</v>
      </c>
      <c r="D131" s="4">
        <f t="shared" si="19"/>
        <v>1.5530092592592592E-4</v>
      </c>
      <c r="E131" s="16" t="s">
        <v>146</v>
      </c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>
        <v>1.5530092592592592E-4</v>
      </c>
      <c r="U131" s="5"/>
      <c r="V131" s="5"/>
      <c r="W131" s="5">
        <v>1.6703703703703705E-4</v>
      </c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>
        <v>1.685185185185185E-4</v>
      </c>
      <c r="AK131" s="5"/>
      <c r="AL131" s="5"/>
      <c r="AM131" s="5"/>
      <c r="AN131" s="5"/>
      <c r="AO131" s="5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</row>
    <row r="132" spans="1:152">
      <c r="A132"/>
      <c r="B132" s="3" t="s">
        <v>187</v>
      </c>
      <c r="C132" s="4">
        <f t="shared" si="20"/>
        <v>1.3202546296296294E-4</v>
      </c>
      <c r="D132" s="4">
        <f t="shared" si="19"/>
        <v>1.2350694444444442E-4</v>
      </c>
      <c r="E132" s="16" t="s">
        <v>1</v>
      </c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>
        <v>1.2350694444444442E-4</v>
      </c>
      <c r="R132" s="5"/>
      <c r="S132" s="5"/>
      <c r="T132" s="5">
        <v>1.2593749999999999E-4</v>
      </c>
      <c r="U132" s="5"/>
      <c r="V132" s="5"/>
      <c r="W132" s="5">
        <v>1.3202546296296294E-4</v>
      </c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>
        <v>1.3209490740740741E-4</v>
      </c>
      <c r="AK132" s="5"/>
      <c r="AL132" s="5"/>
      <c r="AM132" s="5"/>
      <c r="AN132" s="5"/>
      <c r="AO132" s="5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</row>
    <row r="133" spans="1:152">
      <c r="A133"/>
      <c r="B133" s="3" t="s">
        <v>188</v>
      </c>
      <c r="C133" s="4">
        <f t="shared" si="20"/>
        <v>9.3726851851851851E-5</v>
      </c>
      <c r="D133" s="4">
        <f t="shared" si="19"/>
        <v>9.0567129629629637E-5</v>
      </c>
      <c r="E133" s="16" t="s">
        <v>196</v>
      </c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>
        <v>9.0960648148148159E-5</v>
      </c>
      <c r="U133" s="5"/>
      <c r="V133" s="5">
        <v>9.0567129629629637E-5</v>
      </c>
      <c r="W133" s="5">
        <v>9.3726851851851851E-5</v>
      </c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>
        <v>9.0856481481481474E-5</v>
      </c>
      <c r="AK133" s="5"/>
      <c r="AL133" s="5"/>
      <c r="AM133" s="5"/>
      <c r="AN133" s="5"/>
      <c r="AO133" s="5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</row>
    <row r="134" spans="1:152">
      <c r="A134"/>
      <c r="B134" s="3" t="s">
        <v>189</v>
      </c>
      <c r="C134" s="4">
        <f t="shared" si="20"/>
        <v>2.033449074074074E-4</v>
      </c>
      <c r="D134" s="4">
        <f t="shared" si="19"/>
        <v>1.7168981481481481E-4</v>
      </c>
      <c r="E134" s="16" t="s">
        <v>146</v>
      </c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>
        <v>1.7168981481481481E-4</v>
      </c>
      <c r="U134" s="5"/>
      <c r="V134" s="5"/>
      <c r="W134" s="5">
        <v>2.033449074074074E-4</v>
      </c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>
        <v>1.7475694444444442E-4</v>
      </c>
      <c r="AK134" s="5"/>
      <c r="AL134" s="5"/>
      <c r="AM134" s="5"/>
      <c r="AN134" s="5"/>
      <c r="AO134" s="5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</row>
    <row r="135" spans="1:152">
      <c r="A135"/>
      <c r="B135" s="6" t="s">
        <v>190</v>
      </c>
      <c r="C135" s="53">
        <f t="shared" si="20"/>
        <v>6.1689814814814807E-5</v>
      </c>
      <c r="D135" s="53">
        <f t="shared" si="19"/>
        <v>6.047453703703703E-5</v>
      </c>
      <c r="E135" s="52" t="s">
        <v>196</v>
      </c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>
        <v>6.0972222222222223E-5</v>
      </c>
      <c r="U135" s="7"/>
      <c r="V135" s="7">
        <v>6.047453703703703E-5</v>
      </c>
      <c r="W135" s="7">
        <v>6.1689814814814807E-5</v>
      </c>
      <c r="X135" s="7"/>
      <c r="Y135" s="7">
        <v>6.0509259259259256E-5</v>
      </c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>
        <v>6.0752314814814812E-5</v>
      </c>
      <c r="AK135" s="7"/>
      <c r="AL135" s="7"/>
      <c r="AM135" s="7"/>
      <c r="AN135" s="7"/>
      <c r="AO135" s="7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</row>
    <row r="136" spans="1:152">
      <c r="A136"/>
      <c r="B136" s="31"/>
      <c r="D136" s="31"/>
      <c r="E136" s="36" t="e">
        <f>LOOKUP(MIN(Q6:AO6),Q6:AO6,$Q$2:$AO$2)</f>
        <v>#N/A</v>
      </c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1:152">
      <c r="A137"/>
      <c r="B137" s="31"/>
      <c r="D137" s="31"/>
      <c r="E137" s="36" t="s">
        <v>138</v>
      </c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1:152">
      <c r="A138"/>
      <c r="B138" s="31"/>
      <c r="E138" s="36">
        <f>INDEX(Q2:AO6,MATCH(MIN(Q6:AO6),Q6:AO6,0),2)</f>
        <v>0</v>
      </c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1:152">
      <c r="A139"/>
      <c r="B139"/>
      <c r="D139" s="31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1:152">
      <c r="A140"/>
      <c r="B140"/>
      <c r="C140" s="54"/>
      <c r="D140"/>
      <c r="E140"/>
      <c r="F140"/>
      <c r="G140"/>
      <c r="H140"/>
      <c r="I140"/>
      <c r="J140"/>
      <c r="K140" s="61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1:152">
      <c r="B141"/>
      <c r="C141" s="54"/>
      <c r="D141"/>
      <c r="E141"/>
      <c r="F141"/>
      <c r="G141"/>
      <c r="H141"/>
      <c r="I141"/>
      <c r="J141"/>
      <c r="K141" s="6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</row>
    <row r="142" spans="1:152">
      <c r="B142"/>
      <c r="C142" s="54"/>
      <c r="D142"/>
      <c r="E142"/>
      <c r="F142"/>
      <c r="G142"/>
      <c r="H142"/>
      <c r="I142"/>
      <c r="J142"/>
      <c r="K142" s="61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152">
      <c r="B143" s="58"/>
      <c r="C143" s="54"/>
      <c r="D143" s="54"/>
      <c r="E143" s="31"/>
      <c r="F143"/>
      <c r="G143"/>
      <c r="H143"/>
      <c r="I143"/>
      <c r="J143"/>
      <c r="K143" s="61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</row>
    <row r="144" spans="1:152">
      <c r="B144" s="58"/>
      <c r="C144" s="54"/>
      <c r="D144" s="54"/>
      <c r="E144" s="31"/>
      <c r="F144"/>
      <c r="G144"/>
      <c r="H144"/>
      <c r="I144"/>
      <c r="J144"/>
      <c r="K144" s="61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</row>
    <row r="145" spans="2:41">
      <c r="B145" s="58"/>
      <c r="C145" s="54"/>
      <c r="D145" s="54"/>
      <c r="E145" s="31"/>
      <c r="F145"/>
      <c r="G145"/>
      <c r="H145"/>
      <c r="I145"/>
      <c r="J145"/>
      <c r="K145" s="61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2:41">
      <c r="B146" s="58"/>
      <c r="C146" s="54"/>
      <c r="D146" s="54"/>
      <c r="E146" s="31"/>
      <c r="F146"/>
      <c r="G146"/>
      <c r="H146"/>
      <c r="I146"/>
      <c r="J146"/>
      <c r="K146" s="61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</row>
    <row r="147" spans="2:41">
      <c r="B147" s="58"/>
      <c r="C147" s="54"/>
      <c r="D147" s="54"/>
      <c r="E147" s="31"/>
      <c r="F147"/>
      <c r="G147"/>
      <c r="H147"/>
      <c r="I147"/>
      <c r="J147"/>
      <c r="K147" s="61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</row>
    <row r="148" spans="2:41">
      <c r="B148" s="58"/>
      <c r="C148" s="54"/>
      <c r="D148" s="54"/>
      <c r="E148" s="31"/>
      <c r="F148"/>
      <c r="G148"/>
      <c r="H148"/>
      <c r="I148"/>
      <c r="J148"/>
      <c r="K148" s="61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2:41">
      <c r="B149" s="58"/>
      <c r="C149" s="54"/>
      <c r="D149" s="54"/>
      <c r="E149" s="31"/>
      <c r="F149"/>
      <c r="G149"/>
      <c r="H149"/>
      <c r="I149"/>
      <c r="J149"/>
      <c r="K149" s="61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</row>
    <row r="150" spans="2:41">
      <c r="B150" s="58"/>
      <c r="C150" s="54"/>
      <c r="D150" s="54"/>
      <c r="E150" s="31"/>
      <c r="F150"/>
      <c r="G150"/>
      <c r="H150"/>
      <c r="I150"/>
      <c r="J150"/>
      <c r="K150" s="61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</row>
    <row r="151" spans="2:41">
      <c r="B151" s="59"/>
      <c r="C151" s="54"/>
      <c r="D151" s="31"/>
      <c r="E151" s="3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2:41">
      <c r="B152" s="59"/>
      <c r="C152" s="54"/>
      <c r="D152" s="31"/>
      <c r="E152" s="31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</row>
    <row r="153" spans="2:41">
      <c r="B153" s="59"/>
      <c r="C153" s="54"/>
      <c r="D153" s="31"/>
      <c r="E153" s="31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</row>
    <row r="154" spans="2:41">
      <c r="B154" s="59"/>
      <c r="C154" s="54"/>
      <c r="D154" s="31"/>
      <c r="E154" s="31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2:41">
      <c r="B155" s="59"/>
      <c r="C155" s="54"/>
      <c r="D155" s="31"/>
      <c r="E155" s="31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</row>
    <row r="156" spans="2:41">
      <c r="B156" s="59"/>
      <c r="C156" s="54"/>
      <c r="D156" s="31"/>
      <c r="E156" s="31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</row>
    <row r="157" spans="2:41">
      <c r="B157" s="59"/>
      <c r="C157" s="54"/>
      <c r="D157" s="31"/>
      <c r="E157" s="31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2:41">
      <c r="B158" s="59"/>
      <c r="C158" s="54"/>
      <c r="D158" s="31"/>
      <c r="E158" s="31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</row>
    <row r="159" spans="2:41">
      <c r="B159" s="59"/>
      <c r="C159" s="54"/>
      <c r="D159" s="31"/>
      <c r="E159" s="31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</row>
    <row r="160" spans="2:41">
      <c r="B160" s="59"/>
      <c r="C160" s="54"/>
      <c r="D160" s="31"/>
      <c r="E160" s="31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27">
      <c r="B161" s="59"/>
      <c r="C161" s="54"/>
      <c r="D161" s="31"/>
      <c r="E161" s="3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</row>
    <row r="162" spans="2:27">
      <c r="B162" s="59"/>
      <c r="C162" s="54"/>
      <c r="D162" s="31"/>
      <c r="E162" s="31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</row>
    <row r="163" spans="2:27">
      <c r="B163" s="59"/>
      <c r="C163" s="54"/>
      <c r="D163" s="31"/>
      <c r="E163" s="31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2:27">
      <c r="B164" s="59"/>
      <c r="C164" s="54"/>
      <c r="D164" s="31"/>
      <c r="E164" s="31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</row>
    <row r="165" spans="2:27">
      <c r="B165" s="59"/>
      <c r="C165" s="54"/>
      <c r="D165" s="31"/>
      <c r="E165" s="31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</row>
    <row r="166" spans="2:27">
      <c r="B166" s="59"/>
      <c r="C166"/>
      <c r="D166" s="54"/>
      <c r="E166" s="31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2:27">
      <c r="B167" s="59"/>
      <c r="C167"/>
      <c r="D167" s="54"/>
      <c r="E167" s="31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</row>
    <row r="168" spans="2:27">
      <c r="B168" s="59"/>
      <c r="C168"/>
      <c r="D168" s="54"/>
      <c r="E168" s="31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</row>
    <row r="169" spans="2:27">
      <c r="B169" s="59"/>
      <c r="C169"/>
      <c r="D169" s="54"/>
      <c r="E169" s="31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2:27">
      <c r="B170" s="59"/>
      <c r="C170"/>
      <c r="D170" s="54"/>
      <c r="E170" s="31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</row>
    <row r="171" spans="2:27">
      <c r="B171" s="59"/>
      <c r="C171"/>
      <c r="D171" s="54"/>
      <c r="E171" s="3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</row>
    <row r="172" spans="2:27">
      <c r="B172" s="59"/>
      <c r="C172"/>
      <c r="D172" s="31"/>
      <c r="E172" s="31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2:27">
      <c r="B173" s="59"/>
      <c r="C173" s="54"/>
      <c r="D173" s="31"/>
      <c r="E173" s="31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</row>
    <row r="174" spans="2:27">
      <c r="B174" s="59"/>
      <c r="C174"/>
      <c r="D174" s="31"/>
      <c r="E174" s="31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</row>
    <row r="175" spans="2:27">
      <c r="B175" s="59"/>
      <c r="C175"/>
      <c r="D175" s="31"/>
      <c r="E175" s="31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2:27">
      <c r="B176" s="59"/>
      <c r="C176" s="54"/>
      <c r="D176" s="31"/>
      <c r="E176" s="31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</row>
    <row r="177" spans="2:27">
      <c r="B177" s="59"/>
      <c r="C177"/>
      <c r="D177" s="31"/>
      <c r="E177" s="31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</row>
    <row r="178" spans="2:27">
      <c r="B178" s="59"/>
      <c r="C178" s="54"/>
      <c r="D178" s="31"/>
      <c r="E178" s="31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2:27">
      <c r="B179" s="59"/>
      <c r="C179"/>
      <c r="D179" s="31"/>
      <c r="E179" s="31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</row>
    <row r="180" spans="2:27">
      <c r="B180" s="59"/>
      <c r="C180"/>
      <c r="D180" s="31"/>
      <c r="E180" s="31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</row>
    <row r="181" spans="2:27">
      <c r="B181" s="59"/>
      <c r="C181" s="54"/>
      <c r="D181" s="31"/>
      <c r="E181" s="3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2:27">
      <c r="B182" s="59"/>
      <c r="C182"/>
      <c r="D182" s="31"/>
      <c r="E182" s="31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</row>
    <row r="183" spans="2:27">
      <c r="B183" s="59"/>
      <c r="C183"/>
      <c r="D183" s="31"/>
      <c r="E183" s="31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</row>
    <row r="184" spans="2:27">
      <c r="B184" s="59"/>
      <c r="C184"/>
      <c r="D184" s="31"/>
      <c r="E184" s="31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2:27">
      <c r="B185" s="59"/>
      <c r="C185" s="54"/>
      <c r="D185" s="31"/>
      <c r="E185" s="31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</row>
    <row r="186" spans="2:27">
      <c r="B186" s="59"/>
      <c r="C186"/>
      <c r="D186" s="54"/>
      <c r="E186" s="31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</row>
    <row r="187" spans="2:27">
      <c r="B187" s="59"/>
      <c r="C187"/>
      <c r="D187" s="54"/>
      <c r="E187" s="31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2:27">
      <c r="B188" s="59"/>
      <c r="C188"/>
      <c r="D188" s="54"/>
      <c r="E188" s="31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</row>
    <row r="189" spans="2:27">
      <c r="B189" s="59"/>
      <c r="C189"/>
      <c r="D189" s="54"/>
      <c r="E189" s="31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</row>
    <row r="190" spans="2:27">
      <c r="B190" s="59"/>
      <c r="C190"/>
      <c r="D190" s="54"/>
      <c r="E190" s="31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2:27">
      <c r="B191" s="59"/>
      <c r="C191"/>
      <c r="D191" s="54"/>
      <c r="E191" s="3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</row>
    <row r="192" spans="2:27">
      <c r="B192" s="59"/>
      <c r="C192"/>
      <c r="D192" s="54"/>
      <c r="E192" s="31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</row>
    <row r="193" spans="2:27">
      <c r="B193" s="59"/>
      <c r="C193"/>
      <c r="D193" s="54"/>
      <c r="E193" s="31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2:27">
      <c r="B194" s="59"/>
      <c r="C194"/>
      <c r="D194" s="31"/>
      <c r="E194" s="31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</row>
    <row r="195" spans="2:27">
      <c r="B195" s="59"/>
      <c r="C195" s="32"/>
      <c r="D195" s="31"/>
      <c r="E195" s="31"/>
      <c r="T195"/>
      <c r="U195"/>
      <c r="V195"/>
      <c r="W195"/>
      <c r="X195"/>
      <c r="Y195"/>
      <c r="Z195"/>
      <c r="AA195"/>
    </row>
    <row r="196" spans="2:27">
      <c r="B196" s="59"/>
      <c r="D196" s="31"/>
      <c r="E196" s="31"/>
      <c r="T196"/>
      <c r="U196"/>
      <c r="V196"/>
      <c r="W196"/>
      <c r="X196"/>
      <c r="Y196"/>
      <c r="Z196"/>
      <c r="AA196"/>
    </row>
    <row r="197" spans="2:27">
      <c r="B197" s="59"/>
      <c r="C197" s="54"/>
      <c r="D197" s="31"/>
      <c r="E197" s="31"/>
      <c r="T197"/>
      <c r="U197"/>
      <c r="V197"/>
      <c r="W197"/>
      <c r="X197"/>
      <c r="Y197"/>
      <c r="Z197"/>
      <c r="AA197"/>
    </row>
    <row r="198" spans="2:27">
      <c r="B198" s="59"/>
      <c r="D198" s="31"/>
      <c r="E198" s="31"/>
      <c r="T198"/>
      <c r="U198"/>
      <c r="V198"/>
      <c r="W198"/>
      <c r="X198"/>
      <c r="Y198"/>
      <c r="Z198"/>
      <c r="AA198"/>
    </row>
    <row r="199" spans="2:27">
      <c r="B199" s="59"/>
      <c r="C199" s="54"/>
      <c r="D199" s="31"/>
      <c r="E199" s="31"/>
      <c r="T199"/>
      <c r="U199"/>
      <c r="V199"/>
      <c r="W199"/>
      <c r="X199"/>
      <c r="Y199"/>
      <c r="Z199"/>
      <c r="AA199"/>
    </row>
    <row r="200" spans="2:27">
      <c r="B200" s="59"/>
      <c r="C200" s="32"/>
      <c r="D200" s="31"/>
      <c r="E200" s="31"/>
      <c r="T200"/>
      <c r="U200"/>
      <c r="V200"/>
      <c r="W200"/>
      <c r="X200"/>
      <c r="Y200"/>
      <c r="Z200"/>
      <c r="AA200"/>
    </row>
    <row r="201" spans="2:27">
      <c r="B201" s="59"/>
      <c r="D201" s="31"/>
      <c r="E201" s="31"/>
      <c r="T201"/>
      <c r="U201"/>
      <c r="V201"/>
      <c r="W201"/>
      <c r="X201"/>
      <c r="Y201"/>
      <c r="Z201"/>
      <c r="AA201"/>
    </row>
    <row r="202" spans="2:27">
      <c r="B202" s="58"/>
      <c r="C202" s="54"/>
      <c r="D202" s="12"/>
      <c r="E202" s="31"/>
      <c r="T202"/>
      <c r="U202"/>
      <c r="V202"/>
      <c r="W202"/>
      <c r="X202"/>
      <c r="Y202"/>
      <c r="Z202"/>
      <c r="AA202"/>
    </row>
    <row r="203" spans="2:27">
      <c r="B203" s="59"/>
      <c r="D203" s="31"/>
      <c r="E203" s="31"/>
      <c r="T203"/>
      <c r="U203"/>
      <c r="V203"/>
      <c r="W203"/>
      <c r="X203"/>
      <c r="Y203"/>
      <c r="Z203"/>
      <c r="AA203"/>
    </row>
    <row r="204" spans="2:27">
      <c r="B204" s="59"/>
      <c r="C204" s="54"/>
      <c r="D204" s="31"/>
      <c r="E204" s="31"/>
      <c r="T204"/>
      <c r="U204"/>
      <c r="V204"/>
      <c r="W204"/>
      <c r="X204"/>
      <c r="Y204"/>
      <c r="Z204"/>
      <c r="AA204"/>
    </row>
    <row r="205" spans="2:27">
      <c r="B205" s="59"/>
      <c r="D205" s="31"/>
      <c r="E205" s="31"/>
      <c r="T205"/>
      <c r="U205"/>
      <c r="V205"/>
      <c r="W205"/>
      <c r="X205"/>
      <c r="Y205"/>
      <c r="Z205"/>
      <c r="AA205"/>
    </row>
    <row r="206" spans="2:27">
      <c r="B206" s="59"/>
      <c r="D206" s="31"/>
      <c r="E206" s="31"/>
      <c r="T206"/>
      <c r="U206"/>
      <c r="V206"/>
      <c r="W206"/>
      <c r="X206"/>
      <c r="Y206"/>
      <c r="Z206"/>
      <c r="AA206"/>
    </row>
    <row r="207" spans="2:27">
      <c r="B207" s="58"/>
      <c r="D207" s="12"/>
      <c r="E207" s="31"/>
      <c r="T207"/>
      <c r="U207"/>
      <c r="V207"/>
      <c r="W207"/>
      <c r="X207"/>
      <c r="Y207"/>
      <c r="Z207"/>
      <c r="AA207"/>
    </row>
    <row r="208" spans="2:27">
      <c r="B208" s="59"/>
      <c r="D208" s="31"/>
      <c r="E208" s="31"/>
      <c r="T208"/>
      <c r="U208"/>
      <c r="V208"/>
      <c r="W208"/>
      <c r="X208"/>
      <c r="Y208"/>
      <c r="Z208"/>
      <c r="AA208"/>
    </row>
    <row r="209" spans="2:27">
      <c r="B209" s="59"/>
      <c r="D209" s="31"/>
      <c r="E209" s="31"/>
      <c r="T209"/>
      <c r="U209"/>
      <c r="V209"/>
      <c r="W209"/>
      <c r="X209"/>
      <c r="Y209"/>
      <c r="Z209"/>
      <c r="AA209"/>
    </row>
    <row r="210" spans="2:27">
      <c r="B210" s="59"/>
      <c r="D210" s="31"/>
      <c r="E210" s="31"/>
      <c r="T210"/>
      <c r="U210"/>
      <c r="V210"/>
      <c r="W210"/>
      <c r="X210"/>
      <c r="Y210"/>
      <c r="Z210"/>
      <c r="AA210"/>
    </row>
    <row r="211" spans="2:27">
      <c r="B211" s="59"/>
      <c r="D211" s="31"/>
      <c r="E211" s="31"/>
      <c r="T211"/>
      <c r="U211"/>
      <c r="V211"/>
      <c r="W211"/>
      <c r="X211"/>
      <c r="Y211"/>
      <c r="Z211"/>
      <c r="AA211"/>
    </row>
    <row r="212" spans="2:27">
      <c r="B212" s="59"/>
      <c r="D212" s="31"/>
      <c r="E212" s="31"/>
      <c r="T212"/>
      <c r="U212"/>
      <c r="V212"/>
      <c r="W212"/>
      <c r="X212"/>
      <c r="Y212"/>
      <c r="Z212"/>
      <c r="AA212"/>
    </row>
    <row r="213" spans="2:27">
      <c r="B213" s="59"/>
      <c r="D213" s="31"/>
      <c r="E213" s="31"/>
      <c r="T213"/>
      <c r="U213"/>
      <c r="V213"/>
      <c r="W213"/>
      <c r="X213"/>
      <c r="Y213"/>
      <c r="Z213"/>
      <c r="AA213"/>
    </row>
    <row r="214" spans="2:27">
      <c r="B214" s="59"/>
      <c r="D214" s="31"/>
      <c r="E214" s="31"/>
      <c r="T214"/>
      <c r="U214"/>
      <c r="V214"/>
      <c r="W214"/>
      <c r="X214"/>
      <c r="Y214"/>
      <c r="Z214"/>
      <c r="AA214"/>
    </row>
    <row r="215" spans="2:27">
      <c r="B215" s="59"/>
      <c r="D215" s="31"/>
      <c r="E215" s="31"/>
      <c r="T215"/>
      <c r="U215"/>
      <c r="V215"/>
      <c r="W215"/>
      <c r="X215"/>
      <c r="Y215"/>
      <c r="Z215"/>
      <c r="AA215"/>
    </row>
    <row r="216" spans="2:27">
      <c r="B216" s="59"/>
      <c r="D216" s="31"/>
      <c r="E216" s="31"/>
    </row>
    <row r="217" spans="2:27">
      <c r="B217" s="59"/>
      <c r="D217" s="31"/>
      <c r="E217" s="31"/>
    </row>
    <row r="218" spans="2:27">
      <c r="B218" s="59"/>
      <c r="D218" s="31"/>
      <c r="E218" s="31"/>
    </row>
    <row r="219" spans="2:27">
      <c r="B219" s="59"/>
      <c r="D219" s="31"/>
      <c r="E219" s="31"/>
    </row>
    <row r="220" spans="2:27">
      <c r="B220" s="59"/>
      <c r="D220" s="31"/>
      <c r="E220" s="31"/>
    </row>
    <row r="221" spans="2:27">
      <c r="B221" s="59"/>
      <c r="D221" s="31"/>
      <c r="E221" s="31"/>
    </row>
    <row r="222" spans="2:27">
      <c r="B222" s="59"/>
      <c r="D222" s="31"/>
      <c r="E222" s="31"/>
    </row>
    <row r="223" spans="2:27">
      <c r="B223" s="59"/>
      <c r="D223" s="31"/>
      <c r="E223" s="31"/>
    </row>
    <row r="224" spans="2:27">
      <c r="B224" s="59"/>
      <c r="C224" s="54"/>
      <c r="D224" s="31"/>
      <c r="E224" s="31"/>
    </row>
    <row r="225" spans="2:5">
      <c r="B225" s="59"/>
      <c r="C225" s="54"/>
      <c r="D225" s="31"/>
      <c r="E225" s="31"/>
    </row>
    <row r="226" spans="2:5">
      <c r="B226" s="59"/>
      <c r="D226" s="31"/>
      <c r="E226" s="31"/>
    </row>
    <row r="227" spans="2:5">
      <c r="B227" s="59"/>
      <c r="C227" s="54"/>
      <c r="D227" s="31"/>
      <c r="E227" s="31"/>
    </row>
    <row r="228" spans="2:5">
      <c r="B228" s="59"/>
      <c r="D228" s="31"/>
      <c r="E228" s="31"/>
    </row>
    <row r="229" spans="2:5">
      <c r="B229" s="59"/>
      <c r="D229" s="31"/>
      <c r="E229" s="31"/>
    </row>
    <row r="230" spans="2:5">
      <c r="B230" s="59"/>
      <c r="C230" s="54"/>
      <c r="D230" s="31"/>
      <c r="E230" s="31"/>
    </row>
    <row r="231" spans="2:5">
      <c r="B231" s="59"/>
      <c r="C231" s="54"/>
      <c r="D231" s="54"/>
      <c r="E231" s="31"/>
    </row>
    <row r="232" spans="2:5">
      <c r="B232" s="59"/>
      <c r="C232" s="54"/>
      <c r="D232" s="54"/>
      <c r="E232" s="31"/>
    </row>
    <row r="233" spans="2:5">
      <c r="B233" s="59"/>
      <c r="D233" s="54"/>
      <c r="E233" s="31"/>
    </row>
    <row r="234" spans="2:5">
      <c r="B234" s="59"/>
      <c r="D234" s="54"/>
      <c r="E234" s="31"/>
    </row>
    <row r="235" spans="2:5">
      <c r="B235" s="59"/>
      <c r="D235" s="54"/>
      <c r="E235" s="31"/>
    </row>
    <row r="236" spans="2:5">
      <c r="B236" s="59"/>
      <c r="C236" s="54"/>
      <c r="D236" s="54"/>
      <c r="E236" s="31"/>
    </row>
    <row r="237" spans="2:5">
      <c r="B237" s="59"/>
      <c r="D237" s="54"/>
      <c r="E237" s="31"/>
    </row>
    <row r="238" spans="2:5">
      <c r="B238" s="59"/>
      <c r="D238" s="31"/>
      <c r="E238" s="31"/>
    </row>
    <row r="239" spans="2:5">
      <c r="B239" s="59"/>
      <c r="D239" s="31"/>
      <c r="E239" s="31"/>
    </row>
    <row r="240" spans="2:5">
      <c r="B240" s="59"/>
      <c r="D240" s="31"/>
      <c r="E240" s="31"/>
    </row>
    <row r="241" spans="2:5">
      <c r="B241" s="59"/>
      <c r="D241" s="31"/>
      <c r="E241" s="31"/>
    </row>
    <row r="242" spans="2:5">
      <c r="B242" s="59"/>
      <c r="D242" s="31"/>
      <c r="E242" s="31"/>
    </row>
    <row r="243" spans="2:5">
      <c r="B243" s="59"/>
      <c r="D243" s="31"/>
      <c r="E243" s="31"/>
    </row>
    <row r="244" spans="2:5">
      <c r="B244" s="59"/>
      <c r="D244" s="31"/>
      <c r="E244" s="31"/>
    </row>
    <row r="245" spans="2:5">
      <c r="B245" s="59"/>
      <c r="D245" s="31"/>
      <c r="E245" s="31"/>
    </row>
    <row r="246" spans="2:5">
      <c r="B246" s="59"/>
      <c r="D246" s="31"/>
      <c r="E246" s="31"/>
    </row>
    <row r="247" spans="2:5">
      <c r="B247" s="59"/>
      <c r="D247" s="31"/>
      <c r="E247" s="31"/>
    </row>
    <row r="248" spans="2:5">
      <c r="B248" s="59"/>
      <c r="D248" s="31"/>
      <c r="E248" s="31"/>
    </row>
    <row r="249" spans="2:5">
      <c r="B249" s="59"/>
      <c r="D249" s="31"/>
      <c r="E249" s="31"/>
    </row>
    <row r="250" spans="2:5">
      <c r="B250" s="59"/>
      <c r="D250" s="31"/>
      <c r="E250" s="31"/>
    </row>
    <row r="251" spans="2:5">
      <c r="B251" s="59"/>
      <c r="D251" s="31"/>
      <c r="E251" s="31"/>
    </row>
    <row r="252" spans="2:5">
      <c r="B252" s="59"/>
      <c r="D252" s="31"/>
      <c r="E252" s="31"/>
    </row>
    <row r="253" spans="2:5">
      <c r="B253" s="59"/>
      <c r="D253" s="31"/>
      <c r="E253" s="31"/>
    </row>
    <row r="254" spans="2:5">
      <c r="B254" s="59"/>
      <c r="D254" s="31"/>
      <c r="E254" s="31"/>
    </row>
    <row r="255" spans="2:5">
      <c r="B255" s="59"/>
      <c r="D255" s="31"/>
      <c r="E255" s="31"/>
    </row>
    <row r="256" spans="2:5">
      <c r="B256" s="59"/>
      <c r="D256" s="31"/>
      <c r="E256" s="31"/>
    </row>
    <row r="257" spans="2:5">
      <c r="B257" s="59"/>
      <c r="D257" s="31"/>
      <c r="E257" s="31"/>
    </row>
    <row r="258" spans="2:5">
      <c r="B258" s="59"/>
      <c r="D258" s="31"/>
      <c r="E258" s="31"/>
    </row>
    <row r="259" spans="2:5">
      <c r="B259" s="59"/>
      <c r="D259" s="31"/>
      <c r="E259" s="31"/>
    </row>
    <row r="260" spans="2:5">
      <c r="B260" s="59"/>
      <c r="D260" s="31"/>
      <c r="E260" s="31"/>
    </row>
    <row r="261" spans="2:5">
      <c r="B261" s="59"/>
      <c r="D261" s="31"/>
      <c r="E261" s="31"/>
    </row>
    <row r="262" spans="2:5">
      <c r="B262" s="59"/>
      <c r="D262" s="31"/>
      <c r="E262" s="31"/>
    </row>
    <row r="263" spans="2:5">
      <c r="B263" s="59"/>
      <c r="D263" s="31"/>
      <c r="E263" s="31"/>
    </row>
    <row r="264" spans="2:5">
      <c r="B264" s="59"/>
      <c r="D264" s="31"/>
      <c r="E264" s="31"/>
    </row>
    <row r="265" spans="2:5">
      <c r="B265" s="59"/>
      <c r="D265" s="31"/>
      <c r="E265" s="31"/>
    </row>
    <row r="266" spans="2:5">
      <c r="B266" s="59"/>
      <c r="D266" s="31"/>
      <c r="E266" s="31"/>
    </row>
    <row r="267" spans="2:5">
      <c r="B267" s="59"/>
      <c r="D267" s="31"/>
      <c r="E267" s="31"/>
    </row>
    <row r="268" spans="2:5">
      <c r="B268" s="59"/>
      <c r="D268" s="31"/>
      <c r="E268" s="31"/>
    </row>
    <row r="269" spans="2:5">
      <c r="B269" s="59"/>
      <c r="D269" s="31"/>
      <c r="E269" s="31"/>
    </row>
    <row r="270" spans="2:5">
      <c r="B270" s="59"/>
      <c r="D270" s="31"/>
      <c r="E270" s="31"/>
    </row>
    <row r="271" spans="2:5">
      <c r="B271" s="59"/>
      <c r="D271" s="31"/>
      <c r="E271" s="31"/>
    </row>
    <row r="272" spans="2:5">
      <c r="B272" s="59"/>
      <c r="D272" s="31"/>
      <c r="E272" s="31"/>
    </row>
  </sheetData>
  <sortState ref="B139:E188">
    <sortCondition ref="E139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AN437"/>
  <sheetViews>
    <sheetView zoomScaleNormal="100" workbookViewId="0">
      <pane ySplit="2" topLeftCell="A3" activePane="bottomLeft" state="frozen"/>
      <selection pane="bottomLeft"/>
    </sheetView>
  </sheetViews>
  <sheetFormatPr baseColWidth="10" defaultRowHeight="15"/>
  <cols>
    <col min="1" max="1" width="1.42578125" style="15" customWidth="1"/>
    <col min="2" max="2" width="19.42578125" style="15" customWidth="1"/>
    <col min="3" max="3" width="12" style="15" bestFit="1" customWidth="1"/>
    <col min="4" max="4" width="1.42578125" style="15" customWidth="1"/>
    <col min="5" max="6" width="11.42578125" style="15"/>
    <col min="7" max="7" width="1.42578125" style="15" customWidth="1"/>
    <col min="8" max="9" width="11.42578125" style="15"/>
    <col min="10" max="10" width="1.42578125" style="15" customWidth="1"/>
    <col min="11" max="11" width="11.42578125" style="15"/>
    <col min="12" max="12" width="12" style="15" bestFit="1" customWidth="1"/>
    <col min="13" max="13" width="1.42578125" style="15" customWidth="1"/>
    <col min="14" max="16384" width="11.42578125" style="15"/>
  </cols>
  <sheetData>
    <row r="1" spans="2:40" ht="7.5" customHeight="1"/>
    <row r="2" spans="2:40">
      <c r="B2" s="62" t="s">
        <v>131</v>
      </c>
      <c r="C2" s="62"/>
      <c r="D2" s="18"/>
      <c r="E2" s="62" t="s">
        <v>125</v>
      </c>
      <c r="F2" s="62"/>
      <c r="G2" s="18"/>
      <c r="H2" s="62" t="s">
        <v>128</v>
      </c>
      <c r="I2" s="62"/>
      <c r="J2" s="18"/>
      <c r="K2" s="62" t="s">
        <v>129</v>
      </c>
      <c r="L2" s="62"/>
      <c r="M2" s="18"/>
      <c r="N2" s="55" t="s">
        <v>113</v>
      </c>
      <c r="O2" s="55" t="s">
        <v>121</v>
      </c>
      <c r="P2" s="55" t="s">
        <v>124</v>
      </c>
      <c r="Q2" s="55" t="s">
        <v>122</v>
      </c>
      <c r="R2" s="55" t="s">
        <v>123</v>
      </c>
      <c r="S2" s="55" t="s">
        <v>120</v>
      </c>
    </row>
    <row r="3" spans="2:40">
      <c r="B3" s="19" t="s">
        <v>115</v>
      </c>
      <c r="C3" s="13">
        <f>MIN('MB times'!D6:D135)</f>
        <v>4.4143518518518528E-5</v>
      </c>
      <c r="D3" s="12"/>
      <c r="E3" s="19" t="s">
        <v>118</v>
      </c>
      <c r="F3" s="13">
        <f>MODE(P3:P132)</f>
        <v>8.9699074074074128E-5</v>
      </c>
      <c r="G3" s="12"/>
      <c r="H3" s="19" t="s">
        <v>118</v>
      </c>
      <c r="I3" s="13">
        <f>MODE(Q3:Q132)</f>
        <v>8.68055555555556E-5</v>
      </c>
      <c r="J3" s="12"/>
      <c r="K3" s="19" t="s">
        <v>118</v>
      </c>
      <c r="L3" s="13">
        <f>MODE(R3:R132)</f>
        <v>9.2592592592592805E-5</v>
      </c>
      <c r="M3" s="12"/>
      <c r="N3" s="56">
        <v>1</v>
      </c>
      <c r="O3" s="57">
        <v>4.4780092592592591E-5</v>
      </c>
      <c r="P3" s="57">
        <f t="shared" ref="P3:P34" si="0">MROUND(O3,2.89351851851852E-06)</f>
        <v>4.34027777777778E-5</v>
      </c>
      <c r="Q3" s="57">
        <f t="shared" ref="Q3:Q34" si="1">MROUND(O3,5.78703703703704E-06)</f>
        <v>4.6296296296296321E-5</v>
      </c>
      <c r="R3" s="57">
        <f t="shared" ref="R3:R34" si="2">MROUND(O3,0.0000115740740740741)</f>
        <v>4.6296296296296402E-5</v>
      </c>
      <c r="S3" s="56" t="s">
        <v>54</v>
      </c>
    </row>
    <row r="4" spans="2:40">
      <c r="B4" s="19" t="s">
        <v>114</v>
      </c>
      <c r="C4" s="13">
        <f>MAX('MB times'!D6:D135)</f>
        <v>2.4143518518518522E-4</v>
      </c>
      <c r="D4" s="12"/>
      <c r="E4" s="19" t="s">
        <v>119</v>
      </c>
      <c r="F4" s="13">
        <f>MEDIAN(P3:P132)</f>
        <v>9.8379629629629685E-5</v>
      </c>
      <c r="G4" s="12"/>
      <c r="H4" s="19" t="s">
        <v>119</v>
      </c>
      <c r="I4" s="13">
        <f>MEDIAN(Q3:Q132)</f>
        <v>9.8379629629629685E-5</v>
      </c>
      <c r="J4" s="12"/>
      <c r="K4" s="19" t="s">
        <v>119</v>
      </c>
      <c r="L4" s="13">
        <f>MEDIAN(R3:R132)</f>
        <v>9.8379629629629848E-5</v>
      </c>
      <c r="M4" s="12"/>
      <c r="N4" s="27">
        <v>2</v>
      </c>
      <c r="O4" s="13">
        <v>5.1134259259259266E-5</v>
      </c>
      <c r="P4" s="13">
        <f t="shared" si="0"/>
        <v>5.2083333333333364E-5</v>
      </c>
      <c r="Q4" s="13">
        <f t="shared" si="1"/>
        <v>5.2083333333333364E-5</v>
      </c>
      <c r="R4" s="13">
        <f t="shared" si="2"/>
        <v>4.6296296296296402E-5</v>
      </c>
      <c r="S4" s="27" t="s">
        <v>19</v>
      </c>
    </row>
    <row r="5" spans="2:40">
      <c r="B5" s="19" t="s">
        <v>118</v>
      </c>
      <c r="C5" s="13">
        <f>MODE(O3:O132)</f>
        <v>7.909722222222221E-5</v>
      </c>
      <c r="D5" s="12"/>
      <c r="E5" s="20" t="s">
        <v>127</v>
      </c>
      <c r="F5" s="14">
        <f>MROUND(AVERAGE('MB times'!D6:D135),2.89351851851852E-06)</f>
        <v>1.012731481481482E-4</v>
      </c>
      <c r="G5" s="12"/>
      <c r="H5" s="20" t="s">
        <v>127</v>
      </c>
      <c r="I5" s="14">
        <f>MROUND(AVERAGE(Q3:Q132),(2.89351851851852E-06*2))</f>
        <v>1.0995370370370376E-4</v>
      </c>
      <c r="J5" s="12"/>
      <c r="K5" s="20" t="s">
        <v>127</v>
      </c>
      <c r="L5" s="14">
        <f>MROUND(AVERAGE(R3:R132),(2.89351851851852E-06*4))</f>
        <v>1.0416666666666673E-4</v>
      </c>
      <c r="M5" s="12"/>
      <c r="N5" s="27">
        <v>3</v>
      </c>
      <c r="O5" s="13">
        <v>5.2094907407407412E-5</v>
      </c>
      <c r="P5" s="13">
        <f t="shared" si="0"/>
        <v>5.2083333333333364E-5</v>
      </c>
      <c r="Q5" s="13">
        <f t="shared" si="1"/>
        <v>5.2083333333333364E-5</v>
      </c>
      <c r="R5" s="13">
        <f t="shared" si="2"/>
        <v>5.7870370370370501E-5</v>
      </c>
      <c r="S5" s="27" t="s">
        <v>96</v>
      </c>
    </row>
    <row r="6" spans="2:40">
      <c r="B6" s="19" t="s">
        <v>119</v>
      </c>
      <c r="C6" s="13">
        <f>MEDIAN('MB times'!D6:D135)</f>
        <v>9.2042824074074059E-5</v>
      </c>
      <c r="D6" s="12"/>
      <c r="E6" s="29" t="s">
        <v>121</v>
      </c>
      <c r="F6" s="30" t="s">
        <v>126</v>
      </c>
      <c r="H6" s="29" t="s">
        <v>121</v>
      </c>
      <c r="I6" s="30" t="s">
        <v>126</v>
      </c>
      <c r="K6" s="29" t="s">
        <v>121</v>
      </c>
      <c r="L6" s="30" t="s">
        <v>126</v>
      </c>
      <c r="M6" s="12"/>
      <c r="N6" s="27">
        <v>4</v>
      </c>
      <c r="O6" s="13">
        <v>5.2152777777777782E-5</v>
      </c>
      <c r="P6" s="13">
        <f t="shared" si="0"/>
        <v>5.2083333333333364E-5</v>
      </c>
      <c r="Q6" s="13">
        <f t="shared" si="1"/>
        <v>5.2083333333333364E-5</v>
      </c>
      <c r="R6" s="13">
        <f t="shared" si="2"/>
        <v>5.7870370370370501E-5</v>
      </c>
      <c r="S6" s="27" t="s">
        <v>171</v>
      </c>
      <c r="AN6" s="32" t="s">
        <v>157</v>
      </c>
    </row>
    <row r="7" spans="2:40">
      <c r="B7" s="19" t="s">
        <v>116</v>
      </c>
      <c r="C7" s="13">
        <f>AVERAGE('MB times'!D6:D135)</f>
        <v>1.0191479700854705E-4</v>
      </c>
      <c r="D7" s="12"/>
      <c r="E7" s="21" t="s">
        <v>130</v>
      </c>
      <c r="F7" s="22">
        <f>SUM(F8:F84)</f>
        <v>130</v>
      </c>
      <c r="H7" s="21" t="s">
        <v>130</v>
      </c>
      <c r="I7" s="40">
        <f>SUM(I8:I46)</f>
        <v>130</v>
      </c>
      <c r="K7" s="21" t="s">
        <v>130</v>
      </c>
      <c r="L7" s="22">
        <f>SUM(L8:L28)</f>
        <v>130</v>
      </c>
      <c r="M7" s="12"/>
      <c r="N7" s="27">
        <v>5</v>
      </c>
      <c r="O7" s="13">
        <v>5.9756944444444446E-5</v>
      </c>
      <c r="P7" s="13">
        <f t="shared" si="0"/>
        <v>6.0763888888888921E-5</v>
      </c>
      <c r="Q7" s="13">
        <f t="shared" si="1"/>
        <v>5.78703703703704E-5</v>
      </c>
      <c r="R7" s="13">
        <f t="shared" si="2"/>
        <v>5.7870370370370501E-5</v>
      </c>
      <c r="S7" s="27" t="s">
        <v>76</v>
      </c>
    </row>
    <row r="8" spans="2:40">
      <c r="B8" s="20" t="s">
        <v>117</v>
      </c>
      <c r="C8" s="14">
        <f>STDEVP('MB times'!D6:D135)</f>
        <v>3.4199463739253401E-5</v>
      </c>
      <c r="D8" s="12"/>
      <c r="E8" s="23">
        <v>3.4722222222222222E-5</v>
      </c>
      <c r="F8" s="24">
        <f>COUNTIF($O$3:$O$132,"&gt;="&amp;L29)-COUNTIF($O$3:$O$132,"&gt;="&amp;L42)</f>
        <v>0</v>
      </c>
      <c r="G8" s="17"/>
      <c r="H8" s="23">
        <v>3.4722222222222222E-5</v>
      </c>
      <c r="I8" s="24">
        <f>COUNTIF($O$3:$O$132,"&gt;="&amp;K29)-COUNTIF($O$3:$O$132,"&gt;="&amp;K36)</f>
        <v>0</v>
      </c>
      <c r="J8" s="17"/>
      <c r="K8" s="23">
        <v>3.4722222222222222E-5</v>
      </c>
      <c r="L8" s="24">
        <f>COUNTIF($O$3:$O$132,"&gt;="&amp;I48)-COUNTIF($O$3:$O$132,"&gt;="&amp;I52)</f>
        <v>0</v>
      </c>
      <c r="M8" s="12"/>
      <c r="N8" s="27">
        <v>6</v>
      </c>
      <c r="O8" s="13">
        <v>6.087962962962962E-5</v>
      </c>
      <c r="P8" s="13">
        <f t="shared" si="0"/>
        <v>6.0763888888888921E-5</v>
      </c>
      <c r="Q8" s="13">
        <f t="shared" si="1"/>
        <v>6.3657407407407442E-5</v>
      </c>
      <c r="R8" s="13">
        <f t="shared" si="2"/>
        <v>5.7870370370370501E-5</v>
      </c>
      <c r="S8" s="27" t="s">
        <v>77</v>
      </c>
    </row>
    <row r="9" spans="2:40" ht="15.75" thickBot="1">
      <c r="C9" s="12"/>
      <c r="D9" s="12"/>
      <c r="E9" s="23">
        <v>3.7615740740740744E-5</v>
      </c>
      <c r="F9" s="24">
        <f>COUNTIF($O$3:$O$132,"&gt;="&amp;L42)-COUNTIF($O$3:$O$132,"&gt;="&amp;L43)</f>
        <v>0</v>
      </c>
      <c r="G9" s="17"/>
      <c r="H9" s="23">
        <v>4.0509259259259258E-5</v>
      </c>
      <c r="I9" s="24">
        <f>COUNTIF($O$3:$O$132,"&gt;="&amp;K36)-COUNTIF($O$3:$O$132,"&gt;="&amp;K37)</f>
        <v>0</v>
      </c>
      <c r="J9" s="17"/>
      <c r="K9" s="23">
        <v>4.6296296296296294E-5</v>
      </c>
      <c r="L9" s="24">
        <f>COUNTIF($O$3:$O$132,"&gt;="&amp;I52)-COUNTIF($O$3:$O$132,"&gt;="&amp;I53)</f>
        <v>2</v>
      </c>
      <c r="M9" s="12"/>
      <c r="N9" s="27">
        <v>7</v>
      </c>
      <c r="O9" s="13">
        <v>6.1689814814814807E-5</v>
      </c>
      <c r="P9" s="13">
        <f t="shared" si="0"/>
        <v>6.0763888888888921E-5</v>
      </c>
      <c r="Q9" s="13">
        <f t="shared" si="1"/>
        <v>6.3657407407407442E-5</v>
      </c>
      <c r="R9" s="13">
        <f t="shared" si="2"/>
        <v>5.7870370370370501E-5</v>
      </c>
      <c r="S9" s="27" t="s">
        <v>190</v>
      </c>
    </row>
    <row r="10" spans="2:40" ht="15" customHeight="1">
      <c r="B10" s="46" t="s">
        <v>148</v>
      </c>
      <c r="C10" s="12"/>
      <c r="D10" s="12"/>
      <c r="E10" s="23">
        <v>4.0509259259259299E-5</v>
      </c>
      <c r="F10" s="24">
        <f t="shared" ref="F10:F73" si="3">COUNTIF($O$3:$O$132,"&gt;="&amp;L43)-COUNTIF($O$3:$O$132,"&gt;="&amp;L44)</f>
        <v>0</v>
      </c>
      <c r="G10" s="17"/>
      <c r="H10" s="23">
        <v>4.6296296296296301E-5</v>
      </c>
      <c r="I10" s="24">
        <f t="shared" ref="I10:I46" si="4">COUNTIF($O$3:$O$132,"&gt;="&amp;K37)-COUNTIF($O$3:$O$132,"&gt;="&amp;K38)</f>
        <v>1</v>
      </c>
      <c r="J10" s="17"/>
      <c r="K10" s="23">
        <v>5.7870370370370298E-5</v>
      </c>
      <c r="L10" s="24">
        <f t="shared" ref="L10:L27" si="5">COUNTIF($O$3:$O$132,"&gt;="&amp;I53)-COUNTIF($O$3:$O$132,"&gt;="&amp;I54)</f>
        <v>9</v>
      </c>
      <c r="M10" s="12"/>
      <c r="N10" s="27">
        <v>8</v>
      </c>
      <c r="O10" s="13">
        <v>6.2314814814814823E-5</v>
      </c>
      <c r="P10" s="13">
        <f t="shared" si="0"/>
        <v>6.3657407407407442E-5</v>
      </c>
      <c r="Q10" s="13">
        <f t="shared" si="1"/>
        <v>6.3657407407407442E-5</v>
      </c>
      <c r="R10" s="13">
        <f t="shared" si="2"/>
        <v>5.7870370370370501E-5</v>
      </c>
      <c r="S10" s="27" t="s">
        <v>87</v>
      </c>
    </row>
    <row r="11" spans="2:40" ht="15.75" thickBot="1">
      <c r="B11" s="47" t="s">
        <v>149</v>
      </c>
      <c r="C11"/>
      <c r="D11" s="12"/>
      <c r="E11" s="23">
        <v>4.34027777777778E-5</v>
      </c>
      <c r="F11" s="24">
        <f t="shared" si="3"/>
        <v>1</v>
      </c>
      <c r="G11" s="17"/>
      <c r="H11" s="23">
        <v>5.2083333333333303E-5</v>
      </c>
      <c r="I11" s="24">
        <f t="shared" si="4"/>
        <v>3</v>
      </c>
      <c r="J11" s="17"/>
      <c r="K11" s="23">
        <v>6.9444444444444404E-5</v>
      </c>
      <c r="L11" s="24">
        <f t="shared" si="5"/>
        <v>10</v>
      </c>
      <c r="M11" s="12"/>
      <c r="N11" s="27">
        <v>9</v>
      </c>
      <c r="O11" s="13">
        <v>6.2337962962962973E-5</v>
      </c>
      <c r="P11" s="13">
        <f t="shared" si="0"/>
        <v>6.3657407407407442E-5</v>
      </c>
      <c r="Q11" s="13">
        <f t="shared" si="1"/>
        <v>6.3657407407407442E-5</v>
      </c>
      <c r="R11" s="13">
        <f t="shared" si="2"/>
        <v>5.7870370370370501E-5</v>
      </c>
      <c r="S11" s="27" t="s">
        <v>11</v>
      </c>
    </row>
    <row r="12" spans="2:40">
      <c r="B12"/>
      <c r="C12"/>
      <c r="D12" s="12"/>
      <c r="E12" s="23">
        <v>4.6296296296296301E-5</v>
      </c>
      <c r="F12" s="24">
        <f t="shared" si="3"/>
        <v>0</v>
      </c>
      <c r="G12" s="17"/>
      <c r="H12" s="23">
        <v>5.7870370370370298E-5</v>
      </c>
      <c r="I12" s="24">
        <f t="shared" si="4"/>
        <v>1</v>
      </c>
      <c r="J12" s="17"/>
      <c r="K12" s="23">
        <v>8.1018518518518503E-5</v>
      </c>
      <c r="L12" s="24">
        <f t="shared" si="5"/>
        <v>20</v>
      </c>
      <c r="M12" s="12"/>
      <c r="N12" s="27">
        <v>10</v>
      </c>
      <c r="O12" s="13">
        <v>6.2662037037037029E-5</v>
      </c>
      <c r="P12" s="13">
        <f t="shared" si="0"/>
        <v>6.3657407407407442E-5</v>
      </c>
      <c r="Q12" s="13">
        <f t="shared" si="1"/>
        <v>6.3657407407407442E-5</v>
      </c>
      <c r="R12" s="13">
        <f t="shared" si="2"/>
        <v>5.7870370370370501E-5</v>
      </c>
      <c r="S12" s="27" t="s">
        <v>55</v>
      </c>
    </row>
    <row r="13" spans="2:40">
      <c r="B13"/>
      <c r="C13"/>
      <c r="D13" s="12"/>
      <c r="E13" s="23">
        <v>4.9189814814814802E-5</v>
      </c>
      <c r="F13" s="24">
        <f t="shared" si="3"/>
        <v>0</v>
      </c>
      <c r="G13" s="17"/>
      <c r="H13" s="23">
        <v>6.3657407407407402E-5</v>
      </c>
      <c r="I13" s="24">
        <f t="shared" si="4"/>
        <v>7</v>
      </c>
      <c r="J13" s="17"/>
      <c r="K13" s="23">
        <v>9.2592592592592602E-5</v>
      </c>
      <c r="L13" s="24">
        <f t="shared" si="5"/>
        <v>24</v>
      </c>
      <c r="M13" s="12"/>
      <c r="N13" s="27">
        <v>11</v>
      </c>
      <c r="O13" s="13">
        <v>6.3298611111111113E-5</v>
      </c>
      <c r="P13" s="13">
        <f t="shared" si="0"/>
        <v>6.3657407407407442E-5</v>
      </c>
      <c r="Q13" s="13">
        <f t="shared" si="1"/>
        <v>6.3657407407407442E-5</v>
      </c>
      <c r="R13" s="13">
        <f t="shared" si="2"/>
        <v>5.7870370370370501E-5</v>
      </c>
      <c r="S13" s="27" t="s">
        <v>90</v>
      </c>
    </row>
    <row r="14" spans="2:40">
      <c r="B14"/>
      <c r="C14"/>
      <c r="D14" s="12"/>
      <c r="E14" s="23">
        <v>5.2083333333333303E-5</v>
      </c>
      <c r="F14" s="24">
        <f t="shared" si="3"/>
        <v>3</v>
      </c>
      <c r="G14" s="17"/>
      <c r="H14" s="23">
        <v>6.9444444444444404E-5</v>
      </c>
      <c r="I14" s="24">
        <f t="shared" si="4"/>
        <v>5</v>
      </c>
      <c r="J14" s="17"/>
      <c r="K14" s="23">
        <v>1.04166666666667E-4</v>
      </c>
      <c r="L14" s="24">
        <f t="shared" si="5"/>
        <v>15</v>
      </c>
      <c r="M14" s="12"/>
      <c r="N14" s="27">
        <v>12</v>
      </c>
      <c r="O14" s="13">
        <v>6.3877314814814813E-5</v>
      </c>
      <c r="P14" s="13">
        <f t="shared" si="0"/>
        <v>6.3657407407407442E-5</v>
      </c>
      <c r="Q14" s="13">
        <f t="shared" si="1"/>
        <v>6.3657407407407442E-5</v>
      </c>
      <c r="R14" s="13">
        <f t="shared" si="2"/>
        <v>6.9444444444444607E-5</v>
      </c>
      <c r="S14" s="27" t="s">
        <v>61</v>
      </c>
    </row>
    <row r="15" spans="2:40">
      <c r="B15"/>
      <c r="C15"/>
      <c r="D15" s="12"/>
      <c r="E15" s="23">
        <v>5.4976851851851797E-5</v>
      </c>
      <c r="F15" s="24">
        <f t="shared" si="3"/>
        <v>0</v>
      </c>
      <c r="G15" s="17"/>
      <c r="H15" s="23">
        <v>7.5231481481481501E-5</v>
      </c>
      <c r="I15" s="24">
        <f t="shared" si="4"/>
        <v>7</v>
      </c>
      <c r="J15" s="17"/>
      <c r="K15" s="23">
        <v>1.15740740740741E-4</v>
      </c>
      <c r="L15" s="24">
        <f t="shared" si="5"/>
        <v>11</v>
      </c>
      <c r="M15" s="12"/>
      <c r="N15" s="27">
        <v>13</v>
      </c>
      <c r="O15" s="13">
        <v>6.8668981481481483E-5</v>
      </c>
      <c r="P15" s="13">
        <f t="shared" si="0"/>
        <v>6.9444444444444485E-5</v>
      </c>
      <c r="Q15" s="13">
        <f t="shared" si="1"/>
        <v>6.9444444444444485E-5</v>
      </c>
      <c r="R15" s="13">
        <f t="shared" si="2"/>
        <v>6.9444444444444607E-5</v>
      </c>
      <c r="S15" s="27" t="s">
        <v>62</v>
      </c>
    </row>
    <row r="16" spans="2:40">
      <c r="D16" s="12"/>
      <c r="E16" s="23">
        <v>5.78703703703704E-5</v>
      </c>
      <c r="F16" s="24">
        <f t="shared" si="3"/>
        <v>0</v>
      </c>
      <c r="G16" s="17"/>
      <c r="H16" s="23">
        <v>8.1018518518518503E-5</v>
      </c>
      <c r="I16" s="24">
        <f t="shared" si="4"/>
        <v>12</v>
      </c>
      <c r="J16" s="17"/>
      <c r="K16" s="23">
        <v>1.2731481481481499E-4</v>
      </c>
      <c r="L16" s="24">
        <f t="shared" si="5"/>
        <v>14</v>
      </c>
      <c r="M16" s="12"/>
      <c r="N16" s="27">
        <v>14</v>
      </c>
      <c r="O16" s="13">
        <v>6.9108796296296293E-5</v>
      </c>
      <c r="P16" s="13">
        <f t="shared" si="0"/>
        <v>6.9444444444444485E-5</v>
      </c>
      <c r="Q16" s="13">
        <f t="shared" si="1"/>
        <v>6.9444444444444485E-5</v>
      </c>
      <c r="R16" s="13">
        <f t="shared" si="2"/>
        <v>6.9444444444444607E-5</v>
      </c>
      <c r="S16" s="27" t="s">
        <v>183</v>
      </c>
    </row>
    <row r="17" spans="5:19">
      <c r="E17" s="23">
        <v>6.0763888888888901E-5</v>
      </c>
      <c r="F17" s="24">
        <f t="shared" si="3"/>
        <v>3</v>
      </c>
      <c r="G17" s="17"/>
      <c r="H17" s="23">
        <v>8.6805555555555505E-5</v>
      </c>
      <c r="I17" s="24">
        <f t="shared" si="4"/>
        <v>13</v>
      </c>
      <c r="J17" s="17"/>
      <c r="K17" s="23">
        <v>1.38888888888889E-4</v>
      </c>
      <c r="L17" s="24">
        <f t="shared" si="5"/>
        <v>10</v>
      </c>
      <c r="N17" s="27">
        <v>15</v>
      </c>
      <c r="O17" s="13">
        <v>6.9212962962962964E-5</v>
      </c>
      <c r="P17" s="13">
        <f t="shared" si="0"/>
        <v>6.9444444444444485E-5</v>
      </c>
      <c r="Q17" s="13">
        <f t="shared" si="1"/>
        <v>6.9444444444444485E-5</v>
      </c>
      <c r="R17" s="13">
        <f t="shared" si="2"/>
        <v>6.9444444444444607E-5</v>
      </c>
      <c r="S17" s="27" t="s">
        <v>15</v>
      </c>
    </row>
    <row r="18" spans="5:19">
      <c r="E18" s="23">
        <v>6.3657407407407402E-5</v>
      </c>
      <c r="F18" s="24">
        <f t="shared" si="3"/>
        <v>5</v>
      </c>
      <c r="G18" s="17"/>
      <c r="H18" s="23">
        <v>9.2592592592592602E-5</v>
      </c>
      <c r="I18" s="24">
        <f t="shared" si="4"/>
        <v>11</v>
      </c>
      <c r="J18" s="17"/>
      <c r="K18" s="23">
        <v>1.50462962962963E-4</v>
      </c>
      <c r="L18" s="24">
        <f t="shared" si="5"/>
        <v>3</v>
      </c>
      <c r="N18" s="27">
        <v>16</v>
      </c>
      <c r="O18" s="13">
        <v>6.9664351851851856E-5</v>
      </c>
      <c r="P18" s="13">
        <f t="shared" si="0"/>
        <v>6.9444444444444485E-5</v>
      </c>
      <c r="Q18" s="13">
        <f t="shared" si="1"/>
        <v>6.9444444444444485E-5</v>
      </c>
      <c r="R18" s="13">
        <f t="shared" si="2"/>
        <v>6.9444444444444607E-5</v>
      </c>
      <c r="S18" s="27" t="s">
        <v>44</v>
      </c>
    </row>
    <row r="19" spans="5:19">
      <c r="E19" s="23">
        <v>6.6550925925925903E-5</v>
      </c>
      <c r="F19" s="24">
        <f t="shared" si="3"/>
        <v>0</v>
      </c>
      <c r="G19" s="17"/>
      <c r="H19" s="23">
        <v>9.8379629629629604E-5</v>
      </c>
      <c r="I19" s="24">
        <f t="shared" si="4"/>
        <v>10</v>
      </c>
      <c r="J19" s="17"/>
      <c r="K19" s="23">
        <v>1.6203703703703701E-4</v>
      </c>
      <c r="L19" s="24">
        <f t="shared" si="5"/>
        <v>4</v>
      </c>
      <c r="N19" s="27">
        <v>17</v>
      </c>
      <c r="O19" s="13">
        <v>7.1388888888888888E-5</v>
      </c>
      <c r="P19" s="13">
        <f t="shared" si="0"/>
        <v>7.2337962962963E-5</v>
      </c>
      <c r="Q19" s="13">
        <f t="shared" si="1"/>
        <v>6.9444444444444485E-5</v>
      </c>
      <c r="R19" s="13">
        <f t="shared" si="2"/>
        <v>6.9444444444444607E-5</v>
      </c>
      <c r="S19" s="27" t="s">
        <v>93</v>
      </c>
    </row>
    <row r="20" spans="5:19">
      <c r="E20" s="23">
        <v>6.9444444444444499E-5</v>
      </c>
      <c r="F20" s="24">
        <f t="shared" si="3"/>
        <v>4</v>
      </c>
      <c r="G20" s="17"/>
      <c r="H20" s="23">
        <v>1.04166666666667E-4</v>
      </c>
      <c r="I20" s="24">
        <f t="shared" si="4"/>
        <v>5</v>
      </c>
      <c r="J20" s="17"/>
      <c r="K20" s="23">
        <v>1.7361111111111101E-4</v>
      </c>
      <c r="L20" s="24">
        <f t="shared" si="5"/>
        <v>2</v>
      </c>
      <c r="N20" s="27">
        <v>18</v>
      </c>
      <c r="O20" s="13">
        <v>7.3483796296296304E-5</v>
      </c>
      <c r="P20" s="13">
        <f t="shared" si="0"/>
        <v>7.2337962962963E-5</v>
      </c>
      <c r="Q20" s="13">
        <f t="shared" si="1"/>
        <v>7.5231481481481528E-5</v>
      </c>
      <c r="R20" s="13">
        <f t="shared" si="2"/>
        <v>6.9444444444444607E-5</v>
      </c>
      <c r="S20" s="27" t="s">
        <v>51</v>
      </c>
    </row>
    <row r="21" spans="5:19">
      <c r="E21" s="23">
        <v>7.2337962962963E-5</v>
      </c>
      <c r="F21" s="24">
        <f t="shared" si="3"/>
        <v>2</v>
      </c>
      <c r="G21" s="17"/>
      <c r="H21" s="23">
        <v>1.09953703703704E-4</v>
      </c>
      <c r="I21" s="24">
        <f t="shared" si="4"/>
        <v>6</v>
      </c>
      <c r="J21" s="17"/>
      <c r="K21" s="23">
        <v>1.8518518518518501E-4</v>
      </c>
      <c r="L21" s="24">
        <f t="shared" si="5"/>
        <v>2</v>
      </c>
      <c r="N21" s="27">
        <v>19</v>
      </c>
      <c r="O21" s="13">
        <v>7.4328703703703704E-5</v>
      </c>
      <c r="P21" s="13">
        <f t="shared" si="0"/>
        <v>7.5231481481481528E-5</v>
      </c>
      <c r="Q21" s="13">
        <f t="shared" si="1"/>
        <v>7.5231481481481528E-5</v>
      </c>
      <c r="R21" s="13">
        <f t="shared" si="2"/>
        <v>6.9444444444444607E-5</v>
      </c>
      <c r="S21" s="27" t="s">
        <v>72</v>
      </c>
    </row>
    <row r="22" spans="5:19">
      <c r="E22" s="23">
        <v>7.5231481481481501E-5</v>
      </c>
      <c r="F22" s="24">
        <f t="shared" si="3"/>
        <v>5</v>
      </c>
      <c r="G22" s="17"/>
      <c r="H22" s="23">
        <v>1.15740740740741E-4</v>
      </c>
      <c r="I22" s="24">
        <f t="shared" si="4"/>
        <v>5</v>
      </c>
      <c r="J22" s="17"/>
      <c r="K22" s="23">
        <v>1.9675925925925899E-4</v>
      </c>
      <c r="L22" s="24">
        <f t="shared" si="5"/>
        <v>1</v>
      </c>
      <c r="N22" s="27">
        <v>20</v>
      </c>
      <c r="O22" s="13">
        <v>7.4409722222222225E-5</v>
      </c>
      <c r="P22" s="13">
        <f t="shared" si="0"/>
        <v>7.5231481481481528E-5</v>
      </c>
      <c r="Q22" s="13">
        <f t="shared" si="1"/>
        <v>7.5231481481481528E-5</v>
      </c>
      <c r="R22" s="13">
        <f t="shared" si="2"/>
        <v>6.9444444444444607E-5</v>
      </c>
      <c r="S22" s="27" t="s">
        <v>49</v>
      </c>
    </row>
    <row r="23" spans="5:19">
      <c r="E23" s="23">
        <v>7.8125000000000002E-5</v>
      </c>
      <c r="F23" s="24">
        <f t="shared" si="3"/>
        <v>4</v>
      </c>
      <c r="G23" s="17"/>
      <c r="H23" s="23">
        <v>1.21527777777778E-4</v>
      </c>
      <c r="I23" s="24">
        <f t="shared" si="4"/>
        <v>7</v>
      </c>
      <c r="J23" s="17"/>
      <c r="K23" s="23">
        <v>2.0833333333333299E-4</v>
      </c>
      <c r="L23" s="24">
        <f t="shared" si="5"/>
        <v>1</v>
      </c>
      <c r="N23" s="27">
        <v>21</v>
      </c>
      <c r="O23" s="13">
        <v>7.4976851851851856E-5</v>
      </c>
      <c r="P23" s="13">
        <f t="shared" si="0"/>
        <v>7.5231481481481528E-5</v>
      </c>
      <c r="Q23" s="13">
        <f t="shared" si="1"/>
        <v>7.5231481481481528E-5</v>
      </c>
      <c r="R23" s="13">
        <f t="shared" si="2"/>
        <v>6.9444444444444607E-5</v>
      </c>
      <c r="S23" s="27" t="s">
        <v>8</v>
      </c>
    </row>
    <row r="24" spans="5:19">
      <c r="E24" s="23">
        <v>8.1018518518518503E-5</v>
      </c>
      <c r="F24" s="24">
        <f t="shared" si="3"/>
        <v>6</v>
      </c>
      <c r="G24" s="17"/>
      <c r="H24" s="23">
        <v>1.2731481481481499E-4</v>
      </c>
      <c r="I24" s="24">
        <f t="shared" si="4"/>
        <v>8</v>
      </c>
      <c r="J24" s="17"/>
      <c r="K24" s="23">
        <v>2.19907407407407E-4</v>
      </c>
      <c r="L24" s="24">
        <f t="shared" si="5"/>
        <v>1</v>
      </c>
      <c r="N24" s="27">
        <v>22</v>
      </c>
      <c r="O24" s="13">
        <v>7.5694444444444447E-5</v>
      </c>
      <c r="P24" s="13">
        <f t="shared" si="0"/>
        <v>7.5231481481481528E-5</v>
      </c>
      <c r="Q24" s="13">
        <f t="shared" si="1"/>
        <v>7.5231481481481528E-5</v>
      </c>
      <c r="R24" s="13">
        <f t="shared" si="2"/>
        <v>8.1018518518518706E-5</v>
      </c>
      <c r="S24" s="27" t="s">
        <v>9</v>
      </c>
    </row>
    <row r="25" spans="5:19">
      <c r="E25" s="23">
        <v>8.3912037037037099E-5</v>
      </c>
      <c r="F25" s="24">
        <f t="shared" si="3"/>
        <v>7</v>
      </c>
      <c r="G25" s="17"/>
      <c r="H25" s="23">
        <v>1.33101851851852E-4</v>
      </c>
      <c r="I25" s="24">
        <f t="shared" si="4"/>
        <v>7</v>
      </c>
      <c r="J25" s="17"/>
      <c r="K25" s="23">
        <v>2.31481481481481E-4</v>
      </c>
      <c r="L25" s="24">
        <f t="shared" si="5"/>
        <v>0</v>
      </c>
      <c r="N25" s="27">
        <v>23</v>
      </c>
      <c r="O25" s="13">
        <v>7.5775462962962968E-5</v>
      </c>
      <c r="P25" s="13">
        <f t="shared" si="0"/>
        <v>7.5231481481481528E-5</v>
      </c>
      <c r="Q25" s="13">
        <f t="shared" si="1"/>
        <v>7.5231481481481528E-5</v>
      </c>
      <c r="R25" s="13">
        <f t="shared" si="2"/>
        <v>8.1018518518518706E-5</v>
      </c>
      <c r="S25" s="27" t="s">
        <v>53</v>
      </c>
    </row>
    <row r="26" spans="5:19">
      <c r="E26" s="23">
        <v>8.68055555555556E-5</v>
      </c>
      <c r="F26" s="24">
        <f t="shared" si="3"/>
        <v>4</v>
      </c>
      <c r="G26" s="17"/>
      <c r="H26" s="23">
        <v>1.38888888888889E-4</v>
      </c>
      <c r="I26" s="24">
        <f t="shared" si="4"/>
        <v>4</v>
      </c>
      <c r="J26" s="17"/>
      <c r="K26" s="23">
        <v>2.4305555555555501E-4</v>
      </c>
      <c r="L26" s="24">
        <f t="shared" si="5"/>
        <v>0</v>
      </c>
      <c r="N26" s="27">
        <v>24</v>
      </c>
      <c r="O26" s="13">
        <v>7.7986111111111111E-5</v>
      </c>
      <c r="P26" s="13">
        <f t="shared" si="0"/>
        <v>7.8125000000000042E-5</v>
      </c>
      <c r="Q26" s="13">
        <f t="shared" si="1"/>
        <v>7.5231481481481528E-5</v>
      </c>
      <c r="R26" s="13">
        <f t="shared" si="2"/>
        <v>8.1018518518518706E-5</v>
      </c>
      <c r="S26" s="27" t="s">
        <v>56</v>
      </c>
    </row>
    <row r="27" spans="5:19">
      <c r="E27" s="23">
        <v>8.9699074074074101E-5</v>
      </c>
      <c r="F27" s="24">
        <f t="shared" si="3"/>
        <v>8</v>
      </c>
      <c r="G27" s="17"/>
      <c r="H27" s="23">
        <v>1.44675925925926E-4</v>
      </c>
      <c r="I27" s="24">
        <f t="shared" si="4"/>
        <v>4</v>
      </c>
      <c r="J27" s="17"/>
      <c r="K27" s="25">
        <v>2.5462962962962901E-4</v>
      </c>
      <c r="L27" s="26">
        <f t="shared" si="5"/>
        <v>1</v>
      </c>
      <c r="N27" s="27">
        <v>25</v>
      </c>
      <c r="O27" s="13">
        <v>7.909722222222221E-5</v>
      </c>
      <c r="P27" s="13">
        <f t="shared" si="0"/>
        <v>7.8125000000000042E-5</v>
      </c>
      <c r="Q27" s="13">
        <f t="shared" si="1"/>
        <v>8.1018518518518557E-5</v>
      </c>
      <c r="R27" s="13">
        <f t="shared" si="2"/>
        <v>8.1018518518518706E-5</v>
      </c>
      <c r="S27" s="27" t="s">
        <v>65</v>
      </c>
    </row>
    <row r="28" spans="5:19">
      <c r="E28" s="23">
        <v>9.2592592592592602E-5</v>
      </c>
      <c r="F28" s="24">
        <f t="shared" si="3"/>
        <v>7</v>
      </c>
      <c r="G28" s="17"/>
      <c r="H28" s="23">
        <v>1.50462962962963E-4</v>
      </c>
      <c r="I28" s="24">
        <f t="shared" si="4"/>
        <v>1</v>
      </c>
      <c r="J28" s="17"/>
      <c r="N28" s="27">
        <v>26</v>
      </c>
      <c r="O28" s="13">
        <v>7.909722222222221E-5</v>
      </c>
      <c r="P28" s="13">
        <f t="shared" si="0"/>
        <v>7.8125000000000042E-5</v>
      </c>
      <c r="Q28" s="13">
        <f t="shared" si="1"/>
        <v>8.1018518518518557E-5</v>
      </c>
      <c r="R28" s="13">
        <f t="shared" si="2"/>
        <v>8.1018518518518706E-5</v>
      </c>
      <c r="S28" s="27" t="s">
        <v>94</v>
      </c>
    </row>
    <row r="29" spans="5:19">
      <c r="E29" s="23">
        <v>9.5486111111111103E-5</v>
      </c>
      <c r="F29" s="24">
        <f t="shared" si="3"/>
        <v>2</v>
      </c>
      <c r="G29" s="17"/>
      <c r="H29" s="23">
        <v>1.5625E-4</v>
      </c>
      <c r="I29" s="24">
        <f t="shared" si="4"/>
        <v>2</v>
      </c>
      <c r="J29" s="17"/>
      <c r="K29" s="39">
        <v>0</v>
      </c>
      <c r="L29" s="39">
        <v>0</v>
      </c>
      <c r="N29" s="27">
        <v>27</v>
      </c>
      <c r="O29" s="13">
        <v>7.9259259259259265E-5</v>
      </c>
      <c r="P29" s="13">
        <f t="shared" si="0"/>
        <v>7.8125000000000042E-5</v>
      </c>
      <c r="Q29" s="13">
        <f t="shared" si="1"/>
        <v>8.1018518518518557E-5</v>
      </c>
      <c r="R29" s="13">
        <f t="shared" si="2"/>
        <v>8.1018518518518706E-5</v>
      </c>
      <c r="S29" s="27" t="s">
        <v>45</v>
      </c>
    </row>
    <row r="30" spans="5:19">
      <c r="E30" s="23">
        <v>9.8379629629629698E-5</v>
      </c>
      <c r="F30" s="24">
        <f t="shared" si="3"/>
        <v>6</v>
      </c>
      <c r="G30" s="17"/>
      <c r="H30" s="23">
        <v>1.6203703703703701E-4</v>
      </c>
      <c r="I30" s="24">
        <f t="shared" si="4"/>
        <v>2</v>
      </c>
      <c r="J30" s="17"/>
      <c r="K30" s="39">
        <v>2.8935185185185201E-6</v>
      </c>
      <c r="L30" s="39">
        <v>1.44675925925926E-6</v>
      </c>
      <c r="N30" s="27">
        <v>28</v>
      </c>
      <c r="O30" s="13">
        <v>8.0138888888888884E-5</v>
      </c>
      <c r="P30" s="13">
        <f t="shared" si="0"/>
        <v>8.1018518518518557E-5</v>
      </c>
      <c r="Q30" s="13">
        <f t="shared" si="1"/>
        <v>8.1018518518518557E-5</v>
      </c>
      <c r="R30" s="13">
        <f t="shared" si="2"/>
        <v>8.1018518518518706E-5</v>
      </c>
      <c r="S30" s="27" t="s">
        <v>37</v>
      </c>
    </row>
    <row r="31" spans="5:19">
      <c r="E31" s="23">
        <v>1.01273148148148E-4</v>
      </c>
      <c r="F31" s="24">
        <f t="shared" si="3"/>
        <v>3</v>
      </c>
      <c r="G31" s="17"/>
      <c r="H31" s="23">
        <v>1.6782407407407401E-4</v>
      </c>
      <c r="I31" s="24">
        <f t="shared" si="4"/>
        <v>1</v>
      </c>
      <c r="J31" s="17"/>
      <c r="K31" s="39">
        <f>K30+5.78703703703704E-06</f>
        <v>8.6805555555555606E-6</v>
      </c>
      <c r="L31" s="39">
        <f t="shared" ref="L31:L62" si="6">L30+2.89351851851852E-06</f>
        <v>4.3402777777777803E-6</v>
      </c>
      <c r="N31" s="27">
        <v>29</v>
      </c>
      <c r="O31" s="13">
        <v>8.0138888888888884E-5</v>
      </c>
      <c r="P31" s="13">
        <f t="shared" si="0"/>
        <v>8.1018518518518557E-5</v>
      </c>
      <c r="Q31" s="13">
        <f t="shared" si="1"/>
        <v>8.1018518518518557E-5</v>
      </c>
      <c r="R31" s="13">
        <f t="shared" si="2"/>
        <v>8.1018518518518706E-5</v>
      </c>
      <c r="S31" s="27" t="s">
        <v>41</v>
      </c>
    </row>
    <row r="32" spans="5:19">
      <c r="E32" s="23">
        <v>1.04166666666667E-4</v>
      </c>
      <c r="F32" s="24">
        <f t="shared" si="3"/>
        <v>5</v>
      </c>
      <c r="G32" s="17"/>
      <c r="H32" s="23">
        <v>1.7361111111111101E-4</v>
      </c>
      <c r="I32" s="24">
        <f t="shared" si="4"/>
        <v>1</v>
      </c>
      <c r="J32" s="17"/>
      <c r="K32" s="39">
        <f t="shared" ref="K32:K74" si="7">K31+5.78703703703704E-06</f>
        <v>1.44675925925926E-5</v>
      </c>
      <c r="L32" s="39">
        <f t="shared" si="6"/>
        <v>7.2337962962963E-6</v>
      </c>
      <c r="N32" s="27">
        <v>30</v>
      </c>
      <c r="O32" s="13">
        <v>8.0729166666666653E-5</v>
      </c>
      <c r="P32" s="13">
        <f t="shared" si="0"/>
        <v>8.1018518518518557E-5</v>
      </c>
      <c r="Q32" s="13">
        <f t="shared" si="1"/>
        <v>8.1018518518518557E-5</v>
      </c>
      <c r="R32" s="13">
        <f t="shared" si="2"/>
        <v>8.1018518518518706E-5</v>
      </c>
      <c r="S32" s="27" t="s">
        <v>32</v>
      </c>
    </row>
    <row r="33" spans="5:19">
      <c r="E33" s="23">
        <v>1.07060185185185E-4</v>
      </c>
      <c r="F33" s="24">
        <f t="shared" si="3"/>
        <v>2</v>
      </c>
      <c r="G33" s="17"/>
      <c r="H33" s="23">
        <v>1.7939814814814801E-4</v>
      </c>
      <c r="I33" s="24">
        <f t="shared" si="4"/>
        <v>2</v>
      </c>
      <c r="J33" s="17"/>
      <c r="K33" s="39">
        <f t="shared" si="7"/>
        <v>2.0254629629629639E-5</v>
      </c>
      <c r="L33" s="39">
        <f t="shared" si="6"/>
        <v>1.012731481481482E-5</v>
      </c>
      <c r="N33" s="27">
        <v>31</v>
      </c>
      <c r="O33" s="13">
        <v>8.1655092592592586E-5</v>
      </c>
      <c r="P33" s="13">
        <f t="shared" si="0"/>
        <v>8.1018518518518557E-5</v>
      </c>
      <c r="Q33" s="13">
        <f t="shared" si="1"/>
        <v>8.1018518518518557E-5</v>
      </c>
      <c r="R33" s="13">
        <f t="shared" si="2"/>
        <v>8.1018518518518706E-5</v>
      </c>
      <c r="S33" s="27" t="s">
        <v>167</v>
      </c>
    </row>
    <row r="34" spans="5:19">
      <c r="E34" s="23">
        <v>1.09953703703704E-4</v>
      </c>
      <c r="F34" s="24">
        <f t="shared" si="3"/>
        <v>4</v>
      </c>
      <c r="G34" s="17"/>
      <c r="H34" s="23">
        <v>1.8518518518518501E-4</v>
      </c>
      <c r="I34" s="24">
        <f t="shared" si="4"/>
        <v>1</v>
      </c>
      <c r="J34" s="17"/>
      <c r="K34" s="39">
        <f t="shared" si="7"/>
        <v>2.6041666666666679E-5</v>
      </c>
      <c r="L34" s="39">
        <f t="shared" si="6"/>
        <v>1.3020833333333339E-5</v>
      </c>
      <c r="N34" s="27">
        <v>32</v>
      </c>
      <c r="O34" s="13">
        <v>8.1990740740740752E-5</v>
      </c>
      <c r="P34" s="13">
        <f t="shared" si="0"/>
        <v>8.1018518518518557E-5</v>
      </c>
      <c r="Q34" s="13">
        <f t="shared" si="1"/>
        <v>8.1018518518518557E-5</v>
      </c>
      <c r="R34" s="13">
        <f t="shared" si="2"/>
        <v>8.1018518518518706E-5</v>
      </c>
      <c r="S34" s="27" t="s">
        <v>13</v>
      </c>
    </row>
    <row r="35" spans="5:19">
      <c r="E35" s="23">
        <v>1.12847222222222E-4</v>
      </c>
      <c r="F35" s="24">
        <f t="shared" si="3"/>
        <v>0</v>
      </c>
      <c r="G35" s="17"/>
      <c r="H35" s="23">
        <v>1.9097222222222199E-4</v>
      </c>
      <c r="I35" s="24">
        <f t="shared" si="4"/>
        <v>0</v>
      </c>
      <c r="J35" s="17"/>
      <c r="K35" s="39">
        <f t="shared" si="7"/>
        <v>3.1828703703703721E-5</v>
      </c>
      <c r="L35" s="39">
        <f t="shared" si="6"/>
        <v>1.5914351851851861E-5</v>
      </c>
      <c r="N35" s="27">
        <v>33</v>
      </c>
      <c r="O35" s="13">
        <v>8.2002314814814807E-5</v>
      </c>
      <c r="P35" s="13">
        <f t="shared" ref="P35:P66" si="8">MROUND(O35,2.89351851851852E-06)</f>
        <v>8.1018518518518557E-5</v>
      </c>
      <c r="Q35" s="13">
        <f t="shared" ref="Q35:Q66" si="9">MROUND(O35,5.78703703703704E-06)</f>
        <v>8.1018518518518557E-5</v>
      </c>
      <c r="R35" s="13">
        <f t="shared" ref="R35:R66" si="10">MROUND(O35,0.0000115740740740741)</f>
        <v>8.1018518518518706E-5</v>
      </c>
      <c r="S35" s="27" t="s">
        <v>20</v>
      </c>
    </row>
    <row r="36" spans="5:19">
      <c r="E36" s="23">
        <v>1.15740740740741E-4</v>
      </c>
      <c r="F36" s="24">
        <f t="shared" si="3"/>
        <v>5</v>
      </c>
      <c r="G36" s="17"/>
      <c r="H36" s="23">
        <v>1.9675925925925899E-4</v>
      </c>
      <c r="I36" s="24">
        <f t="shared" si="4"/>
        <v>1</v>
      </c>
      <c r="J36" s="17"/>
      <c r="K36" s="39">
        <f t="shared" si="7"/>
        <v>3.7615740740740764E-5</v>
      </c>
      <c r="L36" s="39">
        <f t="shared" si="6"/>
        <v>1.8807870370370382E-5</v>
      </c>
      <c r="N36" s="27">
        <v>34</v>
      </c>
      <c r="O36" s="13">
        <v>8.3148148148148152E-5</v>
      </c>
      <c r="P36" s="13">
        <f t="shared" si="8"/>
        <v>8.3912037037037085E-5</v>
      </c>
      <c r="Q36" s="13">
        <f t="shared" si="9"/>
        <v>8.1018518518518557E-5</v>
      </c>
      <c r="R36" s="13">
        <f t="shared" si="10"/>
        <v>8.1018518518518706E-5</v>
      </c>
      <c r="S36" s="27" t="s">
        <v>4</v>
      </c>
    </row>
    <row r="37" spans="5:19">
      <c r="E37" s="23">
        <v>1.18634259259259E-4</v>
      </c>
      <c r="F37" s="24">
        <f t="shared" si="3"/>
        <v>3</v>
      </c>
      <c r="G37" s="17"/>
      <c r="H37" s="23">
        <v>2.0254629629629599E-4</v>
      </c>
      <c r="I37" s="24">
        <f t="shared" si="4"/>
        <v>1</v>
      </c>
      <c r="J37" s="17"/>
      <c r="K37" s="39">
        <f t="shared" si="7"/>
        <v>4.3402777777777807E-5</v>
      </c>
      <c r="L37" s="39">
        <f t="shared" si="6"/>
        <v>2.1701388888888903E-5</v>
      </c>
      <c r="N37" s="27">
        <v>35</v>
      </c>
      <c r="O37" s="13">
        <v>8.3206018518518522E-5</v>
      </c>
      <c r="P37" s="13">
        <f t="shared" si="8"/>
        <v>8.3912037037037085E-5</v>
      </c>
      <c r="Q37" s="13">
        <f t="shared" si="9"/>
        <v>8.1018518518518557E-5</v>
      </c>
      <c r="R37" s="13">
        <f t="shared" si="10"/>
        <v>8.1018518518518706E-5</v>
      </c>
      <c r="S37" s="27" t="s">
        <v>14</v>
      </c>
    </row>
    <row r="38" spans="5:19">
      <c r="E38" s="23">
        <v>1.21527777777778E-4</v>
      </c>
      <c r="F38" s="24">
        <f t="shared" si="3"/>
        <v>3</v>
      </c>
      <c r="G38" s="17"/>
      <c r="H38" s="23">
        <v>2.0833333333333299E-4</v>
      </c>
      <c r="I38" s="24">
        <f t="shared" si="4"/>
        <v>0</v>
      </c>
      <c r="J38" s="17"/>
      <c r="K38" s="39">
        <f t="shared" si="7"/>
        <v>4.9189814814814849E-5</v>
      </c>
      <c r="L38" s="39">
        <f t="shared" si="6"/>
        <v>2.4594907407407425E-5</v>
      </c>
      <c r="N38" s="27">
        <v>36</v>
      </c>
      <c r="O38" s="13">
        <v>8.3611111111111112E-5</v>
      </c>
      <c r="P38" s="13">
        <f t="shared" si="8"/>
        <v>8.3912037037037085E-5</v>
      </c>
      <c r="Q38" s="13">
        <f t="shared" si="9"/>
        <v>8.1018518518518557E-5</v>
      </c>
      <c r="R38" s="13">
        <f t="shared" si="10"/>
        <v>8.1018518518518706E-5</v>
      </c>
      <c r="S38" s="27" t="s">
        <v>174</v>
      </c>
    </row>
    <row r="39" spans="5:19">
      <c r="E39" s="23">
        <v>1.24421296296296E-4</v>
      </c>
      <c r="F39" s="24">
        <f t="shared" si="3"/>
        <v>2</v>
      </c>
      <c r="G39" s="17"/>
      <c r="H39" s="23">
        <v>2.1412037037037E-4</v>
      </c>
      <c r="I39" s="24">
        <f t="shared" si="4"/>
        <v>1</v>
      </c>
      <c r="J39" s="17"/>
      <c r="K39" s="39">
        <f t="shared" si="7"/>
        <v>5.4976851851851892E-5</v>
      </c>
      <c r="L39" s="39">
        <f t="shared" si="6"/>
        <v>2.7488425925925946E-5</v>
      </c>
      <c r="N39" s="27">
        <v>37</v>
      </c>
      <c r="O39" s="13">
        <v>8.4224537037037045E-5</v>
      </c>
      <c r="P39" s="13">
        <f t="shared" si="8"/>
        <v>8.3912037037037085E-5</v>
      </c>
      <c r="Q39" s="13">
        <f t="shared" si="9"/>
        <v>8.68055555555556E-5</v>
      </c>
      <c r="R39" s="13">
        <f t="shared" si="10"/>
        <v>8.1018518518518706E-5</v>
      </c>
      <c r="S39" s="27" t="s">
        <v>81</v>
      </c>
    </row>
    <row r="40" spans="5:19">
      <c r="E40" s="23">
        <v>1.2731481481481499E-4</v>
      </c>
      <c r="F40" s="24">
        <f t="shared" si="3"/>
        <v>2</v>
      </c>
      <c r="G40" s="17"/>
      <c r="H40" s="23">
        <v>2.19907407407407E-4</v>
      </c>
      <c r="I40" s="24">
        <f t="shared" si="4"/>
        <v>0</v>
      </c>
      <c r="J40" s="17"/>
      <c r="K40" s="39">
        <f t="shared" si="7"/>
        <v>6.0763888888888935E-5</v>
      </c>
      <c r="L40" s="39">
        <f t="shared" si="6"/>
        <v>3.0381944444444467E-5</v>
      </c>
      <c r="N40" s="27">
        <v>38</v>
      </c>
      <c r="O40" s="13">
        <v>8.4236111111111114E-5</v>
      </c>
      <c r="P40" s="13">
        <f t="shared" si="8"/>
        <v>8.3912037037037085E-5</v>
      </c>
      <c r="Q40" s="13">
        <f t="shared" si="9"/>
        <v>8.68055555555556E-5</v>
      </c>
      <c r="R40" s="13">
        <f t="shared" si="10"/>
        <v>8.1018518518518706E-5</v>
      </c>
      <c r="S40" s="27" t="s">
        <v>91</v>
      </c>
    </row>
    <row r="41" spans="5:19">
      <c r="E41" s="23">
        <v>1.3020833333333301E-4</v>
      </c>
      <c r="F41" s="24">
        <f t="shared" si="3"/>
        <v>7</v>
      </c>
      <c r="G41" s="17"/>
      <c r="H41" s="23">
        <v>2.25694444444444E-4</v>
      </c>
      <c r="I41" s="24">
        <f t="shared" si="4"/>
        <v>0</v>
      </c>
      <c r="J41" s="17"/>
      <c r="K41" s="39">
        <f t="shared" si="7"/>
        <v>6.655092592592597E-5</v>
      </c>
      <c r="L41" s="39">
        <f t="shared" si="6"/>
        <v>3.3275462962962985E-5</v>
      </c>
      <c r="N41" s="27">
        <v>39</v>
      </c>
      <c r="O41" s="13">
        <v>8.4247685185185196E-5</v>
      </c>
      <c r="P41" s="13">
        <f t="shared" si="8"/>
        <v>8.3912037037037085E-5</v>
      </c>
      <c r="Q41" s="13">
        <f t="shared" si="9"/>
        <v>8.68055555555556E-5</v>
      </c>
      <c r="R41" s="13">
        <f t="shared" si="10"/>
        <v>8.1018518518518706E-5</v>
      </c>
      <c r="S41" s="27" t="s">
        <v>75</v>
      </c>
    </row>
    <row r="42" spans="5:19">
      <c r="E42" s="23">
        <v>1.33101851851852E-4</v>
      </c>
      <c r="F42" s="24">
        <f t="shared" si="3"/>
        <v>3</v>
      </c>
      <c r="G42" s="17"/>
      <c r="H42" s="23">
        <v>2.31481481481481E-4</v>
      </c>
      <c r="I42" s="24">
        <f t="shared" si="4"/>
        <v>0</v>
      </c>
      <c r="J42" s="17"/>
      <c r="K42" s="39">
        <f t="shared" si="7"/>
        <v>7.2337962962963013E-5</v>
      </c>
      <c r="L42" s="39">
        <f t="shared" si="6"/>
        <v>3.6168981481481507E-5</v>
      </c>
      <c r="N42" s="27">
        <v>40</v>
      </c>
      <c r="O42" s="13">
        <v>8.5138888888888883E-5</v>
      </c>
      <c r="P42" s="13">
        <f t="shared" si="8"/>
        <v>8.3912037037037085E-5</v>
      </c>
      <c r="Q42" s="13">
        <f t="shared" si="9"/>
        <v>8.68055555555556E-5</v>
      </c>
      <c r="R42" s="13">
        <f t="shared" si="10"/>
        <v>8.1018518518518706E-5</v>
      </c>
      <c r="S42" s="27" t="s">
        <v>66</v>
      </c>
    </row>
    <row r="43" spans="5:19">
      <c r="E43" s="23">
        <v>1.3599537037037001E-4</v>
      </c>
      <c r="F43" s="24">
        <f t="shared" si="3"/>
        <v>2</v>
      </c>
      <c r="G43" s="17"/>
      <c r="H43" s="23">
        <v>2.37268518518518E-4</v>
      </c>
      <c r="I43" s="24">
        <f t="shared" si="4"/>
        <v>0</v>
      </c>
      <c r="J43" s="17"/>
      <c r="K43" s="39">
        <f t="shared" si="7"/>
        <v>7.8125000000000056E-5</v>
      </c>
      <c r="L43" s="39">
        <f t="shared" si="6"/>
        <v>3.9062500000000028E-5</v>
      </c>
      <c r="N43" s="27">
        <v>41</v>
      </c>
      <c r="O43" s="13">
        <v>8.6307870370370366E-5</v>
      </c>
      <c r="P43" s="13">
        <f t="shared" si="8"/>
        <v>8.68055555555556E-5</v>
      </c>
      <c r="Q43" s="13">
        <f t="shared" si="9"/>
        <v>8.68055555555556E-5</v>
      </c>
      <c r="R43" s="13">
        <f t="shared" si="10"/>
        <v>8.1018518518518706E-5</v>
      </c>
      <c r="S43" s="27" t="s">
        <v>102</v>
      </c>
    </row>
    <row r="44" spans="5:19">
      <c r="E44" s="23">
        <v>1.38888888888889E-4</v>
      </c>
      <c r="F44" s="24">
        <f t="shared" si="3"/>
        <v>2</v>
      </c>
      <c r="G44" s="17"/>
      <c r="H44" s="23">
        <v>2.4305555555555501E-4</v>
      </c>
      <c r="I44" s="24">
        <f t="shared" si="4"/>
        <v>0</v>
      </c>
      <c r="J44" s="17"/>
      <c r="K44" s="39">
        <f t="shared" si="7"/>
        <v>8.3912037037037099E-5</v>
      </c>
      <c r="L44" s="39">
        <f t="shared" si="6"/>
        <v>4.1956018518518549E-5</v>
      </c>
      <c r="N44" s="27">
        <v>42</v>
      </c>
      <c r="O44" s="13">
        <v>8.6817129629629627E-5</v>
      </c>
      <c r="P44" s="13">
        <f t="shared" si="8"/>
        <v>8.68055555555556E-5</v>
      </c>
      <c r="Q44" s="13">
        <f t="shared" si="9"/>
        <v>8.68055555555556E-5</v>
      </c>
      <c r="R44" s="13">
        <f t="shared" si="10"/>
        <v>9.2592592592592805E-5</v>
      </c>
      <c r="S44" s="27" t="s">
        <v>5</v>
      </c>
    </row>
    <row r="45" spans="5:19">
      <c r="E45" s="23">
        <v>1.4178240740740701E-4</v>
      </c>
      <c r="F45" s="24">
        <f t="shared" si="3"/>
        <v>3</v>
      </c>
      <c r="G45" s="17"/>
      <c r="H45" s="23">
        <v>2.4884259259259201E-4</v>
      </c>
      <c r="I45" s="24">
        <f t="shared" si="4"/>
        <v>0</v>
      </c>
      <c r="J45" s="17"/>
      <c r="K45" s="39">
        <f t="shared" si="7"/>
        <v>8.9699074074074141E-5</v>
      </c>
      <c r="L45" s="39">
        <f t="shared" si="6"/>
        <v>4.4849537037037071E-5</v>
      </c>
      <c r="N45" s="27">
        <v>43</v>
      </c>
      <c r="O45" s="13">
        <v>8.7488425925925931E-5</v>
      </c>
      <c r="P45" s="13">
        <f t="shared" si="8"/>
        <v>8.68055555555556E-5</v>
      </c>
      <c r="Q45" s="13">
        <f t="shared" si="9"/>
        <v>8.68055555555556E-5</v>
      </c>
      <c r="R45" s="13">
        <f t="shared" si="10"/>
        <v>9.2592592592592805E-5</v>
      </c>
      <c r="S45" s="27" t="s">
        <v>163</v>
      </c>
    </row>
    <row r="46" spans="5:19">
      <c r="E46" s="23">
        <v>1.44675925925926E-4</v>
      </c>
      <c r="F46" s="24">
        <f t="shared" si="3"/>
        <v>3</v>
      </c>
      <c r="G46" s="17"/>
      <c r="H46" s="25">
        <v>2.5462962962962901E-4</v>
      </c>
      <c r="I46" s="26">
        <f t="shared" si="4"/>
        <v>1</v>
      </c>
      <c r="J46" s="17"/>
      <c r="K46" s="39">
        <f t="shared" si="7"/>
        <v>9.5486111111111184E-5</v>
      </c>
      <c r="L46" s="39">
        <f t="shared" si="6"/>
        <v>4.7743055555555592E-5</v>
      </c>
      <c r="N46" s="27">
        <v>44</v>
      </c>
      <c r="O46" s="13">
        <v>8.7974537037037055E-5</v>
      </c>
      <c r="P46" s="13">
        <f t="shared" si="8"/>
        <v>8.68055555555556E-5</v>
      </c>
      <c r="Q46" s="13">
        <f t="shared" si="9"/>
        <v>8.68055555555556E-5</v>
      </c>
      <c r="R46" s="13">
        <f t="shared" si="10"/>
        <v>9.2592592592592805E-5</v>
      </c>
      <c r="S46" s="27" t="s">
        <v>48</v>
      </c>
    </row>
    <row r="47" spans="5:19">
      <c r="E47" s="23">
        <v>1.4756944444444401E-4</v>
      </c>
      <c r="F47" s="24">
        <f t="shared" si="3"/>
        <v>0</v>
      </c>
      <c r="G47" s="17"/>
      <c r="K47" s="39">
        <f t="shared" si="7"/>
        <v>1.0127314814814823E-4</v>
      </c>
      <c r="L47" s="39">
        <f t="shared" si="6"/>
        <v>5.0636574074074113E-5</v>
      </c>
      <c r="N47" s="27">
        <v>45</v>
      </c>
      <c r="O47" s="13">
        <v>8.8263888888888905E-5</v>
      </c>
      <c r="P47" s="13">
        <f t="shared" si="8"/>
        <v>8.9699074074074128E-5</v>
      </c>
      <c r="Q47" s="13">
        <f t="shared" si="9"/>
        <v>8.68055555555556E-5</v>
      </c>
      <c r="R47" s="13">
        <f t="shared" si="10"/>
        <v>9.2592592592592805E-5</v>
      </c>
      <c r="S47" s="27" t="s">
        <v>98</v>
      </c>
    </row>
    <row r="48" spans="5:19">
      <c r="E48" s="23">
        <v>1.50462962962963E-4</v>
      </c>
      <c r="F48" s="24">
        <f t="shared" si="3"/>
        <v>1</v>
      </c>
      <c r="G48" s="17"/>
      <c r="I48" s="39">
        <v>0</v>
      </c>
      <c r="K48" s="39">
        <f t="shared" si="7"/>
        <v>1.0706018518518527E-4</v>
      </c>
      <c r="L48" s="39">
        <f t="shared" si="6"/>
        <v>5.3530092592592635E-5</v>
      </c>
      <c r="N48" s="27">
        <v>46</v>
      </c>
      <c r="O48" s="13">
        <v>8.8437499999999988E-5</v>
      </c>
      <c r="P48" s="13">
        <f t="shared" si="8"/>
        <v>8.9699074074074128E-5</v>
      </c>
      <c r="Q48" s="13">
        <f t="shared" si="9"/>
        <v>8.68055555555556E-5</v>
      </c>
      <c r="R48" s="13">
        <f t="shared" si="10"/>
        <v>9.2592592592592805E-5</v>
      </c>
      <c r="S48" s="27" t="s">
        <v>63</v>
      </c>
    </row>
    <row r="49" spans="5:19">
      <c r="E49" s="23">
        <v>1.5335648148148099E-4</v>
      </c>
      <c r="F49" s="24">
        <f t="shared" si="3"/>
        <v>1</v>
      </c>
      <c r="G49" s="17"/>
      <c r="I49" s="39">
        <v>5.7870370370370401E-6</v>
      </c>
      <c r="K49" s="39">
        <f t="shared" si="7"/>
        <v>1.1284722222222231E-4</v>
      </c>
      <c r="L49" s="39">
        <f t="shared" si="6"/>
        <v>5.6423611111111156E-5</v>
      </c>
      <c r="N49" s="27">
        <v>47</v>
      </c>
      <c r="O49" s="13">
        <v>8.908564814814814E-5</v>
      </c>
      <c r="P49" s="13">
        <f t="shared" si="8"/>
        <v>8.9699074074074128E-5</v>
      </c>
      <c r="Q49" s="13">
        <f t="shared" si="9"/>
        <v>8.68055555555556E-5</v>
      </c>
      <c r="R49" s="13">
        <f t="shared" si="10"/>
        <v>9.2592592592592805E-5</v>
      </c>
      <c r="S49" s="27" t="s">
        <v>184</v>
      </c>
    </row>
    <row r="50" spans="5:19">
      <c r="E50" s="23">
        <v>1.5625E-4</v>
      </c>
      <c r="F50" s="24">
        <f t="shared" si="3"/>
        <v>0</v>
      </c>
      <c r="G50" s="17"/>
      <c r="I50" s="39">
        <f>I49+0.0000115740740740741</f>
        <v>1.7361111111111142E-5</v>
      </c>
      <c r="K50" s="39">
        <f t="shared" si="7"/>
        <v>1.1863425925925935E-4</v>
      </c>
      <c r="L50" s="39">
        <f t="shared" si="6"/>
        <v>5.9317129629629677E-5</v>
      </c>
      <c r="N50" s="27">
        <v>48</v>
      </c>
      <c r="O50" s="13">
        <v>8.9247685185185195E-5</v>
      </c>
      <c r="P50" s="13">
        <f t="shared" si="8"/>
        <v>8.9699074074074128E-5</v>
      </c>
      <c r="Q50" s="13">
        <f t="shared" si="9"/>
        <v>8.68055555555556E-5</v>
      </c>
      <c r="R50" s="13">
        <f t="shared" si="10"/>
        <v>9.2592592592592805E-5</v>
      </c>
      <c r="S50" s="27" t="s">
        <v>18</v>
      </c>
    </row>
    <row r="51" spans="5:19">
      <c r="E51" s="23">
        <v>1.5914351851851799E-4</v>
      </c>
      <c r="F51" s="24">
        <f t="shared" si="3"/>
        <v>1</v>
      </c>
      <c r="G51" s="17"/>
      <c r="I51" s="39">
        <f t="shared" ref="I51:I71" si="11">I50+0.0000115740740740741</f>
        <v>2.893518518518524E-5</v>
      </c>
      <c r="K51" s="39">
        <f t="shared" si="7"/>
        <v>1.2442129629629638E-4</v>
      </c>
      <c r="L51" s="39">
        <f t="shared" si="6"/>
        <v>6.2210648148148192E-5</v>
      </c>
      <c r="N51" s="27">
        <v>49</v>
      </c>
      <c r="O51" s="13">
        <v>8.9270833333333333E-5</v>
      </c>
      <c r="P51" s="13">
        <f t="shared" si="8"/>
        <v>8.9699074074074128E-5</v>
      </c>
      <c r="Q51" s="13">
        <f t="shared" si="9"/>
        <v>8.68055555555556E-5</v>
      </c>
      <c r="R51" s="13">
        <f t="shared" si="10"/>
        <v>9.2592592592592805E-5</v>
      </c>
      <c r="S51" s="27" t="s">
        <v>12</v>
      </c>
    </row>
    <row r="52" spans="5:19">
      <c r="E52" s="23">
        <v>1.6203703703703701E-4</v>
      </c>
      <c r="F52" s="24">
        <f t="shared" si="3"/>
        <v>1</v>
      </c>
      <c r="G52" s="17"/>
      <c r="I52" s="39">
        <f t="shared" si="11"/>
        <v>4.0509259259259339E-5</v>
      </c>
      <c r="K52" s="39">
        <f t="shared" si="7"/>
        <v>1.3020833333333341E-4</v>
      </c>
      <c r="L52" s="39">
        <f t="shared" si="6"/>
        <v>6.5104166666666706E-5</v>
      </c>
      <c r="N52" s="27">
        <v>50</v>
      </c>
      <c r="O52" s="13">
        <v>9.0277777777777774E-5</v>
      </c>
      <c r="P52" s="13">
        <f t="shared" si="8"/>
        <v>8.9699074074074128E-5</v>
      </c>
      <c r="Q52" s="13">
        <f t="shared" si="9"/>
        <v>9.2592592592592642E-5</v>
      </c>
      <c r="R52" s="13">
        <f t="shared" si="10"/>
        <v>9.2592592592592805E-5</v>
      </c>
      <c r="S52" s="27" t="s">
        <v>82</v>
      </c>
    </row>
    <row r="53" spans="5:19">
      <c r="E53" s="23">
        <v>1.6493055555555499E-4</v>
      </c>
      <c r="F53" s="24">
        <f t="shared" si="3"/>
        <v>1</v>
      </c>
      <c r="G53" s="17"/>
      <c r="I53" s="39">
        <f t="shared" si="11"/>
        <v>5.2083333333333438E-5</v>
      </c>
      <c r="K53" s="39">
        <f t="shared" si="7"/>
        <v>1.3599537037037044E-4</v>
      </c>
      <c r="L53" s="39">
        <f t="shared" si="6"/>
        <v>6.7997685185185221E-5</v>
      </c>
      <c r="N53" s="27">
        <v>51</v>
      </c>
      <c r="O53" s="13">
        <v>9.0509259259259254E-5</v>
      </c>
      <c r="P53" s="13">
        <f t="shared" si="8"/>
        <v>8.9699074074074128E-5</v>
      </c>
      <c r="Q53" s="13">
        <f t="shared" si="9"/>
        <v>9.2592592592592642E-5</v>
      </c>
      <c r="R53" s="13">
        <f t="shared" si="10"/>
        <v>9.2592592592592805E-5</v>
      </c>
      <c r="S53" s="27" t="s">
        <v>74</v>
      </c>
    </row>
    <row r="54" spans="5:19">
      <c r="E54" s="23">
        <v>1.6782407407407401E-4</v>
      </c>
      <c r="F54" s="24">
        <f t="shared" si="3"/>
        <v>1</v>
      </c>
      <c r="G54" s="17"/>
      <c r="I54" s="39">
        <f t="shared" si="11"/>
        <v>6.3657407407407537E-5</v>
      </c>
      <c r="K54" s="39">
        <f t="shared" si="7"/>
        <v>1.4178240740740747E-4</v>
      </c>
      <c r="L54" s="39">
        <f t="shared" si="6"/>
        <v>7.0891203703703736E-5</v>
      </c>
      <c r="N54" s="27">
        <v>52</v>
      </c>
      <c r="O54" s="13">
        <v>9.0567129629629637E-5</v>
      </c>
      <c r="P54" s="13">
        <f t="shared" si="8"/>
        <v>8.9699074074074128E-5</v>
      </c>
      <c r="Q54" s="13">
        <f t="shared" si="9"/>
        <v>9.2592592592592642E-5</v>
      </c>
      <c r="R54" s="13">
        <f t="shared" si="10"/>
        <v>9.2592592592592805E-5</v>
      </c>
      <c r="S54" s="27" t="s">
        <v>78</v>
      </c>
    </row>
    <row r="55" spans="5:19">
      <c r="E55" s="23">
        <v>1.7071759259259199E-4</v>
      </c>
      <c r="F55" s="24">
        <f t="shared" si="3"/>
        <v>0</v>
      </c>
      <c r="G55" s="17"/>
      <c r="I55" s="39">
        <f t="shared" si="11"/>
        <v>7.5231481481481636E-5</v>
      </c>
      <c r="K55" s="39">
        <f t="shared" si="7"/>
        <v>1.475694444444445E-4</v>
      </c>
      <c r="L55" s="39">
        <f t="shared" si="6"/>
        <v>7.378472222222225E-5</v>
      </c>
      <c r="N55" s="27">
        <v>53</v>
      </c>
      <c r="O55" s="13">
        <v>9.1261574074074064E-5</v>
      </c>
      <c r="P55" s="13">
        <f t="shared" si="8"/>
        <v>9.2592592592592642E-5</v>
      </c>
      <c r="Q55" s="13">
        <f t="shared" si="9"/>
        <v>9.2592592592592642E-5</v>
      </c>
      <c r="R55" s="13">
        <f t="shared" si="10"/>
        <v>9.2592592592592805E-5</v>
      </c>
      <c r="S55" s="27" t="s">
        <v>24</v>
      </c>
    </row>
    <row r="56" spans="5:19">
      <c r="E56" s="23">
        <v>1.7361111111111101E-4</v>
      </c>
      <c r="F56" s="24">
        <f t="shared" si="3"/>
        <v>1</v>
      </c>
      <c r="G56" s="17"/>
      <c r="I56" s="39">
        <f t="shared" si="11"/>
        <v>8.6805555555555735E-5</v>
      </c>
      <c r="K56" s="39">
        <f t="shared" si="7"/>
        <v>1.5335648148148153E-4</v>
      </c>
      <c r="L56" s="39">
        <f t="shared" si="6"/>
        <v>7.6678240740740765E-5</v>
      </c>
      <c r="N56" s="27">
        <v>54</v>
      </c>
      <c r="O56" s="13">
        <v>9.1574074074074065E-5</v>
      </c>
      <c r="P56" s="13">
        <f t="shared" si="8"/>
        <v>9.2592592592592642E-5</v>
      </c>
      <c r="Q56" s="13">
        <f t="shared" si="9"/>
        <v>9.2592592592592642E-5</v>
      </c>
      <c r="R56" s="13">
        <f t="shared" si="10"/>
        <v>9.2592592592592805E-5</v>
      </c>
      <c r="S56" s="27" t="s">
        <v>97</v>
      </c>
    </row>
    <row r="57" spans="5:19">
      <c r="E57" s="23">
        <v>1.7650462962963E-4</v>
      </c>
      <c r="F57" s="24">
        <f t="shared" si="3"/>
        <v>0</v>
      </c>
      <c r="G57" s="17"/>
      <c r="I57" s="39">
        <f t="shared" si="11"/>
        <v>9.8379629629629834E-5</v>
      </c>
      <c r="K57" s="39">
        <f t="shared" si="7"/>
        <v>1.5914351851851856E-4</v>
      </c>
      <c r="L57" s="39">
        <f t="shared" si="6"/>
        <v>7.9571759259259279E-5</v>
      </c>
      <c r="N57" s="27">
        <v>55</v>
      </c>
      <c r="O57" s="13">
        <v>9.2997685185185178E-5</v>
      </c>
      <c r="P57" s="13">
        <f t="shared" si="8"/>
        <v>9.2592592592592642E-5</v>
      </c>
      <c r="Q57" s="13">
        <f t="shared" si="9"/>
        <v>9.2592592592592642E-5</v>
      </c>
      <c r="R57" s="13">
        <f t="shared" si="10"/>
        <v>9.2592592592592805E-5</v>
      </c>
      <c r="S57" s="27" t="s">
        <v>162</v>
      </c>
    </row>
    <row r="58" spans="5:19">
      <c r="E58" s="23">
        <v>1.7939814814814801E-4</v>
      </c>
      <c r="F58" s="24">
        <f t="shared" si="3"/>
        <v>1</v>
      </c>
      <c r="G58" s="17"/>
      <c r="I58" s="39">
        <f>I57+0.0000115740740740741</f>
        <v>1.0995370370370393E-4</v>
      </c>
      <c r="K58" s="39">
        <f t="shared" si="7"/>
        <v>1.6493055555555559E-4</v>
      </c>
      <c r="L58" s="39">
        <f t="shared" si="6"/>
        <v>8.2465277777777794E-5</v>
      </c>
      <c r="N58" s="27">
        <v>56</v>
      </c>
      <c r="O58" s="13">
        <v>9.3263888888888891E-5</v>
      </c>
      <c r="P58" s="13">
        <f t="shared" si="8"/>
        <v>9.2592592592592642E-5</v>
      </c>
      <c r="Q58" s="13">
        <f t="shared" si="9"/>
        <v>9.2592592592592642E-5</v>
      </c>
      <c r="R58" s="13">
        <f t="shared" si="10"/>
        <v>9.2592592592592805E-5</v>
      </c>
      <c r="S58" s="27" t="s">
        <v>10</v>
      </c>
    </row>
    <row r="59" spans="5:19">
      <c r="E59" s="23">
        <v>1.82291666666667E-4</v>
      </c>
      <c r="F59" s="24">
        <f t="shared" si="3"/>
        <v>1</v>
      </c>
      <c r="G59" s="17"/>
      <c r="I59" s="39">
        <f t="shared" si="11"/>
        <v>1.2152777777777803E-4</v>
      </c>
      <c r="K59" s="39">
        <f t="shared" si="7"/>
        <v>1.7071759259259262E-4</v>
      </c>
      <c r="L59" s="39">
        <f t="shared" si="6"/>
        <v>8.5358796296296308E-5</v>
      </c>
      <c r="N59" s="27">
        <v>57</v>
      </c>
      <c r="O59" s="13">
        <v>9.347222222222222E-5</v>
      </c>
      <c r="P59" s="13">
        <f t="shared" si="8"/>
        <v>9.2592592592592642E-5</v>
      </c>
      <c r="Q59" s="13">
        <f t="shared" si="9"/>
        <v>9.2592592592592642E-5</v>
      </c>
      <c r="R59" s="13">
        <f t="shared" si="10"/>
        <v>9.2592592592592805E-5</v>
      </c>
      <c r="S59" s="27" t="s">
        <v>170</v>
      </c>
    </row>
    <row r="60" spans="5:19">
      <c r="E60" s="23">
        <v>1.8518518518518501E-4</v>
      </c>
      <c r="F60" s="24">
        <f t="shared" si="3"/>
        <v>1</v>
      </c>
      <c r="G60" s="17"/>
      <c r="I60" s="39">
        <f t="shared" si="11"/>
        <v>1.3310185185185213E-4</v>
      </c>
      <c r="K60" s="39">
        <f t="shared" si="7"/>
        <v>1.7650462962962965E-4</v>
      </c>
      <c r="L60" s="39">
        <f t="shared" si="6"/>
        <v>8.8252314814814823E-5</v>
      </c>
      <c r="N60" s="27">
        <v>58</v>
      </c>
      <c r="O60" s="13">
        <v>9.3622685185185193E-5</v>
      </c>
      <c r="P60" s="13">
        <f t="shared" si="8"/>
        <v>9.2592592592592642E-5</v>
      </c>
      <c r="Q60" s="13">
        <f t="shared" si="9"/>
        <v>9.2592592592592642E-5</v>
      </c>
      <c r="R60" s="13">
        <f t="shared" si="10"/>
        <v>9.2592592592592805E-5</v>
      </c>
      <c r="S60" s="27" t="s">
        <v>178</v>
      </c>
    </row>
    <row r="61" spans="5:19">
      <c r="E61" s="23">
        <v>1.88078703703704E-4</v>
      </c>
      <c r="F61" s="24">
        <f t="shared" si="3"/>
        <v>0</v>
      </c>
      <c r="G61" s="17"/>
      <c r="I61" s="39">
        <f t="shared" si="11"/>
        <v>1.4467592592592624E-4</v>
      </c>
      <c r="K61" s="39">
        <f t="shared" si="7"/>
        <v>1.8229166666666667E-4</v>
      </c>
      <c r="L61" s="39">
        <f t="shared" si="6"/>
        <v>9.1145833333333337E-5</v>
      </c>
      <c r="N61" s="27">
        <v>59</v>
      </c>
      <c r="O61" s="13">
        <v>9.3726851851851851E-5</v>
      </c>
      <c r="P61" s="13">
        <f t="shared" si="8"/>
        <v>9.2592592592592642E-5</v>
      </c>
      <c r="Q61" s="13">
        <f t="shared" si="9"/>
        <v>9.2592592592592642E-5</v>
      </c>
      <c r="R61" s="13">
        <f t="shared" si="10"/>
        <v>9.2592592592592805E-5</v>
      </c>
      <c r="S61" s="27" t="s">
        <v>188</v>
      </c>
    </row>
    <row r="62" spans="5:19">
      <c r="E62" s="23">
        <v>1.9097222222222199E-4</v>
      </c>
      <c r="F62" s="24">
        <f t="shared" si="3"/>
        <v>0</v>
      </c>
      <c r="G62" s="17"/>
      <c r="I62" s="39">
        <f t="shared" si="11"/>
        <v>1.5625000000000036E-4</v>
      </c>
      <c r="K62" s="39">
        <f t="shared" si="7"/>
        <v>1.880787037037037E-4</v>
      </c>
      <c r="L62" s="39">
        <f t="shared" si="6"/>
        <v>9.4039351851851852E-5</v>
      </c>
      <c r="N62" s="27">
        <v>60</v>
      </c>
      <c r="O62" s="13">
        <v>9.4502314814814799E-5</v>
      </c>
      <c r="P62" s="13">
        <f t="shared" si="8"/>
        <v>9.5486111111111157E-5</v>
      </c>
      <c r="Q62" s="13">
        <f t="shared" si="9"/>
        <v>9.2592592592592642E-5</v>
      </c>
      <c r="R62" s="13">
        <f t="shared" si="10"/>
        <v>9.2592592592592805E-5</v>
      </c>
      <c r="S62" s="27" t="s">
        <v>7</v>
      </c>
    </row>
    <row r="63" spans="5:19">
      <c r="E63" s="23">
        <v>1.93865740740741E-4</v>
      </c>
      <c r="F63" s="24">
        <f t="shared" si="3"/>
        <v>0</v>
      </c>
      <c r="G63" s="17"/>
      <c r="I63" s="39">
        <f t="shared" si="11"/>
        <v>1.6782407407407447E-4</v>
      </c>
      <c r="K63" s="39">
        <f t="shared" si="7"/>
        <v>1.9386574074074073E-4</v>
      </c>
      <c r="L63" s="39">
        <f t="shared" ref="L63:L94" si="12">L62+2.89351851851852E-06</f>
        <v>9.6932870370370367E-5</v>
      </c>
      <c r="N63" s="27">
        <v>61</v>
      </c>
      <c r="O63" s="13">
        <v>9.5694444444444459E-5</v>
      </c>
      <c r="P63" s="13">
        <f t="shared" si="8"/>
        <v>9.5486111111111157E-5</v>
      </c>
      <c r="Q63" s="13">
        <f t="shared" si="9"/>
        <v>9.8379629629629685E-5</v>
      </c>
      <c r="R63" s="13">
        <f t="shared" si="10"/>
        <v>9.2592592592592805E-5</v>
      </c>
      <c r="S63" s="27" t="s">
        <v>23</v>
      </c>
    </row>
    <row r="64" spans="5:19">
      <c r="E64" s="23">
        <v>1.9675925925925899E-4</v>
      </c>
      <c r="F64" s="24">
        <f t="shared" si="3"/>
        <v>1</v>
      </c>
      <c r="G64" s="17"/>
      <c r="I64" s="39">
        <f t="shared" si="11"/>
        <v>1.7939814814814858E-4</v>
      </c>
      <c r="K64" s="39">
        <f t="shared" si="7"/>
        <v>1.9965277777777776E-4</v>
      </c>
      <c r="L64" s="39">
        <f t="shared" si="12"/>
        <v>9.9826388888888881E-5</v>
      </c>
      <c r="N64" s="27">
        <v>62</v>
      </c>
      <c r="O64" s="13">
        <v>9.6979166666666668E-5</v>
      </c>
      <c r="P64" s="13">
        <f t="shared" si="8"/>
        <v>9.8379629629629685E-5</v>
      </c>
      <c r="Q64" s="13">
        <f t="shared" si="9"/>
        <v>9.8379629629629685E-5</v>
      </c>
      <c r="R64" s="13">
        <f t="shared" si="10"/>
        <v>9.2592592592592805E-5</v>
      </c>
      <c r="S64" s="27" t="s">
        <v>84</v>
      </c>
    </row>
    <row r="65" spans="5:19">
      <c r="E65" s="23">
        <v>1.9965277777777801E-4</v>
      </c>
      <c r="F65" s="24">
        <f t="shared" si="3"/>
        <v>0</v>
      </c>
      <c r="G65" s="17"/>
      <c r="I65" s="39">
        <f t="shared" si="11"/>
        <v>1.9097222222222269E-4</v>
      </c>
      <c r="K65" s="39">
        <f t="shared" si="7"/>
        <v>2.0543981481481479E-4</v>
      </c>
      <c r="L65" s="39">
        <f t="shared" si="12"/>
        <v>1.027199074074074E-4</v>
      </c>
      <c r="N65" s="27">
        <v>63</v>
      </c>
      <c r="O65" s="13">
        <v>9.7118055555555545E-5</v>
      </c>
      <c r="P65" s="13">
        <f t="shared" si="8"/>
        <v>9.8379629629629685E-5</v>
      </c>
      <c r="Q65" s="13">
        <f t="shared" si="9"/>
        <v>9.8379629629629685E-5</v>
      </c>
      <c r="R65" s="13">
        <f t="shared" si="10"/>
        <v>9.2592592592592805E-5</v>
      </c>
      <c r="S65" s="27" t="s">
        <v>172</v>
      </c>
    </row>
    <row r="66" spans="5:19">
      <c r="E66" s="23">
        <v>2.0254629629629599E-4</v>
      </c>
      <c r="F66" s="24">
        <f t="shared" si="3"/>
        <v>1</v>
      </c>
      <c r="G66" s="17"/>
      <c r="I66" s="39">
        <f t="shared" si="11"/>
        <v>2.0254629629629681E-4</v>
      </c>
      <c r="K66" s="39">
        <f t="shared" si="7"/>
        <v>2.1122685185185182E-4</v>
      </c>
      <c r="L66" s="39">
        <f t="shared" si="12"/>
        <v>1.0561342592592591E-4</v>
      </c>
      <c r="N66" s="27">
        <v>64</v>
      </c>
      <c r="O66" s="13">
        <v>9.7916666666666671E-5</v>
      </c>
      <c r="P66" s="13">
        <f t="shared" si="8"/>
        <v>9.8379629629629685E-5</v>
      </c>
      <c r="Q66" s="13">
        <f t="shared" si="9"/>
        <v>9.8379629629629685E-5</v>
      </c>
      <c r="R66" s="13">
        <f t="shared" si="10"/>
        <v>9.2592592592592805E-5</v>
      </c>
      <c r="S66" s="27" t="s">
        <v>34</v>
      </c>
    </row>
    <row r="67" spans="5:19">
      <c r="E67" s="23">
        <v>2.0543981481481501E-4</v>
      </c>
      <c r="F67" s="24">
        <f t="shared" si="3"/>
        <v>0</v>
      </c>
      <c r="G67" s="17"/>
      <c r="I67" s="39">
        <f t="shared" si="11"/>
        <v>2.1412037037037092E-4</v>
      </c>
      <c r="K67" s="39">
        <f t="shared" si="7"/>
        <v>2.1701388888888885E-4</v>
      </c>
      <c r="L67" s="39">
        <f t="shared" si="12"/>
        <v>1.0850694444444442E-4</v>
      </c>
      <c r="N67" s="27">
        <v>65</v>
      </c>
      <c r="O67" s="13">
        <v>9.7928240740740753E-5</v>
      </c>
      <c r="P67" s="13">
        <f t="shared" ref="P67:P98" si="13">MROUND(O67,2.89351851851852E-06)</f>
        <v>9.8379629629629685E-5</v>
      </c>
      <c r="Q67" s="13">
        <f t="shared" ref="Q67:Q98" si="14">MROUND(O67,5.78703703703704E-06)</f>
        <v>9.8379629629629685E-5</v>
      </c>
      <c r="R67" s="13">
        <f t="shared" ref="R67:R98" si="15">MROUND(O67,0.0000115740740740741)</f>
        <v>9.2592592592592805E-5</v>
      </c>
      <c r="S67" s="27" t="s">
        <v>58</v>
      </c>
    </row>
    <row r="68" spans="5:19">
      <c r="E68" s="23">
        <v>2.0833333333333299E-4</v>
      </c>
      <c r="F68" s="24">
        <f t="shared" si="3"/>
        <v>0</v>
      </c>
      <c r="G68" s="17"/>
      <c r="I68" s="39">
        <f t="shared" si="11"/>
        <v>2.2569444444444503E-4</v>
      </c>
      <c r="K68" s="39">
        <f t="shared" si="7"/>
        <v>2.2280092592592588E-4</v>
      </c>
      <c r="L68" s="39">
        <f t="shared" si="12"/>
        <v>1.1140046296296294E-4</v>
      </c>
      <c r="N68" s="27">
        <v>66</v>
      </c>
      <c r="O68" s="13">
        <v>9.8784722222222234E-5</v>
      </c>
      <c r="P68" s="13">
        <f t="shared" si="13"/>
        <v>9.8379629629629685E-5</v>
      </c>
      <c r="Q68" s="13">
        <f t="shared" si="14"/>
        <v>9.8379629629629685E-5</v>
      </c>
      <c r="R68" s="13">
        <f t="shared" si="15"/>
        <v>1.041666666666669E-4</v>
      </c>
      <c r="S68" s="27" t="s">
        <v>36</v>
      </c>
    </row>
    <row r="69" spans="5:19">
      <c r="E69" s="23">
        <v>2.1122685185185201E-4</v>
      </c>
      <c r="F69" s="24">
        <f t="shared" si="3"/>
        <v>0</v>
      </c>
      <c r="G69" s="17"/>
      <c r="I69" s="39">
        <f t="shared" si="11"/>
        <v>2.3726851851851914E-4</v>
      </c>
      <c r="K69" s="39">
        <f t="shared" si="7"/>
        <v>2.2858796296296291E-4</v>
      </c>
      <c r="L69" s="39">
        <f t="shared" si="12"/>
        <v>1.1429398148148145E-4</v>
      </c>
      <c r="N69" s="27">
        <v>67</v>
      </c>
      <c r="O69" s="13">
        <v>9.9328703703703702E-5</v>
      </c>
      <c r="P69" s="13">
        <f t="shared" si="13"/>
        <v>9.8379629629629685E-5</v>
      </c>
      <c r="Q69" s="13">
        <f t="shared" si="14"/>
        <v>9.8379629629629685E-5</v>
      </c>
      <c r="R69" s="13">
        <f t="shared" si="15"/>
        <v>1.041666666666669E-4</v>
      </c>
      <c r="S69" s="27" t="s">
        <v>64</v>
      </c>
    </row>
    <row r="70" spans="5:19">
      <c r="E70" s="23">
        <v>2.1412037037037E-4</v>
      </c>
      <c r="F70" s="24">
        <f t="shared" si="3"/>
        <v>1</v>
      </c>
      <c r="G70" s="17"/>
      <c r="I70" s="39">
        <f>I69+0.0000115740740740741</f>
        <v>2.4884259259259326E-4</v>
      </c>
      <c r="K70" s="39">
        <f t="shared" si="7"/>
        <v>2.3437499999999994E-4</v>
      </c>
      <c r="L70" s="39">
        <f t="shared" si="12"/>
        <v>1.1718749999999997E-4</v>
      </c>
      <c r="N70" s="27">
        <v>68</v>
      </c>
      <c r="O70" s="13">
        <v>9.9826388888888881E-5</v>
      </c>
      <c r="P70" s="13">
        <f t="shared" si="13"/>
        <v>9.8379629629629685E-5</v>
      </c>
      <c r="Q70" s="13">
        <f t="shared" si="14"/>
        <v>9.8379629629629685E-5</v>
      </c>
      <c r="R70" s="13">
        <f t="shared" si="15"/>
        <v>1.041666666666669E-4</v>
      </c>
      <c r="S70" s="27" t="s">
        <v>83</v>
      </c>
    </row>
    <row r="71" spans="5:19">
      <c r="E71" s="23">
        <v>2.1701388888888901E-4</v>
      </c>
      <c r="F71" s="24">
        <f t="shared" si="3"/>
        <v>0</v>
      </c>
      <c r="G71" s="17"/>
      <c r="I71" s="39">
        <f t="shared" si="11"/>
        <v>2.6041666666666737E-4</v>
      </c>
      <c r="K71" s="39">
        <f t="shared" si="7"/>
        <v>2.4016203703703697E-4</v>
      </c>
      <c r="L71" s="39">
        <f t="shared" si="12"/>
        <v>1.2008101851851848E-4</v>
      </c>
      <c r="N71" s="27">
        <v>69</v>
      </c>
      <c r="O71" s="13">
        <v>1.0083333333333332E-4</v>
      </c>
      <c r="P71" s="13">
        <f t="shared" si="13"/>
        <v>1.012731481481482E-4</v>
      </c>
      <c r="Q71" s="13">
        <f t="shared" si="14"/>
        <v>9.8379629629629685E-5</v>
      </c>
      <c r="R71" s="13">
        <f t="shared" si="15"/>
        <v>1.041666666666669E-4</v>
      </c>
      <c r="S71" s="27" t="s">
        <v>38</v>
      </c>
    </row>
    <row r="72" spans="5:19">
      <c r="E72" s="23">
        <v>2.19907407407407E-4</v>
      </c>
      <c r="F72" s="24">
        <f t="shared" si="3"/>
        <v>0</v>
      </c>
      <c r="G72" s="17"/>
      <c r="K72" s="39">
        <f t="shared" si="7"/>
        <v>2.45949074074074E-4</v>
      </c>
      <c r="L72" s="39">
        <f t="shared" si="12"/>
        <v>1.22974537037037E-4</v>
      </c>
      <c r="N72" s="27">
        <v>70</v>
      </c>
      <c r="O72" s="13">
        <v>1.0109953703703702E-4</v>
      </c>
      <c r="P72" s="13">
        <f t="shared" si="13"/>
        <v>1.012731481481482E-4</v>
      </c>
      <c r="Q72" s="13">
        <f t="shared" si="14"/>
        <v>9.8379629629629685E-5</v>
      </c>
      <c r="R72" s="13">
        <f t="shared" si="15"/>
        <v>1.041666666666669E-4</v>
      </c>
      <c r="S72" s="27" t="s">
        <v>28</v>
      </c>
    </row>
    <row r="73" spans="5:19">
      <c r="E73" s="23">
        <v>2.2280092592592599E-4</v>
      </c>
      <c r="F73" s="24">
        <f t="shared" si="3"/>
        <v>0</v>
      </c>
      <c r="G73" s="17"/>
      <c r="K73" s="39">
        <f t="shared" si="7"/>
        <v>2.5173611111111105E-4</v>
      </c>
      <c r="L73" s="39">
        <f t="shared" si="12"/>
        <v>1.2586805555555553E-4</v>
      </c>
      <c r="N73" s="27">
        <v>71</v>
      </c>
      <c r="O73" s="13">
        <v>1.0384259259259259E-4</v>
      </c>
      <c r="P73" s="13">
        <f t="shared" si="13"/>
        <v>1.0416666666666673E-4</v>
      </c>
      <c r="Q73" s="13">
        <f t="shared" si="14"/>
        <v>1.0416666666666673E-4</v>
      </c>
      <c r="R73" s="13">
        <f t="shared" si="15"/>
        <v>1.041666666666669E-4</v>
      </c>
      <c r="S73" s="27" t="s">
        <v>169</v>
      </c>
    </row>
    <row r="74" spans="5:19">
      <c r="E74" s="23">
        <v>2.25694444444444E-4</v>
      </c>
      <c r="F74" s="24">
        <f t="shared" ref="F74:F84" si="16">COUNTIF($O$3:$O$132,"&gt;="&amp;L107)-COUNTIF($O$3:$O$132,"&gt;="&amp;L108)</f>
        <v>0</v>
      </c>
      <c r="G74" s="17"/>
      <c r="K74" s="39">
        <f t="shared" si="7"/>
        <v>2.5752314814814811E-4</v>
      </c>
      <c r="L74" s="39">
        <f t="shared" si="12"/>
        <v>1.2876157407407405E-4</v>
      </c>
      <c r="N74" s="27">
        <v>72</v>
      </c>
      <c r="O74" s="13">
        <v>1.045486111111111E-4</v>
      </c>
      <c r="P74" s="13">
        <f t="shared" si="13"/>
        <v>1.0416666666666673E-4</v>
      </c>
      <c r="Q74" s="13">
        <f t="shared" si="14"/>
        <v>1.0416666666666673E-4</v>
      </c>
      <c r="R74" s="13">
        <f t="shared" si="15"/>
        <v>1.041666666666669E-4</v>
      </c>
      <c r="S74" s="27" t="s">
        <v>103</v>
      </c>
    </row>
    <row r="75" spans="5:19">
      <c r="E75" s="23">
        <v>2.2858796296296299E-4</v>
      </c>
      <c r="F75" s="24">
        <f t="shared" si="16"/>
        <v>0</v>
      </c>
      <c r="G75" s="17"/>
      <c r="K75" s="36"/>
      <c r="L75" s="39">
        <f t="shared" si="12"/>
        <v>1.3165509259259258E-4</v>
      </c>
      <c r="N75" s="27">
        <v>73</v>
      </c>
      <c r="O75" s="13">
        <v>1.0487268518518518E-4</v>
      </c>
      <c r="P75" s="13">
        <f t="shared" si="13"/>
        <v>1.0416666666666673E-4</v>
      </c>
      <c r="Q75" s="13">
        <f t="shared" si="14"/>
        <v>1.0416666666666673E-4</v>
      </c>
      <c r="R75" s="13">
        <f t="shared" si="15"/>
        <v>1.041666666666669E-4</v>
      </c>
      <c r="S75" s="27" t="s">
        <v>26</v>
      </c>
    </row>
    <row r="76" spans="5:19">
      <c r="E76" s="23">
        <v>2.31481481481481E-4</v>
      </c>
      <c r="F76" s="24">
        <f t="shared" si="16"/>
        <v>0</v>
      </c>
      <c r="G76" s="17"/>
      <c r="K76" s="36"/>
      <c r="L76" s="39">
        <f t="shared" si="12"/>
        <v>1.3454861111111111E-4</v>
      </c>
      <c r="N76" s="27">
        <v>74</v>
      </c>
      <c r="O76" s="13">
        <v>1.0528935185185184E-4</v>
      </c>
      <c r="P76" s="13">
        <f t="shared" si="13"/>
        <v>1.0416666666666673E-4</v>
      </c>
      <c r="Q76" s="13">
        <f t="shared" si="14"/>
        <v>1.0416666666666673E-4</v>
      </c>
      <c r="R76" s="13">
        <f t="shared" si="15"/>
        <v>1.041666666666669E-4</v>
      </c>
      <c r="S76" s="27" t="s">
        <v>69</v>
      </c>
    </row>
    <row r="77" spans="5:19">
      <c r="E77" s="23">
        <v>2.3437499999999999E-4</v>
      </c>
      <c r="F77" s="24">
        <f t="shared" si="16"/>
        <v>0</v>
      </c>
      <c r="G77" s="17"/>
      <c r="K77" s="36"/>
      <c r="L77" s="39">
        <f t="shared" si="12"/>
        <v>1.3744212962962964E-4</v>
      </c>
      <c r="N77" s="27">
        <v>75</v>
      </c>
      <c r="O77" s="13">
        <v>1.054976851851852E-4</v>
      </c>
      <c r="P77" s="13">
        <f t="shared" si="13"/>
        <v>1.0416666666666673E-4</v>
      </c>
      <c r="Q77" s="13">
        <f t="shared" si="14"/>
        <v>1.0416666666666673E-4</v>
      </c>
      <c r="R77" s="13">
        <f t="shared" si="15"/>
        <v>1.041666666666669E-4</v>
      </c>
      <c r="S77" s="27" t="s">
        <v>95</v>
      </c>
    </row>
    <row r="78" spans="5:19">
      <c r="E78" s="23">
        <v>2.37268518518518E-4</v>
      </c>
      <c r="F78" s="24">
        <f t="shared" si="16"/>
        <v>0</v>
      </c>
      <c r="G78" s="17"/>
      <c r="K78" s="36"/>
      <c r="L78" s="39">
        <f t="shared" si="12"/>
        <v>1.4033564814814817E-4</v>
      </c>
      <c r="N78" s="27">
        <v>76</v>
      </c>
      <c r="O78" s="13">
        <v>1.0715277777777778E-4</v>
      </c>
      <c r="P78" s="13">
        <f t="shared" si="13"/>
        <v>1.0706018518518524E-4</v>
      </c>
      <c r="Q78" s="13">
        <f t="shared" si="14"/>
        <v>1.0995370370370376E-4</v>
      </c>
      <c r="R78" s="13">
        <f t="shared" si="15"/>
        <v>1.041666666666669E-4</v>
      </c>
      <c r="S78" s="27" t="s">
        <v>35</v>
      </c>
    </row>
    <row r="79" spans="5:19">
      <c r="E79" s="23">
        <v>2.4016203703703699E-4</v>
      </c>
      <c r="F79" s="24">
        <f t="shared" si="16"/>
        <v>0</v>
      </c>
      <c r="G79" s="17"/>
      <c r="K79" s="36"/>
      <c r="L79" s="39">
        <f t="shared" si="12"/>
        <v>1.4322916666666669E-4</v>
      </c>
      <c r="N79" s="27">
        <v>77</v>
      </c>
      <c r="O79" s="13">
        <v>1.0725694444444445E-4</v>
      </c>
      <c r="P79" s="13">
        <f t="shared" si="13"/>
        <v>1.0706018518518524E-4</v>
      </c>
      <c r="Q79" s="13">
        <f t="shared" si="14"/>
        <v>1.0995370370370376E-4</v>
      </c>
      <c r="R79" s="13">
        <f t="shared" si="15"/>
        <v>1.041666666666669E-4</v>
      </c>
      <c r="S79" s="27" t="s">
        <v>59</v>
      </c>
    </row>
    <row r="80" spans="5:19">
      <c r="E80" s="23">
        <v>2.4305555555555601E-4</v>
      </c>
      <c r="F80" s="24">
        <f t="shared" si="16"/>
        <v>0</v>
      </c>
      <c r="G80" s="17"/>
      <c r="K80" s="36"/>
      <c r="L80" s="39">
        <f t="shared" si="12"/>
        <v>1.4612268518518522E-4</v>
      </c>
      <c r="N80" s="27">
        <v>78</v>
      </c>
      <c r="O80" s="13">
        <v>1.0856481481481482E-4</v>
      </c>
      <c r="P80" s="13">
        <f t="shared" si="13"/>
        <v>1.0995370370370376E-4</v>
      </c>
      <c r="Q80" s="13">
        <f t="shared" si="14"/>
        <v>1.0995370370370376E-4</v>
      </c>
      <c r="R80" s="13">
        <f t="shared" si="15"/>
        <v>1.041666666666669E-4</v>
      </c>
      <c r="S80" s="27" t="s">
        <v>89</v>
      </c>
    </row>
    <row r="81" spans="5:19">
      <c r="E81" s="23">
        <v>2.45949074074074E-4</v>
      </c>
      <c r="F81" s="24">
        <f t="shared" si="16"/>
        <v>0</v>
      </c>
      <c r="G81" s="17"/>
      <c r="K81" s="36"/>
      <c r="L81" s="39">
        <f t="shared" si="12"/>
        <v>1.4901620370370375E-4</v>
      </c>
      <c r="N81" s="27">
        <v>79</v>
      </c>
      <c r="O81" s="13">
        <v>1.0988425925925926E-4</v>
      </c>
      <c r="P81" s="13">
        <f t="shared" si="13"/>
        <v>1.0995370370370376E-4</v>
      </c>
      <c r="Q81" s="13">
        <f t="shared" si="14"/>
        <v>1.0995370370370376E-4</v>
      </c>
      <c r="R81" s="13">
        <f t="shared" si="15"/>
        <v>1.041666666666669E-4</v>
      </c>
      <c r="S81" s="27" t="s">
        <v>185</v>
      </c>
    </row>
    <row r="82" spans="5:19">
      <c r="E82" s="23">
        <v>2.4884259259259298E-4</v>
      </c>
      <c r="F82" s="24">
        <f t="shared" si="16"/>
        <v>0</v>
      </c>
      <c r="G82" s="17"/>
      <c r="K82" s="36"/>
      <c r="L82" s="39">
        <f t="shared" si="12"/>
        <v>1.5190972222222228E-4</v>
      </c>
      <c r="N82" s="27">
        <v>80</v>
      </c>
      <c r="O82" s="13">
        <v>1.0993055555555555E-4</v>
      </c>
      <c r="P82" s="13">
        <f t="shared" si="13"/>
        <v>1.0995370370370376E-4</v>
      </c>
      <c r="Q82" s="13">
        <f t="shared" si="14"/>
        <v>1.0995370370370376E-4</v>
      </c>
      <c r="R82" s="13">
        <f t="shared" si="15"/>
        <v>1.041666666666669E-4</v>
      </c>
      <c r="S82" s="27" t="s">
        <v>165</v>
      </c>
    </row>
    <row r="83" spans="5:19">
      <c r="E83" s="23">
        <v>2.51736111111111E-4</v>
      </c>
      <c r="F83" s="24">
        <f t="shared" si="16"/>
        <v>0</v>
      </c>
      <c r="G83" s="17"/>
      <c r="K83" s="36"/>
      <c r="L83" s="39">
        <f t="shared" si="12"/>
        <v>1.5480324074074081E-4</v>
      </c>
      <c r="N83" s="27">
        <v>81</v>
      </c>
      <c r="O83" s="13">
        <v>1.0997685185185187E-4</v>
      </c>
      <c r="P83" s="13">
        <f t="shared" si="13"/>
        <v>1.0995370370370376E-4</v>
      </c>
      <c r="Q83" s="13">
        <f t="shared" si="14"/>
        <v>1.0995370370370376E-4</v>
      </c>
      <c r="R83" s="13">
        <f t="shared" si="15"/>
        <v>1.15740740740741E-4</v>
      </c>
      <c r="S83" s="27" t="s">
        <v>30</v>
      </c>
    </row>
    <row r="84" spans="5:19">
      <c r="E84" s="25">
        <v>2.5462962962962961E-4</v>
      </c>
      <c r="F84" s="26">
        <f t="shared" si="16"/>
        <v>1</v>
      </c>
      <c r="G84" s="17"/>
      <c r="K84" s="36"/>
      <c r="L84" s="39">
        <f t="shared" si="12"/>
        <v>1.5769675925925934E-4</v>
      </c>
      <c r="N84" s="27">
        <v>82</v>
      </c>
      <c r="O84" s="13">
        <v>1.1487268518518519E-4</v>
      </c>
      <c r="P84" s="13">
        <f t="shared" si="13"/>
        <v>1.157407407407408E-4</v>
      </c>
      <c r="Q84" s="13">
        <f t="shared" si="14"/>
        <v>1.157407407407408E-4</v>
      </c>
      <c r="R84" s="13">
        <f t="shared" si="15"/>
        <v>1.15740740740741E-4</v>
      </c>
      <c r="S84" s="27" t="s">
        <v>73</v>
      </c>
    </row>
    <row r="85" spans="5:19">
      <c r="K85" s="36"/>
      <c r="L85" s="39">
        <f t="shared" si="12"/>
        <v>1.6059027777777786E-4</v>
      </c>
      <c r="N85" s="27">
        <v>83</v>
      </c>
      <c r="O85" s="13">
        <v>1.1640046296296295E-4</v>
      </c>
      <c r="P85" s="13">
        <f t="shared" si="13"/>
        <v>1.157407407407408E-4</v>
      </c>
      <c r="Q85" s="13">
        <f t="shared" si="14"/>
        <v>1.157407407407408E-4</v>
      </c>
      <c r="R85" s="13">
        <f t="shared" si="15"/>
        <v>1.15740740740741E-4</v>
      </c>
      <c r="S85" s="27" t="s">
        <v>68</v>
      </c>
    </row>
    <row r="86" spans="5:19">
      <c r="K86" s="36"/>
      <c r="L86" s="39">
        <f t="shared" si="12"/>
        <v>1.6348379629629639E-4</v>
      </c>
      <c r="N86" s="27">
        <v>84</v>
      </c>
      <c r="O86" s="13">
        <v>1.1644675925925924E-4</v>
      </c>
      <c r="P86" s="13">
        <f t="shared" si="13"/>
        <v>1.157407407407408E-4</v>
      </c>
      <c r="Q86" s="13">
        <f t="shared" si="14"/>
        <v>1.157407407407408E-4</v>
      </c>
      <c r="R86" s="13">
        <f t="shared" si="15"/>
        <v>1.15740740740741E-4</v>
      </c>
      <c r="S86" s="27" t="s">
        <v>60</v>
      </c>
    </row>
    <row r="87" spans="5:19">
      <c r="K87" s="36"/>
      <c r="L87" s="39">
        <f t="shared" si="12"/>
        <v>1.6637731481481492E-4</v>
      </c>
      <c r="N87" s="27">
        <v>85</v>
      </c>
      <c r="O87" s="13">
        <v>1.1689814814814815E-4</v>
      </c>
      <c r="P87" s="13">
        <f t="shared" si="13"/>
        <v>1.157407407407408E-4</v>
      </c>
      <c r="Q87" s="13">
        <f t="shared" si="14"/>
        <v>1.157407407407408E-4</v>
      </c>
      <c r="R87" s="13">
        <f t="shared" si="15"/>
        <v>1.15740740740741E-4</v>
      </c>
      <c r="S87" s="27" t="s">
        <v>46</v>
      </c>
    </row>
    <row r="88" spans="5:19">
      <c r="K88" s="36"/>
      <c r="L88" s="39">
        <f t="shared" si="12"/>
        <v>1.6927083333333345E-4</v>
      </c>
      <c r="N88" s="27">
        <v>86</v>
      </c>
      <c r="O88" s="13">
        <v>1.1694444444444443E-4</v>
      </c>
      <c r="P88" s="13">
        <f t="shared" si="13"/>
        <v>1.157407407407408E-4</v>
      </c>
      <c r="Q88" s="13">
        <f t="shared" si="14"/>
        <v>1.157407407407408E-4</v>
      </c>
      <c r="R88" s="13">
        <f t="shared" si="15"/>
        <v>1.15740740740741E-4</v>
      </c>
      <c r="S88" s="27" t="s">
        <v>175</v>
      </c>
    </row>
    <row r="89" spans="5:19">
      <c r="K89" s="36"/>
      <c r="L89" s="39">
        <f t="shared" si="12"/>
        <v>1.7216435185185198E-4</v>
      </c>
      <c r="N89" s="27">
        <v>87</v>
      </c>
      <c r="O89" s="13">
        <v>1.1909722222222221E-4</v>
      </c>
      <c r="P89" s="13">
        <f t="shared" si="13"/>
        <v>1.1863425925925933E-4</v>
      </c>
      <c r="Q89" s="13">
        <f t="shared" si="14"/>
        <v>1.2152777777777784E-4</v>
      </c>
      <c r="R89" s="13">
        <f t="shared" si="15"/>
        <v>1.15740740740741E-4</v>
      </c>
      <c r="S89" s="27" t="s">
        <v>80</v>
      </c>
    </row>
    <row r="90" spans="5:19">
      <c r="K90" s="36"/>
      <c r="L90" s="39">
        <f t="shared" si="12"/>
        <v>1.750578703703705E-4</v>
      </c>
      <c r="N90" s="27">
        <v>88</v>
      </c>
      <c r="O90" s="13">
        <v>1.1943287037037038E-4</v>
      </c>
      <c r="P90" s="13">
        <f t="shared" si="13"/>
        <v>1.1863425925925933E-4</v>
      </c>
      <c r="Q90" s="13">
        <f t="shared" si="14"/>
        <v>1.2152777777777784E-4</v>
      </c>
      <c r="R90" s="13">
        <f t="shared" si="15"/>
        <v>1.15740740740741E-4</v>
      </c>
      <c r="S90" s="27" t="s">
        <v>177</v>
      </c>
    </row>
    <row r="91" spans="5:19">
      <c r="K91" s="36"/>
      <c r="L91" s="39">
        <f t="shared" si="12"/>
        <v>1.7795138888888903E-4</v>
      </c>
      <c r="N91" s="27">
        <v>89</v>
      </c>
      <c r="O91" s="13">
        <v>1.1951388888888889E-4</v>
      </c>
      <c r="P91" s="13">
        <f t="shared" si="13"/>
        <v>1.1863425925925933E-4</v>
      </c>
      <c r="Q91" s="13">
        <f t="shared" si="14"/>
        <v>1.2152777777777784E-4</v>
      </c>
      <c r="R91" s="13">
        <f t="shared" si="15"/>
        <v>1.15740740740741E-4</v>
      </c>
      <c r="S91" s="27" t="s">
        <v>17</v>
      </c>
    </row>
    <row r="92" spans="5:19">
      <c r="K92" s="36"/>
      <c r="L92" s="39">
        <f t="shared" si="12"/>
        <v>1.8084490740740756E-4</v>
      </c>
      <c r="N92" s="27">
        <v>90</v>
      </c>
      <c r="O92" s="13">
        <v>1.2084490740740742E-4</v>
      </c>
      <c r="P92" s="13">
        <f t="shared" si="13"/>
        <v>1.2152777777777784E-4</v>
      </c>
      <c r="Q92" s="13">
        <f t="shared" si="14"/>
        <v>1.2152777777777784E-4</v>
      </c>
      <c r="R92" s="13">
        <f t="shared" si="15"/>
        <v>1.15740740740741E-4</v>
      </c>
      <c r="S92" s="27" t="s">
        <v>99</v>
      </c>
    </row>
    <row r="93" spans="5:19">
      <c r="K93" s="36"/>
      <c r="L93" s="39">
        <f t="shared" si="12"/>
        <v>1.8373842592592609E-4</v>
      </c>
      <c r="N93" s="27">
        <v>91</v>
      </c>
      <c r="O93" s="13">
        <v>1.2100694444444443E-4</v>
      </c>
      <c r="P93" s="13">
        <f t="shared" si="13"/>
        <v>1.2152777777777784E-4</v>
      </c>
      <c r="Q93" s="13">
        <f t="shared" si="14"/>
        <v>1.2152777777777784E-4</v>
      </c>
      <c r="R93" s="13">
        <f t="shared" si="15"/>
        <v>1.15740740740741E-4</v>
      </c>
      <c r="S93" s="27" t="s">
        <v>100</v>
      </c>
    </row>
    <row r="94" spans="5:19">
      <c r="K94" s="36"/>
      <c r="L94" s="39">
        <f t="shared" si="12"/>
        <v>1.8663194444444462E-4</v>
      </c>
      <c r="N94" s="27">
        <v>92</v>
      </c>
      <c r="O94" s="13">
        <v>1.2233796296296295E-4</v>
      </c>
      <c r="P94" s="13">
        <f t="shared" si="13"/>
        <v>1.2152777777777784E-4</v>
      </c>
      <c r="Q94" s="13">
        <f t="shared" si="14"/>
        <v>1.2152777777777784E-4</v>
      </c>
      <c r="R94" s="13">
        <f t="shared" si="15"/>
        <v>1.273148148148151E-4</v>
      </c>
      <c r="S94" s="27" t="s">
        <v>29</v>
      </c>
    </row>
    <row r="95" spans="5:19">
      <c r="K95" s="36"/>
      <c r="L95" s="39">
        <f t="shared" ref="L95:L118" si="17">L94+2.89351851851852E-06</f>
        <v>1.8952546296296314E-4</v>
      </c>
      <c r="N95" s="27">
        <v>93</v>
      </c>
      <c r="O95" s="13">
        <v>1.2408564814814815E-4</v>
      </c>
      <c r="P95" s="13">
        <f t="shared" si="13"/>
        <v>1.2442129629629636E-4</v>
      </c>
      <c r="Q95" s="13">
        <f t="shared" si="14"/>
        <v>1.2152777777777784E-4</v>
      </c>
      <c r="R95" s="13">
        <f t="shared" si="15"/>
        <v>1.273148148148151E-4</v>
      </c>
      <c r="S95" s="27" t="s">
        <v>79</v>
      </c>
    </row>
    <row r="96" spans="5:19">
      <c r="K96" s="36"/>
      <c r="L96" s="39">
        <f t="shared" si="17"/>
        <v>1.9241898148148167E-4</v>
      </c>
      <c r="N96" s="27">
        <v>94</v>
      </c>
      <c r="O96" s="13">
        <v>1.2515046296296295E-4</v>
      </c>
      <c r="P96" s="13">
        <f t="shared" si="13"/>
        <v>1.2442129629629636E-4</v>
      </c>
      <c r="Q96" s="13">
        <f t="shared" si="14"/>
        <v>1.2731481481481488E-4</v>
      </c>
      <c r="R96" s="13">
        <f t="shared" si="15"/>
        <v>1.273148148148151E-4</v>
      </c>
      <c r="S96" s="27" t="s">
        <v>182</v>
      </c>
    </row>
    <row r="97" spans="5:19">
      <c r="K97" s="36"/>
      <c r="L97" s="39">
        <f t="shared" si="17"/>
        <v>1.953125000000002E-4</v>
      </c>
      <c r="N97" s="27">
        <v>95</v>
      </c>
      <c r="O97" s="13">
        <v>1.2593749999999999E-4</v>
      </c>
      <c r="P97" s="13">
        <f t="shared" si="13"/>
        <v>1.2731481481481488E-4</v>
      </c>
      <c r="Q97" s="13">
        <f t="shared" si="14"/>
        <v>1.2731481481481488E-4</v>
      </c>
      <c r="R97" s="13">
        <f t="shared" si="15"/>
        <v>1.273148148148151E-4</v>
      </c>
      <c r="S97" s="27" t="s">
        <v>70</v>
      </c>
    </row>
    <row r="98" spans="5:19">
      <c r="K98" s="36"/>
      <c r="L98" s="39">
        <f t="shared" si="17"/>
        <v>1.9820601851851873E-4</v>
      </c>
      <c r="N98" s="27">
        <v>96</v>
      </c>
      <c r="O98" s="13">
        <v>1.2811342592592594E-4</v>
      </c>
      <c r="P98" s="13">
        <f t="shared" si="13"/>
        <v>1.2731481481481488E-4</v>
      </c>
      <c r="Q98" s="13">
        <f t="shared" si="14"/>
        <v>1.2731481481481488E-4</v>
      </c>
      <c r="R98" s="13">
        <f t="shared" si="15"/>
        <v>1.273148148148151E-4</v>
      </c>
      <c r="S98" s="27" t="s">
        <v>92</v>
      </c>
    </row>
    <row r="99" spans="5:19">
      <c r="K99" s="36"/>
      <c r="L99" s="39">
        <f t="shared" si="17"/>
        <v>2.0109953703703726E-4</v>
      </c>
      <c r="N99" s="27">
        <v>97</v>
      </c>
      <c r="O99" s="13">
        <v>1.2878472222222222E-4</v>
      </c>
      <c r="P99" s="13">
        <f t="shared" ref="P99:P130" si="18">MROUND(O99,2.89351851851852E-06)</f>
        <v>1.3020833333333341E-4</v>
      </c>
      <c r="Q99" s="13">
        <f t="shared" ref="Q99:Q132" si="19">MROUND(O99,5.78703703703704E-06)</f>
        <v>1.2731481481481488E-4</v>
      </c>
      <c r="R99" s="13">
        <f t="shared" ref="R99:R132" si="20">MROUND(O99,0.0000115740740740741)</f>
        <v>1.273148148148151E-4</v>
      </c>
      <c r="S99" s="27" t="s">
        <v>27</v>
      </c>
    </row>
    <row r="100" spans="5:19">
      <c r="K100" s="36"/>
      <c r="L100" s="39">
        <f t="shared" si="17"/>
        <v>2.0399305555555578E-4</v>
      </c>
      <c r="N100" s="27">
        <v>98</v>
      </c>
      <c r="O100" s="13">
        <v>1.2880787037037036E-4</v>
      </c>
      <c r="P100" s="13">
        <f t="shared" si="18"/>
        <v>1.3020833333333341E-4</v>
      </c>
      <c r="Q100" s="13">
        <f t="shared" si="19"/>
        <v>1.2731481481481488E-4</v>
      </c>
      <c r="R100" s="13">
        <f t="shared" si="20"/>
        <v>1.273148148148151E-4</v>
      </c>
      <c r="S100" s="27" t="s">
        <v>86</v>
      </c>
    </row>
    <row r="101" spans="5:19">
      <c r="K101" s="36"/>
      <c r="L101" s="39">
        <f t="shared" si="17"/>
        <v>2.0688657407407431E-4</v>
      </c>
      <c r="N101" s="27">
        <v>99</v>
      </c>
      <c r="O101" s="13">
        <v>1.2886574074074075E-4</v>
      </c>
      <c r="P101" s="13">
        <f t="shared" si="18"/>
        <v>1.3020833333333341E-4</v>
      </c>
      <c r="Q101" s="13">
        <f t="shared" si="19"/>
        <v>1.2731481481481488E-4</v>
      </c>
      <c r="R101" s="13">
        <f t="shared" si="20"/>
        <v>1.273148148148151E-4</v>
      </c>
      <c r="S101" s="27" t="s">
        <v>71</v>
      </c>
    </row>
    <row r="102" spans="5:19">
      <c r="K102" s="36"/>
      <c r="L102" s="39">
        <f t="shared" si="17"/>
        <v>2.0978009259259284E-4</v>
      </c>
      <c r="N102" s="27">
        <v>100</v>
      </c>
      <c r="O102" s="13">
        <v>1.2915509259259258E-4</v>
      </c>
      <c r="P102" s="13">
        <f t="shared" si="18"/>
        <v>1.3020833333333341E-4</v>
      </c>
      <c r="Q102" s="13">
        <f t="shared" si="19"/>
        <v>1.2731481481481488E-4</v>
      </c>
      <c r="R102" s="13">
        <f t="shared" si="20"/>
        <v>1.273148148148151E-4</v>
      </c>
      <c r="S102" s="27" t="s">
        <v>85</v>
      </c>
    </row>
    <row r="103" spans="5:19">
      <c r="K103" s="36"/>
      <c r="L103" s="39">
        <f t="shared" si="17"/>
        <v>2.1267361111111137E-4</v>
      </c>
      <c r="N103" s="27">
        <v>101</v>
      </c>
      <c r="O103" s="13">
        <v>1.3016203703703706E-4</v>
      </c>
      <c r="P103" s="13">
        <f t="shared" si="18"/>
        <v>1.3020833333333341E-4</v>
      </c>
      <c r="Q103" s="13">
        <f t="shared" si="19"/>
        <v>1.2731481481481488E-4</v>
      </c>
      <c r="R103" s="13">
        <f t="shared" si="20"/>
        <v>1.273148148148151E-4</v>
      </c>
      <c r="S103" s="27" t="s">
        <v>40</v>
      </c>
    </row>
    <row r="104" spans="5:19">
      <c r="E104" s="17"/>
      <c r="F104" s="12"/>
      <c r="K104" s="36"/>
      <c r="L104" s="39">
        <f t="shared" si="17"/>
        <v>2.155671296296299E-4</v>
      </c>
      <c r="N104" s="27">
        <v>102</v>
      </c>
      <c r="O104" s="13">
        <v>1.3087962962962963E-4</v>
      </c>
      <c r="P104" s="13">
        <f t="shared" si="18"/>
        <v>1.3020833333333341E-4</v>
      </c>
      <c r="Q104" s="13">
        <f t="shared" si="19"/>
        <v>1.3310185185185191E-4</v>
      </c>
      <c r="R104" s="13">
        <f t="shared" si="20"/>
        <v>1.273148148148151E-4</v>
      </c>
      <c r="S104" s="27" t="s">
        <v>161</v>
      </c>
    </row>
    <row r="105" spans="5:19">
      <c r="E105" s="33"/>
      <c r="F105" s="12"/>
      <c r="K105" s="36"/>
      <c r="L105" s="39">
        <f t="shared" si="17"/>
        <v>2.1846064814814843E-4</v>
      </c>
      <c r="N105" s="27">
        <v>103</v>
      </c>
      <c r="O105" s="13">
        <v>1.3127314814814813E-4</v>
      </c>
      <c r="P105" s="13">
        <f t="shared" si="18"/>
        <v>1.3020833333333341E-4</v>
      </c>
      <c r="Q105" s="13">
        <f t="shared" si="19"/>
        <v>1.3310185185185191E-4</v>
      </c>
      <c r="R105" s="13">
        <f t="shared" si="20"/>
        <v>1.273148148148151E-4</v>
      </c>
      <c r="S105" s="27" t="s">
        <v>6</v>
      </c>
    </row>
    <row r="106" spans="5:19">
      <c r="E106" s="34"/>
      <c r="F106" s="12"/>
      <c r="K106" s="36"/>
      <c r="L106" s="39">
        <f t="shared" si="17"/>
        <v>2.2135416666666695E-4</v>
      </c>
      <c r="N106" s="27">
        <v>104</v>
      </c>
      <c r="O106" s="13">
        <v>1.3181712962962962E-4</v>
      </c>
      <c r="P106" s="13">
        <f t="shared" si="18"/>
        <v>1.3310185185185191E-4</v>
      </c>
      <c r="Q106" s="13">
        <f t="shared" si="19"/>
        <v>1.3310185185185191E-4</v>
      </c>
      <c r="R106" s="13">
        <f t="shared" si="20"/>
        <v>1.273148148148151E-4</v>
      </c>
      <c r="S106" s="27" t="s">
        <v>22</v>
      </c>
    </row>
    <row r="107" spans="5:19">
      <c r="E107" s="35"/>
      <c r="F107" s="12"/>
      <c r="H107" s="35"/>
      <c r="I107" s="12"/>
      <c r="K107" s="41"/>
      <c r="L107" s="39">
        <f t="shared" si="17"/>
        <v>2.2424768518518548E-4</v>
      </c>
      <c r="N107" s="27">
        <v>105</v>
      </c>
      <c r="O107" s="13">
        <v>1.3202546296296294E-4</v>
      </c>
      <c r="P107" s="13">
        <f t="shared" si="18"/>
        <v>1.3310185185185191E-4</v>
      </c>
      <c r="Q107" s="13">
        <f t="shared" si="19"/>
        <v>1.3310185185185191E-4</v>
      </c>
      <c r="R107" s="13">
        <f t="shared" si="20"/>
        <v>1.273148148148151E-4</v>
      </c>
      <c r="S107" s="27" t="s">
        <v>187</v>
      </c>
    </row>
    <row r="108" spans="5:19">
      <c r="K108" s="36"/>
      <c r="L108" s="39">
        <f t="shared" si="17"/>
        <v>2.2714120370370401E-4</v>
      </c>
      <c r="N108" s="27">
        <v>106</v>
      </c>
      <c r="O108" s="13">
        <v>1.3335648148148148E-4</v>
      </c>
      <c r="P108" s="13">
        <f t="shared" si="18"/>
        <v>1.3310185185185191E-4</v>
      </c>
      <c r="Q108" s="13">
        <f t="shared" si="19"/>
        <v>1.3310185185185191E-4</v>
      </c>
      <c r="R108" s="13">
        <f t="shared" si="20"/>
        <v>1.3888888888888921E-4</v>
      </c>
      <c r="S108" s="27" t="s">
        <v>67</v>
      </c>
    </row>
    <row r="109" spans="5:19">
      <c r="K109" s="36"/>
      <c r="L109" s="39">
        <f t="shared" si="17"/>
        <v>2.3003472222222254E-4</v>
      </c>
      <c r="N109" s="27">
        <v>107</v>
      </c>
      <c r="O109" s="13">
        <v>1.3480324074074073E-4</v>
      </c>
      <c r="P109" s="13">
        <f t="shared" si="18"/>
        <v>1.3599537037037044E-4</v>
      </c>
      <c r="Q109" s="13">
        <f t="shared" si="19"/>
        <v>1.3310185185185191E-4</v>
      </c>
      <c r="R109" s="13">
        <f t="shared" si="20"/>
        <v>1.3888888888888921E-4</v>
      </c>
      <c r="S109" s="27" t="s">
        <v>173</v>
      </c>
    </row>
    <row r="110" spans="5:19">
      <c r="E110" s="35"/>
      <c r="K110" s="36"/>
      <c r="L110" s="39">
        <f t="shared" si="17"/>
        <v>2.3292824074074107E-4</v>
      </c>
      <c r="N110" s="27">
        <v>108</v>
      </c>
      <c r="O110" s="13">
        <v>1.3564814814814814E-4</v>
      </c>
      <c r="P110" s="13">
        <f t="shared" si="18"/>
        <v>1.3599537037037044E-4</v>
      </c>
      <c r="Q110" s="13">
        <f t="shared" si="19"/>
        <v>1.3310185185185191E-4</v>
      </c>
      <c r="R110" s="13">
        <f t="shared" si="20"/>
        <v>1.3888888888888921E-4</v>
      </c>
      <c r="S110" s="27" t="s">
        <v>180</v>
      </c>
    </row>
    <row r="111" spans="5:19">
      <c r="E111" s="35"/>
      <c r="K111" s="36"/>
      <c r="L111" s="39">
        <f t="shared" si="17"/>
        <v>2.3582175925925959E-4</v>
      </c>
      <c r="N111" s="27">
        <v>109</v>
      </c>
      <c r="O111" s="13">
        <v>1.3927083333333331E-4</v>
      </c>
      <c r="P111" s="13">
        <f t="shared" si="18"/>
        <v>1.3888888888888897E-4</v>
      </c>
      <c r="Q111" s="13">
        <f t="shared" si="19"/>
        <v>1.3888888888888897E-4</v>
      </c>
      <c r="R111" s="13">
        <f t="shared" si="20"/>
        <v>1.3888888888888921E-4</v>
      </c>
      <c r="S111" s="27" t="s">
        <v>168</v>
      </c>
    </row>
    <row r="112" spans="5:19">
      <c r="E112" s="35"/>
      <c r="K112" s="36"/>
      <c r="L112" s="39">
        <f t="shared" si="17"/>
        <v>2.3871527777777812E-4</v>
      </c>
      <c r="N112" s="27">
        <v>110</v>
      </c>
      <c r="O112" s="13">
        <v>1.4025462962962963E-4</v>
      </c>
      <c r="P112" s="13">
        <f t="shared" si="18"/>
        <v>1.3888888888888897E-4</v>
      </c>
      <c r="Q112" s="13">
        <f t="shared" si="19"/>
        <v>1.3888888888888897E-4</v>
      </c>
      <c r="R112" s="13">
        <f t="shared" si="20"/>
        <v>1.3888888888888921E-4</v>
      </c>
      <c r="S112" s="27" t="s">
        <v>164</v>
      </c>
    </row>
    <row r="113" spans="5:19">
      <c r="E113" s="35"/>
      <c r="K113" s="36"/>
      <c r="L113" s="39">
        <f t="shared" si="17"/>
        <v>2.4160879629629665E-4</v>
      </c>
      <c r="N113" s="27">
        <v>111</v>
      </c>
      <c r="O113" s="13">
        <v>1.4090277777777777E-4</v>
      </c>
      <c r="P113" s="13">
        <f t="shared" si="18"/>
        <v>1.4178240740740747E-4</v>
      </c>
      <c r="Q113" s="13">
        <f t="shared" si="19"/>
        <v>1.3888888888888897E-4</v>
      </c>
      <c r="R113" s="13">
        <f t="shared" si="20"/>
        <v>1.3888888888888921E-4</v>
      </c>
      <c r="S113" s="27" t="s">
        <v>52</v>
      </c>
    </row>
    <row r="114" spans="5:19">
      <c r="E114" s="35"/>
      <c r="K114" s="36"/>
      <c r="L114" s="39">
        <f t="shared" si="17"/>
        <v>2.4450231481481518E-4</v>
      </c>
      <c r="N114" s="27">
        <v>112</v>
      </c>
      <c r="O114" s="13">
        <v>1.4130787037037036E-4</v>
      </c>
      <c r="P114" s="13">
        <f t="shared" si="18"/>
        <v>1.4178240740740747E-4</v>
      </c>
      <c r="Q114" s="13">
        <f t="shared" si="19"/>
        <v>1.3888888888888897E-4</v>
      </c>
      <c r="R114" s="13">
        <f t="shared" si="20"/>
        <v>1.3888888888888921E-4</v>
      </c>
      <c r="S114" s="27" t="s">
        <v>25</v>
      </c>
    </row>
    <row r="115" spans="5:19">
      <c r="E115" s="35"/>
      <c r="K115" s="36"/>
      <c r="L115" s="39">
        <f t="shared" si="17"/>
        <v>2.4739583333333368E-4</v>
      </c>
      <c r="N115" s="27">
        <v>113</v>
      </c>
      <c r="O115" s="13">
        <v>1.4256944444444443E-4</v>
      </c>
      <c r="P115" s="13">
        <f t="shared" si="18"/>
        <v>1.4178240740740747E-4</v>
      </c>
      <c r="Q115" s="13">
        <f t="shared" si="19"/>
        <v>1.44675925925926E-4</v>
      </c>
      <c r="R115" s="13">
        <f t="shared" si="20"/>
        <v>1.3888888888888921E-4</v>
      </c>
      <c r="S115" s="27" t="s">
        <v>179</v>
      </c>
    </row>
    <row r="116" spans="5:19">
      <c r="E116" s="35"/>
      <c r="K116" s="36"/>
      <c r="L116" s="39">
        <f t="shared" si="17"/>
        <v>2.5028935185185218E-4</v>
      </c>
      <c r="N116" s="27">
        <v>114</v>
      </c>
      <c r="O116" s="13">
        <v>1.4434027777777777E-4</v>
      </c>
      <c r="P116" s="13">
        <f t="shared" si="18"/>
        <v>1.44675925925926E-4</v>
      </c>
      <c r="Q116" s="13">
        <f t="shared" si="19"/>
        <v>1.44675925925926E-4</v>
      </c>
      <c r="R116" s="13">
        <f t="shared" si="20"/>
        <v>1.3888888888888921E-4</v>
      </c>
      <c r="S116" s="27" t="s">
        <v>176</v>
      </c>
    </row>
    <row r="117" spans="5:19">
      <c r="E117" s="35"/>
      <c r="K117" s="36"/>
      <c r="L117" s="39">
        <f t="shared" si="17"/>
        <v>2.5318287037037068E-4</v>
      </c>
      <c r="N117" s="27">
        <v>115</v>
      </c>
      <c r="O117" s="13">
        <v>1.4464120370370371E-4</v>
      </c>
      <c r="P117" s="13">
        <f t="shared" si="18"/>
        <v>1.44675925925926E-4</v>
      </c>
      <c r="Q117" s="13">
        <f t="shared" si="19"/>
        <v>1.44675925925926E-4</v>
      </c>
      <c r="R117" s="13">
        <f t="shared" si="20"/>
        <v>1.3888888888888921E-4</v>
      </c>
      <c r="S117" s="27" t="s">
        <v>47</v>
      </c>
    </row>
    <row r="118" spans="5:19">
      <c r="E118" s="35"/>
      <c r="K118" s="36"/>
      <c r="L118" s="39">
        <f t="shared" si="17"/>
        <v>2.5607638888888918E-4</v>
      </c>
      <c r="N118" s="27">
        <v>116</v>
      </c>
      <c r="O118" s="13">
        <v>1.4519675925925928E-4</v>
      </c>
      <c r="P118" s="13">
        <f t="shared" si="18"/>
        <v>1.44675925925926E-4</v>
      </c>
      <c r="Q118" s="13">
        <f t="shared" si="19"/>
        <v>1.44675925925926E-4</v>
      </c>
      <c r="R118" s="13">
        <f t="shared" si="20"/>
        <v>1.504629629629633E-4</v>
      </c>
      <c r="S118" s="27" t="s">
        <v>166</v>
      </c>
    </row>
    <row r="119" spans="5:19">
      <c r="E119" s="35"/>
      <c r="N119" s="27">
        <v>117</v>
      </c>
      <c r="O119" s="13">
        <v>1.5162037037037035E-4</v>
      </c>
      <c r="P119" s="13">
        <f t="shared" si="18"/>
        <v>1.5046296296296306E-4</v>
      </c>
      <c r="Q119" s="13">
        <f t="shared" si="19"/>
        <v>1.5046296296296306E-4</v>
      </c>
      <c r="R119" s="13">
        <f t="shared" si="20"/>
        <v>1.504629629629633E-4</v>
      </c>
      <c r="S119" s="27" t="s">
        <v>39</v>
      </c>
    </row>
    <row r="120" spans="5:19">
      <c r="E120" s="35"/>
      <c r="N120" s="27">
        <v>118</v>
      </c>
      <c r="O120" s="13">
        <v>1.5447916666666667E-4</v>
      </c>
      <c r="P120" s="13">
        <f t="shared" si="18"/>
        <v>1.5335648148148156E-4</v>
      </c>
      <c r="Q120" s="13">
        <f t="shared" si="19"/>
        <v>1.5625000000000008E-4</v>
      </c>
      <c r="R120" s="13">
        <f t="shared" si="20"/>
        <v>1.504629629629633E-4</v>
      </c>
      <c r="S120" s="27" t="s">
        <v>101</v>
      </c>
    </row>
    <row r="121" spans="5:19">
      <c r="E121" s="35"/>
      <c r="N121" s="27">
        <v>119</v>
      </c>
      <c r="O121" s="13">
        <v>1.5783564814814816E-4</v>
      </c>
      <c r="P121" s="13">
        <f t="shared" si="18"/>
        <v>1.5914351851851861E-4</v>
      </c>
      <c r="Q121" s="13">
        <f t="shared" si="19"/>
        <v>1.5625000000000008E-4</v>
      </c>
      <c r="R121" s="13">
        <f t="shared" si="20"/>
        <v>1.6203703703703741E-4</v>
      </c>
      <c r="S121" s="27" t="s">
        <v>50</v>
      </c>
    </row>
    <row r="122" spans="5:19">
      <c r="E122" s="35"/>
      <c r="N122" s="27">
        <v>120</v>
      </c>
      <c r="O122" s="13">
        <v>1.6291666666666668E-4</v>
      </c>
      <c r="P122" s="13">
        <f t="shared" si="18"/>
        <v>1.6203703703703711E-4</v>
      </c>
      <c r="Q122" s="13">
        <f t="shared" si="19"/>
        <v>1.6203703703703711E-4</v>
      </c>
      <c r="R122" s="13">
        <f t="shared" si="20"/>
        <v>1.6203703703703741E-4</v>
      </c>
      <c r="S122" s="27" t="s">
        <v>181</v>
      </c>
    </row>
    <row r="123" spans="5:19">
      <c r="E123" s="35"/>
      <c r="N123" s="27">
        <v>121</v>
      </c>
      <c r="O123" s="13">
        <v>1.6462962962962961E-4</v>
      </c>
      <c r="P123" s="13">
        <f t="shared" si="18"/>
        <v>1.6493055555555564E-4</v>
      </c>
      <c r="Q123" s="13">
        <f t="shared" si="19"/>
        <v>1.6203703703703711E-4</v>
      </c>
      <c r="R123" s="13">
        <f t="shared" si="20"/>
        <v>1.6203703703703741E-4</v>
      </c>
      <c r="S123" s="27" t="s">
        <v>43</v>
      </c>
    </row>
    <row r="124" spans="5:19">
      <c r="E124" s="35"/>
      <c r="N124" s="27">
        <v>122</v>
      </c>
      <c r="O124" s="13">
        <v>1.6703703703703705E-4</v>
      </c>
      <c r="P124" s="13">
        <f t="shared" si="18"/>
        <v>1.6782407407407417E-4</v>
      </c>
      <c r="Q124" s="13">
        <f t="shared" si="19"/>
        <v>1.6782407407407417E-4</v>
      </c>
      <c r="R124" s="13">
        <f t="shared" si="20"/>
        <v>1.6203703703703741E-4</v>
      </c>
      <c r="S124" s="27" t="s">
        <v>186</v>
      </c>
    </row>
    <row r="125" spans="5:19">
      <c r="E125" s="35"/>
      <c r="N125" s="27">
        <v>123</v>
      </c>
      <c r="O125" s="13">
        <v>1.7225694444444442E-4</v>
      </c>
      <c r="P125" s="13">
        <f t="shared" si="18"/>
        <v>1.736111111111112E-4</v>
      </c>
      <c r="Q125" s="13">
        <f t="shared" si="19"/>
        <v>1.736111111111112E-4</v>
      </c>
      <c r="R125" s="13">
        <f t="shared" si="20"/>
        <v>1.736111111111115E-4</v>
      </c>
      <c r="S125" s="27" t="s">
        <v>31</v>
      </c>
    </row>
    <row r="126" spans="5:19">
      <c r="E126" s="35"/>
      <c r="N126" s="27">
        <v>124</v>
      </c>
      <c r="O126" s="13">
        <v>1.7850694444444446E-4</v>
      </c>
      <c r="P126" s="13">
        <f t="shared" si="18"/>
        <v>1.7939814814814826E-4</v>
      </c>
      <c r="Q126" s="13">
        <f t="shared" si="19"/>
        <v>1.7939814814814826E-4</v>
      </c>
      <c r="R126" s="13">
        <f t="shared" si="20"/>
        <v>1.736111111111115E-4</v>
      </c>
      <c r="S126" s="27" t="s">
        <v>33</v>
      </c>
    </row>
    <row r="127" spans="5:19">
      <c r="E127" s="35"/>
      <c r="N127" s="27">
        <v>125</v>
      </c>
      <c r="O127" s="13">
        <v>1.815740740740741E-4</v>
      </c>
      <c r="P127" s="13">
        <f t="shared" si="18"/>
        <v>1.8229166666666676E-4</v>
      </c>
      <c r="Q127" s="13">
        <f t="shared" si="19"/>
        <v>1.7939814814814826E-4</v>
      </c>
      <c r="R127" s="13">
        <f t="shared" si="20"/>
        <v>1.8518518518518561E-4</v>
      </c>
      <c r="S127" s="27" t="s">
        <v>57</v>
      </c>
    </row>
    <row r="128" spans="5:19">
      <c r="E128" s="35"/>
      <c r="N128" s="27">
        <v>126</v>
      </c>
      <c r="O128" s="13">
        <v>1.8385416666666667E-4</v>
      </c>
      <c r="P128" s="13">
        <f t="shared" si="18"/>
        <v>1.8518518518518528E-4</v>
      </c>
      <c r="Q128" s="13">
        <f t="shared" si="19"/>
        <v>1.8518518518518528E-4</v>
      </c>
      <c r="R128" s="13">
        <f t="shared" si="20"/>
        <v>1.8518518518518561E-4</v>
      </c>
      <c r="S128" s="27" t="s">
        <v>42</v>
      </c>
    </row>
    <row r="129" spans="5:19">
      <c r="E129" s="35"/>
      <c r="N129" s="27">
        <v>127</v>
      </c>
      <c r="O129" s="13">
        <v>1.9723379629629629E-4</v>
      </c>
      <c r="P129" s="13">
        <f t="shared" si="18"/>
        <v>1.9675925925925937E-4</v>
      </c>
      <c r="Q129" s="13">
        <f t="shared" si="19"/>
        <v>1.9675925925925937E-4</v>
      </c>
      <c r="R129" s="13">
        <f t="shared" si="20"/>
        <v>1.9675925925925972E-4</v>
      </c>
      <c r="S129" s="27" t="s">
        <v>21</v>
      </c>
    </row>
    <row r="130" spans="5:19">
      <c r="E130" s="35"/>
      <c r="N130" s="27">
        <v>128</v>
      </c>
      <c r="O130" s="13">
        <v>2.033449074074074E-4</v>
      </c>
      <c r="P130" s="13">
        <f t="shared" si="18"/>
        <v>2.025462962962964E-4</v>
      </c>
      <c r="Q130" s="13">
        <f t="shared" si="19"/>
        <v>2.025462962962964E-4</v>
      </c>
      <c r="R130" s="13">
        <f t="shared" si="20"/>
        <v>2.0833333333333381E-4</v>
      </c>
      <c r="S130" s="27" t="s">
        <v>189</v>
      </c>
    </row>
    <row r="131" spans="5:19">
      <c r="E131" s="35"/>
      <c r="N131" s="27">
        <v>129</v>
      </c>
      <c r="O131" s="13">
        <v>2.1553240740740742E-4</v>
      </c>
      <c r="P131" s="13">
        <f t="shared" ref="P131:P132" si="21">MROUND(O131,2.89351851851852E-06)</f>
        <v>2.1412037037037048E-4</v>
      </c>
      <c r="Q131" s="13">
        <f t="shared" si="19"/>
        <v>2.1412037037037048E-4</v>
      </c>
      <c r="R131" s="13">
        <f t="shared" si="20"/>
        <v>2.1990740740740792E-4</v>
      </c>
      <c r="S131" s="27" t="s">
        <v>16</v>
      </c>
    </row>
    <row r="132" spans="5:19">
      <c r="E132" s="35"/>
      <c r="N132" s="28">
        <v>130</v>
      </c>
      <c r="O132" s="14">
        <v>2.5390046296296299E-4</v>
      </c>
      <c r="P132" s="14">
        <f t="shared" si="21"/>
        <v>2.5462962962962977E-4</v>
      </c>
      <c r="Q132" s="14">
        <f t="shared" si="19"/>
        <v>2.5462962962962977E-4</v>
      </c>
      <c r="R132" s="14">
        <f t="shared" si="20"/>
        <v>2.546296296296302E-4</v>
      </c>
      <c r="S132" s="28" t="s">
        <v>88</v>
      </c>
    </row>
    <row r="133" spans="5:19">
      <c r="E133" s="35"/>
    </row>
    <row r="134" spans="5:19">
      <c r="E134" s="35"/>
    </row>
    <row r="135" spans="5:19">
      <c r="E135" s="35"/>
    </row>
    <row r="136" spans="5:19">
      <c r="E136" s="35"/>
    </row>
    <row r="137" spans="5:19">
      <c r="E137" s="35"/>
    </row>
    <row r="138" spans="5:19">
      <c r="E138" s="35"/>
    </row>
    <row r="139" spans="5:19">
      <c r="E139" s="35"/>
    </row>
    <row r="140" spans="5:19">
      <c r="E140" s="35"/>
    </row>
    <row r="141" spans="5:19">
      <c r="E141" s="35"/>
    </row>
    <row r="142" spans="5:19">
      <c r="E142" s="35"/>
    </row>
    <row r="143" spans="5:19">
      <c r="E143" s="35"/>
    </row>
    <row r="144" spans="5:19">
      <c r="E144" s="35"/>
    </row>
    <row r="145" spans="5:12">
      <c r="E145" s="35"/>
    </row>
    <row r="146" spans="5:12">
      <c r="E146" s="35"/>
    </row>
    <row r="147" spans="5:12">
      <c r="E147" s="35"/>
    </row>
    <row r="148" spans="5:12">
      <c r="E148" s="35"/>
    </row>
    <row r="149" spans="5:12">
      <c r="E149" s="35"/>
    </row>
    <row r="150" spans="5:12">
      <c r="E150" s="35"/>
    </row>
    <row r="151" spans="5:12">
      <c r="E151" s="35"/>
    </row>
    <row r="152" spans="5:12">
      <c r="E152" s="35"/>
    </row>
    <row r="153" spans="5:12">
      <c r="E153" s="35"/>
    </row>
    <row r="154" spans="5:12">
      <c r="E154" s="35"/>
    </row>
    <row r="155" spans="5:12">
      <c r="E155" s="35"/>
    </row>
    <row r="156" spans="5:12">
      <c r="E156" s="35"/>
    </row>
    <row r="157" spans="5:12">
      <c r="E157" s="35"/>
    </row>
    <row r="158" spans="5:12">
      <c r="E158" s="35"/>
      <c r="L158" s="12"/>
    </row>
    <row r="159" spans="5:12">
      <c r="E159" s="35"/>
      <c r="L159" s="12"/>
    </row>
    <row r="160" spans="5:12">
      <c r="E160" s="35"/>
    </row>
    <row r="161" spans="5:5">
      <c r="E161" s="35"/>
    </row>
    <row r="162" spans="5:5">
      <c r="E162" s="35"/>
    </row>
    <row r="163" spans="5:5">
      <c r="E163" s="35"/>
    </row>
    <row r="164" spans="5:5">
      <c r="E164" s="35"/>
    </row>
    <row r="165" spans="5:5">
      <c r="E165" s="35"/>
    </row>
    <row r="166" spans="5:5">
      <c r="E166" s="35"/>
    </row>
    <row r="167" spans="5:5">
      <c r="E167" s="35"/>
    </row>
    <row r="168" spans="5:5">
      <c r="E168" s="35"/>
    </row>
    <row r="169" spans="5:5">
      <c r="E169" s="35"/>
    </row>
    <row r="170" spans="5:5">
      <c r="E170" s="35"/>
    </row>
    <row r="171" spans="5:5">
      <c r="E171" s="35"/>
    </row>
    <row r="172" spans="5:5">
      <c r="E172" s="35"/>
    </row>
    <row r="173" spans="5:5">
      <c r="E173" s="35"/>
    </row>
    <row r="174" spans="5:5">
      <c r="E174" s="35"/>
    </row>
    <row r="175" spans="5:5">
      <c r="E175" s="35"/>
    </row>
    <row r="176" spans="5:5">
      <c r="E176" s="35"/>
    </row>
    <row r="177" spans="5:9">
      <c r="E177" s="35"/>
    </row>
    <row r="178" spans="5:9">
      <c r="E178" s="35"/>
    </row>
    <row r="179" spans="5:9">
      <c r="E179" s="35"/>
    </row>
    <row r="180" spans="5:9">
      <c r="E180" s="35"/>
      <c r="I180" s="12"/>
    </row>
    <row r="181" spans="5:9">
      <c r="E181" s="35"/>
      <c r="I181" s="12"/>
    </row>
    <row r="182" spans="5:9">
      <c r="E182" s="35"/>
      <c r="I182" s="12"/>
    </row>
    <row r="183" spans="5:9">
      <c r="E183" s="35"/>
      <c r="I183" s="12"/>
    </row>
    <row r="184" spans="5:9">
      <c r="E184" s="35"/>
      <c r="I184" s="12"/>
    </row>
    <row r="185" spans="5:9">
      <c r="E185" s="35"/>
      <c r="I185" s="12"/>
    </row>
    <row r="186" spans="5:9">
      <c r="E186" s="35"/>
      <c r="I186" s="12"/>
    </row>
    <row r="187" spans="5:9">
      <c r="E187" s="35"/>
      <c r="I187" s="12"/>
    </row>
    <row r="188" spans="5:9">
      <c r="E188" s="35"/>
      <c r="I188" s="12"/>
    </row>
    <row r="189" spans="5:9">
      <c r="E189" s="35"/>
      <c r="I189" s="12"/>
    </row>
    <row r="190" spans="5:9">
      <c r="E190" s="35"/>
      <c r="I190" s="12"/>
    </row>
    <row r="191" spans="5:9">
      <c r="E191" s="35"/>
      <c r="I191" s="12"/>
    </row>
    <row r="192" spans="5:9">
      <c r="E192" s="35"/>
      <c r="I192" s="12"/>
    </row>
    <row r="193" spans="5:9">
      <c r="E193" s="35"/>
      <c r="I193" s="12"/>
    </row>
    <row r="194" spans="5:9">
      <c r="E194" s="35"/>
      <c r="I194" s="12"/>
    </row>
    <row r="195" spans="5:9">
      <c r="E195" s="35"/>
      <c r="I195" s="12"/>
    </row>
    <row r="196" spans="5:9">
      <c r="E196" s="35"/>
      <c r="I196" s="12"/>
    </row>
    <row r="197" spans="5:9">
      <c r="E197" s="35"/>
      <c r="I197" s="12"/>
    </row>
    <row r="198" spans="5:9">
      <c r="E198" s="35"/>
      <c r="I198" s="12"/>
    </row>
    <row r="199" spans="5:9">
      <c r="I199" s="12"/>
    </row>
    <row r="200" spans="5:9">
      <c r="I200" s="12"/>
    </row>
    <row r="201" spans="5:9">
      <c r="I201" s="12"/>
    </row>
    <row r="202" spans="5:9">
      <c r="I202" s="12"/>
    </row>
    <row r="203" spans="5:9">
      <c r="I203" s="12"/>
    </row>
    <row r="204" spans="5:9">
      <c r="I204" s="12"/>
    </row>
    <row r="205" spans="5:9">
      <c r="I205" s="12"/>
    </row>
    <row r="206" spans="5:9">
      <c r="I206" s="12"/>
    </row>
    <row r="207" spans="5:9">
      <c r="I207" s="12"/>
    </row>
    <row r="208" spans="5:9">
      <c r="I208" s="12"/>
    </row>
    <row r="209" spans="9:9">
      <c r="I209" s="12"/>
    </row>
    <row r="210" spans="9:9">
      <c r="I210" s="12"/>
    </row>
    <row r="211" spans="9:9">
      <c r="I211" s="12"/>
    </row>
    <row r="212" spans="9:9">
      <c r="I212" s="12"/>
    </row>
    <row r="213" spans="9:9">
      <c r="I213" s="12"/>
    </row>
    <row r="214" spans="9:9">
      <c r="I214" s="12"/>
    </row>
    <row r="215" spans="9:9">
      <c r="I215" s="12"/>
    </row>
    <row r="216" spans="9:9">
      <c r="I216" s="12"/>
    </row>
    <row r="217" spans="9:9">
      <c r="I217" s="12"/>
    </row>
    <row r="218" spans="9:9">
      <c r="I218" s="12"/>
    </row>
    <row r="219" spans="9:9">
      <c r="I219" s="12"/>
    </row>
    <row r="220" spans="9:9">
      <c r="I220" s="12"/>
    </row>
    <row r="221" spans="9:9">
      <c r="I221" s="12"/>
    </row>
    <row r="222" spans="9:9">
      <c r="I222" s="12"/>
    </row>
    <row r="223" spans="9:9">
      <c r="I223" s="12"/>
    </row>
    <row r="266" spans="2:2">
      <c r="B266" s="35"/>
    </row>
    <row r="267" spans="2:2">
      <c r="B267" s="32"/>
    </row>
    <row r="268" spans="2:2">
      <c r="B268" s="35"/>
    </row>
    <row r="269" spans="2:2">
      <c r="B269" s="32"/>
    </row>
    <row r="270" spans="2:2">
      <c r="B270" s="35"/>
    </row>
    <row r="271" spans="2:2">
      <c r="B271" s="32"/>
    </row>
    <row r="272" spans="2:2">
      <c r="B272" s="35"/>
    </row>
    <row r="273" spans="2:2">
      <c r="B273" s="32"/>
    </row>
    <row r="274" spans="2:2">
      <c r="B274" s="35"/>
    </row>
    <row r="275" spans="2:2">
      <c r="B275" s="32"/>
    </row>
    <row r="276" spans="2:2">
      <c r="B276" s="35"/>
    </row>
    <row r="277" spans="2:2">
      <c r="B277" s="32"/>
    </row>
    <row r="278" spans="2:2">
      <c r="B278" s="35"/>
    </row>
    <row r="279" spans="2:2">
      <c r="B279" s="32"/>
    </row>
    <row r="280" spans="2:2">
      <c r="B280" s="35"/>
    </row>
    <row r="281" spans="2:2">
      <c r="B281" s="32"/>
    </row>
    <row r="282" spans="2:2">
      <c r="B282" s="35"/>
    </row>
    <row r="283" spans="2:2">
      <c r="B283" s="32"/>
    </row>
    <row r="284" spans="2:2">
      <c r="B284" s="35"/>
    </row>
    <row r="285" spans="2:2">
      <c r="B285" s="32"/>
    </row>
    <row r="286" spans="2:2">
      <c r="B286" s="35"/>
    </row>
    <row r="287" spans="2:2">
      <c r="B287" s="32"/>
    </row>
    <row r="288" spans="2:2">
      <c r="B288" s="35"/>
    </row>
    <row r="289" spans="2:2">
      <c r="B289" s="32"/>
    </row>
    <row r="290" spans="2:2">
      <c r="B290" s="35"/>
    </row>
    <row r="291" spans="2:2">
      <c r="B291" s="32"/>
    </row>
    <row r="292" spans="2:2">
      <c r="B292" s="35"/>
    </row>
    <row r="293" spans="2:2">
      <c r="B293" s="32"/>
    </row>
    <row r="294" spans="2:2">
      <c r="B294" s="35"/>
    </row>
    <row r="295" spans="2:2">
      <c r="B295" s="32"/>
    </row>
    <row r="296" spans="2:2">
      <c r="B296" s="35"/>
    </row>
    <row r="297" spans="2:2">
      <c r="B297" s="32"/>
    </row>
    <row r="298" spans="2:2">
      <c r="B298" s="35"/>
    </row>
    <row r="299" spans="2:2">
      <c r="B299" s="32"/>
    </row>
    <row r="300" spans="2:2">
      <c r="B300" s="35"/>
    </row>
    <row r="301" spans="2:2">
      <c r="B301" s="32"/>
    </row>
    <row r="302" spans="2:2">
      <c r="B302" s="35"/>
    </row>
    <row r="303" spans="2:2">
      <c r="B303" s="32"/>
    </row>
    <row r="304" spans="2:2">
      <c r="B304" s="35"/>
    </row>
    <row r="305" spans="2:2">
      <c r="B305" s="32"/>
    </row>
    <row r="306" spans="2:2">
      <c r="B306" s="35"/>
    </row>
    <row r="307" spans="2:2">
      <c r="B307" s="32"/>
    </row>
    <row r="308" spans="2:2">
      <c r="B308" s="35"/>
    </row>
    <row r="309" spans="2:2">
      <c r="B309" s="32"/>
    </row>
    <row r="310" spans="2:2">
      <c r="B310" s="35"/>
    </row>
    <row r="311" spans="2:2">
      <c r="B311" s="32"/>
    </row>
    <row r="312" spans="2:2">
      <c r="B312" s="35"/>
    </row>
    <row r="313" spans="2:2">
      <c r="B313" s="32"/>
    </row>
    <row r="314" spans="2:2">
      <c r="B314" s="35"/>
    </row>
    <row r="315" spans="2:2">
      <c r="B315" s="32"/>
    </row>
    <row r="316" spans="2:2">
      <c r="B316" s="35"/>
    </row>
    <row r="317" spans="2:2">
      <c r="B317" s="32"/>
    </row>
    <row r="318" spans="2:2">
      <c r="B318" s="35"/>
    </row>
    <row r="319" spans="2:2">
      <c r="B319" s="32"/>
    </row>
    <row r="320" spans="2:2">
      <c r="B320" s="35"/>
    </row>
    <row r="321" spans="2:2">
      <c r="B321" s="32"/>
    </row>
    <row r="322" spans="2:2">
      <c r="B322" s="35"/>
    </row>
    <row r="323" spans="2:2">
      <c r="B323" s="32"/>
    </row>
    <row r="324" spans="2:2">
      <c r="B324" s="35"/>
    </row>
    <row r="325" spans="2:2">
      <c r="B325" s="32"/>
    </row>
    <row r="326" spans="2:2">
      <c r="B326" s="35"/>
    </row>
    <row r="327" spans="2:2">
      <c r="B327" s="32"/>
    </row>
    <row r="328" spans="2:2">
      <c r="B328" s="35"/>
    </row>
    <row r="329" spans="2:2">
      <c r="B329" s="32"/>
    </row>
    <row r="330" spans="2:2">
      <c r="B330" s="35"/>
    </row>
    <row r="331" spans="2:2">
      <c r="B331" s="32"/>
    </row>
    <row r="332" spans="2:2">
      <c r="B332" s="35"/>
    </row>
    <row r="333" spans="2:2">
      <c r="B333" s="32"/>
    </row>
    <row r="334" spans="2:2">
      <c r="B334" s="35"/>
    </row>
    <row r="335" spans="2:2">
      <c r="B335" s="32"/>
    </row>
    <row r="336" spans="2:2">
      <c r="B336" s="35"/>
    </row>
    <row r="337" spans="2:2">
      <c r="B337" s="32"/>
    </row>
    <row r="338" spans="2:2">
      <c r="B338" s="35"/>
    </row>
    <row r="339" spans="2:2">
      <c r="B339" s="32"/>
    </row>
    <row r="340" spans="2:2">
      <c r="B340" s="35"/>
    </row>
    <row r="341" spans="2:2">
      <c r="B341" s="32"/>
    </row>
    <row r="342" spans="2:2">
      <c r="B342" s="35"/>
    </row>
    <row r="343" spans="2:2">
      <c r="B343" s="32"/>
    </row>
    <row r="344" spans="2:2">
      <c r="B344" s="35"/>
    </row>
    <row r="345" spans="2:2">
      <c r="B345" s="32"/>
    </row>
    <row r="346" spans="2:2">
      <c r="B346" s="35"/>
    </row>
    <row r="347" spans="2:2">
      <c r="B347" s="32"/>
    </row>
    <row r="348" spans="2:2">
      <c r="B348" s="35"/>
    </row>
    <row r="349" spans="2:2">
      <c r="B349" s="32"/>
    </row>
    <row r="350" spans="2:2">
      <c r="B350" s="35"/>
    </row>
    <row r="351" spans="2:2">
      <c r="B351" s="32"/>
    </row>
    <row r="352" spans="2:2">
      <c r="B352" s="35"/>
    </row>
    <row r="353" spans="2:2">
      <c r="B353" s="32"/>
    </row>
    <row r="354" spans="2:2">
      <c r="B354" s="35"/>
    </row>
    <row r="355" spans="2:2">
      <c r="B355" s="32"/>
    </row>
    <row r="356" spans="2:2">
      <c r="B356" s="35"/>
    </row>
    <row r="357" spans="2:2">
      <c r="B357" s="32"/>
    </row>
    <row r="358" spans="2:2">
      <c r="B358" s="35"/>
    </row>
    <row r="359" spans="2:2">
      <c r="B359" s="32"/>
    </row>
    <row r="360" spans="2:2">
      <c r="B360" s="35"/>
    </row>
    <row r="361" spans="2:2">
      <c r="B361" s="32"/>
    </row>
    <row r="362" spans="2:2">
      <c r="B362" s="35"/>
    </row>
    <row r="363" spans="2:2">
      <c r="B363" s="32"/>
    </row>
    <row r="364" spans="2:2">
      <c r="B364" s="35"/>
    </row>
    <row r="365" spans="2:2">
      <c r="B365" s="32"/>
    </row>
    <row r="366" spans="2:2">
      <c r="B366" s="35"/>
    </row>
    <row r="367" spans="2:2">
      <c r="B367" s="32"/>
    </row>
    <row r="368" spans="2:2">
      <c r="B368" s="35"/>
    </row>
    <row r="369" spans="2:2">
      <c r="B369" s="32"/>
    </row>
    <row r="370" spans="2:2">
      <c r="B370" s="35"/>
    </row>
    <row r="371" spans="2:2">
      <c r="B371" s="32"/>
    </row>
    <row r="372" spans="2:2">
      <c r="B372" s="35"/>
    </row>
    <row r="373" spans="2:2">
      <c r="B373" s="32"/>
    </row>
    <row r="374" spans="2:2">
      <c r="B374" s="35"/>
    </row>
    <row r="375" spans="2:2">
      <c r="B375" s="32"/>
    </row>
    <row r="376" spans="2:2">
      <c r="B376" s="35"/>
    </row>
    <row r="377" spans="2:2">
      <c r="B377" s="32"/>
    </row>
    <row r="378" spans="2:2">
      <c r="B378" s="35"/>
    </row>
    <row r="379" spans="2:2">
      <c r="B379" s="32"/>
    </row>
    <row r="380" spans="2:2">
      <c r="B380" s="35"/>
    </row>
    <row r="381" spans="2:2">
      <c r="B381" s="32"/>
    </row>
    <row r="382" spans="2:2">
      <c r="B382" s="35"/>
    </row>
    <row r="383" spans="2:2">
      <c r="B383" s="32"/>
    </row>
    <row r="384" spans="2:2">
      <c r="B384" s="35"/>
    </row>
    <row r="385" spans="2:2">
      <c r="B385" s="32"/>
    </row>
    <row r="386" spans="2:2">
      <c r="B386" s="35"/>
    </row>
    <row r="387" spans="2:2">
      <c r="B387" s="32"/>
    </row>
    <row r="388" spans="2:2">
      <c r="B388" s="35"/>
    </row>
    <row r="389" spans="2:2">
      <c r="B389" s="32"/>
    </row>
    <row r="390" spans="2:2">
      <c r="B390" s="35"/>
    </row>
    <row r="391" spans="2:2">
      <c r="B391" s="32"/>
    </row>
    <row r="392" spans="2:2">
      <c r="B392" s="35"/>
    </row>
    <row r="393" spans="2:2">
      <c r="B393" s="32"/>
    </row>
    <row r="394" spans="2:2">
      <c r="B394" s="35"/>
    </row>
    <row r="395" spans="2:2">
      <c r="B395" s="32"/>
    </row>
    <row r="396" spans="2:2">
      <c r="B396" s="35"/>
    </row>
    <row r="397" spans="2:2">
      <c r="B397" s="32"/>
    </row>
    <row r="398" spans="2:2">
      <c r="B398" s="35"/>
    </row>
    <row r="399" spans="2:2">
      <c r="B399" s="32"/>
    </row>
    <row r="400" spans="2:2">
      <c r="B400" s="35"/>
    </row>
    <row r="401" spans="2:2">
      <c r="B401" s="32"/>
    </row>
    <row r="402" spans="2:2">
      <c r="B402" s="35"/>
    </row>
    <row r="403" spans="2:2">
      <c r="B403" s="32"/>
    </row>
    <row r="404" spans="2:2">
      <c r="B404" s="35"/>
    </row>
    <row r="405" spans="2:2">
      <c r="B405" s="32"/>
    </row>
    <row r="406" spans="2:2">
      <c r="B406" s="35"/>
    </row>
    <row r="407" spans="2:2">
      <c r="B407" s="32"/>
    </row>
    <row r="408" spans="2:2">
      <c r="B408" s="35"/>
    </row>
    <row r="409" spans="2:2">
      <c r="B409" s="32"/>
    </row>
    <row r="410" spans="2:2">
      <c r="B410" s="35"/>
    </row>
    <row r="411" spans="2:2">
      <c r="B411" s="32"/>
    </row>
    <row r="412" spans="2:2">
      <c r="B412" s="35"/>
    </row>
    <row r="413" spans="2:2">
      <c r="B413" s="32"/>
    </row>
    <row r="414" spans="2:2">
      <c r="B414" s="35"/>
    </row>
    <row r="415" spans="2:2">
      <c r="B415" s="32"/>
    </row>
    <row r="416" spans="2:2">
      <c r="B416" s="35"/>
    </row>
    <row r="417" spans="2:2">
      <c r="B417" s="32"/>
    </row>
    <row r="418" spans="2:2">
      <c r="B418" s="35"/>
    </row>
    <row r="419" spans="2:2">
      <c r="B419" s="32"/>
    </row>
    <row r="420" spans="2:2">
      <c r="B420" s="35"/>
    </row>
    <row r="421" spans="2:2">
      <c r="B421" s="32"/>
    </row>
    <row r="422" spans="2:2">
      <c r="B422" s="35"/>
    </row>
    <row r="423" spans="2:2">
      <c r="B423" s="32"/>
    </row>
    <row r="424" spans="2:2">
      <c r="B424" s="35"/>
    </row>
    <row r="425" spans="2:2">
      <c r="B425" s="32"/>
    </row>
    <row r="426" spans="2:2">
      <c r="B426" s="35"/>
    </row>
    <row r="427" spans="2:2">
      <c r="B427" s="32"/>
    </row>
    <row r="428" spans="2:2">
      <c r="B428" s="35"/>
    </row>
    <row r="429" spans="2:2">
      <c r="B429" s="32"/>
    </row>
    <row r="430" spans="2:2">
      <c r="B430" s="35"/>
    </row>
    <row r="431" spans="2:2">
      <c r="B431" s="32"/>
    </row>
    <row r="432" spans="2:2">
      <c r="B432" s="35"/>
    </row>
    <row r="433" spans="2:2">
      <c r="B433" s="32"/>
    </row>
    <row r="434" spans="2:2">
      <c r="B434" s="35"/>
    </row>
    <row r="435" spans="2:2">
      <c r="B435" s="32"/>
    </row>
    <row r="436" spans="2:2">
      <c r="B436" s="35"/>
    </row>
    <row r="437" spans="2:2">
      <c r="B437" s="32"/>
    </row>
  </sheetData>
  <sortState ref="O3:S132">
    <sortCondition ref="O3"/>
  </sortState>
  <mergeCells count="4">
    <mergeCell ref="K2:L2"/>
    <mergeCell ref="H2:I2"/>
    <mergeCell ref="E2:F2"/>
    <mergeCell ref="B2:C2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MB times</vt:lpstr>
      <vt:lpstr>Stats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Mawane</dc:creator>
  <cp:lastModifiedBy>MAWANE</cp:lastModifiedBy>
  <dcterms:created xsi:type="dcterms:W3CDTF">2009-06-21T19:52:39Z</dcterms:created>
  <dcterms:modified xsi:type="dcterms:W3CDTF">2010-04-06T17:54:11Z</dcterms:modified>
</cp:coreProperties>
</file>