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hkonate\Dropbox\exercice\Cours 2021 -2022\VBA\VBA 40%\Devoir\"/>
    </mc:Choice>
  </mc:AlternateContent>
  <xr:revisionPtr revIDLastSave="0" documentId="13_ncr:1_{694F1BB3-9387-43B9-AF25-6F8ABB15B91F}" xr6:coauthVersionLast="47" xr6:coauthVersionMax="47" xr10:uidLastSave="{00000000-0000-0000-0000-000000000000}"/>
  <bookViews>
    <workbookView xWindow="-110" yWindow="-110" windowWidth="19420" windowHeight="10420" xr2:uid="{29A2B272-5157-4114-BBA8-EFE2EB4A71D5}"/>
  </bookViews>
  <sheets>
    <sheet name="Page d'acceuil" sheetId="2" r:id="rId1"/>
    <sheet name="Amortissement" sheetId="1" r:id="rId2"/>
  </sheets>
  <definedNames>
    <definedName name="_xlnm.Print_Titles" localSheetId="1">Amortissement!$4:$5</definedName>
    <definedName name="solver_adj" localSheetId="1" hidden="1">'Page d''acceuil'!$B$11</definedName>
    <definedName name="solver_cvg" localSheetId="1" hidden="1">0.0001</definedName>
    <definedName name="solver_drv" localSheetId="1" hidden="1">1</definedName>
    <definedName name="solver_eng" localSheetId="1" hidden="1">1</definedName>
    <definedName name="solver_est" localSheetId="1" hidden="1">1</definedName>
    <definedName name="solver_itr" localSheetId="1" hidden="1">100</definedName>
    <definedName name="solver_lin" localSheetId="1" hidden="1">2</definedName>
    <definedName name="solver_mip" localSheetId="1" hidden="1">2147483647</definedName>
    <definedName name="solver_mni" localSheetId="1" hidden="1">30</definedName>
    <definedName name="solver_mrt" localSheetId="1" hidden="1">0.075</definedName>
    <definedName name="solver_msl" localSheetId="1" hidden="1">2</definedName>
    <definedName name="solver_neg" localSheetId="1" hidden="1">2</definedName>
    <definedName name="solver_nod" localSheetId="1" hidden="1">2147483647</definedName>
    <definedName name="solver_num" localSheetId="1" hidden="1">0</definedName>
    <definedName name="solver_nwt" localSheetId="1" hidden="1">1</definedName>
    <definedName name="solver_opt" localSheetId="1" hidden="1">Amortissement!$I$66</definedName>
    <definedName name="solver_pre" localSheetId="1" hidden="1">0.000001</definedName>
    <definedName name="solver_rbv" localSheetId="1" hidden="1">1</definedName>
    <definedName name="solver_rlx" localSheetId="1" hidden="1">1</definedName>
    <definedName name="solver_rsd" localSheetId="1" hidden="1">0</definedName>
    <definedName name="solver_scl" localSheetId="1" hidden="1">2</definedName>
    <definedName name="solver_sho" localSheetId="1" hidden="1">2</definedName>
    <definedName name="solver_ssz" localSheetId="1" hidden="1">100</definedName>
    <definedName name="solver_tim" localSheetId="1" hidden="1">100</definedName>
    <definedName name="solver_tol" localSheetId="1" hidden="1">0.05</definedName>
    <definedName name="solver_typ" localSheetId="1" hidden="1">3</definedName>
    <definedName name="solver_val" localSheetId="1" hidden="1">0</definedName>
    <definedName name="solver_ver" localSheetId="1" hidden="1">3</definedName>
    <definedName name="_xlnm.Print_Area" localSheetId="1">Amortissement!$A$1:$K$162</definedName>
    <definedName name="_xlnm.Print_Area" localSheetId="0">'Page d''acceuil'!$A$1:$B$13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6" i="2" l="1"/>
  <c r="B11" i="2" s="1"/>
  <c r="B9" i="2"/>
  <c r="D6" i="1"/>
  <c r="I6" i="1"/>
  <c r="D37" i="1" l="1"/>
  <c r="D8" i="1"/>
  <c r="E8" i="1" s="1"/>
  <c r="D38" i="1"/>
  <c r="E38" i="1" s="1"/>
  <c r="D54" i="1"/>
  <c r="E54" i="1" s="1"/>
  <c r="D22" i="1"/>
  <c r="E22" i="1" s="1"/>
  <c r="D62" i="1"/>
  <c r="E62" i="1" s="1"/>
  <c r="D46" i="1"/>
  <c r="E46" i="1" s="1"/>
  <c r="D21" i="1"/>
  <c r="E21" i="1" s="1"/>
  <c r="D64" i="1"/>
  <c r="E64" i="1" s="1"/>
  <c r="D49" i="1"/>
  <c r="D30" i="1"/>
  <c r="E30" i="1" s="1"/>
  <c r="D63" i="1"/>
  <c r="E63" i="1" s="1"/>
  <c r="D48" i="1"/>
  <c r="D61" i="1"/>
  <c r="E61" i="1" s="1"/>
  <c r="D45" i="1"/>
  <c r="E45" i="1" s="1"/>
  <c r="D15" i="1"/>
  <c r="E15" i="1" s="1"/>
  <c r="D65" i="1"/>
  <c r="E65" i="1" s="1"/>
  <c r="D53" i="1"/>
  <c r="E53" i="1" s="1"/>
  <c r="D33" i="1"/>
  <c r="D57" i="1"/>
  <c r="D40" i="1"/>
  <c r="D11" i="1"/>
  <c r="E11" i="1" s="1"/>
  <c r="D56" i="1"/>
  <c r="E56" i="1" s="1"/>
  <c r="D32" i="1"/>
  <c r="E32" i="1" s="1"/>
  <c r="D14" i="1"/>
  <c r="E14" i="1" s="1"/>
  <c r="D29" i="1"/>
  <c r="E29" i="1" s="1"/>
  <c r="D10" i="1"/>
  <c r="E10" i="1" s="1"/>
  <c r="D41" i="1"/>
  <c r="E41" i="1" s="1"/>
  <c r="D25" i="1"/>
  <c r="E25" i="1" s="1"/>
  <c r="D24" i="1"/>
  <c r="E24" i="1" s="1"/>
  <c r="D13" i="1"/>
  <c r="E13" i="1" s="1"/>
  <c r="D60" i="1"/>
  <c r="E60" i="1" s="1"/>
  <c r="D52" i="1"/>
  <c r="E52" i="1" s="1"/>
  <c r="D44" i="1"/>
  <c r="E44" i="1" s="1"/>
  <c r="D36" i="1"/>
  <c r="E36" i="1" s="1"/>
  <c r="D28" i="1"/>
  <c r="D19" i="1"/>
  <c r="E19" i="1" s="1"/>
  <c r="D9" i="1"/>
  <c r="E9" i="1" s="1"/>
  <c r="D59" i="1"/>
  <c r="E59" i="1" s="1"/>
  <c r="D51" i="1"/>
  <c r="E51" i="1" s="1"/>
  <c r="D43" i="1"/>
  <c r="E43" i="1" s="1"/>
  <c r="D35" i="1"/>
  <c r="E35" i="1" s="1"/>
  <c r="D27" i="1"/>
  <c r="E27" i="1" s="1"/>
  <c r="D18" i="1"/>
  <c r="E18" i="1" s="1"/>
  <c r="D7" i="1"/>
  <c r="E7" i="1" s="1"/>
  <c r="D66" i="1"/>
  <c r="E66" i="1" s="1"/>
  <c r="D58" i="1"/>
  <c r="E58" i="1" s="1"/>
  <c r="D50" i="1"/>
  <c r="E50" i="1" s="1"/>
  <c r="D42" i="1"/>
  <c r="E42" i="1" s="1"/>
  <c r="D34" i="1"/>
  <c r="E34" i="1" s="1"/>
  <c r="D26" i="1"/>
  <c r="E26" i="1" s="1"/>
  <c r="D17" i="1"/>
  <c r="D55" i="1"/>
  <c r="E55" i="1" s="1"/>
  <c r="D47" i="1"/>
  <c r="E47" i="1" s="1"/>
  <c r="D39" i="1"/>
  <c r="E39" i="1" s="1"/>
  <c r="D31" i="1"/>
  <c r="E31" i="1" s="1"/>
  <c r="D23" i="1"/>
  <c r="E23" i="1" s="1"/>
  <c r="E40" i="1"/>
  <c r="B13" i="2"/>
  <c r="E28" i="1"/>
  <c r="E48" i="1"/>
  <c r="D20" i="1"/>
  <c r="D16" i="1"/>
  <c r="D12" i="1"/>
  <c r="E57" i="1"/>
  <c r="E49" i="1"/>
  <c r="E37" i="1"/>
  <c r="E33" i="1"/>
  <c r="E17" i="1"/>
  <c r="G7" i="1" l="1"/>
  <c r="H7" i="1" s="1"/>
  <c r="E20" i="1"/>
  <c r="E12" i="1"/>
  <c r="E16" i="1"/>
  <c r="F7" i="1" l="1"/>
  <c r="I7" i="1" s="1"/>
  <c r="G8" i="1" s="1"/>
  <c r="H8" i="1" l="1"/>
  <c r="F8" i="1" s="1"/>
  <c r="I8" i="1" s="1"/>
  <c r="G9" i="1" l="1"/>
  <c r="H9" i="1" l="1"/>
  <c r="F9" i="1" s="1"/>
  <c r="I9" i="1" s="1"/>
  <c r="G10" i="1" l="1"/>
  <c r="H10" i="1" l="1"/>
  <c r="F10" i="1" s="1"/>
  <c r="I10" i="1" s="1"/>
  <c r="G11" i="1" l="1"/>
  <c r="H11" i="1" l="1"/>
  <c r="F11" i="1" s="1"/>
  <c r="I11" i="1" s="1"/>
  <c r="G12" i="1" l="1"/>
  <c r="H12" i="1" l="1"/>
  <c r="F12" i="1" s="1"/>
  <c r="I12" i="1" s="1"/>
  <c r="G13" i="1" l="1"/>
  <c r="H13" i="1" l="1"/>
  <c r="F13" i="1" s="1"/>
  <c r="I13" i="1" s="1"/>
  <c r="G14" i="1" l="1"/>
  <c r="H14" i="1" l="1"/>
  <c r="F14" i="1" s="1"/>
  <c r="I14" i="1" s="1"/>
  <c r="G15" i="1" l="1"/>
  <c r="H15" i="1" l="1"/>
  <c r="F15" i="1" s="1"/>
  <c r="I15" i="1" s="1"/>
  <c r="G16" i="1" l="1"/>
  <c r="H16" i="1" l="1"/>
  <c r="F16" i="1" s="1"/>
  <c r="I16" i="1" s="1"/>
  <c r="G17" i="1" l="1"/>
  <c r="H17" i="1" l="1"/>
  <c r="F17" i="1" s="1"/>
  <c r="I17" i="1" s="1"/>
  <c r="G18" i="1" l="1"/>
  <c r="H18" i="1" l="1"/>
  <c r="F18" i="1" s="1"/>
  <c r="I18" i="1" s="1"/>
  <c r="G19" i="1" l="1"/>
  <c r="H19" i="1" l="1"/>
  <c r="F19" i="1" s="1"/>
  <c r="I19" i="1" s="1"/>
  <c r="G20" i="1" l="1"/>
  <c r="H20" i="1" l="1"/>
  <c r="F20" i="1" s="1"/>
  <c r="I20" i="1" s="1"/>
  <c r="G21" i="1" l="1"/>
  <c r="H21" i="1" l="1"/>
  <c r="F21" i="1" s="1"/>
  <c r="I21" i="1" s="1"/>
  <c r="G22" i="1" l="1"/>
  <c r="H22" i="1" l="1"/>
  <c r="F22" i="1" s="1"/>
  <c r="I22" i="1" s="1"/>
  <c r="G23" i="1" l="1"/>
  <c r="H23" i="1" l="1"/>
  <c r="F23" i="1" s="1"/>
  <c r="I23" i="1" s="1"/>
  <c r="G24" i="1" l="1"/>
  <c r="H24" i="1" l="1"/>
  <c r="F24" i="1" s="1"/>
  <c r="I24" i="1" s="1"/>
  <c r="G25" i="1" l="1"/>
  <c r="H25" i="1" l="1"/>
  <c r="F25" i="1" s="1"/>
  <c r="I25" i="1" s="1"/>
  <c r="G26" i="1" l="1"/>
  <c r="H26" i="1" l="1"/>
  <c r="F26" i="1" s="1"/>
  <c r="I26" i="1" s="1"/>
  <c r="G27" i="1" l="1"/>
  <c r="H27" i="1" l="1"/>
  <c r="F27" i="1"/>
  <c r="I27" i="1" s="1"/>
  <c r="G28" i="1" l="1"/>
  <c r="H28" i="1" l="1"/>
  <c r="F28" i="1" s="1"/>
  <c r="I28" i="1" s="1"/>
  <c r="G29" i="1" l="1"/>
  <c r="H29" i="1" l="1"/>
  <c r="F29" i="1" s="1"/>
  <c r="I29" i="1" s="1"/>
  <c r="G30" i="1" l="1"/>
  <c r="H30" i="1" l="1"/>
  <c r="F30" i="1" s="1"/>
  <c r="I30" i="1" s="1"/>
  <c r="G31" i="1" l="1"/>
  <c r="H31" i="1" l="1"/>
  <c r="F31" i="1" s="1"/>
  <c r="I31" i="1" s="1"/>
  <c r="G32" i="1" l="1"/>
  <c r="H32" i="1" l="1"/>
  <c r="F32" i="1" s="1"/>
  <c r="I32" i="1" s="1"/>
  <c r="G33" i="1" l="1"/>
  <c r="H33" i="1" l="1"/>
  <c r="F33" i="1" s="1"/>
  <c r="I33" i="1" s="1"/>
  <c r="G34" i="1" l="1"/>
  <c r="H34" i="1" l="1"/>
  <c r="F34" i="1" s="1"/>
  <c r="I34" i="1" s="1"/>
  <c r="G35" i="1" l="1"/>
  <c r="H35" i="1" l="1"/>
  <c r="F35" i="1" s="1"/>
  <c r="I35" i="1" s="1"/>
  <c r="G36" i="1" l="1"/>
  <c r="H36" i="1" l="1"/>
  <c r="F36" i="1" s="1"/>
  <c r="I36" i="1" s="1"/>
  <c r="G37" i="1" l="1"/>
  <c r="H37" i="1" l="1"/>
  <c r="F37" i="1" s="1"/>
  <c r="I37" i="1" s="1"/>
  <c r="G38" i="1" l="1"/>
  <c r="H38" i="1" l="1"/>
  <c r="F38" i="1" s="1"/>
  <c r="I38" i="1" s="1"/>
  <c r="G39" i="1" l="1"/>
  <c r="H39" i="1" l="1"/>
  <c r="F39" i="1" s="1"/>
  <c r="I39" i="1" s="1"/>
  <c r="G40" i="1" l="1"/>
  <c r="H40" i="1" l="1"/>
  <c r="F40" i="1" s="1"/>
  <c r="I40" i="1" s="1"/>
  <c r="G41" i="1" l="1"/>
  <c r="H41" i="1" l="1"/>
  <c r="F41" i="1"/>
  <c r="I41" i="1" s="1"/>
  <c r="G42" i="1" l="1"/>
  <c r="H42" i="1" l="1"/>
  <c r="F42" i="1" s="1"/>
  <c r="I42" i="1" s="1"/>
  <c r="G43" i="1" l="1"/>
  <c r="H43" i="1" l="1"/>
  <c r="F43" i="1" s="1"/>
  <c r="I43" i="1" s="1"/>
  <c r="G44" i="1" l="1"/>
  <c r="H44" i="1" l="1"/>
  <c r="F44" i="1" s="1"/>
  <c r="I44" i="1" s="1"/>
  <c r="G45" i="1" l="1"/>
  <c r="H45" i="1" l="1"/>
  <c r="F45" i="1" s="1"/>
  <c r="I45" i="1" s="1"/>
  <c r="G46" i="1" l="1"/>
  <c r="H46" i="1" l="1"/>
  <c r="F46" i="1" s="1"/>
  <c r="I46" i="1" s="1"/>
  <c r="G47" i="1" l="1"/>
  <c r="H47" i="1" l="1"/>
  <c r="F47" i="1" s="1"/>
  <c r="I47" i="1" s="1"/>
  <c r="G48" i="1" l="1"/>
  <c r="H48" i="1" l="1"/>
  <c r="F48" i="1" s="1"/>
  <c r="I48" i="1" s="1"/>
  <c r="G49" i="1" l="1"/>
  <c r="H49" i="1" l="1"/>
  <c r="F49" i="1" s="1"/>
  <c r="I49" i="1" s="1"/>
  <c r="G50" i="1" l="1"/>
  <c r="H50" i="1" l="1"/>
  <c r="F50" i="1" s="1"/>
  <c r="I50" i="1" s="1"/>
  <c r="G51" i="1" l="1"/>
  <c r="H51" i="1" l="1"/>
  <c r="F51" i="1" s="1"/>
  <c r="I51" i="1" s="1"/>
  <c r="G52" i="1" l="1"/>
  <c r="H52" i="1" l="1"/>
  <c r="F52" i="1" s="1"/>
  <c r="I52" i="1" s="1"/>
  <c r="G53" i="1" l="1"/>
  <c r="H53" i="1" l="1"/>
  <c r="F53" i="1" s="1"/>
  <c r="I53" i="1" s="1"/>
  <c r="G54" i="1" l="1"/>
  <c r="H54" i="1" l="1"/>
  <c r="F54" i="1" s="1"/>
  <c r="I54" i="1" s="1"/>
  <c r="G55" i="1" l="1"/>
  <c r="H55" i="1" l="1"/>
  <c r="F55" i="1" s="1"/>
  <c r="I55" i="1" s="1"/>
  <c r="G56" i="1" l="1"/>
  <c r="H56" i="1" l="1"/>
  <c r="F56" i="1" s="1"/>
  <c r="I56" i="1" s="1"/>
  <c r="G57" i="1" l="1"/>
  <c r="H57" i="1" l="1"/>
  <c r="F57" i="1" s="1"/>
  <c r="I57" i="1" s="1"/>
  <c r="G58" i="1" l="1"/>
  <c r="H58" i="1" l="1"/>
  <c r="F58" i="1" s="1"/>
  <c r="I58" i="1" s="1"/>
  <c r="G59" i="1" l="1"/>
  <c r="H59" i="1" l="1"/>
  <c r="F59" i="1" s="1"/>
  <c r="I59" i="1" s="1"/>
  <c r="G60" i="1" l="1"/>
  <c r="H60" i="1" l="1"/>
  <c r="F60" i="1" s="1"/>
  <c r="I60" i="1" s="1"/>
  <c r="G61" i="1" l="1"/>
  <c r="H61" i="1" l="1"/>
  <c r="F61" i="1"/>
  <c r="I61" i="1" s="1"/>
  <c r="G62" i="1" l="1"/>
  <c r="H62" i="1" l="1"/>
  <c r="F62" i="1" s="1"/>
  <c r="I62" i="1" s="1"/>
  <c r="G63" i="1" l="1"/>
  <c r="H63" i="1" l="1"/>
  <c r="F63" i="1" s="1"/>
  <c r="I63" i="1" s="1"/>
  <c r="G64" i="1" l="1"/>
  <c r="H64" i="1" l="1"/>
  <c r="F64" i="1" s="1"/>
  <c r="I64" i="1" s="1"/>
  <c r="G65" i="1" l="1"/>
  <c r="H65" i="1" l="1"/>
  <c r="F65" i="1"/>
  <c r="I65" i="1" s="1"/>
  <c r="G66" i="1" l="1"/>
  <c r="H66" i="1" l="1"/>
  <c r="F66" i="1" s="1"/>
  <c r="I66" i="1" s="1"/>
  <c r="B12" i="2"/>
</calcChain>
</file>

<file path=xl/sharedStrings.xml><?xml version="1.0" encoding="utf-8"?>
<sst xmlns="http://schemas.openxmlformats.org/spreadsheetml/2006/main" count="18" uniqueCount="18">
  <si>
    <t>Capital Restant dû</t>
  </si>
  <si>
    <t>TOB</t>
  </si>
  <si>
    <t>Intérêt</t>
  </si>
  <si>
    <t>Capital 
Remboursé</t>
  </si>
  <si>
    <t>Mensualité</t>
  </si>
  <si>
    <t>Date du 
versement</t>
  </si>
  <si>
    <t>N° Mensualité</t>
  </si>
  <si>
    <t xml:space="preserve">Coût total du prêt </t>
  </si>
  <si>
    <t>Coût du crédit (les interets)</t>
  </si>
  <si>
    <t xml:space="preserve">Mensualité à payer </t>
  </si>
  <si>
    <t>Échéance du prêt :</t>
  </si>
  <si>
    <t>Date de début de l'emprunt</t>
  </si>
  <si>
    <t>Durée d'amortissement du prêt (en mois)</t>
  </si>
  <si>
    <t>Taux effectif global (TEG)</t>
  </si>
  <si>
    <t>TOB :</t>
  </si>
  <si>
    <t>Taux d'intérêt HT :</t>
  </si>
  <si>
    <t>Montant du prêt</t>
  </si>
  <si>
    <t>Simulation pour crédit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</si>
</sst>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44" formatCode="_-* #,##0.00\ &quot;€&quot;_-;\-* #,##0.00\ &quot;€&quot;_-;_-* &quot;-&quot;??\ &quot;€&quot;_-;_-@_-"/>
    <numFmt numFmtId="164" formatCode="_-* #,##0.00\ _€_-;\-* #,##0.00\ _€_-;_-* &quot;-&quot;??\ _€_-;_-@_-"/>
    <numFmt numFmtId="165" formatCode="_-* #,##0\ _€_-;\-* #,##0\ _€_-;_-* &quot;-&quot;??\ _€_-;_-@_-"/>
    <numFmt numFmtId="166" formatCode="[$-40C]d\-mmm\-yy;@"/>
    <numFmt numFmtId="167" formatCode="#,##0_ ;\-#,##0\ "/>
  </numFmts>
  <fonts count="13" x14ac:knownFonts="1">
    <font>
      <sz val="11"/>
      <color theme="1"/>
      <name val="Calibri"/>
      <family val="2"/>
      <scheme val="minor"/>
    </font>
    <font>
      <sz val="11"/>
      <color theme="1"/>
      <name val="Calibri"/>
      <family val="2"/>
      <scheme val="minor"/>
    </font>
    <font>
      <sz val="11"/>
      <color indexed="8"/>
      <name val="Calibri"/>
      <family val="2"/>
    </font>
    <font>
      <sz val="11"/>
      <name val="Arial"/>
      <family val="2"/>
    </font>
    <font>
      <sz val="14"/>
      <color indexed="8"/>
      <name val="Calibri"/>
      <family val="2"/>
    </font>
    <font>
      <b/>
      <sz val="8"/>
      <name val="Arial"/>
      <family val="2"/>
    </font>
    <font>
      <b/>
      <sz val="12"/>
      <color theme="0"/>
      <name val="Arial"/>
      <family val="2"/>
    </font>
    <font>
      <b/>
      <sz val="14"/>
      <color indexed="8"/>
      <name val="Calibri"/>
      <family val="2"/>
    </font>
    <font>
      <b/>
      <sz val="10"/>
      <name val="Arial"/>
      <family val="2"/>
    </font>
    <font>
      <sz val="16"/>
      <color theme="1"/>
      <name val="Calibri"/>
      <family val="2"/>
      <scheme val="minor"/>
    </font>
    <font>
      <sz val="16"/>
      <color indexed="8"/>
      <name val="Calibri"/>
      <family val="2"/>
    </font>
    <font>
      <b/>
      <sz val="16"/>
      <color rgb="FF800000"/>
      <name val="Arial"/>
      <family val="2"/>
    </font>
    <font>
      <b/>
      <sz val="16"/>
      <color theme="0"/>
      <name val="Arial"/>
      <family val="2"/>
    </font>
  </fonts>
  <fills count="5">
    <fill>
      <patternFill patternType="none"/>
    </fill>
    <fill>
      <patternFill patternType="gray125"/>
    </fill>
    <fill>
      <patternFill patternType="solid">
        <fgColor rgb="FF800000"/>
        <bgColor indexed="64"/>
      </patternFill>
    </fill>
    <fill>
      <patternFill patternType="solid">
        <fgColor theme="6" tint="0.79998168889431442"/>
        <bgColor indexed="64"/>
      </patternFill>
    </fill>
    <fill>
      <patternFill patternType="solid">
        <fgColor theme="9" tint="0.39997558519241921"/>
        <bgColor indexed="64"/>
      </patternFill>
    </fill>
  </fills>
  <borders count="3">
    <border>
      <left/>
      <right/>
      <top/>
      <bottom/>
      <diagonal/>
    </border>
    <border>
      <left style="hair">
        <color rgb="FF990033"/>
      </left>
      <right/>
      <top style="hair">
        <color rgb="FF990033"/>
      </top>
      <bottom style="hair">
        <color rgb="FF990033"/>
      </bottom>
      <diagonal/>
    </border>
    <border>
      <left style="hair">
        <color rgb="FF990033"/>
      </left>
      <right style="hair">
        <color rgb="FF990033"/>
      </right>
      <top style="hair">
        <color rgb="FF990033"/>
      </top>
      <bottom style="hair">
        <color rgb="FF990033"/>
      </bottom>
      <diagonal/>
    </border>
  </borders>
  <cellStyleXfs count="5">
    <xf numFmtId="0" fontId="0" fillId="0" borderId="0"/>
    <xf numFmtId="44" fontId="1" fillId="0" borderId="0" applyFont="0" applyFill="0" applyBorder="0" applyAlignment="0" applyProtection="0"/>
    <xf numFmtId="9" fontId="1" fillId="0" borderId="0" applyFont="0" applyFill="0" applyBorder="0" applyAlignment="0" applyProtection="0"/>
    <xf numFmtId="0" fontId="2" fillId="0" borderId="0"/>
    <xf numFmtId="164" fontId="2" fillId="0" borderId="0" applyFont="0" applyFill="0" applyBorder="0" applyAlignment="0" applyProtection="0"/>
  </cellStyleXfs>
  <cellXfs count="27">
    <xf numFmtId="0" fontId="0" fillId="0" borderId="0" xfId="0"/>
    <xf numFmtId="0" fontId="2" fillId="0" borderId="0" xfId="3"/>
    <xf numFmtId="0" fontId="3" fillId="2" borderId="0" xfId="0" applyFont="1" applyFill="1" applyProtection="1">
      <protection hidden="1"/>
    </xf>
    <xf numFmtId="0" fontId="4" fillId="0" borderId="0" xfId="3" applyFont="1"/>
    <xf numFmtId="14" fontId="4" fillId="0" borderId="0" xfId="3" applyNumberFormat="1" applyFont="1" applyAlignment="1">
      <alignment horizontal="center"/>
    </xf>
    <xf numFmtId="165" fontId="4" fillId="0" borderId="0" xfId="4" applyNumberFormat="1" applyFont="1" applyBorder="1"/>
    <xf numFmtId="3" fontId="3" fillId="3" borderId="0" xfId="0" applyNumberFormat="1" applyFont="1" applyFill="1" applyAlignment="1" applyProtection="1">
      <alignment horizontal="center"/>
      <protection hidden="1"/>
    </xf>
    <xf numFmtId="166" fontId="3" fillId="3" borderId="0" xfId="0" applyNumberFormat="1" applyFont="1" applyFill="1" applyAlignment="1" applyProtection="1">
      <alignment horizontal="center"/>
      <protection hidden="1"/>
    </xf>
    <xf numFmtId="0" fontId="3" fillId="3" borderId="0" xfId="0" applyFont="1" applyFill="1" applyAlignment="1" applyProtection="1">
      <alignment horizontal="center"/>
      <protection hidden="1"/>
    </xf>
    <xf numFmtId="0" fontId="5" fillId="2" borderId="0" xfId="0" applyFont="1" applyFill="1" applyAlignment="1" applyProtection="1">
      <alignment horizontal="center"/>
      <protection hidden="1"/>
    </xf>
    <xf numFmtId="14" fontId="4" fillId="0" borderId="0" xfId="3" applyNumberFormat="1" applyFont="1" applyAlignment="1">
      <alignment horizontal="center" vertical="center"/>
    </xf>
    <xf numFmtId="0" fontId="6" fillId="2" borderId="1" xfId="0" applyFont="1" applyFill="1" applyBorder="1" applyAlignment="1" applyProtection="1">
      <alignment horizontal="center" vertical="center" wrapText="1"/>
      <protection hidden="1"/>
    </xf>
    <xf numFmtId="0" fontId="6" fillId="2" borderId="2" xfId="0" applyFont="1" applyFill="1" applyBorder="1" applyAlignment="1" applyProtection="1">
      <alignment horizontal="center" vertical="center" wrapText="1"/>
      <protection hidden="1"/>
    </xf>
    <xf numFmtId="0" fontId="6" fillId="2" borderId="2" xfId="0" applyFont="1" applyFill="1" applyBorder="1" applyAlignment="1" applyProtection="1">
      <alignment horizontal="center" vertical="center"/>
      <protection hidden="1"/>
    </xf>
    <xf numFmtId="0" fontId="7" fillId="0" borderId="0" xfId="3" applyFont="1" applyAlignment="1">
      <alignment horizontal="center" vertical="center"/>
    </xf>
    <xf numFmtId="0" fontId="8" fillId="2" borderId="0" xfId="0" applyFont="1" applyFill="1" applyAlignment="1" applyProtection="1">
      <alignment horizontal="center"/>
      <protection hidden="1"/>
    </xf>
    <xf numFmtId="0" fontId="9" fillId="0" borderId="0" xfId="0" applyFont="1"/>
    <xf numFmtId="0" fontId="10" fillId="0" borderId="0" xfId="3" applyFont="1"/>
    <xf numFmtId="167" fontId="11" fillId="3" borderId="2" xfId="1" applyNumberFormat="1" applyFont="1" applyFill="1" applyBorder="1" applyProtection="1"/>
    <xf numFmtId="0" fontId="12" fillId="2" borderId="2" xfId="0" applyFont="1" applyFill="1" applyBorder="1" applyAlignment="1" applyProtection="1">
      <alignment horizontal="left"/>
      <protection hidden="1"/>
    </xf>
    <xf numFmtId="14" fontId="11" fillId="4" borderId="2" xfId="1" applyNumberFormat="1" applyFont="1" applyFill="1" applyBorder="1" applyProtection="1">
      <protection locked="0"/>
    </xf>
    <xf numFmtId="0" fontId="12" fillId="2" borderId="0" xfId="0" applyFont="1" applyFill="1" applyAlignment="1" applyProtection="1">
      <alignment horizontal="left"/>
      <protection hidden="1"/>
    </xf>
    <xf numFmtId="0" fontId="11" fillId="4" borderId="2" xfId="1" applyNumberFormat="1" applyFont="1" applyFill="1" applyBorder="1" applyProtection="1">
      <protection locked="0"/>
    </xf>
    <xf numFmtId="10" fontId="11" fillId="4" borderId="2" xfId="2" applyNumberFormat="1" applyFont="1" applyFill="1" applyBorder="1" applyProtection="1">
      <protection locked="0"/>
    </xf>
    <xf numFmtId="167" fontId="11" fillId="4" borderId="2" xfId="1" applyNumberFormat="1" applyFont="1" applyFill="1" applyBorder="1" applyProtection="1">
      <protection locked="0"/>
    </xf>
    <xf numFmtId="0" fontId="9" fillId="2" borderId="0" xfId="0" applyFont="1" applyFill="1"/>
    <xf numFmtId="0" fontId="12" fillId="2" borderId="0" xfId="0" applyFont="1" applyFill="1" applyAlignment="1">
      <alignment horizontal="center" vertical="center"/>
    </xf>
  </cellXfs>
  <cellStyles count="5">
    <cellStyle name="Milliers 2" xfId="4" xr:uid="{7AE61B98-1104-4BF1-B11F-658DC514255E}"/>
    <cellStyle name="Monétaire" xfId="1" builtinId="4"/>
    <cellStyle name="Normal" xfId="0" builtinId="0"/>
    <cellStyle name="Normal 2" xfId="3" xr:uid="{59ADC98E-8D1D-4D5B-A0D7-FDE308769542}"/>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BF2AA7-BE83-4A71-BBE8-66B8CB6F133A}">
  <dimension ref="A1:B14"/>
  <sheetViews>
    <sheetView tabSelected="1" view="pageBreakPreview" zoomScale="96" zoomScaleNormal="100" zoomScaleSheetLayoutView="96" workbookViewId="0">
      <selection activeCell="D12" sqref="D12"/>
    </sheetView>
  </sheetViews>
  <sheetFormatPr baseColWidth="10" defaultRowHeight="21" x14ac:dyDescent="0.5"/>
  <cols>
    <col min="1" max="1" width="44.26953125" style="16" bestFit="1" customWidth="1"/>
    <col min="2" max="2" width="36.6328125" style="16" bestFit="1" customWidth="1"/>
    <col min="3" max="16384" width="10.90625" style="16"/>
  </cols>
  <sheetData>
    <row r="1" spans="1:2" s="25" customFormat="1" x14ac:dyDescent="0.5">
      <c r="A1" s="26" t="s">
        <v>17</v>
      </c>
      <c r="B1" s="26"/>
    </row>
    <row r="2" spans="1:2" s="17" customFormat="1" x14ac:dyDescent="0.5"/>
    <row r="3" spans="1:2" s="17" customFormat="1" x14ac:dyDescent="0.5">
      <c r="A3" s="19" t="s">
        <v>16</v>
      </c>
      <c r="B3" s="24">
        <v>21700000</v>
      </c>
    </row>
    <row r="4" spans="1:2" s="17" customFormat="1" x14ac:dyDescent="0.5">
      <c r="A4" s="19" t="s">
        <v>15</v>
      </c>
      <c r="B4" s="23">
        <v>7.4999999999999997E-2</v>
      </c>
    </row>
    <row r="5" spans="1:2" s="17" customFormat="1" x14ac:dyDescent="0.5">
      <c r="A5" s="19" t="s">
        <v>14</v>
      </c>
      <c r="B5" s="23">
        <v>0.17</v>
      </c>
    </row>
    <row r="6" spans="1:2" s="17" customFormat="1" x14ac:dyDescent="0.5">
      <c r="A6" s="19" t="s">
        <v>13</v>
      </c>
      <c r="B6" s="23">
        <f>B4*(1+B5)</f>
        <v>8.7749999999999995E-2</v>
      </c>
    </row>
    <row r="7" spans="1:2" s="17" customFormat="1" x14ac:dyDescent="0.5">
      <c r="A7" s="19" t="s">
        <v>12</v>
      </c>
      <c r="B7" s="22">
        <v>60</v>
      </c>
    </row>
    <row r="8" spans="1:2" s="17" customFormat="1" x14ac:dyDescent="0.5">
      <c r="A8" s="19" t="s">
        <v>11</v>
      </c>
      <c r="B8" s="20">
        <v>42005</v>
      </c>
    </row>
    <row r="9" spans="1:2" s="17" customFormat="1" x14ac:dyDescent="0.5">
      <c r="A9" s="21" t="s">
        <v>10</v>
      </c>
      <c r="B9" s="20">
        <f>DATE(YEAR(B8),MONTH(B8)+B7,DAY(B8)-1)</f>
        <v>43830</v>
      </c>
    </row>
    <row r="10" spans="1:2" s="17" customFormat="1" x14ac:dyDescent="0.5"/>
    <row r="11" spans="1:2" s="17" customFormat="1" x14ac:dyDescent="0.5">
      <c r="A11" s="19" t="s">
        <v>9</v>
      </c>
      <c r="B11" s="18">
        <f>PMT(B6/12,B7,B3)</f>
        <v>-448090.37457453099</v>
      </c>
    </row>
    <row r="12" spans="1:2" s="17" customFormat="1" x14ac:dyDescent="0.5">
      <c r="A12" s="19" t="s">
        <v>8</v>
      </c>
      <c r="B12" s="18">
        <f>SUM(Amortissement!G7:G162)</f>
        <v>4431985.0209161267</v>
      </c>
    </row>
    <row r="13" spans="1:2" s="17" customFormat="1" x14ac:dyDescent="0.5">
      <c r="A13" s="19" t="s">
        <v>7</v>
      </c>
      <c r="B13" s="18">
        <f>B11*B7</f>
        <v>-26885422.47447186</v>
      </c>
    </row>
    <row r="14" spans="1:2" s="17" customFormat="1" x14ac:dyDescent="0.5"/>
  </sheetData>
  <mergeCells count="1">
    <mergeCell ref="A1:B1"/>
  </mergeCells>
  <dataValidations count="1">
    <dataValidation type="decimal" allowBlank="1" showInputMessage="1" showErrorMessage="1" sqref="B6 CS6 MO6 WK6 AGG6 AQC6 AZY6 BJU6 BTQ6 CDM6 CNI6 CXE6 DHA6 DQW6 EAS6 EKO6 EUK6 FEG6 FOC6 FXY6 GHU6 GRQ6 HBM6 HLI6 HVE6 IFA6 IOW6 IYS6 JIO6 JSK6 KCG6 KMC6 KVY6 LFU6 LPQ6 LZM6 MJI6 MTE6 NDA6 NMW6 NWS6 OGO6 OQK6 PAG6 PKC6 PTY6 QDU6 QNQ6 QXM6 RHI6 RRE6 SBA6 SKW6 SUS6 TEO6 TOK6 TYG6 UIC6 URY6 VBU6 VLQ6 VVM6 WFI6 WPE6 B65542 CS65542 MO65542 WK65542 AGG65542 AQC65542 AZY65542 BJU65542 BTQ65542 CDM65542 CNI65542 CXE65542 DHA65542 DQW65542 EAS65542 EKO65542 EUK65542 FEG65542 FOC65542 FXY65542 GHU65542 GRQ65542 HBM65542 HLI65542 HVE65542 IFA65542 IOW65542 IYS65542 JIO65542 JSK65542 KCG65542 KMC65542 KVY65542 LFU65542 LPQ65542 LZM65542 MJI65542 MTE65542 NDA65542 NMW65542 NWS65542 OGO65542 OQK65542 PAG65542 PKC65542 PTY65542 QDU65542 QNQ65542 QXM65542 RHI65542 RRE65542 SBA65542 SKW65542 SUS65542 TEO65542 TOK65542 TYG65542 UIC65542 URY65542 VBU65542 VLQ65542 VVM65542 WFI65542 WPE65542 B131078 CS131078 MO131078 WK131078 AGG131078 AQC131078 AZY131078 BJU131078 BTQ131078 CDM131078 CNI131078 CXE131078 DHA131078 DQW131078 EAS131078 EKO131078 EUK131078 FEG131078 FOC131078 FXY131078 GHU131078 GRQ131078 HBM131078 HLI131078 HVE131078 IFA131078 IOW131078 IYS131078 JIO131078 JSK131078 KCG131078 KMC131078 KVY131078 LFU131078 LPQ131078 LZM131078 MJI131078 MTE131078 NDA131078 NMW131078 NWS131078 OGO131078 OQK131078 PAG131078 PKC131078 PTY131078 QDU131078 QNQ131078 QXM131078 RHI131078 RRE131078 SBA131078 SKW131078 SUS131078 TEO131078 TOK131078 TYG131078 UIC131078 URY131078 VBU131078 VLQ131078 VVM131078 WFI131078 WPE131078 B196614 CS196614 MO196614 WK196614 AGG196614 AQC196614 AZY196614 BJU196614 BTQ196614 CDM196614 CNI196614 CXE196614 DHA196614 DQW196614 EAS196614 EKO196614 EUK196614 FEG196614 FOC196614 FXY196614 GHU196614 GRQ196614 HBM196614 HLI196614 HVE196614 IFA196614 IOW196614 IYS196614 JIO196614 JSK196614 KCG196614 KMC196614 KVY196614 LFU196614 LPQ196614 LZM196614 MJI196614 MTE196614 NDA196614 NMW196614 NWS196614 OGO196614 OQK196614 PAG196614 PKC196614 PTY196614 QDU196614 QNQ196614 QXM196614 RHI196614 RRE196614 SBA196614 SKW196614 SUS196614 TEO196614 TOK196614 TYG196614 UIC196614 URY196614 VBU196614 VLQ196614 VVM196614 WFI196614 WPE196614 B262150 CS262150 MO262150 WK262150 AGG262150 AQC262150 AZY262150 BJU262150 BTQ262150 CDM262150 CNI262150 CXE262150 DHA262150 DQW262150 EAS262150 EKO262150 EUK262150 FEG262150 FOC262150 FXY262150 GHU262150 GRQ262150 HBM262150 HLI262150 HVE262150 IFA262150 IOW262150 IYS262150 JIO262150 JSK262150 KCG262150 KMC262150 KVY262150 LFU262150 LPQ262150 LZM262150 MJI262150 MTE262150 NDA262150 NMW262150 NWS262150 OGO262150 OQK262150 PAG262150 PKC262150 PTY262150 QDU262150 QNQ262150 QXM262150 RHI262150 RRE262150 SBA262150 SKW262150 SUS262150 TEO262150 TOK262150 TYG262150 UIC262150 URY262150 VBU262150 VLQ262150 VVM262150 WFI262150 WPE262150 B327686 CS327686 MO327686 WK327686 AGG327686 AQC327686 AZY327686 BJU327686 BTQ327686 CDM327686 CNI327686 CXE327686 DHA327686 DQW327686 EAS327686 EKO327686 EUK327686 FEG327686 FOC327686 FXY327686 GHU327686 GRQ327686 HBM327686 HLI327686 HVE327686 IFA327686 IOW327686 IYS327686 JIO327686 JSK327686 KCG327686 KMC327686 KVY327686 LFU327686 LPQ327686 LZM327686 MJI327686 MTE327686 NDA327686 NMW327686 NWS327686 OGO327686 OQK327686 PAG327686 PKC327686 PTY327686 QDU327686 QNQ327686 QXM327686 RHI327686 RRE327686 SBA327686 SKW327686 SUS327686 TEO327686 TOK327686 TYG327686 UIC327686 URY327686 VBU327686 VLQ327686 VVM327686 WFI327686 WPE327686 B393222 CS393222 MO393222 WK393222 AGG393222 AQC393222 AZY393222 BJU393222 BTQ393222 CDM393222 CNI393222 CXE393222 DHA393222 DQW393222 EAS393222 EKO393222 EUK393222 FEG393222 FOC393222 FXY393222 GHU393222 GRQ393222 HBM393222 HLI393222 HVE393222 IFA393222 IOW393222 IYS393222 JIO393222 JSK393222 KCG393222 KMC393222 KVY393222 LFU393222 LPQ393222 LZM393222 MJI393222 MTE393222 NDA393222 NMW393222 NWS393222 OGO393222 OQK393222 PAG393222 PKC393222 PTY393222 QDU393222 QNQ393222 QXM393222 RHI393222 RRE393222 SBA393222 SKW393222 SUS393222 TEO393222 TOK393222 TYG393222 UIC393222 URY393222 VBU393222 VLQ393222 VVM393222 WFI393222 WPE393222 B458758 CS458758 MO458758 WK458758 AGG458758 AQC458758 AZY458758 BJU458758 BTQ458758 CDM458758 CNI458758 CXE458758 DHA458758 DQW458758 EAS458758 EKO458758 EUK458758 FEG458758 FOC458758 FXY458758 GHU458758 GRQ458758 HBM458758 HLI458758 HVE458758 IFA458758 IOW458758 IYS458758 JIO458758 JSK458758 KCG458758 KMC458758 KVY458758 LFU458758 LPQ458758 LZM458758 MJI458758 MTE458758 NDA458758 NMW458758 NWS458758 OGO458758 OQK458758 PAG458758 PKC458758 PTY458758 QDU458758 QNQ458758 QXM458758 RHI458758 RRE458758 SBA458758 SKW458758 SUS458758 TEO458758 TOK458758 TYG458758 UIC458758 URY458758 VBU458758 VLQ458758 VVM458758 WFI458758 WPE458758 B524294 CS524294 MO524294 WK524294 AGG524294 AQC524294 AZY524294 BJU524294 BTQ524294 CDM524294 CNI524294 CXE524294 DHA524294 DQW524294 EAS524294 EKO524294 EUK524294 FEG524294 FOC524294 FXY524294 GHU524294 GRQ524294 HBM524294 HLI524294 HVE524294 IFA524294 IOW524294 IYS524294 JIO524294 JSK524294 KCG524294 KMC524294 KVY524294 LFU524294 LPQ524294 LZM524294 MJI524294 MTE524294 NDA524294 NMW524294 NWS524294 OGO524294 OQK524294 PAG524294 PKC524294 PTY524294 QDU524294 QNQ524294 QXM524294 RHI524294 RRE524294 SBA524294 SKW524294 SUS524294 TEO524294 TOK524294 TYG524294 UIC524294 URY524294 VBU524294 VLQ524294 VVM524294 WFI524294 WPE524294 B589830 CS589830 MO589830 WK589830 AGG589830 AQC589830 AZY589830 BJU589830 BTQ589830 CDM589830 CNI589830 CXE589830 DHA589830 DQW589830 EAS589830 EKO589830 EUK589830 FEG589830 FOC589830 FXY589830 GHU589830 GRQ589830 HBM589830 HLI589830 HVE589830 IFA589830 IOW589830 IYS589830 JIO589830 JSK589830 KCG589830 KMC589830 KVY589830 LFU589830 LPQ589830 LZM589830 MJI589830 MTE589830 NDA589830 NMW589830 NWS589830 OGO589830 OQK589830 PAG589830 PKC589830 PTY589830 QDU589830 QNQ589830 QXM589830 RHI589830 RRE589830 SBA589830 SKW589830 SUS589830 TEO589830 TOK589830 TYG589830 UIC589830 URY589830 VBU589830 VLQ589830 VVM589830 WFI589830 WPE589830 B655366 CS655366 MO655366 WK655366 AGG655366 AQC655366 AZY655366 BJU655366 BTQ655366 CDM655366 CNI655366 CXE655366 DHA655366 DQW655366 EAS655366 EKO655366 EUK655366 FEG655366 FOC655366 FXY655366 GHU655366 GRQ655366 HBM655366 HLI655366 HVE655366 IFA655366 IOW655366 IYS655366 JIO655366 JSK655366 KCG655366 KMC655366 KVY655366 LFU655366 LPQ655366 LZM655366 MJI655366 MTE655366 NDA655366 NMW655366 NWS655366 OGO655366 OQK655366 PAG655366 PKC655366 PTY655366 QDU655366 QNQ655366 QXM655366 RHI655366 RRE655366 SBA655366 SKW655366 SUS655366 TEO655366 TOK655366 TYG655366 UIC655366 URY655366 VBU655366 VLQ655366 VVM655366 WFI655366 WPE655366 B720902 CS720902 MO720902 WK720902 AGG720902 AQC720902 AZY720902 BJU720902 BTQ720902 CDM720902 CNI720902 CXE720902 DHA720902 DQW720902 EAS720902 EKO720902 EUK720902 FEG720902 FOC720902 FXY720902 GHU720902 GRQ720902 HBM720902 HLI720902 HVE720902 IFA720902 IOW720902 IYS720902 JIO720902 JSK720902 KCG720902 KMC720902 KVY720902 LFU720902 LPQ720902 LZM720902 MJI720902 MTE720902 NDA720902 NMW720902 NWS720902 OGO720902 OQK720902 PAG720902 PKC720902 PTY720902 QDU720902 QNQ720902 QXM720902 RHI720902 RRE720902 SBA720902 SKW720902 SUS720902 TEO720902 TOK720902 TYG720902 UIC720902 URY720902 VBU720902 VLQ720902 VVM720902 WFI720902 WPE720902 B786438 CS786438 MO786438 WK786438 AGG786438 AQC786438 AZY786438 BJU786438 BTQ786438 CDM786438 CNI786438 CXE786438 DHA786438 DQW786438 EAS786438 EKO786438 EUK786438 FEG786438 FOC786438 FXY786438 GHU786438 GRQ786438 HBM786438 HLI786438 HVE786438 IFA786438 IOW786438 IYS786438 JIO786438 JSK786438 KCG786438 KMC786438 KVY786438 LFU786438 LPQ786438 LZM786438 MJI786438 MTE786438 NDA786438 NMW786438 NWS786438 OGO786438 OQK786438 PAG786438 PKC786438 PTY786438 QDU786438 QNQ786438 QXM786438 RHI786438 RRE786438 SBA786438 SKW786438 SUS786438 TEO786438 TOK786438 TYG786438 UIC786438 URY786438 VBU786438 VLQ786438 VVM786438 WFI786438 WPE786438 B851974 CS851974 MO851974 WK851974 AGG851974 AQC851974 AZY851974 BJU851974 BTQ851974 CDM851974 CNI851974 CXE851974 DHA851974 DQW851974 EAS851974 EKO851974 EUK851974 FEG851974 FOC851974 FXY851974 GHU851974 GRQ851974 HBM851974 HLI851974 HVE851974 IFA851974 IOW851974 IYS851974 JIO851974 JSK851974 KCG851974 KMC851974 KVY851974 LFU851974 LPQ851974 LZM851974 MJI851974 MTE851974 NDA851974 NMW851974 NWS851974 OGO851974 OQK851974 PAG851974 PKC851974 PTY851974 QDU851974 QNQ851974 QXM851974 RHI851974 RRE851974 SBA851974 SKW851974 SUS851974 TEO851974 TOK851974 TYG851974 UIC851974 URY851974 VBU851974 VLQ851974 VVM851974 WFI851974 WPE851974 B917510 CS917510 MO917510 WK917510 AGG917510 AQC917510 AZY917510 BJU917510 BTQ917510 CDM917510 CNI917510 CXE917510 DHA917510 DQW917510 EAS917510 EKO917510 EUK917510 FEG917510 FOC917510 FXY917510 GHU917510 GRQ917510 HBM917510 HLI917510 HVE917510 IFA917510 IOW917510 IYS917510 JIO917510 JSK917510 KCG917510 KMC917510 KVY917510 LFU917510 LPQ917510 LZM917510 MJI917510 MTE917510 NDA917510 NMW917510 NWS917510 OGO917510 OQK917510 PAG917510 PKC917510 PTY917510 QDU917510 QNQ917510 QXM917510 RHI917510 RRE917510 SBA917510 SKW917510 SUS917510 TEO917510 TOK917510 TYG917510 UIC917510 URY917510 VBU917510 VLQ917510 VVM917510 WFI917510 WPE917510 B983046 CS983046 MO983046 WK983046 AGG983046 AQC983046 AZY983046 BJU983046 BTQ983046 CDM983046 CNI983046 CXE983046 DHA983046 DQW983046 EAS983046 EKO983046 EUK983046 FEG983046 FOC983046 FXY983046 GHU983046 GRQ983046 HBM983046 HLI983046 HVE983046 IFA983046 IOW983046 IYS983046 JIO983046 JSK983046 KCG983046 KMC983046 KVY983046 LFU983046 LPQ983046 LZM983046 MJI983046 MTE983046 NDA983046 NMW983046 NWS983046 OGO983046 OQK983046 PAG983046 PKC983046 PTY983046 QDU983046 QNQ983046 QXM983046 RHI983046 RRE983046 SBA983046 SKW983046 SUS983046 TEO983046 TOK983046 TYG983046 UIC983046 URY983046 VBU983046 VLQ983046 VVM983046 WFI983046 WPE983046" xr:uid="{535F1E1B-66A0-406B-B5C6-4A65C5435CFD}">
      <formula1>0.0000001</formula1>
      <formula2>100</formula2>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7689FD0-8A83-4177-AB1F-6DCB90C98F07}">
  <sheetPr codeName="Feuil9"/>
  <dimension ref="A4:K247"/>
  <sheetViews>
    <sheetView zoomScaleNormal="100" zoomScaleSheetLayoutView="75" workbookViewId="0">
      <pane ySplit="5" topLeftCell="A6" activePane="bottomLeft" state="frozen"/>
      <selection activeCell="B9" sqref="B9"/>
      <selection pane="bottomLeft" activeCell="B9" sqref="B9"/>
    </sheetView>
  </sheetViews>
  <sheetFormatPr baseColWidth="10" defaultColWidth="11.453125" defaultRowHeight="18.5" x14ac:dyDescent="0.45"/>
  <cols>
    <col min="1" max="1" width="7.7265625" style="2" customWidth="1"/>
    <col min="2" max="2" width="5" style="3" customWidth="1"/>
    <col min="3" max="3" width="14.453125" style="1" customWidth="1"/>
    <col min="4" max="4" width="30.81640625" style="3" customWidth="1"/>
    <col min="5" max="5" width="15.1796875" style="3" bestFit="1" customWidth="1"/>
    <col min="6" max="6" width="17" style="3" customWidth="1"/>
    <col min="7" max="7" width="14.26953125" style="3" bestFit="1" customWidth="1"/>
    <col min="8" max="8" width="15" style="3" customWidth="1"/>
    <col min="9" max="9" width="18.81640625" style="3" customWidth="1"/>
    <col min="10" max="10" width="5" style="1" customWidth="1"/>
    <col min="11" max="11" width="7.7265625" style="2" customWidth="1"/>
    <col min="12" max="16384" width="11.453125" style="1"/>
  </cols>
  <sheetData>
    <row r="4" spans="1:11" s="1" customFormat="1" x14ac:dyDescent="0.45">
      <c r="A4" s="15"/>
      <c r="B4" s="3"/>
      <c r="D4" s="3"/>
      <c r="E4" s="3"/>
      <c r="F4" s="3"/>
      <c r="G4" s="3"/>
      <c r="H4" s="3"/>
      <c r="I4" s="3"/>
      <c r="K4" s="15"/>
    </row>
    <row r="5" spans="1:11" s="1" customFormat="1" ht="31" x14ac:dyDescent="0.35">
      <c r="A5" s="2"/>
      <c r="B5" s="14"/>
      <c r="C5" s="12" t="s">
        <v>6</v>
      </c>
      <c r="D5" s="12" t="s">
        <v>5</v>
      </c>
      <c r="E5" s="13" t="s">
        <v>4</v>
      </c>
      <c r="F5" s="12" t="s">
        <v>3</v>
      </c>
      <c r="G5" s="12" t="s">
        <v>2</v>
      </c>
      <c r="H5" s="12" t="s">
        <v>1</v>
      </c>
      <c r="I5" s="11" t="s">
        <v>0</v>
      </c>
      <c r="K5" s="2"/>
    </row>
    <row r="6" spans="1:11" s="1" customFormat="1" x14ac:dyDescent="0.35">
      <c r="A6" s="2"/>
      <c r="B6" s="10"/>
      <c r="C6" s="8">
        <v>0</v>
      </c>
      <c r="D6" s="7">
        <f>'Page d''acceuil'!B8</f>
        <v>42005</v>
      </c>
      <c r="E6" s="6"/>
      <c r="F6" s="6">
        <v>0</v>
      </c>
      <c r="G6" s="6">
        <v>0</v>
      </c>
      <c r="H6" s="6">
        <v>0</v>
      </c>
      <c r="I6" s="6">
        <f>'Page d''acceuil'!B3</f>
        <v>21700000</v>
      </c>
      <c r="K6" s="2"/>
    </row>
    <row r="7" spans="1:11" s="1" customFormat="1" x14ac:dyDescent="0.45">
      <c r="A7" s="9"/>
      <c r="B7" s="4"/>
      <c r="C7" s="8">
        <v>1</v>
      </c>
      <c r="D7" s="7">
        <f>IF(DATE(YEAR($D$6),MONTH($D$6)+C7,DAY($D$6)-1)&gt;'Page d''acceuil'!$B$9,"",DATE(YEAR($D$6),MONTH($D$6)+C7,DAY($D$6)-1))</f>
        <v>42035</v>
      </c>
      <c r="E7" s="6">
        <f>IF(D7&lt;&gt;"",ABS('Page d''acceuil'!$B$11),"")</f>
        <v>448090.37457453099</v>
      </c>
      <c r="F7" s="6">
        <f>IF(D7&lt;&gt;"",E7-G7-H7,"")</f>
        <v>289409.12457453099</v>
      </c>
      <c r="G7" s="6">
        <f>IF(D7&lt;&gt;"",$I6*'Page d''acceuil'!$B$4/12,"")</f>
        <v>135625</v>
      </c>
      <c r="H7" s="6">
        <f>IF(D7&lt;&gt;"",G7*'Page d''acceuil'!$B$5,"")</f>
        <v>23056.25</v>
      </c>
      <c r="I7" s="6">
        <f>IF(D7&lt;&gt;"",I6-F7,"")</f>
        <v>21410590.875425469</v>
      </c>
      <c r="K7" s="9"/>
    </row>
    <row r="8" spans="1:11" s="1" customFormat="1" x14ac:dyDescent="0.45">
      <c r="A8" s="2"/>
      <c r="B8" s="4"/>
      <c r="C8" s="8">
        <v>2</v>
      </c>
      <c r="D8" s="7">
        <f>IF(DATE(YEAR($D$6),MONTH($D$6)+C8,DAY($D$6)-1)&gt;'Page d''acceuil'!$B$9,"",DATE(YEAR($D$6),MONTH($D$6)+C8,DAY($D$6)-1))</f>
        <v>42063</v>
      </c>
      <c r="E8" s="6">
        <f>IF(D8&lt;&gt;"",ABS('Page d''acceuil'!$B$11),"")</f>
        <v>448090.37457453099</v>
      </c>
      <c r="F8" s="6">
        <f>IF(D8&lt;&gt;"",E8-G8-H8,"")</f>
        <v>291525.42879798223</v>
      </c>
      <c r="G8" s="6">
        <f>IF(D8&lt;&gt;"",$I7*'Page d''acceuil'!$B$4/12,"")</f>
        <v>133816.19297140918</v>
      </c>
      <c r="H8" s="6">
        <f>IF(D8&lt;&gt;"",G8*'Page d''acceuil'!$B$5,"")</f>
        <v>22748.752805139564</v>
      </c>
      <c r="I8" s="6">
        <f>IF(D8&lt;&gt;"",I7-F8,"")</f>
        <v>21119065.446627486</v>
      </c>
      <c r="K8" s="2"/>
    </row>
    <row r="9" spans="1:11" s="1" customFormat="1" x14ac:dyDescent="0.45">
      <c r="A9" s="2"/>
      <c r="B9" s="4"/>
      <c r="C9" s="8">
        <v>3</v>
      </c>
      <c r="D9" s="7">
        <f>IF(DATE(YEAR($D$6),MONTH($D$6)+C9,DAY($D$6)-1)&gt;'Page d''acceuil'!$B$9,"",DATE(YEAR($D$6),MONTH($D$6)+C9,DAY($D$6)-1))</f>
        <v>42094</v>
      </c>
      <c r="E9" s="6">
        <f>IF(D9&lt;&gt;"",ABS('Page d''acceuil'!$B$11),"")</f>
        <v>448090.37457453099</v>
      </c>
      <c r="F9" s="6">
        <f>IF(D9&lt;&gt;"",E9-G9-H9,"")</f>
        <v>293657.2084960675</v>
      </c>
      <c r="G9" s="6">
        <f>IF(D9&lt;&gt;"",$I8*'Page d''acceuil'!$B$4/12,"")</f>
        <v>131994.15904142178</v>
      </c>
      <c r="H9" s="6">
        <f>IF(D9&lt;&gt;"",G9*'Page d''acceuil'!$B$5,"")</f>
        <v>22439.007037041705</v>
      </c>
      <c r="I9" s="6">
        <f>IF(D9&lt;&gt;"",I8-F9,"")</f>
        <v>20825408.238131419</v>
      </c>
      <c r="K9" s="2"/>
    </row>
    <row r="10" spans="1:11" s="1" customFormat="1" x14ac:dyDescent="0.45">
      <c r="A10" s="2"/>
      <c r="B10" s="4"/>
      <c r="C10" s="8">
        <v>4</v>
      </c>
      <c r="D10" s="7">
        <f>IF(DATE(YEAR($D$6),MONTH($D$6)+C10,DAY($D$6)-1)&gt;'Page d''acceuil'!$B$9,"",DATE(YEAR($D$6),MONTH($D$6)+C10,DAY($D$6)-1))</f>
        <v>42124</v>
      </c>
      <c r="E10" s="6">
        <f>IF(D10&lt;&gt;"",ABS('Page d''acceuil'!$B$11),"")</f>
        <v>448090.37457453099</v>
      </c>
      <c r="F10" s="6">
        <f>IF(D10&lt;&gt;"",E10-G10-H10,"")</f>
        <v>295804.57683319494</v>
      </c>
      <c r="G10" s="6">
        <f>IF(D10&lt;&gt;"",$I9*'Page d''acceuil'!$B$4/12,"")</f>
        <v>130158.80148832138</v>
      </c>
      <c r="H10" s="6">
        <f>IF(D10&lt;&gt;"",G10*'Page d''acceuil'!$B$5,"")</f>
        <v>22126.996253014637</v>
      </c>
      <c r="I10" s="6">
        <f>IF(D10&lt;&gt;"",I9-F10,"")</f>
        <v>20529603.661298223</v>
      </c>
      <c r="K10" s="2"/>
    </row>
    <row r="11" spans="1:11" s="1" customFormat="1" x14ac:dyDescent="0.45">
      <c r="A11" s="2"/>
      <c r="B11" s="4"/>
      <c r="C11" s="8">
        <v>5</v>
      </c>
      <c r="D11" s="7">
        <f>IF(DATE(YEAR($D$6),MONTH($D$6)+C11,DAY($D$6)-1)&gt;'Page d''acceuil'!$B$9,"",DATE(YEAR($D$6),MONTH($D$6)+C11,DAY($D$6)-1))</f>
        <v>42155</v>
      </c>
      <c r="E11" s="6">
        <f>IF(D11&lt;&gt;"",ABS('Page d''acceuil'!$B$11),"")</f>
        <v>448090.37457453099</v>
      </c>
      <c r="F11" s="6">
        <f>IF(D11&lt;&gt;"",E11-G11-H11,"")</f>
        <v>297967.64780128776</v>
      </c>
      <c r="G11" s="6">
        <f>IF(D11&lt;&gt;"",$I10*'Page d''acceuil'!$B$4/12,"")</f>
        <v>128310.02288311388</v>
      </c>
      <c r="H11" s="6">
        <f>IF(D11&lt;&gt;"",G11*'Page d''acceuil'!$B$5,"")</f>
        <v>21812.70389012936</v>
      </c>
      <c r="I11" s="6">
        <f>IF(D11&lt;&gt;"",I10-F11,"")</f>
        <v>20231636.013496935</v>
      </c>
      <c r="K11" s="2"/>
    </row>
    <row r="12" spans="1:11" s="1" customFormat="1" x14ac:dyDescent="0.45">
      <c r="A12" s="2"/>
      <c r="B12" s="4"/>
      <c r="C12" s="8">
        <v>6</v>
      </c>
      <c r="D12" s="7">
        <f>IF(DATE(YEAR($D$6),MONTH($D$6)+C12,DAY($D$6)-1)&gt;'Page d''acceuil'!$B$9,"",DATE(YEAR($D$6),MONTH($D$6)+C12,DAY($D$6)-1))</f>
        <v>42185</v>
      </c>
      <c r="E12" s="6">
        <f>IF(D12&lt;&gt;"",ABS('Page d''acceuil'!$B$11),"")</f>
        <v>448090.37457453099</v>
      </c>
      <c r="F12" s="6">
        <f>IF(D12&lt;&gt;"",E12-G12-H12,"")</f>
        <v>300146.53622583463</v>
      </c>
      <c r="G12" s="6">
        <f>IF(D12&lt;&gt;"",$I11*'Page d''acceuil'!$B$4/12,"")</f>
        <v>126447.72508435584</v>
      </c>
      <c r="H12" s="6">
        <f>IF(D12&lt;&gt;"",G12*'Page d''acceuil'!$B$5,"")</f>
        <v>21496.113264340496</v>
      </c>
      <c r="I12" s="6">
        <f>IF(D12&lt;&gt;"",I11-F12,"")</f>
        <v>19931489.477271102</v>
      </c>
      <c r="K12" s="2"/>
    </row>
    <row r="13" spans="1:11" s="1" customFormat="1" x14ac:dyDescent="0.45">
      <c r="A13" s="2"/>
      <c r="B13" s="4"/>
      <c r="C13" s="8">
        <v>7</v>
      </c>
      <c r="D13" s="7">
        <f>IF(DATE(YEAR($D$6),MONTH($D$6)+C13,DAY($D$6)-1)&gt;'Page d''acceuil'!$B$9,"",DATE(YEAR($D$6),MONTH($D$6)+C13,DAY($D$6)-1))</f>
        <v>42216</v>
      </c>
      <c r="E13" s="6">
        <f>IF(D13&lt;&gt;"",ABS('Page d''acceuil'!$B$11),"")</f>
        <v>448090.37457453099</v>
      </c>
      <c r="F13" s="6">
        <f>IF(D13&lt;&gt;"",E13-G13-H13,"")</f>
        <v>302341.35777198605</v>
      </c>
      <c r="G13" s="6">
        <f>IF(D13&lt;&gt;"",$I12*'Page d''acceuil'!$B$4/12,"")</f>
        <v>124571.80923294439</v>
      </c>
      <c r="H13" s="6">
        <f>IF(D13&lt;&gt;"",G13*'Page d''acceuil'!$B$5,"")</f>
        <v>21177.207569600549</v>
      </c>
      <c r="I13" s="6">
        <f>IF(D13&lt;&gt;"",I12-F13,"")</f>
        <v>19629148.119499117</v>
      </c>
      <c r="K13" s="2"/>
    </row>
    <row r="14" spans="1:11" s="1" customFormat="1" x14ac:dyDescent="0.45">
      <c r="A14" s="2"/>
      <c r="B14" s="4"/>
      <c r="C14" s="8">
        <v>8</v>
      </c>
      <c r="D14" s="7">
        <f>IF(DATE(YEAR($D$6),MONTH($D$6)+C14,DAY($D$6)-1)&gt;'Page d''acceuil'!$B$9,"",DATE(YEAR($D$6),MONTH($D$6)+C14,DAY($D$6)-1))</f>
        <v>42247</v>
      </c>
      <c r="E14" s="6">
        <f>IF(D14&lt;&gt;"",ABS('Page d''acceuil'!$B$11),"")</f>
        <v>448090.37457453099</v>
      </c>
      <c r="F14" s="6">
        <f>IF(D14&lt;&gt;"",E14-G14-H14,"")</f>
        <v>304552.22895069368</v>
      </c>
      <c r="G14" s="6">
        <f>IF(D14&lt;&gt;"",$I13*'Page d''acceuil'!$B$4/12,"")</f>
        <v>122682.17574686947</v>
      </c>
      <c r="H14" s="6">
        <f>IF(D14&lt;&gt;"",G14*'Page d''acceuil'!$B$5,"")</f>
        <v>20855.969876967811</v>
      </c>
      <c r="I14" s="6">
        <f>IF(D14&lt;&gt;"",I13-F14,"")</f>
        <v>19324595.890548423</v>
      </c>
      <c r="K14" s="2"/>
    </row>
    <row r="15" spans="1:11" s="1" customFormat="1" x14ac:dyDescent="0.45">
      <c r="A15" s="2"/>
      <c r="B15" s="4"/>
      <c r="C15" s="8">
        <v>9</v>
      </c>
      <c r="D15" s="7">
        <f>IF(DATE(YEAR($D$6),MONTH($D$6)+C15,DAY($D$6)-1)&gt;'Page d''acceuil'!$B$9,"",DATE(YEAR($D$6),MONTH($D$6)+C15,DAY($D$6)-1))</f>
        <v>42277</v>
      </c>
      <c r="E15" s="6">
        <f>IF(D15&lt;&gt;"",ABS('Page d''acceuil'!$B$11),"")</f>
        <v>448090.37457453099</v>
      </c>
      <c r="F15" s="6">
        <f>IF(D15&lt;&gt;"",E15-G15-H15,"")</f>
        <v>306779.26712489565</v>
      </c>
      <c r="G15" s="6">
        <f>IF(D15&lt;&gt;"",$I14*'Page d''acceuil'!$B$4/12,"")</f>
        <v>120778.72431592764</v>
      </c>
      <c r="H15" s="6">
        <f>IF(D15&lt;&gt;"",G15*'Page d''acceuil'!$B$5,"")</f>
        <v>20532.383133707699</v>
      </c>
      <c r="I15" s="6">
        <f>IF(D15&lt;&gt;"",I14-F15,"")</f>
        <v>19017816.623423528</v>
      </c>
      <c r="K15" s="2"/>
    </row>
    <row r="16" spans="1:11" s="1" customFormat="1" x14ac:dyDescent="0.45">
      <c r="A16" s="2"/>
      <c r="B16" s="4"/>
      <c r="C16" s="8">
        <v>10</v>
      </c>
      <c r="D16" s="7">
        <f>IF(DATE(YEAR($D$6),MONTH($D$6)+C16,DAY($D$6)-1)&gt;'Page d''acceuil'!$B$9,"",DATE(YEAR($D$6),MONTH($D$6)+C16,DAY($D$6)-1))</f>
        <v>42308</v>
      </c>
      <c r="E16" s="6">
        <f>IF(D16&lt;&gt;"",ABS('Page d''acceuil'!$B$11),"")</f>
        <v>448090.37457453099</v>
      </c>
      <c r="F16" s="6">
        <f>IF(D16&lt;&gt;"",E16-G16-H16,"")</f>
        <v>309022.59051574644</v>
      </c>
      <c r="G16" s="6">
        <f>IF(D16&lt;&gt;"",$I15*'Page d''acceuil'!$B$4/12,"")</f>
        <v>118861.35389639705</v>
      </c>
      <c r="H16" s="6">
        <f>IF(D16&lt;&gt;"",G16*'Page d''acceuil'!$B$5,"")</f>
        <v>20206.4301623875</v>
      </c>
      <c r="I16" s="6">
        <f>IF(D16&lt;&gt;"",I15-F16,"")</f>
        <v>18708794.03290778</v>
      </c>
      <c r="K16" s="2"/>
    </row>
    <row r="17" spans="1:11" s="1" customFormat="1" x14ac:dyDescent="0.45">
      <c r="A17" s="2"/>
      <c r="B17" s="4"/>
      <c r="C17" s="8">
        <v>11</v>
      </c>
      <c r="D17" s="7">
        <f>IF(DATE(YEAR($D$6),MONTH($D$6)+C17,DAY($D$6)-1)&gt;'Page d''acceuil'!$B$9,"",DATE(YEAR($D$6),MONTH($D$6)+C17,DAY($D$6)-1))</f>
        <v>42338</v>
      </c>
      <c r="E17" s="6">
        <f>IF(D17&lt;&gt;"",ABS('Page d''acceuil'!$B$11),"")</f>
        <v>448090.37457453099</v>
      </c>
      <c r="F17" s="6">
        <f>IF(D17&lt;&gt;"",E17-G17-H17,"")</f>
        <v>311282.31820889283</v>
      </c>
      <c r="G17" s="6">
        <f>IF(D17&lt;&gt;"",$I16*'Page d''acceuil'!$B$4/12,"")</f>
        <v>116929.96270567364</v>
      </c>
      <c r="H17" s="6">
        <f>IF(D17&lt;&gt;"",G17*'Page d''acceuil'!$B$5,"")</f>
        <v>19878.093659964521</v>
      </c>
      <c r="I17" s="6">
        <f>IF(D17&lt;&gt;"",I16-F17,"")</f>
        <v>18397511.714698888</v>
      </c>
      <c r="K17" s="2"/>
    </row>
    <row r="18" spans="1:11" s="1" customFormat="1" x14ac:dyDescent="0.45">
      <c r="A18" s="2"/>
      <c r="B18" s="4"/>
      <c r="C18" s="8">
        <v>12</v>
      </c>
      <c r="D18" s="7">
        <f>IF(DATE(YEAR($D$6),MONTH($D$6)+C18,DAY($D$6)-1)&gt;'Page d''acceuil'!$B$9,"",DATE(YEAR($D$6),MONTH($D$6)+C18,DAY($D$6)-1))</f>
        <v>42369</v>
      </c>
      <c r="E18" s="6">
        <f>IF(D18&lt;&gt;"",ABS('Page d''acceuil'!$B$11),"")</f>
        <v>448090.37457453099</v>
      </c>
      <c r="F18" s="6">
        <f>IF(D18&lt;&gt;"",E18-G18-H18,"")</f>
        <v>313558.57016079535</v>
      </c>
      <c r="G18" s="6">
        <f>IF(D18&lt;&gt;"",$I17*'Page d''acceuil'!$B$4/12,"")</f>
        <v>114984.44821686804</v>
      </c>
      <c r="H18" s="6">
        <f>IF(D18&lt;&gt;"",G18*'Page d''acceuil'!$B$5,"")</f>
        <v>19547.356196867568</v>
      </c>
      <c r="I18" s="6">
        <f>IF(D18&lt;&gt;"",I17-F18,"")</f>
        <v>18083953.144538093</v>
      </c>
      <c r="K18" s="2"/>
    </row>
    <row r="19" spans="1:11" s="1" customFormat="1" x14ac:dyDescent="0.45">
      <c r="A19" s="2"/>
      <c r="B19" s="4"/>
      <c r="C19" s="8">
        <v>13</v>
      </c>
      <c r="D19" s="7">
        <f>IF(DATE(YEAR($D$6),MONTH($D$6)+C19,DAY($D$6)-1)&gt;'Page d''acceuil'!$B$9,"",DATE(YEAR($D$6),MONTH($D$6)+C19,DAY($D$6)-1))</f>
        <v>42400</v>
      </c>
      <c r="E19" s="6">
        <f>IF(D19&lt;&gt;"",ABS('Page d''acceuil'!$B$11),"")</f>
        <v>448090.37457453099</v>
      </c>
      <c r="F19" s="6">
        <f>IF(D19&lt;&gt;"",E19-G19-H19,"")</f>
        <v>315851.46720509615</v>
      </c>
      <c r="G19" s="6">
        <f>IF(D19&lt;&gt;"",$I18*'Page d''acceuil'!$B$4/12,"")</f>
        <v>113024.70715336308</v>
      </c>
      <c r="H19" s="6">
        <f>IF(D19&lt;&gt;"",G19*'Page d''acceuil'!$B$5,"")</f>
        <v>19214.200216071724</v>
      </c>
      <c r="I19" s="6">
        <f>IF(D19&lt;&gt;"",I18-F19,"")</f>
        <v>17768101.677332997</v>
      </c>
      <c r="K19" s="2"/>
    </row>
    <row r="20" spans="1:11" s="1" customFormat="1" x14ac:dyDescent="0.45">
      <c r="A20" s="2"/>
      <c r="B20" s="4"/>
      <c r="C20" s="8">
        <v>14</v>
      </c>
      <c r="D20" s="7">
        <f>IF(DATE(YEAR($D$6),MONTH($D$6)+C20,DAY($D$6)-1)&gt;'Page d''acceuil'!$B$9,"",DATE(YEAR($D$6),MONTH($D$6)+C20,DAY($D$6)-1))</f>
        <v>42429</v>
      </c>
      <c r="E20" s="6">
        <f>IF(D20&lt;&gt;"",ABS('Page d''acceuil'!$B$11),"")</f>
        <v>448090.37457453099</v>
      </c>
      <c r="F20" s="6">
        <f>IF(D20&lt;&gt;"",E20-G20-H20,"")</f>
        <v>318161.13105903345</v>
      </c>
      <c r="G20" s="6">
        <f>IF(D20&lt;&gt;"",$I19*'Page d''acceuil'!$B$4/12,"")</f>
        <v>111050.63548333122</v>
      </c>
      <c r="H20" s="6">
        <f>IF(D20&lt;&gt;"",G20*'Page d''acceuil'!$B$5,"")</f>
        <v>18878.60803216631</v>
      </c>
      <c r="I20" s="6">
        <f>IF(D20&lt;&gt;"",I19-F20,"")</f>
        <v>17449940.546273965</v>
      </c>
      <c r="K20" s="2"/>
    </row>
    <row r="21" spans="1:11" s="1" customFormat="1" x14ac:dyDescent="0.45">
      <c r="A21" s="2"/>
      <c r="B21" s="4"/>
      <c r="C21" s="8">
        <v>15</v>
      </c>
      <c r="D21" s="7">
        <f>IF(DATE(YEAR($D$6),MONTH($D$6)+C21,DAY($D$6)-1)&gt;'Page d''acceuil'!$B$9,"",DATE(YEAR($D$6),MONTH($D$6)+C21,DAY($D$6)-1))</f>
        <v>42460</v>
      </c>
      <c r="E21" s="6">
        <f>IF(D21&lt;&gt;"",ABS('Page d''acceuil'!$B$11),"")</f>
        <v>448090.37457453099</v>
      </c>
      <c r="F21" s="6">
        <f>IF(D21&lt;&gt;"",E21-G21-H21,"")</f>
        <v>320487.68432990264</v>
      </c>
      <c r="G21" s="6">
        <f>IF(D21&lt;&gt;"",$I20*'Page d''acceuil'!$B$4/12,"")</f>
        <v>109062.12841421227</v>
      </c>
      <c r="H21" s="6">
        <f>IF(D21&lt;&gt;"",G21*'Page d''acceuil'!$B$5,"")</f>
        <v>18540.561830416089</v>
      </c>
      <c r="I21" s="6">
        <f>IF(D21&lt;&gt;"",I20-F21,"")</f>
        <v>17129452.861944064</v>
      </c>
      <c r="K21" s="2"/>
    </row>
    <row r="22" spans="1:11" s="1" customFormat="1" x14ac:dyDescent="0.45">
      <c r="A22" s="2"/>
      <c r="B22" s="4"/>
      <c r="C22" s="8">
        <v>16</v>
      </c>
      <c r="D22" s="7">
        <f>IF(DATE(YEAR($D$6),MONTH($D$6)+C22,DAY($D$6)-1)&gt;'Page d''acceuil'!$B$9,"",DATE(YEAR($D$6),MONTH($D$6)+C22,DAY($D$6)-1))</f>
        <v>42490</v>
      </c>
      <c r="E22" s="6">
        <f>IF(D22&lt;&gt;"",ABS('Page d''acceuil'!$B$11),"")</f>
        <v>448090.37457453099</v>
      </c>
      <c r="F22" s="6">
        <f>IF(D22&lt;&gt;"",E22-G22-H22,"")</f>
        <v>322831.25052156503</v>
      </c>
      <c r="G22" s="6">
        <f>IF(D22&lt;&gt;"",$I21*'Page d''acceuil'!$B$4/12,"")</f>
        <v>107059.0803871504</v>
      </c>
      <c r="H22" s="6">
        <f>IF(D22&lt;&gt;"",G22*'Page d''acceuil'!$B$5,"")</f>
        <v>18200.04366581557</v>
      </c>
      <c r="I22" s="6">
        <f>IF(D22&lt;&gt;"",I21-F22,"")</f>
        <v>16806621.611422498</v>
      </c>
      <c r="K22" s="2"/>
    </row>
    <row r="23" spans="1:11" s="1" customFormat="1" x14ac:dyDescent="0.45">
      <c r="A23" s="2"/>
      <c r="B23" s="4"/>
      <c r="C23" s="8">
        <v>17</v>
      </c>
      <c r="D23" s="7">
        <f>IF(DATE(YEAR($D$6),MONTH($D$6)+C23,DAY($D$6)-1)&gt;'Page d''acceuil'!$B$9,"",DATE(YEAR($D$6),MONTH($D$6)+C23,DAY($D$6)-1))</f>
        <v>42521</v>
      </c>
      <c r="E23" s="6">
        <f>IF(D23&lt;&gt;"",ABS('Page d''acceuil'!$B$11),"")</f>
        <v>448090.37457453099</v>
      </c>
      <c r="F23" s="6">
        <f>IF(D23&lt;&gt;"",E23-G23-H23,"")</f>
        <v>325191.95404100401</v>
      </c>
      <c r="G23" s="6">
        <f>IF(D23&lt;&gt;"",$I22*'Page d''acceuil'!$B$4/12,"")</f>
        <v>105041.3850713906</v>
      </c>
      <c r="H23" s="6">
        <f>IF(D23&lt;&gt;"",G23*'Page d''acceuil'!$B$5,"")</f>
        <v>17857.035462136402</v>
      </c>
      <c r="I23" s="6">
        <f>IF(D23&lt;&gt;"",I22-F23,"")</f>
        <v>16481429.657381494</v>
      </c>
      <c r="K23" s="2"/>
    </row>
    <row r="24" spans="1:11" s="1" customFormat="1" x14ac:dyDescent="0.45">
      <c r="A24" s="2"/>
      <c r="B24" s="4"/>
      <c r="C24" s="8">
        <v>18</v>
      </c>
      <c r="D24" s="7">
        <f>IF(DATE(YEAR($D$6),MONTH($D$6)+C24,DAY($D$6)-1)&gt;'Page d''acceuil'!$B$9,"",DATE(YEAR($D$6),MONTH($D$6)+C24,DAY($D$6)-1))</f>
        <v>42551</v>
      </c>
      <c r="E24" s="6">
        <f>IF(D24&lt;&gt;"",ABS('Page d''acceuil'!$B$11),"")</f>
        <v>448090.37457453099</v>
      </c>
      <c r="F24" s="6">
        <f>IF(D24&lt;&gt;"",E24-G24-H24,"")</f>
        <v>327569.92020492884</v>
      </c>
      <c r="G24" s="6">
        <f>IF(D24&lt;&gt;"",$I23*'Page d''acceuil'!$B$4/12,"")</f>
        <v>103008.93535863433</v>
      </c>
      <c r="H24" s="6">
        <f>IF(D24&lt;&gt;"",G24*'Page d''acceuil'!$B$5,"")</f>
        <v>17511.519010967837</v>
      </c>
      <c r="I24" s="6">
        <f>IF(D24&lt;&gt;"",I23-F24,"")</f>
        <v>16153859.737176565</v>
      </c>
      <c r="K24" s="2"/>
    </row>
    <row r="25" spans="1:11" s="1" customFormat="1" x14ac:dyDescent="0.45">
      <c r="A25" s="2"/>
      <c r="B25" s="4"/>
      <c r="C25" s="8">
        <v>19</v>
      </c>
      <c r="D25" s="7">
        <f>IF(DATE(YEAR($D$6),MONTH($D$6)+C25,DAY($D$6)-1)&gt;'Page d''acceuil'!$B$9,"",DATE(YEAR($D$6),MONTH($D$6)+C25,DAY($D$6)-1))</f>
        <v>42582</v>
      </c>
      <c r="E25" s="6">
        <f>IF(D25&lt;&gt;"",ABS('Page d''acceuil'!$B$11),"")</f>
        <v>448090.37457453099</v>
      </c>
      <c r="F25" s="6">
        <f>IF(D25&lt;&gt;"",E25-G25-H25,"")</f>
        <v>329965.27524642734</v>
      </c>
      <c r="G25" s="6">
        <f>IF(D25&lt;&gt;"",$I24*'Page d''acceuil'!$B$4/12,"")</f>
        <v>100961.62335735354</v>
      </c>
      <c r="H25" s="6">
        <f>IF(D25&lt;&gt;"",G25*'Page d''acceuil'!$B$5,"")</f>
        <v>17163.475970750103</v>
      </c>
      <c r="I25" s="6">
        <f>IF(D25&lt;&gt;"",I24-F25,"")</f>
        <v>15823894.461930139</v>
      </c>
      <c r="K25" s="2"/>
    </row>
    <row r="26" spans="1:11" s="1" customFormat="1" x14ac:dyDescent="0.45">
      <c r="A26" s="2"/>
      <c r="B26" s="4"/>
      <c r="C26" s="8">
        <v>20</v>
      </c>
      <c r="D26" s="7">
        <f>IF(DATE(YEAR($D$6),MONTH($D$6)+C26,DAY($D$6)-1)&gt;'Page d''acceuil'!$B$9,"",DATE(YEAR($D$6),MONTH($D$6)+C26,DAY($D$6)-1))</f>
        <v>42613</v>
      </c>
      <c r="E26" s="6">
        <f>IF(D26&lt;&gt;"",ABS('Page d''acceuil'!$B$11),"")</f>
        <v>448090.37457453099</v>
      </c>
      <c r="F26" s="6">
        <f>IF(D26&lt;&gt;"",E26-G26-H26,"")</f>
        <v>332378.14632166683</v>
      </c>
      <c r="G26" s="6">
        <f>IF(D26&lt;&gt;"",$I25*'Page d''acceuil'!$B$4/12,"")</f>
        <v>98899.340387063377</v>
      </c>
      <c r="H26" s="6">
        <f>IF(D26&lt;&gt;"",G26*'Page d''acceuil'!$B$5,"")</f>
        <v>16812.887865800774</v>
      </c>
      <c r="I26" s="6">
        <f>IF(D26&lt;&gt;"",I25-F26,"")</f>
        <v>15491516.315608472</v>
      </c>
      <c r="K26" s="2"/>
    </row>
    <row r="27" spans="1:11" s="1" customFormat="1" x14ac:dyDescent="0.45">
      <c r="A27" s="2"/>
      <c r="B27" s="4"/>
      <c r="C27" s="8">
        <v>21</v>
      </c>
      <c r="D27" s="7">
        <f>IF(DATE(YEAR($D$6),MONTH($D$6)+C27,DAY($D$6)-1)&gt;'Page d''acceuil'!$B$9,"",DATE(YEAR($D$6),MONTH($D$6)+C27,DAY($D$6)-1))</f>
        <v>42643</v>
      </c>
      <c r="E27" s="6">
        <f>IF(D27&lt;&gt;"",ABS('Page d''acceuil'!$B$11),"")</f>
        <v>448090.37457453099</v>
      </c>
      <c r="F27" s="6">
        <f>IF(D27&lt;&gt;"",E27-G27-H27,"")</f>
        <v>334808.66151664406</v>
      </c>
      <c r="G27" s="6">
        <f>IF(D27&lt;&gt;"",$I26*'Page d''acceuil'!$B$4/12,"")</f>
        <v>96821.976972552948</v>
      </c>
      <c r="H27" s="6">
        <f>IF(D27&lt;&gt;"",G27*'Page d''acceuil'!$B$5,"")</f>
        <v>16459.736085334003</v>
      </c>
      <c r="I27" s="6">
        <f>IF(D27&lt;&gt;"",I26-F27,"")</f>
        <v>15156707.654091828</v>
      </c>
      <c r="K27" s="2"/>
    </row>
    <row r="28" spans="1:11" s="1" customFormat="1" x14ac:dyDescent="0.45">
      <c r="A28" s="2"/>
      <c r="B28" s="4"/>
      <c r="C28" s="8">
        <v>22</v>
      </c>
      <c r="D28" s="7">
        <f>IF(DATE(YEAR($D$6),MONTH($D$6)+C28,DAY($D$6)-1)&gt;'Page d''acceuil'!$B$9,"",DATE(YEAR($D$6),MONTH($D$6)+C28,DAY($D$6)-1))</f>
        <v>42674</v>
      </c>
      <c r="E28" s="6">
        <f>IF(D28&lt;&gt;"",ABS('Page d''acceuil'!$B$11),"")</f>
        <v>448090.37457453099</v>
      </c>
      <c r="F28" s="6">
        <f>IF(D28&lt;&gt;"",E28-G28-H28,"")</f>
        <v>337256.94985398452</v>
      </c>
      <c r="G28" s="6">
        <f>IF(D28&lt;&gt;"",$I27*'Page d''acceuil'!$B$4/12,"")</f>
        <v>94729.422838073922</v>
      </c>
      <c r="H28" s="6">
        <f>IF(D28&lt;&gt;"",G28*'Page d''acceuil'!$B$5,"")</f>
        <v>16104.001882472568</v>
      </c>
      <c r="I28" s="6">
        <f>IF(D28&lt;&gt;"",I27-F28,"")</f>
        <v>14819450.704237843</v>
      </c>
      <c r="K28" s="2"/>
    </row>
    <row r="29" spans="1:11" s="1" customFormat="1" x14ac:dyDescent="0.45">
      <c r="A29" s="2"/>
      <c r="B29" s="4"/>
      <c r="C29" s="8">
        <v>23</v>
      </c>
      <c r="D29" s="7">
        <f>IF(DATE(YEAR($D$6),MONTH($D$6)+C29,DAY($D$6)-1)&gt;'Page d''acceuil'!$B$9,"",DATE(YEAR($D$6),MONTH($D$6)+C29,DAY($D$6)-1))</f>
        <v>42704</v>
      </c>
      <c r="E29" s="6">
        <f>IF(D29&lt;&gt;"",ABS('Page d''acceuil'!$B$11),"")</f>
        <v>448090.37457453099</v>
      </c>
      <c r="F29" s="6">
        <f>IF(D29&lt;&gt;"",E29-G29-H29,"")</f>
        <v>339723.14129979175</v>
      </c>
      <c r="G29" s="6">
        <f>IF(D29&lt;&gt;"",$I28*'Page d''acceuil'!$B$4/12,"")</f>
        <v>92621.566901486527</v>
      </c>
      <c r="H29" s="6">
        <f>IF(D29&lt;&gt;"",G29*'Page d''acceuil'!$B$5,"")</f>
        <v>15745.66637325271</v>
      </c>
      <c r="I29" s="6">
        <f>IF(D29&lt;&gt;"",I28-F29,"")</f>
        <v>14479727.562938051</v>
      </c>
      <c r="K29" s="2"/>
    </row>
    <row r="30" spans="1:11" s="1" customFormat="1" x14ac:dyDescent="0.45">
      <c r="A30" s="2"/>
      <c r="B30" s="4"/>
      <c r="C30" s="8">
        <v>24</v>
      </c>
      <c r="D30" s="7">
        <f>IF(DATE(YEAR($D$6),MONTH($D$6)+C30,DAY($D$6)-1)&gt;'Page d''acceuil'!$B$9,"",DATE(YEAR($D$6),MONTH($D$6)+C30,DAY($D$6)-1))</f>
        <v>42735</v>
      </c>
      <c r="E30" s="6">
        <f>IF(D30&lt;&gt;"",ABS('Page d''acceuil'!$B$11),"")</f>
        <v>448090.37457453099</v>
      </c>
      <c r="F30" s="6">
        <f>IF(D30&lt;&gt;"",E30-G30-H30,"")</f>
        <v>342207.36677054648</v>
      </c>
      <c r="G30" s="6">
        <f>IF(D30&lt;&gt;"",$I29*'Page d''acceuil'!$B$4/12,"")</f>
        <v>90498.297268362818</v>
      </c>
      <c r="H30" s="6">
        <f>IF(D30&lt;&gt;"",G30*'Page d''acceuil'!$B$5,"")</f>
        <v>15384.71053562168</v>
      </c>
      <c r="I30" s="6">
        <f>IF(D30&lt;&gt;"",I29-F30,"")</f>
        <v>14137520.196167504</v>
      </c>
      <c r="K30" s="2"/>
    </row>
    <row r="31" spans="1:11" s="1" customFormat="1" x14ac:dyDescent="0.45">
      <c r="A31" s="2"/>
      <c r="B31" s="4"/>
      <c r="C31" s="8">
        <v>25</v>
      </c>
      <c r="D31" s="7">
        <f>IF(DATE(YEAR($D$6),MONTH($D$6)+C31,DAY($D$6)-1)&gt;'Page d''acceuil'!$B$9,"",DATE(YEAR($D$6),MONTH($D$6)+C31,DAY($D$6)-1))</f>
        <v>42766</v>
      </c>
      <c r="E31" s="6">
        <f>IF(D31&lt;&gt;"",ABS('Page d''acceuil'!$B$11),"")</f>
        <v>448090.37457453099</v>
      </c>
      <c r="F31" s="6">
        <f>IF(D31&lt;&gt;"",E31-G31-H31,"")</f>
        <v>344709.75814005616</v>
      </c>
      <c r="G31" s="6">
        <f>IF(D31&lt;&gt;"",$I30*'Page d''acceuil'!$B$4/12,"")</f>
        <v>88359.501226046894</v>
      </c>
      <c r="H31" s="6">
        <f>IF(D31&lt;&gt;"",G31*'Page d''acceuil'!$B$5,"")</f>
        <v>15021.115208427973</v>
      </c>
      <c r="I31" s="6">
        <f>IF(D31&lt;&gt;"",I30-F31,"")</f>
        <v>13792810.438027449</v>
      </c>
      <c r="K31" s="2"/>
    </row>
    <row r="32" spans="1:11" s="1" customFormat="1" x14ac:dyDescent="0.45">
      <c r="A32" s="2"/>
      <c r="B32" s="4"/>
      <c r="C32" s="8">
        <v>26</v>
      </c>
      <c r="D32" s="7">
        <f>IF(DATE(YEAR($D$6),MONTH($D$6)+C32,DAY($D$6)-1)&gt;'Page d''acceuil'!$B$9,"",DATE(YEAR($D$6),MONTH($D$6)+C32,DAY($D$6)-1))</f>
        <v>42794</v>
      </c>
      <c r="E32" s="6">
        <f>IF(D32&lt;&gt;"",ABS('Page d''acceuil'!$B$11),"")</f>
        <v>448090.37457453099</v>
      </c>
      <c r="F32" s="6">
        <f>IF(D32&lt;&gt;"",E32-G32-H32,"")</f>
        <v>347230.44824645529</v>
      </c>
      <c r="G32" s="6">
        <f>IF(D32&lt;&gt;"",$I31*'Page d''acceuil'!$B$4/12,"")</f>
        <v>86205.065237671559</v>
      </c>
      <c r="H32" s="6">
        <f>IF(D32&lt;&gt;"",G32*'Page d''acceuil'!$B$5,"")</f>
        <v>14654.861090404165</v>
      </c>
      <c r="I32" s="6">
        <f>IF(D32&lt;&gt;"",I31-F32,"")</f>
        <v>13445579.989780994</v>
      </c>
      <c r="K32" s="2"/>
    </row>
    <row r="33" spans="1:11" s="1" customFormat="1" x14ac:dyDescent="0.45">
      <c r="A33" s="2"/>
      <c r="B33" s="4"/>
      <c r="C33" s="8">
        <v>27</v>
      </c>
      <c r="D33" s="7">
        <f>IF(DATE(YEAR($D$6),MONTH($D$6)+C33,DAY($D$6)-1)&gt;'Page d''acceuil'!$B$9,"",DATE(YEAR($D$6),MONTH($D$6)+C33,DAY($D$6)-1))</f>
        <v>42825</v>
      </c>
      <c r="E33" s="6">
        <f>IF(D33&lt;&gt;"",ABS('Page d''acceuil'!$B$11),"")</f>
        <v>448090.37457453099</v>
      </c>
      <c r="F33" s="6">
        <f>IF(D33&lt;&gt;"",E33-G33-H33,"")</f>
        <v>349769.57089925749</v>
      </c>
      <c r="G33" s="6">
        <f>IF(D33&lt;&gt;"",$I32*'Page d''acceuil'!$B$4/12,"")</f>
        <v>84034.874936131208</v>
      </c>
      <c r="H33" s="6">
        <f>IF(D33&lt;&gt;"",G33*'Page d''acceuil'!$B$5,"")</f>
        <v>14285.928739142306</v>
      </c>
      <c r="I33" s="6">
        <f>IF(D33&lt;&gt;"",I32-F33,"")</f>
        <v>13095810.418881737</v>
      </c>
      <c r="K33" s="2"/>
    </row>
    <row r="34" spans="1:11" s="1" customFormat="1" x14ac:dyDescent="0.45">
      <c r="A34" s="2"/>
      <c r="B34" s="4"/>
      <c r="C34" s="8">
        <v>28</v>
      </c>
      <c r="D34" s="7">
        <f>IF(DATE(YEAR($D$6),MONTH($D$6)+C34,DAY($D$6)-1)&gt;'Page d''acceuil'!$B$9,"",DATE(YEAR($D$6),MONTH($D$6)+C34,DAY($D$6)-1))</f>
        <v>42855</v>
      </c>
      <c r="E34" s="6">
        <f>IF(D34&lt;&gt;"",ABS('Page d''acceuil'!$B$11),"")</f>
        <v>448090.37457453099</v>
      </c>
      <c r="F34" s="6">
        <f>IF(D34&lt;&gt;"",E34-G34-H34,"")</f>
        <v>352327.26088645827</v>
      </c>
      <c r="G34" s="6">
        <f>IF(D34&lt;&gt;"",$I33*'Page d''acceuil'!$B$4/12,"")</f>
        <v>81848.815118010854</v>
      </c>
      <c r="H34" s="6">
        <f>IF(D34&lt;&gt;"",G34*'Page d''acceuil'!$B$5,"")</f>
        <v>13914.298570061846</v>
      </c>
      <c r="I34" s="6">
        <f>IF(D34&lt;&gt;"",I33-F34,"")</f>
        <v>12743483.157995278</v>
      </c>
      <c r="K34" s="2"/>
    </row>
    <row r="35" spans="1:11" s="1" customFormat="1" x14ac:dyDescent="0.45">
      <c r="A35" s="2"/>
      <c r="B35" s="4"/>
      <c r="C35" s="8">
        <v>29</v>
      </c>
      <c r="D35" s="7">
        <f>IF(DATE(YEAR($D$6),MONTH($D$6)+C35,DAY($D$6)-1)&gt;'Page d''acceuil'!$B$9,"",DATE(YEAR($D$6),MONTH($D$6)+C35,DAY($D$6)-1))</f>
        <v>42886</v>
      </c>
      <c r="E35" s="6">
        <f>IF(D35&lt;&gt;"",ABS('Page d''acceuil'!$B$11),"")</f>
        <v>448090.37457453099</v>
      </c>
      <c r="F35" s="6">
        <f>IF(D35&lt;&gt;"",E35-G35-H35,"")</f>
        <v>354903.65398169053</v>
      </c>
      <c r="G35" s="6">
        <f>IF(D35&lt;&gt;"",$I34*'Page d''acceuil'!$B$4/12,"")</f>
        <v>79646.769737470488</v>
      </c>
      <c r="H35" s="6">
        <f>IF(D35&lt;&gt;"",G35*'Page d''acceuil'!$B$5,"")</f>
        <v>13539.950855369983</v>
      </c>
      <c r="I35" s="6">
        <f>IF(D35&lt;&gt;"",I34-F35,"")</f>
        <v>12388579.504013587</v>
      </c>
      <c r="K35" s="2"/>
    </row>
    <row r="36" spans="1:11" s="1" customFormat="1" x14ac:dyDescent="0.45">
      <c r="A36" s="2"/>
      <c r="B36" s="4"/>
      <c r="C36" s="8">
        <v>30</v>
      </c>
      <c r="D36" s="7">
        <f>IF(DATE(YEAR($D$6),MONTH($D$6)+C36,DAY($D$6)-1)&gt;'Page d''acceuil'!$B$9,"",DATE(YEAR($D$6),MONTH($D$6)+C36,DAY($D$6)-1))</f>
        <v>42916</v>
      </c>
      <c r="E36" s="6">
        <f>IF(D36&lt;&gt;"",ABS('Page d''acceuil'!$B$11),"")</f>
        <v>448090.37457453099</v>
      </c>
      <c r="F36" s="6">
        <f>IF(D36&lt;&gt;"",E36-G36-H36,"")</f>
        <v>357498.88695143163</v>
      </c>
      <c r="G36" s="6">
        <f>IF(D36&lt;&gt;"",$I35*'Page d''acceuil'!$B$4/12,"")</f>
        <v>77428.621900084909</v>
      </c>
      <c r="H36" s="6">
        <f>IF(D36&lt;&gt;"",G36*'Page d''acceuil'!$B$5,"")</f>
        <v>13162.865723014436</v>
      </c>
      <c r="I36" s="6">
        <f>IF(D36&lt;&gt;"",I35-F36,"")</f>
        <v>12031080.617062155</v>
      </c>
      <c r="K36" s="2"/>
    </row>
    <row r="37" spans="1:11" s="1" customFormat="1" x14ac:dyDescent="0.45">
      <c r="A37" s="2"/>
      <c r="B37" s="4"/>
      <c r="C37" s="8">
        <v>31</v>
      </c>
      <c r="D37" s="7">
        <f>IF(DATE(YEAR($D$6),MONTH($D$6)+C37,DAY($D$6)-1)&gt;'Page d''acceuil'!$B$9,"",DATE(YEAR($D$6),MONTH($D$6)+C37,DAY($D$6)-1))</f>
        <v>42947</v>
      </c>
      <c r="E37" s="6">
        <f>IF(D37&lt;&gt;"",ABS('Page d''acceuil'!$B$11),"")</f>
        <v>448090.37457453099</v>
      </c>
      <c r="F37" s="6">
        <f>IF(D37&lt;&gt;"",E37-G37-H37,"")</f>
        <v>360113.09756226401</v>
      </c>
      <c r="G37" s="6">
        <f>IF(D37&lt;&gt;"",$I36*'Page d''acceuil'!$B$4/12,"")</f>
        <v>75194.253856638461</v>
      </c>
      <c r="H37" s="6">
        <f>IF(D37&lt;&gt;"",G37*'Page d''acceuil'!$B$5,"")</f>
        <v>12783.02315562854</v>
      </c>
      <c r="I37" s="6">
        <f>IF(D37&lt;&gt;"",I36-F37,"")</f>
        <v>11670967.519499891</v>
      </c>
      <c r="K37" s="2"/>
    </row>
    <row r="38" spans="1:11" s="1" customFormat="1" x14ac:dyDescent="0.45">
      <c r="A38" s="2"/>
      <c r="B38" s="4"/>
      <c r="C38" s="8">
        <v>32</v>
      </c>
      <c r="D38" s="7">
        <f>IF(DATE(YEAR($D$6),MONTH($D$6)+C38,DAY($D$6)-1)&gt;'Page d''acceuil'!$B$9,"",DATE(YEAR($D$6),MONTH($D$6)+C38,DAY($D$6)-1))</f>
        <v>42978</v>
      </c>
      <c r="E38" s="6">
        <f>IF(D38&lt;&gt;"",ABS('Page d''acceuil'!$B$11),"")</f>
        <v>448090.37457453099</v>
      </c>
      <c r="F38" s="6">
        <f>IF(D38&lt;&gt;"",E38-G38-H38,"")</f>
        <v>362746.42458818801</v>
      </c>
      <c r="G38" s="6">
        <f>IF(D38&lt;&gt;"",$I37*'Page d''acceuil'!$B$4/12,"")</f>
        <v>72943.546996874313</v>
      </c>
      <c r="H38" s="6">
        <f>IF(D38&lt;&gt;"",G38*'Page d''acceuil'!$B$5,"")</f>
        <v>12400.402989468634</v>
      </c>
      <c r="I38" s="6">
        <f>IF(D38&lt;&gt;"",I37-F38,"")</f>
        <v>11308221.094911702</v>
      </c>
      <c r="K38" s="2"/>
    </row>
    <row r="39" spans="1:11" s="1" customFormat="1" x14ac:dyDescent="0.45">
      <c r="A39" s="2"/>
      <c r="B39" s="4"/>
      <c r="C39" s="8">
        <v>33</v>
      </c>
      <c r="D39" s="7">
        <f>IF(DATE(YEAR($D$6),MONTH($D$6)+C39,DAY($D$6)-1)&gt;'Page d''acceuil'!$B$9,"",DATE(YEAR($D$6),MONTH($D$6)+C39,DAY($D$6)-1))</f>
        <v>43008</v>
      </c>
      <c r="E39" s="6">
        <f>IF(D39&lt;&gt;"",ABS('Page d''acceuil'!$B$11),"")</f>
        <v>448090.37457453099</v>
      </c>
      <c r="F39" s="6">
        <f>IF(D39&lt;&gt;"",E39-G39-H39,"")</f>
        <v>365399.00781798916</v>
      </c>
      <c r="G39" s="6">
        <f>IF(D39&lt;&gt;"",$I38*'Page d''acceuil'!$B$4/12,"")</f>
        <v>70676.381843198134</v>
      </c>
      <c r="H39" s="6">
        <f>IF(D39&lt;&gt;"",G39*'Page d''acceuil'!$B$5,"")</f>
        <v>12014.984913343684</v>
      </c>
      <c r="I39" s="6">
        <f>IF(D39&lt;&gt;"",I38-F39,"")</f>
        <v>10942822.087093713</v>
      </c>
      <c r="K39" s="2"/>
    </row>
    <row r="40" spans="1:11" s="1" customFormat="1" x14ac:dyDescent="0.45">
      <c r="A40" s="2"/>
      <c r="B40" s="4"/>
      <c r="C40" s="8">
        <v>34</v>
      </c>
      <c r="D40" s="7">
        <f>IF(DATE(YEAR($D$6),MONTH($D$6)+C40,DAY($D$6)-1)&gt;'Page d''acceuil'!$B$9,"",DATE(YEAR($D$6),MONTH($D$6)+C40,DAY($D$6)-1))</f>
        <v>43039</v>
      </c>
      <c r="E40" s="6">
        <f>IF(D40&lt;&gt;"",ABS('Page d''acceuil'!$B$11),"")</f>
        <v>448090.37457453099</v>
      </c>
      <c r="F40" s="6">
        <f>IF(D40&lt;&gt;"",E40-G40-H40,"")</f>
        <v>368070.98806265823</v>
      </c>
      <c r="G40" s="6">
        <f>IF(D40&lt;&gt;"",$I39*'Page d''acceuil'!$B$4/12,"")</f>
        <v>68392.638044335705</v>
      </c>
      <c r="H40" s="6">
        <f>IF(D40&lt;&gt;"",G40*'Page d''acceuil'!$B$5,"")</f>
        <v>11626.748467537071</v>
      </c>
      <c r="I40" s="6">
        <f>IF(D40&lt;&gt;"",I39-F40,"")</f>
        <v>10574751.099031055</v>
      </c>
      <c r="K40" s="2"/>
    </row>
    <row r="41" spans="1:11" s="1" customFormat="1" x14ac:dyDescent="0.45">
      <c r="A41" s="2"/>
      <c r="B41" s="4"/>
      <c r="C41" s="8">
        <v>35</v>
      </c>
      <c r="D41" s="7">
        <f>IF(DATE(YEAR($D$6),MONTH($D$6)+C41,DAY($D$6)-1)&gt;'Page d''acceuil'!$B$9,"",DATE(YEAR($D$6),MONTH($D$6)+C41,DAY($D$6)-1))</f>
        <v>43069</v>
      </c>
      <c r="E41" s="6">
        <f>IF(D41&lt;&gt;"",ABS('Page d''acceuil'!$B$11),"")</f>
        <v>448090.37457453099</v>
      </c>
      <c r="F41" s="6">
        <f>IF(D41&lt;&gt;"",E41-G41-H41,"")</f>
        <v>370762.50716286642</v>
      </c>
      <c r="G41" s="6">
        <f>IF(D41&lt;&gt;"",$I40*'Page d''acceuil'!$B$4/12,"")</f>
        <v>66092.194368944096</v>
      </c>
      <c r="H41" s="6">
        <f>IF(D41&lt;&gt;"",G41*'Page d''acceuil'!$B$5,"")</f>
        <v>11235.673042720497</v>
      </c>
      <c r="I41" s="6">
        <f>IF(D41&lt;&gt;"",I40-F41,"")</f>
        <v>10203988.591868188</v>
      </c>
      <c r="K41" s="2"/>
    </row>
    <row r="42" spans="1:11" s="1" customFormat="1" x14ac:dyDescent="0.45">
      <c r="A42" s="2"/>
      <c r="B42" s="4"/>
      <c r="C42" s="8">
        <v>36</v>
      </c>
      <c r="D42" s="7">
        <f>IF(DATE(YEAR($D$6),MONTH($D$6)+C42,DAY($D$6)-1)&gt;'Page d''acceuil'!$B$9,"",DATE(YEAR($D$6),MONTH($D$6)+C42,DAY($D$6)-1))</f>
        <v>43100</v>
      </c>
      <c r="E42" s="6">
        <f>IF(D42&lt;&gt;"",ABS('Page d''acceuil'!$B$11),"")</f>
        <v>448090.37457453099</v>
      </c>
      <c r="F42" s="6">
        <f>IF(D42&lt;&gt;"",E42-G42-H42,"")</f>
        <v>373473.70799649484</v>
      </c>
      <c r="G42" s="6">
        <f>IF(D42&lt;&gt;"",$I41*'Page d''acceuil'!$B$4/12,"")</f>
        <v>63774.928699176176</v>
      </c>
      <c r="H42" s="6">
        <f>IF(D42&lt;&gt;"",G42*'Page d''acceuil'!$B$5,"")</f>
        <v>10841.737878859951</v>
      </c>
      <c r="I42" s="6">
        <f>IF(D42&lt;&gt;"",I41-F42,"")</f>
        <v>9830514.8838716932</v>
      </c>
      <c r="K42" s="2"/>
    </row>
    <row r="43" spans="1:11" s="1" customFormat="1" x14ac:dyDescent="0.45">
      <c r="A43" s="2"/>
      <c r="B43" s="4"/>
      <c r="C43" s="8">
        <v>37</v>
      </c>
      <c r="D43" s="7">
        <f>IF(DATE(YEAR($D$6),MONTH($D$6)+C43,DAY($D$6)-1)&gt;'Page d''acceuil'!$B$9,"",DATE(YEAR($D$6),MONTH($D$6)+C43,DAY($D$6)-1))</f>
        <v>43131</v>
      </c>
      <c r="E43" s="6">
        <f>IF(D43&lt;&gt;"",ABS('Page d''acceuil'!$B$11),"")</f>
        <v>448090.37457453099</v>
      </c>
      <c r="F43" s="6">
        <f>IF(D43&lt;&gt;"",E43-G43-H43,"")</f>
        <v>376204.73448621924</v>
      </c>
      <c r="G43" s="6">
        <f>IF(D43&lt;&gt;"",$I42*'Page d''acceuil'!$B$4/12,"")</f>
        <v>61440.718024198082</v>
      </c>
      <c r="H43" s="6">
        <f>IF(D43&lt;&gt;"",G43*'Page d''acceuil'!$B$5,"")</f>
        <v>10444.922064113674</v>
      </c>
      <c r="I43" s="6">
        <f>IF(D43&lt;&gt;"",I42-F43,"")</f>
        <v>9454310.1493854746</v>
      </c>
      <c r="K43" s="2"/>
    </row>
    <row r="44" spans="1:11" s="1" customFormat="1" x14ac:dyDescent="0.45">
      <c r="A44" s="2"/>
      <c r="B44" s="4"/>
      <c r="C44" s="8">
        <v>38</v>
      </c>
      <c r="D44" s="7">
        <f>IF(DATE(YEAR($D$6),MONTH($D$6)+C44,DAY($D$6)-1)&gt;'Page d''acceuil'!$B$9,"",DATE(YEAR($D$6),MONTH($D$6)+C44,DAY($D$6)-1))</f>
        <v>43159</v>
      </c>
      <c r="E44" s="6">
        <f>IF(D44&lt;&gt;"",ABS('Page d''acceuil'!$B$11),"")</f>
        <v>448090.37457453099</v>
      </c>
      <c r="F44" s="6">
        <f>IF(D44&lt;&gt;"",E44-G44-H44,"")</f>
        <v>378955.7316071497</v>
      </c>
      <c r="G44" s="6">
        <f>IF(D44&lt;&gt;"",$I43*'Page d''acceuil'!$B$4/12,"")</f>
        <v>59089.438433659212</v>
      </c>
      <c r="H44" s="6">
        <f>IF(D44&lt;&gt;"",G44*'Page d''acceuil'!$B$5,"")</f>
        <v>10045.204533722066</v>
      </c>
      <c r="I44" s="6">
        <f>IF(D44&lt;&gt;"",I43-F44,"")</f>
        <v>9075354.4177783243</v>
      </c>
      <c r="K44" s="2"/>
    </row>
    <row r="45" spans="1:11" s="1" customFormat="1" x14ac:dyDescent="0.45">
      <c r="A45" s="2"/>
      <c r="B45" s="4"/>
      <c r="C45" s="8">
        <v>39</v>
      </c>
      <c r="D45" s="7">
        <f>IF(DATE(YEAR($D$6),MONTH($D$6)+C45,DAY($D$6)-1)&gt;'Page d''acceuil'!$B$9,"",DATE(YEAR($D$6),MONTH($D$6)+C45,DAY($D$6)-1))</f>
        <v>43190</v>
      </c>
      <c r="E45" s="6">
        <f>IF(D45&lt;&gt;"",ABS('Page d''acceuil'!$B$11),"")</f>
        <v>448090.37457453099</v>
      </c>
      <c r="F45" s="6">
        <f>IF(D45&lt;&gt;"",E45-G45-H45,"")</f>
        <v>381726.84539452696</v>
      </c>
      <c r="G45" s="6">
        <f>IF(D45&lt;&gt;"",$I44*'Page d''acceuil'!$B$4/12,"")</f>
        <v>56720.965111114521</v>
      </c>
      <c r="H45" s="6">
        <f>IF(D45&lt;&gt;"",G45*'Page d''acceuil'!$B$5,"")</f>
        <v>9642.5640688894691</v>
      </c>
      <c r="I45" s="6">
        <f>IF(D45&lt;&gt;"",I44-F45,"")</f>
        <v>8693627.5723837968</v>
      </c>
      <c r="K45" s="2"/>
    </row>
    <row r="46" spans="1:11" s="1" customFormat="1" x14ac:dyDescent="0.45">
      <c r="A46" s="2"/>
      <c r="B46" s="4"/>
      <c r="C46" s="8">
        <v>40</v>
      </c>
      <c r="D46" s="7">
        <f>IF(DATE(YEAR($D$6),MONTH($D$6)+C46,DAY($D$6)-1)&gt;'Page d''acceuil'!$B$9,"",DATE(YEAR($D$6),MONTH($D$6)+C46,DAY($D$6)-1))</f>
        <v>43220</v>
      </c>
      <c r="E46" s="6">
        <f>IF(D46&lt;&gt;"",ABS('Page d''acceuil'!$B$11),"")</f>
        <v>448090.37457453099</v>
      </c>
      <c r="F46" s="6">
        <f>IF(D46&lt;&gt;"",E46-G46-H46,"")</f>
        <v>384518.22295147448</v>
      </c>
      <c r="G46" s="6">
        <f>IF(D46&lt;&gt;"",$I45*'Page d''acceuil'!$B$4/12,"")</f>
        <v>54335.17232739873</v>
      </c>
      <c r="H46" s="6">
        <f>IF(D46&lt;&gt;"",G46*'Page d''acceuil'!$B$5,"")</f>
        <v>9236.979295657784</v>
      </c>
      <c r="I46" s="6">
        <f>IF(D46&lt;&gt;"",I45-F46,"")</f>
        <v>8309109.3494323222</v>
      </c>
      <c r="K46" s="2"/>
    </row>
    <row r="47" spans="1:11" s="1" customFormat="1" x14ac:dyDescent="0.45">
      <c r="A47" s="2"/>
      <c r="B47" s="4"/>
      <c r="C47" s="8">
        <v>41</v>
      </c>
      <c r="D47" s="7">
        <f>IF(DATE(YEAR($D$6),MONTH($D$6)+C47,DAY($D$6)-1)&gt;'Page d''acceuil'!$B$9,"",DATE(YEAR($D$6),MONTH($D$6)+C47,DAY($D$6)-1))</f>
        <v>43251</v>
      </c>
      <c r="E47" s="6">
        <f>IF(D47&lt;&gt;"",ABS('Page d''acceuil'!$B$11),"")</f>
        <v>448090.37457453099</v>
      </c>
      <c r="F47" s="6">
        <f>IF(D47&lt;&gt;"",E47-G47-H47,"")</f>
        <v>387330.01245680708</v>
      </c>
      <c r="G47" s="6">
        <f>IF(D47&lt;&gt;"",$I46*'Page d''acceuil'!$B$4/12,"")</f>
        <v>51931.933433952014</v>
      </c>
      <c r="H47" s="6">
        <f>IF(D47&lt;&gt;"",G47*'Page d''acceuil'!$B$5,"")</f>
        <v>8828.4286837718428</v>
      </c>
      <c r="I47" s="6">
        <f>IF(D47&lt;&gt;"",I46-F47,"")</f>
        <v>7921779.3369755149</v>
      </c>
      <c r="K47" s="2"/>
    </row>
    <row r="48" spans="1:11" s="1" customFormat="1" x14ac:dyDescent="0.45">
      <c r="A48" s="2"/>
      <c r="B48" s="4"/>
      <c r="C48" s="8">
        <v>42</v>
      </c>
      <c r="D48" s="7">
        <f>IF(DATE(YEAR($D$6),MONTH($D$6)+C48,DAY($D$6)-1)&gt;'Page d''acceuil'!$B$9,"",DATE(YEAR($D$6),MONTH($D$6)+C48,DAY($D$6)-1))</f>
        <v>43281</v>
      </c>
      <c r="E48" s="6">
        <f>IF(D48&lt;&gt;"",ABS('Page d''acceuil'!$B$11),"")</f>
        <v>448090.37457453099</v>
      </c>
      <c r="F48" s="6">
        <f>IF(D48&lt;&gt;"",E48-G48-H48,"")</f>
        <v>390162.36317289755</v>
      </c>
      <c r="G48" s="6">
        <f>IF(D48&lt;&gt;"",$I47*'Page d''acceuil'!$B$4/12,"")</f>
        <v>49511.120856096968</v>
      </c>
      <c r="H48" s="6">
        <f>IF(D48&lt;&gt;"",G48*'Page d''acceuil'!$B$5,"")</f>
        <v>8416.8905455364857</v>
      </c>
      <c r="I48" s="6">
        <f>IF(D48&lt;&gt;"",I47-F48,"")</f>
        <v>7531616.9738026178</v>
      </c>
      <c r="K48" s="2"/>
    </row>
    <row r="49" spans="1:11" s="1" customFormat="1" x14ac:dyDescent="0.45">
      <c r="A49" s="2"/>
      <c r="B49" s="4"/>
      <c r="C49" s="8">
        <v>43</v>
      </c>
      <c r="D49" s="7">
        <f>IF(DATE(YEAR($D$6),MONTH($D$6)+C49,DAY($D$6)-1)&gt;'Page d''acceuil'!$B$9,"",DATE(YEAR($D$6),MONTH($D$6)+C49,DAY($D$6)-1))</f>
        <v>43312</v>
      </c>
      <c r="E49" s="6">
        <f>IF(D49&lt;&gt;"",ABS('Page d''acceuil'!$B$11),"")</f>
        <v>448090.37457453099</v>
      </c>
      <c r="F49" s="6">
        <f>IF(D49&lt;&gt;"",E49-G49-H49,"")</f>
        <v>393015.42545359937</v>
      </c>
      <c r="G49" s="6">
        <f>IF(D49&lt;&gt;"",$I48*'Page d''acceuil'!$B$4/12,"")</f>
        <v>47072.606086266365</v>
      </c>
      <c r="H49" s="6">
        <f>IF(D49&lt;&gt;"",G49*'Page d''acceuil'!$B$5,"")</f>
        <v>8002.3430346652831</v>
      </c>
      <c r="I49" s="6">
        <f>IF(D49&lt;&gt;"",I48-F49,"")</f>
        <v>7138601.5483490182</v>
      </c>
      <c r="K49" s="2"/>
    </row>
    <row r="50" spans="1:11" s="1" customFormat="1" x14ac:dyDescent="0.45">
      <c r="A50" s="2"/>
      <c r="B50" s="4"/>
      <c r="C50" s="8">
        <v>44</v>
      </c>
      <c r="D50" s="7">
        <f>IF(DATE(YEAR($D$6),MONTH($D$6)+C50,DAY($D$6)-1)&gt;'Page d''acceuil'!$B$9,"",DATE(YEAR($D$6),MONTH($D$6)+C50,DAY($D$6)-1))</f>
        <v>43343</v>
      </c>
      <c r="E50" s="6">
        <f>IF(D50&lt;&gt;"",ABS('Page d''acceuil'!$B$11),"")</f>
        <v>448090.37457453099</v>
      </c>
      <c r="F50" s="6">
        <f>IF(D50&lt;&gt;"",E50-G50-H50,"")</f>
        <v>395889.35075222881</v>
      </c>
      <c r="G50" s="6">
        <f>IF(D50&lt;&gt;"",$I49*'Page d''acceuil'!$B$4/12,"")</f>
        <v>44616.259677181362</v>
      </c>
      <c r="H50" s="6">
        <f>IF(D50&lt;&gt;"",G50*'Page d''acceuil'!$B$5,"")</f>
        <v>7584.7641451208319</v>
      </c>
      <c r="I50" s="6">
        <f>IF(D50&lt;&gt;"",I49-F50,"")</f>
        <v>6742712.1975967893</v>
      </c>
      <c r="K50" s="2"/>
    </row>
    <row r="51" spans="1:11" s="1" customFormat="1" x14ac:dyDescent="0.45">
      <c r="A51" s="2"/>
      <c r="B51" s="4"/>
      <c r="C51" s="8">
        <v>45</v>
      </c>
      <c r="D51" s="7">
        <f>IF(DATE(YEAR($D$6),MONTH($D$6)+C51,DAY($D$6)-1)&gt;'Page d''acceuil'!$B$9,"",DATE(YEAR($D$6),MONTH($D$6)+C51,DAY($D$6)-1))</f>
        <v>43373</v>
      </c>
      <c r="E51" s="6">
        <f>IF(D51&lt;&gt;"",ABS('Page d''acceuil'!$B$11),"")</f>
        <v>448090.37457453099</v>
      </c>
      <c r="F51" s="6">
        <f>IF(D51&lt;&gt;"",E51-G51-H51,"")</f>
        <v>398784.29162960447</v>
      </c>
      <c r="G51" s="6">
        <f>IF(D51&lt;&gt;"",$I50*'Page d''acceuil'!$B$4/12,"")</f>
        <v>42141.951234979933</v>
      </c>
      <c r="H51" s="6">
        <f>IF(D51&lt;&gt;"",G51*'Page d''acceuil'!$B$5,"")</f>
        <v>7164.1317099465896</v>
      </c>
      <c r="I51" s="6">
        <f>IF(D51&lt;&gt;"",I50-F51,"")</f>
        <v>6343927.9059671853</v>
      </c>
      <c r="K51" s="2"/>
    </row>
    <row r="52" spans="1:11" s="1" customFormat="1" x14ac:dyDescent="0.45">
      <c r="A52" s="2"/>
      <c r="B52" s="4"/>
      <c r="C52" s="8">
        <v>46</v>
      </c>
      <c r="D52" s="7">
        <f>IF(DATE(YEAR($D$6),MONTH($D$6)+C52,DAY($D$6)-1)&gt;'Page d''acceuil'!$B$9,"",DATE(YEAR($D$6),MONTH($D$6)+C52,DAY($D$6)-1))</f>
        <v>43404</v>
      </c>
      <c r="E52" s="6">
        <f>IF(D52&lt;&gt;"",ABS('Page d''acceuil'!$B$11),"")</f>
        <v>448090.37457453099</v>
      </c>
      <c r="F52" s="6">
        <f>IF(D52&lt;&gt;"",E52-G52-H52,"")</f>
        <v>401700.40176214592</v>
      </c>
      <c r="G52" s="6">
        <f>IF(D52&lt;&gt;"",$I51*'Page d''acceuil'!$B$4/12,"")</f>
        <v>39649.549412294909</v>
      </c>
      <c r="H52" s="6">
        <f>IF(D52&lt;&gt;"",G52*'Page d''acceuil'!$B$5,"")</f>
        <v>6740.4234000901351</v>
      </c>
      <c r="I52" s="6">
        <f>IF(D52&lt;&gt;"",I51-F52,"")</f>
        <v>5942227.5042050397</v>
      </c>
      <c r="K52" s="2"/>
    </row>
    <row r="53" spans="1:11" s="1" customFormat="1" x14ac:dyDescent="0.45">
      <c r="A53" s="2"/>
      <c r="B53" s="4"/>
      <c r="C53" s="8">
        <v>47</v>
      </c>
      <c r="D53" s="7">
        <f>IF(DATE(YEAR($D$6),MONTH($D$6)+C53,DAY($D$6)-1)&gt;'Page d''acceuil'!$B$9,"",DATE(YEAR($D$6),MONTH($D$6)+C53,DAY($D$6)-1))</f>
        <v>43434</v>
      </c>
      <c r="E53" s="6">
        <f>IF(D53&lt;&gt;"",ABS('Page d''acceuil'!$B$11),"")</f>
        <v>448090.37457453099</v>
      </c>
      <c r="F53" s="6">
        <f>IF(D53&lt;&gt;"",E53-G53-H53,"")</f>
        <v>404637.83595003164</v>
      </c>
      <c r="G53" s="6">
        <f>IF(D53&lt;&gt;"",$I52*'Page d''acceuil'!$B$4/12,"")</f>
        <v>37138.921901281494</v>
      </c>
      <c r="H53" s="6">
        <f>IF(D53&lt;&gt;"",G53*'Page d''acceuil'!$B$5,"")</f>
        <v>6313.6167232178541</v>
      </c>
      <c r="I53" s="6">
        <f>IF(D53&lt;&gt;"",I52-F53,"")</f>
        <v>5537589.6682550078</v>
      </c>
      <c r="K53" s="2"/>
    </row>
    <row r="54" spans="1:11" s="1" customFormat="1" x14ac:dyDescent="0.45">
      <c r="A54" s="2"/>
      <c r="B54" s="4"/>
      <c r="C54" s="8">
        <v>48</v>
      </c>
      <c r="D54" s="7">
        <f>IF(DATE(YEAR($D$6),MONTH($D$6)+C54,DAY($D$6)-1)&gt;'Page d''acceuil'!$B$9,"",DATE(YEAR($D$6),MONTH($D$6)+C54,DAY($D$6)-1))</f>
        <v>43465</v>
      </c>
      <c r="E54" s="6">
        <f>IF(D54&lt;&gt;"",ABS('Page d''acceuil'!$B$11),"")</f>
        <v>448090.37457453099</v>
      </c>
      <c r="F54" s="6">
        <f>IF(D54&lt;&gt;"",E54-G54-H54,"")</f>
        <v>407596.75012541621</v>
      </c>
      <c r="G54" s="6">
        <f>IF(D54&lt;&gt;"",$I53*'Page d''acceuil'!$B$4/12,"")</f>
        <v>34609.935426593795</v>
      </c>
      <c r="H54" s="6">
        <f>IF(D54&lt;&gt;"",G54*'Page d''acceuil'!$B$5,"")</f>
        <v>5883.6890225209454</v>
      </c>
      <c r="I54" s="6">
        <f>IF(D54&lt;&gt;"",I53-F54,"")</f>
        <v>5129992.9181295913</v>
      </c>
      <c r="K54" s="2"/>
    </row>
    <row r="55" spans="1:11" s="1" customFormat="1" x14ac:dyDescent="0.45">
      <c r="A55" s="2"/>
      <c r="B55" s="4"/>
      <c r="C55" s="8">
        <v>49</v>
      </c>
      <c r="D55" s="7">
        <f>IF(DATE(YEAR($D$6),MONTH($D$6)+C55,DAY($D$6)-1)&gt;'Page d''acceuil'!$B$9,"",DATE(YEAR($D$6),MONTH($D$6)+C55,DAY($D$6)-1))</f>
        <v>43496</v>
      </c>
      <c r="E55" s="6">
        <f>IF(D55&lt;&gt;"",ABS('Page d''acceuil'!$B$11),"")</f>
        <v>448090.37457453099</v>
      </c>
      <c r="F55" s="6">
        <f>IF(D55&lt;&gt;"",E55-G55-H55,"")</f>
        <v>410577.30136070837</v>
      </c>
      <c r="G55" s="6">
        <f>IF(D55&lt;&gt;"",$I54*'Page d''acceuil'!$B$4/12,"")</f>
        <v>32062.455738309945</v>
      </c>
      <c r="H55" s="6">
        <f>IF(D55&lt;&gt;"",G55*'Page d''acceuil'!$B$5,"")</f>
        <v>5450.6174755126913</v>
      </c>
      <c r="I55" s="6">
        <f>IF(D55&lt;&gt;"",I54-F55,"")</f>
        <v>4719415.6167688826</v>
      </c>
      <c r="K55" s="2"/>
    </row>
    <row r="56" spans="1:11" s="1" customFormat="1" x14ac:dyDescent="0.45">
      <c r="A56" s="2"/>
      <c r="B56" s="4"/>
      <c r="C56" s="8">
        <v>50</v>
      </c>
      <c r="D56" s="7">
        <f>IF(DATE(YEAR($D$6),MONTH($D$6)+C56,DAY($D$6)-1)&gt;'Page d''acceuil'!$B$9,"",DATE(YEAR($D$6),MONTH($D$6)+C56,DAY($D$6)-1))</f>
        <v>43524</v>
      </c>
      <c r="E56" s="6">
        <f>IF(D56&lt;&gt;"",ABS('Page d''acceuil'!$B$11),"")</f>
        <v>448090.37457453099</v>
      </c>
      <c r="F56" s="6">
        <f>IF(D56&lt;&gt;"",E56-G56-H56,"")</f>
        <v>413579.64787690854</v>
      </c>
      <c r="G56" s="6">
        <f>IF(D56&lt;&gt;"",$I55*'Page d''acceuil'!$B$4/12,"")</f>
        <v>29496.347604805516</v>
      </c>
      <c r="H56" s="6">
        <f>IF(D56&lt;&gt;"",G56*'Page d''acceuil'!$B$5,"")</f>
        <v>5014.3790928169383</v>
      </c>
      <c r="I56" s="6">
        <f>IF(D56&lt;&gt;"",I55-F56,"")</f>
        <v>4305835.9688919745</v>
      </c>
      <c r="K56" s="2"/>
    </row>
    <row r="57" spans="1:11" s="1" customFormat="1" x14ac:dyDescent="0.45">
      <c r="A57" s="2"/>
      <c r="B57" s="4"/>
      <c r="C57" s="8">
        <v>51</v>
      </c>
      <c r="D57" s="7">
        <f>IF(DATE(YEAR($D$6),MONTH($D$6)+C57,DAY($D$6)-1)&gt;'Page d''acceuil'!$B$9,"",DATE(YEAR($D$6),MONTH($D$6)+C57,DAY($D$6)-1))</f>
        <v>43555</v>
      </c>
      <c r="E57" s="6">
        <f>IF(D57&lt;&gt;"",ABS('Page d''acceuil'!$B$11),"")</f>
        <v>448090.37457453099</v>
      </c>
      <c r="F57" s="6">
        <f>IF(D57&lt;&gt;"",E57-G57-H57,"")</f>
        <v>416603.94905200839</v>
      </c>
      <c r="G57" s="6">
        <f>IF(D57&lt;&gt;"",$I56*'Page d''acceuil'!$B$4/12,"")</f>
        <v>26911.474805574839</v>
      </c>
      <c r="H57" s="6">
        <f>IF(D57&lt;&gt;"",G57*'Page d''acceuil'!$B$5,"")</f>
        <v>4574.9507169477229</v>
      </c>
      <c r="I57" s="6">
        <f>IF(D57&lt;&gt;"",I56-F57,"")</f>
        <v>3889232.0198399662</v>
      </c>
      <c r="K57" s="2"/>
    </row>
    <row r="58" spans="1:11" s="1" customFormat="1" x14ac:dyDescent="0.45">
      <c r="A58" s="2"/>
      <c r="B58" s="4"/>
      <c r="C58" s="8">
        <v>52</v>
      </c>
      <c r="D58" s="7">
        <f>IF(DATE(YEAR($D$6),MONTH($D$6)+C58,DAY($D$6)-1)&gt;'Page d''acceuil'!$B$9,"",DATE(YEAR($D$6),MONTH($D$6)+C58,DAY($D$6)-1))</f>
        <v>43585</v>
      </c>
      <c r="E58" s="6">
        <f>IF(D58&lt;&gt;"",ABS('Page d''acceuil'!$B$11),"")</f>
        <v>448090.37457453099</v>
      </c>
      <c r="F58" s="6">
        <f>IF(D58&lt;&gt;"",E58-G58-H58,"")</f>
        <v>419650.36542945122</v>
      </c>
      <c r="G58" s="6">
        <f>IF(D58&lt;&gt;"",$I57*'Page d''acceuil'!$B$4/12,"")</f>
        <v>24307.700123999788</v>
      </c>
      <c r="H58" s="6">
        <f>IF(D58&lt;&gt;"",G58*'Page d''acceuil'!$B$5,"")</f>
        <v>4132.3090210799646</v>
      </c>
      <c r="I58" s="6">
        <f>IF(D58&lt;&gt;"",I57-F58,"")</f>
        <v>3469581.654410515</v>
      </c>
      <c r="K58" s="2"/>
    </row>
    <row r="59" spans="1:11" s="1" customFormat="1" x14ac:dyDescent="0.45">
      <c r="A59" s="2"/>
      <c r="B59" s="4"/>
      <c r="C59" s="8">
        <v>53</v>
      </c>
      <c r="D59" s="7">
        <f>IF(DATE(YEAR($D$6),MONTH($D$6)+C59,DAY($D$6)-1)&gt;'Page d''acceuil'!$B$9,"",DATE(YEAR($D$6),MONTH($D$6)+C59,DAY($D$6)-1))</f>
        <v>43616</v>
      </c>
      <c r="E59" s="6">
        <f>IF(D59&lt;&gt;"",ABS('Page d''acceuil'!$B$11),"")</f>
        <v>448090.37457453099</v>
      </c>
      <c r="F59" s="6">
        <f>IF(D59&lt;&gt;"",E59-G59-H59,"")</f>
        <v>422719.0587266541</v>
      </c>
      <c r="G59" s="6">
        <f>IF(D59&lt;&gt;"",$I58*'Page d''acceuil'!$B$4/12,"")</f>
        <v>21684.885340065717</v>
      </c>
      <c r="H59" s="6">
        <f>IF(D59&lt;&gt;"",G59*'Page d''acceuil'!$B$5,"")</f>
        <v>3686.430507811172</v>
      </c>
      <c r="I59" s="6">
        <f>IF(D59&lt;&gt;"",I58-F59,"")</f>
        <v>3046862.5956838611</v>
      </c>
      <c r="K59" s="2"/>
    </row>
    <row r="60" spans="1:11" s="1" customFormat="1" x14ac:dyDescent="0.45">
      <c r="A60" s="2"/>
      <c r="B60" s="4"/>
      <c r="C60" s="8">
        <v>54</v>
      </c>
      <c r="D60" s="7">
        <f>IF(DATE(YEAR($D$6),MONTH($D$6)+C60,DAY($D$6)-1)&gt;'Page d''acceuil'!$B$9,"",DATE(YEAR($D$6),MONTH($D$6)+C60,DAY($D$6)-1))</f>
        <v>43646</v>
      </c>
      <c r="E60" s="6">
        <f>IF(D60&lt;&gt;"",ABS('Page d''acceuil'!$B$11),"")</f>
        <v>448090.37457453099</v>
      </c>
      <c r="F60" s="6">
        <f>IF(D60&lt;&gt;"",E60-G60-H60,"")</f>
        <v>425810.19184359279</v>
      </c>
      <c r="G60" s="6">
        <f>IF(D60&lt;&gt;"",$I59*'Page d''acceuil'!$B$4/12,"")</f>
        <v>19042.891223024129</v>
      </c>
      <c r="H60" s="6">
        <f>IF(D60&lt;&gt;"",G60*'Page d''acceuil'!$B$5,"")</f>
        <v>3237.2915079141021</v>
      </c>
      <c r="I60" s="6">
        <f>IF(D60&lt;&gt;"",I59-F60,"")</f>
        <v>2621052.403840268</v>
      </c>
      <c r="K60" s="2"/>
    </row>
    <row r="61" spans="1:11" s="1" customFormat="1" x14ac:dyDescent="0.45">
      <c r="A61" s="2"/>
      <c r="B61" s="4"/>
      <c r="C61" s="8">
        <v>55</v>
      </c>
      <c r="D61" s="7">
        <f>IF(DATE(YEAR($D$6),MONTH($D$6)+C61,DAY($D$6)-1)&gt;'Page d''acceuil'!$B$9,"",DATE(YEAR($D$6),MONTH($D$6)+C61,DAY($D$6)-1))</f>
        <v>43677</v>
      </c>
      <c r="E61" s="6">
        <f>IF(D61&lt;&gt;"",ABS('Page d''acceuil'!$B$11),"")</f>
        <v>448090.37457453099</v>
      </c>
      <c r="F61" s="6">
        <f>IF(D61&lt;&gt;"",E61-G61-H61,"")</f>
        <v>428923.92887144902</v>
      </c>
      <c r="G61" s="6">
        <f>IF(D61&lt;&gt;"",$I60*'Page d''acceuil'!$B$4/12,"")</f>
        <v>16381.577524001674</v>
      </c>
      <c r="H61" s="6">
        <f>IF(D61&lt;&gt;"",G61*'Page d''acceuil'!$B$5,"")</f>
        <v>2784.8681790802848</v>
      </c>
      <c r="I61" s="6">
        <f>IF(D61&lt;&gt;"",I60-F61,"")</f>
        <v>2192128.4749688189</v>
      </c>
      <c r="K61" s="2"/>
    </row>
    <row r="62" spans="1:11" s="1" customFormat="1" x14ac:dyDescent="0.45">
      <c r="A62" s="2"/>
      <c r="B62" s="4"/>
      <c r="C62" s="8">
        <v>56</v>
      </c>
      <c r="D62" s="7">
        <f>IF(DATE(YEAR($D$6),MONTH($D$6)+C62,DAY($D$6)-1)&gt;'Page d''acceuil'!$B$9,"",DATE(YEAR($D$6),MONTH($D$6)+C62,DAY($D$6)-1))</f>
        <v>43708</v>
      </c>
      <c r="E62" s="6">
        <f>IF(D62&lt;&gt;"",ABS('Page d''acceuil'!$B$11),"")</f>
        <v>448090.37457453099</v>
      </c>
      <c r="F62" s="6">
        <f>IF(D62&lt;&gt;"",E62-G62-H62,"")</f>
        <v>432060.43510132149</v>
      </c>
      <c r="G62" s="6">
        <f>IF(D62&lt;&gt;"",$I61*'Page d''acceuil'!$B$4/12,"")</f>
        <v>13700.802968555117</v>
      </c>
      <c r="H62" s="6">
        <f>IF(D62&lt;&gt;"",G62*'Page d''acceuil'!$B$5,"")</f>
        <v>2329.1365046543701</v>
      </c>
      <c r="I62" s="6">
        <f>IF(D62&lt;&gt;"",I61-F62,"")</f>
        <v>1760068.0398674975</v>
      </c>
      <c r="K62" s="2"/>
    </row>
    <row r="63" spans="1:11" s="1" customFormat="1" x14ac:dyDescent="0.45">
      <c r="A63" s="2"/>
      <c r="B63" s="4"/>
      <c r="C63" s="8">
        <v>57</v>
      </c>
      <c r="D63" s="7">
        <f>IF(DATE(YEAR($D$6),MONTH($D$6)+C63,DAY($D$6)-1)&gt;'Page d''acceuil'!$B$9,"",DATE(YEAR($D$6),MONTH($D$6)+C63,DAY($D$6)-1))</f>
        <v>43738</v>
      </c>
      <c r="E63" s="6">
        <f>IF(D63&lt;&gt;"",ABS('Page d''acceuil'!$B$11),"")</f>
        <v>448090.37457453099</v>
      </c>
      <c r="F63" s="6">
        <f>IF(D63&lt;&gt;"",E63-G63-H63,"")</f>
        <v>435219.87703299994</v>
      </c>
      <c r="G63" s="6">
        <f>IF(D63&lt;&gt;"",$I62*'Page d''acceuil'!$B$4/12,"")</f>
        <v>11000.425249171858</v>
      </c>
      <c r="H63" s="6">
        <f>IF(D63&lt;&gt;"",G63*'Page d''acceuil'!$B$5,"")</f>
        <v>1870.0722923592159</v>
      </c>
      <c r="I63" s="6">
        <f>IF(D63&lt;&gt;"",I62-F63,"")</f>
        <v>1324848.1628344976</v>
      </c>
      <c r="K63" s="2"/>
    </row>
    <row r="64" spans="1:11" s="1" customFormat="1" x14ac:dyDescent="0.45">
      <c r="A64" s="2"/>
      <c r="B64" s="4"/>
      <c r="C64" s="8">
        <v>58</v>
      </c>
      <c r="D64" s="7">
        <f>IF(DATE(YEAR($D$6),MONTH($D$6)+C64,DAY($D$6)-1)&gt;'Page d''acceuil'!$B$9,"",DATE(YEAR($D$6),MONTH($D$6)+C64,DAY($D$6)-1))</f>
        <v>43769</v>
      </c>
      <c r="E64" s="6">
        <f>IF(D64&lt;&gt;"",ABS('Page d''acceuil'!$B$11),"")</f>
        <v>448090.37457453099</v>
      </c>
      <c r="F64" s="6">
        <f>IF(D64&lt;&gt;"",E64-G64-H64,"")</f>
        <v>438402.42238380376</v>
      </c>
      <c r="G64" s="6">
        <f>IF(D64&lt;&gt;"",$I63*'Page d''acceuil'!$B$4/12,"")</f>
        <v>8280.3010177156102</v>
      </c>
      <c r="H64" s="6">
        <f>IF(D64&lt;&gt;"",G64*'Page d''acceuil'!$B$5,"")</f>
        <v>1407.6511730116538</v>
      </c>
      <c r="I64" s="6">
        <f>IF(D64&lt;&gt;"",I63-F64,"")</f>
        <v>886445.74045069388</v>
      </c>
      <c r="K64" s="2"/>
    </row>
    <row r="65" spans="1:11" s="1" customFormat="1" x14ac:dyDescent="0.45">
      <c r="A65" s="2"/>
      <c r="B65" s="4"/>
      <c r="C65" s="8">
        <v>59</v>
      </c>
      <c r="D65" s="7">
        <f>IF(DATE(YEAR($D$6),MONTH($D$6)+C65,DAY($D$6)-1)&gt;'Page d''acceuil'!$B$9,"",DATE(YEAR($D$6),MONTH($D$6)+C65,DAY($D$6)-1))</f>
        <v>43799</v>
      </c>
      <c r="E65" s="6">
        <f>IF(D65&lt;&gt;"",ABS('Page d''acceuil'!$B$11),"")</f>
        <v>448090.37457453099</v>
      </c>
      <c r="F65" s="6">
        <f>IF(D65&lt;&gt;"",E65-G65-H65,"")</f>
        <v>441608.24009748531</v>
      </c>
      <c r="G65" s="6">
        <f>IF(D65&lt;&gt;"",$I64*'Page d''acceuil'!$B$4/12,"")</f>
        <v>5540.2858778168365</v>
      </c>
      <c r="H65" s="6">
        <f>IF(D65&lt;&gt;"",G65*'Page d''acceuil'!$B$5,"")</f>
        <v>941.84859922886233</v>
      </c>
      <c r="I65" s="6">
        <f>IF(D65&lt;&gt;"",I64-F65,"")</f>
        <v>444837.50035320857</v>
      </c>
      <c r="K65" s="2"/>
    </row>
    <row r="66" spans="1:11" s="1" customFormat="1" x14ac:dyDescent="0.45">
      <c r="A66" s="2"/>
      <c r="B66" s="4"/>
      <c r="C66" s="8">
        <v>60</v>
      </c>
      <c r="D66" s="7">
        <f>IF(DATE(YEAR($D$6),MONTH($D$6)+C66,DAY($D$6)-1)&gt;'Page d''acceuil'!$B$9,"",DATE(YEAR($D$6),MONTH($D$6)+C66,DAY($D$6)-1))</f>
        <v>43830</v>
      </c>
      <c r="E66" s="6">
        <f>IF(D66&lt;&gt;"",ABS('Page d''acceuil'!$B$11),"")</f>
        <v>448090.37457453099</v>
      </c>
      <c r="F66" s="6">
        <f>IF(D66&lt;&gt;"",E66-G66-H66,"")</f>
        <v>444837.50035319815</v>
      </c>
      <c r="G66" s="6">
        <f>IF(D66&lt;&gt;"",$I65*'Page d''acceuil'!$B$4/12,"")</f>
        <v>2780.2343772075533</v>
      </c>
      <c r="H66" s="6">
        <f>IF(D66&lt;&gt;"",G66*'Page d''acceuil'!$B$5,"")</f>
        <v>472.63984412528407</v>
      </c>
      <c r="I66" s="6">
        <f>IF(D66&lt;&gt;"",I65-F66,"")</f>
        <v>1.0419171303510666E-8</v>
      </c>
      <c r="K66" s="2"/>
    </row>
    <row r="67" spans="1:11" s="1" customFormat="1" x14ac:dyDescent="0.45">
      <c r="A67" s="2"/>
      <c r="B67" s="4"/>
      <c r="D67" s="4"/>
      <c r="E67" s="5"/>
      <c r="F67" s="5"/>
      <c r="G67" s="5"/>
      <c r="H67" s="5"/>
      <c r="I67" s="5"/>
      <c r="K67" s="2"/>
    </row>
    <row r="68" spans="1:11" s="1" customFormat="1" x14ac:dyDescent="0.45">
      <c r="A68" s="2"/>
      <c r="B68" s="4"/>
      <c r="D68" s="4"/>
      <c r="E68" s="5"/>
      <c r="F68" s="5"/>
      <c r="G68" s="5"/>
      <c r="H68" s="5"/>
      <c r="I68" s="5"/>
      <c r="K68" s="2"/>
    </row>
    <row r="69" spans="1:11" s="1" customFormat="1" x14ac:dyDescent="0.45">
      <c r="A69" s="2"/>
      <c r="B69" s="4"/>
      <c r="D69" s="4"/>
      <c r="E69" s="5"/>
      <c r="F69" s="5"/>
      <c r="G69" s="5"/>
      <c r="H69" s="5"/>
      <c r="I69" s="5"/>
      <c r="K69" s="2"/>
    </row>
    <row r="70" spans="1:11" s="1" customFormat="1" x14ac:dyDescent="0.45">
      <c r="A70" s="2"/>
      <c r="B70" s="4"/>
      <c r="D70" s="4"/>
      <c r="E70" s="5"/>
      <c r="F70" s="5"/>
      <c r="G70" s="5"/>
      <c r="H70" s="5"/>
      <c r="I70" s="5"/>
      <c r="K70" s="2"/>
    </row>
    <row r="71" spans="1:11" s="1" customFormat="1" x14ac:dyDescent="0.45">
      <c r="A71" s="2"/>
      <c r="B71" s="4"/>
      <c r="D71" s="4"/>
      <c r="E71" s="5"/>
      <c r="F71" s="5"/>
      <c r="G71" s="5"/>
      <c r="H71" s="5"/>
      <c r="I71" s="5"/>
      <c r="K71" s="2"/>
    </row>
    <row r="72" spans="1:11" s="1" customFormat="1" x14ac:dyDescent="0.45">
      <c r="A72" s="2"/>
      <c r="B72" s="4"/>
      <c r="D72" s="4"/>
      <c r="E72" s="5"/>
      <c r="F72" s="5"/>
      <c r="G72" s="5"/>
      <c r="H72" s="5"/>
      <c r="I72" s="5"/>
      <c r="K72" s="2"/>
    </row>
    <row r="73" spans="1:11" s="1" customFormat="1" x14ac:dyDescent="0.45">
      <c r="A73" s="2"/>
      <c r="B73" s="4"/>
      <c r="D73" s="4"/>
      <c r="E73" s="5"/>
      <c r="F73" s="5"/>
      <c r="G73" s="5"/>
      <c r="H73" s="5"/>
      <c r="I73" s="5"/>
      <c r="K73" s="2"/>
    </row>
    <row r="74" spans="1:11" s="1" customFormat="1" x14ac:dyDescent="0.45">
      <c r="A74" s="2"/>
      <c r="B74" s="4"/>
      <c r="D74" s="4"/>
      <c r="E74" s="5"/>
      <c r="F74" s="5"/>
      <c r="G74" s="5"/>
      <c r="H74" s="5"/>
      <c r="I74" s="5"/>
      <c r="K74" s="2"/>
    </row>
    <row r="75" spans="1:11" s="1" customFormat="1" x14ac:dyDescent="0.45">
      <c r="A75" s="2"/>
      <c r="B75" s="4"/>
      <c r="D75" s="4"/>
      <c r="E75" s="5"/>
      <c r="F75" s="5"/>
      <c r="G75" s="5"/>
      <c r="H75" s="5"/>
      <c r="I75" s="5"/>
      <c r="K75" s="2"/>
    </row>
    <row r="76" spans="1:11" s="1" customFormat="1" x14ac:dyDescent="0.45">
      <c r="A76" s="2"/>
      <c r="B76" s="4"/>
      <c r="D76" s="4"/>
      <c r="E76" s="5"/>
      <c r="F76" s="5"/>
      <c r="G76" s="5"/>
      <c r="H76" s="5"/>
      <c r="I76" s="5"/>
      <c r="K76" s="2"/>
    </row>
    <row r="77" spans="1:11" s="1" customFormat="1" x14ac:dyDescent="0.45">
      <c r="A77" s="2"/>
      <c r="B77" s="4"/>
      <c r="D77" s="4"/>
      <c r="E77" s="5"/>
      <c r="F77" s="5"/>
      <c r="G77" s="5"/>
      <c r="H77" s="5"/>
      <c r="I77" s="5"/>
      <c r="K77" s="2"/>
    </row>
    <row r="78" spans="1:11" s="1" customFormat="1" x14ac:dyDescent="0.45">
      <c r="A78" s="2"/>
      <c r="B78" s="4"/>
      <c r="D78" s="4"/>
      <c r="E78" s="5"/>
      <c r="F78" s="5"/>
      <c r="G78" s="5"/>
      <c r="H78" s="5"/>
      <c r="I78" s="5"/>
      <c r="K78" s="2"/>
    </row>
    <row r="79" spans="1:11" s="1" customFormat="1" x14ac:dyDescent="0.45">
      <c r="A79" s="2"/>
      <c r="B79" s="4"/>
      <c r="D79" s="4"/>
      <c r="E79" s="5"/>
      <c r="F79" s="5"/>
      <c r="G79" s="5"/>
      <c r="H79" s="5"/>
      <c r="I79" s="5"/>
      <c r="K79" s="2"/>
    </row>
    <row r="80" spans="1:11" s="1" customFormat="1" x14ac:dyDescent="0.45">
      <c r="A80" s="2"/>
      <c r="B80" s="4"/>
      <c r="D80" s="4"/>
      <c r="E80" s="5"/>
      <c r="F80" s="5"/>
      <c r="G80" s="5"/>
      <c r="H80" s="5"/>
      <c r="I80" s="5"/>
      <c r="K80" s="2"/>
    </row>
    <row r="81" spans="1:11" s="1" customFormat="1" x14ac:dyDescent="0.45">
      <c r="A81" s="2"/>
      <c r="B81" s="4"/>
      <c r="D81" s="4"/>
      <c r="E81" s="5"/>
      <c r="F81" s="5"/>
      <c r="G81" s="5"/>
      <c r="H81" s="5"/>
      <c r="I81" s="5"/>
      <c r="K81" s="2"/>
    </row>
    <row r="82" spans="1:11" s="1" customFormat="1" x14ac:dyDescent="0.45">
      <c r="A82" s="2"/>
      <c r="B82" s="4"/>
      <c r="D82" s="4"/>
      <c r="E82" s="5"/>
      <c r="F82" s="5"/>
      <c r="G82" s="5"/>
      <c r="H82" s="5"/>
      <c r="I82" s="5"/>
      <c r="K82" s="2"/>
    </row>
    <row r="83" spans="1:11" s="1" customFormat="1" x14ac:dyDescent="0.45">
      <c r="A83" s="2"/>
      <c r="B83" s="4"/>
      <c r="D83" s="4"/>
      <c r="E83" s="5"/>
      <c r="F83" s="5"/>
      <c r="G83" s="5"/>
      <c r="H83" s="5"/>
      <c r="I83" s="5"/>
      <c r="K83" s="2"/>
    </row>
    <row r="84" spans="1:11" s="1" customFormat="1" x14ac:dyDescent="0.45">
      <c r="A84" s="2"/>
      <c r="B84" s="4"/>
      <c r="D84" s="4"/>
      <c r="E84" s="5"/>
      <c r="F84" s="5"/>
      <c r="G84" s="5"/>
      <c r="H84" s="5"/>
      <c r="I84" s="5"/>
      <c r="K84" s="2"/>
    </row>
    <row r="85" spans="1:11" s="1" customFormat="1" x14ac:dyDescent="0.45">
      <c r="A85" s="2"/>
      <c r="B85" s="4"/>
      <c r="D85" s="4"/>
      <c r="E85" s="5"/>
      <c r="F85" s="5"/>
      <c r="G85" s="5"/>
      <c r="H85" s="5"/>
      <c r="I85" s="5"/>
      <c r="K85" s="2"/>
    </row>
    <row r="86" spans="1:11" s="1" customFormat="1" x14ac:dyDescent="0.45">
      <c r="A86" s="2"/>
      <c r="B86" s="4"/>
      <c r="D86" s="4"/>
      <c r="E86" s="5"/>
      <c r="F86" s="5"/>
      <c r="G86" s="5"/>
      <c r="H86" s="5"/>
      <c r="I86" s="5"/>
      <c r="K86" s="2"/>
    </row>
    <row r="87" spans="1:11" s="1" customFormat="1" x14ac:dyDescent="0.45">
      <c r="A87" s="2"/>
      <c r="B87" s="4"/>
      <c r="D87" s="4"/>
      <c r="E87" s="5"/>
      <c r="F87" s="5"/>
      <c r="G87" s="5"/>
      <c r="H87" s="5"/>
      <c r="I87" s="5"/>
      <c r="K87" s="2"/>
    </row>
    <row r="88" spans="1:11" s="1" customFormat="1" x14ac:dyDescent="0.45">
      <c r="A88" s="2"/>
      <c r="B88" s="4"/>
      <c r="D88" s="4"/>
      <c r="E88" s="5"/>
      <c r="F88" s="5"/>
      <c r="G88" s="5"/>
      <c r="H88" s="5"/>
      <c r="I88" s="5"/>
      <c r="K88" s="2"/>
    </row>
    <row r="89" spans="1:11" s="1" customFormat="1" x14ac:dyDescent="0.45">
      <c r="A89" s="2"/>
      <c r="B89" s="4"/>
      <c r="D89" s="4"/>
      <c r="E89" s="5"/>
      <c r="F89" s="5"/>
      <c r="G89" s="5"/>
      <c r="H89" s="5"/>
      <c r="I89" s="5"/>
      <c r="K89" s="2"/>
    </row>
    <row r="90" spans="1:11" s="1" customFormat="1" x14ac:dyDescent="0.45">
      <c r="A90" s="2"/>
      <c r="B90" s="4"/>
      <c r="D90" s="4"/>
      <c r="E90" s="5"/>
      <c r="F90" s="5"/>
      <c r="G90" s="5"/>
      <c r="H90" s="5"/>
      <c r="I90" s="5"/>
      <c r="K90" s="2"/>
    </row>
    <row r="91" spans="1:11" s="1" customFormat="1" x14ac:dyDescent="0.45">
      <c r="A91" s="2"/>
      <c r="B91" s="4"/>
      <c r="D91" s="4"/>
      <c r="E91" s="5"/>
      <c r="F91" s="5"/>
      <c r="G91" s="5"/>
      <c r="H91" s="5"/>
      <c r="I91" s="5"/>
      <c r="K91" s="2"/>
    </row>
    <row r="92" spans="1:11" s="1" customFormat="1" x14ac:dyDescent="0.45">
      <c r="A92" s="2"/>
      <c r="B92" s="4"/>
      <c r="D92" s="4"/>
      <c r="E92" s="5"/>
      <c r="F92" s="5"/>
      <c r="G92" s="5"/>
      <c r="H92" s="5"/>
      <c r="I92" s="5"/>
      <c r="K92" s="2"/>
    </row>
    <row r="93" spans="1:11" s="1" customFormat="1" x14ac:dyDescent="0.45">
      <c r="A93" s="2"/>
      <c r="B93" s="4"/>
      <c r="D93" s="4"/>
      <c r="E93" s="5"/>
      <c r="F93" s="5"/>
      <c r="G93" s="5"/>
      <c r="H93" s="5"/>
      <c r="I93" s="5"/>
      <c r="K93" s="2"/>
    </row>
    <row r="94" spans="1:11" s="1" customFormat="1" x14ac:dyDescent="0.45">
      <c r="A94" s="2"/>
      <c r="B94" s="4"/>
      <c r="D94" s="4"/>
      <c r="E94" s="5"/>
      <c r="F94" s="5"/>
      <c r="G94" s="5"/>
      <c r="H94" s="5"/>
      <c r="I94" s="5"/>
      <c r="K94" s="2"/>
    </row>
    <row r="95" spans="1:11" s="1" customFormat="1" x14ac:dyDescent="0.45">
      <c r="A95" s="2"/>
      <c r="B95" s="4"/>
      <c r="D95" s="4"/>
      <c r="E95" s="5"/>
      <c r="F95" s="5"/>
      <c r="G95" s="5"/>
      <c r="H95" s="5"/>
      <c r="I95" s="5"/>
      <c r="K95" s="2"/>
    </row>
    <row r="96" spans="1:11" s="1" customFormat="1" x14ac:dyDescent="0.45">
      <c r="A96" s="2"/>
      <c r="B96" s="4"/>
      <c r="D96" s="4"/>
      <c r="E96" s="5"/>
      <c r="F96" s="5"/>
      <c r="G96" s="5"/>
      <c r="H96" s="5"/>
      <c r="I96" s="5"/>
      <c r="K96" s="2"/>
    </row>
    <row r="97" spans="1:11" s="1" customFormat="1" x14ac:dyDescent="0.45">
      <c r="A97" s="2"/>
      <c r="B97" s="4"/>
      <c r="D97" s="4"/>
      <c r="E97" s="5"/>
      <c r="F97" s="5"/>
      <c r="G97" s="5"/>
      <c r="H97" s="5"/>
      <c r="I97" s="5"/>
      <c r="K97" s="2"/>
    </row>
    <row r="98" spans="1:11" s="1" customFormat="1" x14ac:dyDescent="0.45">
      <c r="A98" s="2"/>
      <c r="B98" s="4"/>
      <c r="D98" s="4"/>
      <c r="E98" s="5"/>
      <c r="F98" s="5"/>
      <c r="G98" s="5"/>
      <c r="H98" s="5"/>
      <c r="I98" s="5"/>
      <c r="K98" s="2"/>
    </row>
    <row r="99" spans="1:11" s="1" customFormat="1" x14ac:dyDescent="0.45">
      <c r="A99" s="2"/>
      <c r="B99" s="4"/>
      <c r="D99" s="4"/>
      <c r="E99" s="5"/>
      <c r="F99" s="5"/>
      <c r="G99" s="5"/>
      <c r="H99" s="5"/>
      <c r="I99" s="5"/>
      <c r="K99" s="2"/>
    </row>
    <row r="100" spans="1:11" s="1" customFormat="1" x14ac:dyDescent="0.45">
      <c r="A100" s="2"/>
      <c r="B100" s="4"/>
      <c r="D100" s="4"/>
      <c r="E100" s="5"/>
      <c r="F100" s="5"/>
      <c r="G100" s="5"/>
      <c r="H100" s="5"/>
      <c r="I100" s="5"/>
      <c r="K100" s="2"/>
    </row>
    <row r="101" spans="1:11" s="1" customFormat="1" x14ac:dyDescent="0.45">
      <c r="A101" s="2"/>
      <c r="B101" s="4"/>
      <c r="D101" s="4"/>
      <c r="E101" s="5"/>
      <c r="F101" s="5"/>
      <c r="G101" s="5"/>
      <c r="H101" s="5"/>
      <c r="I101" s="5"/>
      <c r="K101" s="2"/>
    </row>
    <row r="102" spans="1:11" s="1" customFormat="1" x14ac:dyDescent="0.45">
      <c r="A102" s="2"/>
      <c r="B102" s="4"/>
      <c r="D102" s="4"/>
      <c r="E102" s="5"/>
      <c r="F102" s="5"/>
      <c r="G102" s="5"/>
      <c r="H102" s="5"/>
      <c r="I102" s="5"/>
      <c r="K102" s="2"/>
    </row>
    <row r="103" spans="1:11" s="1" customFormat="1" x14ac:dyDescent="0.45">
      <c r="A103" s="2"/>
      <c r="B103" s="4"/>
      <c r="D103" s="4"/>
      <c r="E103" s="5"/>
      <c r="F103" s="5"/>
      <c r="G103" s="5"/>
      <c r="H103" s="5"/>
      <c r="I103" s="5"/>
      <c r="K103" s="2"/>
    </row>
    <row r="104" spans="1:11" s="1" customFormat="1" x14ac:dyDescent="0.45">
      <c r="A104" s="2"/>
      <c r="B104" s="4"/>
      <c r="D104" s="4"/>
      <c r="E104" s="5"/>
      <c r="F104" s="5"/>
      <c r="G104" s="5"/>
      <c r="H104" s="5"/>
      <c r="I104" s="5"/>
      <c r="K104" s="2"/>
    </row>
    <row r="105" spans="1:11" s="1" customFormat="1" x14ac:dyDescent="0.45">
      <c r="A105" s="2"/>
      <c r="B105" s="4"/>
      <c r="D105" s="4"/>
      <c r="E105" s="5"/>
      <c r="F105" s="5"/>
      <c r="G105" s="5"/>
      <c r="H105" s="5"/>
      <c r="I105" s="5"/>
      <c r="K105" s="2"/>
    </row>
    <row r="106" spans="1:11" s="1" customFormat="1" x14ac:dyDescent="0.45">
      <c r="A106" s="2"/>
      <c r="B106" s="4"/>
      <c r="D106" s="4"/>
      <c r="E106" s="5"/>
      <c r="F106" s="5"/>
      <c r="G106" s="5"/>
      <c r="H106" s="5"/>
      <c r="I106" s="5"/>
      <c r="K106" s="2"/>
    </row>
    <row r="107" spans="1:11" s="1" customFormat="1" x14ac:dyDescent="0.45">
      <c r="A107" s="2"/>
      <c r="B107" s="4"/>
      <c r="D107" s="4"/>
      <c r="E107" s="5"/>
      <c r="F107" s="5"/>
      <c r="G107" s="5"/>
      <c r="H107" s="5"/>
      <c r="I107" s="5"/>
      <c r="K107" s="2"/>
    </row>
    <row r="108" spans="1:11" s="1" customFormat="1" x14ac:dyDescent="0.45">
      <c r="A108" s="2"/>
      <c r="B108" s="4"/>
      <c r="D108" s="4"/>
      <c r="E108" s="5"/>
      <c r="F108" s="5"/>
      <c r="G108" s="5"/>
      <c r="H108" s="5"/>
      <c r="I108" s="5"/>
      <c r="K108" s="2"/>
    </row>
    <row r="109" spans="1:11" s="1" customFormat="1" x14ac:dyDescent="0.45">
      <c r="A109" s="2"/>
      <c r="B109" s="4"/>
      <c r="D109" s="4"/>
      <c r="E109" s="5"/>
      <c r="F109" s="5"/>
      <c r="G109" s="5"/>
      <c r="H109" s="5"/>
      <c r="I109" s="5"/>
      <c r="K109" s="2"/>
    </row>
    <row r="110" spans="1:11" s="1" customFormat="1" x14ac:dyDescent="0.45">
      <c r="A110" s="2"/>
      <c r="B110" s="4"/>
      <c r="D110" s="4"/>
      <c r="E110" s="5"/>
      <c r="F110" s="5"/>
      <c r="G110" s="5"/>
      <c r="H110" s="5"/>
      <c r="I110" s="5"/>
      <c r="K110" s="2"/>
    </row>
    <row r="111" spans="1:11" s="1" customFormat="1" x14ac:dyDescent="0.45">
      <c r="A111" s="2"/>
      <c r="B111" s="4"/>
      <c r="D111" s="4"/>
      <c r="E111" s="5"/>
      <c r="F111" s="5"/>
      <c r="G111" s="5"/>
      <c r="H111" s="5"/>
      <c r="I111" s="5"/>
      <c r="K111" s="2"/>
    </row>
    <row r="112" spans="1:11" s="1" customFormat="1" x14ac:dyDescent="0.45">
      <c r="A112" s="2"/>
      <c r="B112" s="4"/>
      <c r="D112" s="4"/>
      <c r="E112" s="5"/>
      <c r="F112" s="5"/>
      <c r="G112" s="5"/>
      <c r="H112" s="5"/>
      <c r="I112" s="5"/>
      <c r="K112" s="2"/>
    </row>
    <row r="113" spans="1:11" s="1" customFormat="1" x14ac:dyDescent="0.45">
      <c r="A113" s="2"/>
      <c r="B113" s="4"/>
      <c r="D113" s="4"/>
      <c r="E113" s="5"/>
      <c r="F113" s="5"/>
      <c r="G113" s="5"/>
      <c r="H113" s="5"/>
      <c r="I113" s="5"/>
      <c r="K113" s="2"/>
    </row>
    <row r="114" spans="1:11" s="1" customFormat="1" x14ac:dyDescent="0.45">
      <c r="A114" s="2"/>
      <c r="B114" s="4"/>
      <c r="D114" s="4"/>
      <c r="E114" s="5"/>
      <c r="F114" s="5"/>
      <c r="G114" s="5"/>
      <c r="H114" s="5"/>
      <c r="I114" s="5"/>
      <c r="K114" s="2"/>
    </row>
    <row r="115" spans="1:11" s="1" customFormat="1" x14ac:dyDescent="0.45">
      <c r="A115" s="2"/>
      <c r="B115" s="4"/>
      <c r="D115" s="4"/>
      <c r="E115" s="5"/>
      <c r="F115" s="5"/>
      <c r="G115" s="5"/>
      <c r="H115" s="5"/>
      <c r="I115" s="5"/>
      <c r="K115" s="2"/>
    </row>
    <row r="116" spans="1:11" s="1" customFormat="1" x14ac:dyDescent="0.45">
      <c r="A116" s="2"/>
      <c r="B116" s="4"/>
      <c r="D116" s="4"/>
      <c r="E116" s="5"/>
      <c r="F116" s="5"/>
      <c r="G116" s="5"/>
      <c r="H116" s="5"/>
      <c r="I116" s="5"/>
      <c r="K116" s="2"/>
    </row>
    <row r="117" spans="1:11" s="1" customFormat="1" x14ac:dyDescent="0.45">
      <c r="A117" s="2"/>
      <c r="B117" s="4"/>
      <c r="D117" s="4"/>
      <c r="E117" s="5"/>
      <c r="F117" s="5"/>
      <c r="G117" s="5"/>
      <c r="H117" s="5"/>
      <c r="I117" s="5"/>
      <c r="K117" s="2"/>
    </row>
    <row r="118" spans="1:11" s="1" customFormat="1" x14ac:dyDescent="0.45">
      <c r="A118" s="2"/>
      <c r="B118" s="4"/>
      <c r="D118" s="4"/>
      <c r="E118" s="5"/>
      <c r="F118" s="5"/>
      <c r="G118" s="5"/>
      <c r="H118" s="5"/>
      <c r="I118" s="5"/>
      <c r="K118" s="2"/>
    </row>
    <row r="119" spans="1:11" s="1" customFormat="1" x14ac:dyDescent="0.45">
      <c r="A119" s="2"/>
      <c r="B119" s="4"/>
      <c r="D119" s="4"/>
      <c r="E119" s="5"/>
      <c r="F119" s="5"/>
      <c r="G119" s="5"/>
      <c r="H119" s="5"/>
      <c r="I119" s="5"/>
      <c r="K119" s="2"/>
    </row>
    <row r="120" spans="1:11" s="1" customFormat="1" x14ac:dyDescent="0.45">
      <c r="A120" s="2"/>
      <c r="B120" s="4"/>
      <c r="D120" s="4"/>
      <c r="E120" s="5"/>
      <c r="F120" s="5"/>
      <c r="G120" s="5"/>
      <c r="H120" s="5"/>
      <c r="I120" s="5"/>
      <c r="K120" s="2"/>
    </row>
    <row r="121" spans="1:11" s="1" customFormat="1" x14ac:dyDescent="0.45">
      <c r="A121" s="2"/>
      <c r="B121" s="4"/>
      <c r="D121" s="4"/>
      <c r="E121" s="5"/>
      <c r="F121" s="5"/>
      <c r="G121" s="5"/>
      <c r="H121" s="5"/>
      <c r="I121" s="5"/>
      <c r="K121" s="2"/>
    </row>
    <row r="122" spans="1:11" s="1" customFormat="1" x14ac:dyDescent="0.45">
      <c r="A122" s="2"/>
      <c r="B122" s="4"/>
      <c r="D122" s="4"/>
      <c r="E122" s="5"/>
      <c r="F122" s="5"/>
      <c r="G122" s="5"/>
      <c r="H122" s="5"/>
      <c r="I122" s="5"/>
      <c r="K122" s="2"/>
    </row>
    <row r="123" spans="1:11" s="1" customFormat="1" x14ac:dyDescent="0.45">
      <c r="A123" s="2"/>
      <c r="B123" s="4"/>
      <c r="D123" s="4"/>
      <c r="E123" s="5"/>
      <c r="F123" s="5"/>
      <c r="G123" s="5"/>
      <c r="H123" s="5"/>
      <c r="I123" s="5"/>
      <c r="K123" s="2"/>
    </row>
    <row r="124" spans="1:11" s="1" customFormat="1" x14ac:dyDescent="0.45">
      <c r="A124" s="2"/>
      <c r="B124" s="4"/>
      <c r="D124" s="4"/>
      <c r="E124" s="5"/>
      <c r="F124" s="5"/>
      <c r="G124" s="5"/>
      <c r="H124" s="5"/>
      <c r="I124" s="5"/>
      <c r="K124" s="2"/>
    </row>
    <row r="125" spans="1:11" s="1" customFormat="1" x14ac:dyDescent="0.45">
      <c r="A125" s="2"/>
      <c r="B125" s="4"/>
      <c r="D125" s="4"/>
      <c r="E125" s="5"/>
      <c r="F125" s="5"/>
      <c r="G125" s="5"/>
      <c r="H125" s="5"/>
      <c r="I125" s="5"/>
      <c r="K125" s="2"/>
    </row>
    <row r="126" spans="1:11" s="1" customFormat="1" x14ac:dyDescent="0.45">
      <c r="A126" s="2"/>
      <c r="B126" s="4"/>
      <c r="D126" s="4"/>
      <c r="E126" s="5"/>
      <c r="F126" s="5"/>
      <c r="G126" s="5"/>
      <c r="H126" s="5"/>
      <c r="I126" s="5"/>
      <c r="K126" s="2"/>
    </row>
    <row r="127" spans="1:11" s="1" customFormat="1" x14ac:dyDescent="0.45">
      <c r="A127" s="2"/>
      <c r="B127" s="4"/>
      <c r="D127" s="4"/>
      <c r="E127" s="5"/>
      <c r="F127" s="5"/>
      <c r="G127" s="5"/>
      <c r="H127" s="5"/>
      <c r="I127" s="5"/>
      <c r="K127" s="2"/>
    </row>
    <row r="128" spans="1:11" s="1" customFormat="1" x14ac:dyDescent="0.45">
      <c r="A128" s="2"/>
      <c r="B128" s="4"/>
      <c r="D128" s="4"/>
      <c r="E128" s="5"/>
      <c r="F128" s="5"/>
      <c r="G128" s="5"/>
      <c r="H128" s="5"/>
      <c r="I128" s="5"/>
      <c r="K128" s="2"/>
    </row>
    <row r="129" spans="1:11" s="1" customFormat="1" x14ac:dyDescent="0.45">
      <c r="A129" s="2"/>
      <c r="B129" s="4"/>
      <c r="D129" s="4"/>
      <c r="E129" s="5"/>
      <c r="F129" s="5"/>
      <c r="G129" s="5"/>
      <c r="H129" s="5"/>
      <c r="I129" s="5"/>
      <c r="K129" s="2"/>
    </row>
    <row r="130" spans="1:11" s="1" customFormat="1" x14ac:dyDescent="0.45">
      <c r="A130" s="2"/>
      <c r="B130" s="4"/>
      <c r="D130" s="4"/>
      <c r="E130" s="5"/>
      <c r="F130" s="5"/>
      <c r="G130" s="5"/>
      <c r="H130" s="5"/>
      <c r="I130" s="5"/>
      <c r="K130" s="2"/>
    </row>
    <row r="131" spans="1:11" s="1" customFormat="1" x14ac:dyDescent="0.45">
      <c r="A131" s="2"/>
      <c r="B131" s="4"/>
      <c r="D131" s="4"/>
      <c r="E131" s="5"/>
      <c r="F131" s="5"/>
      <c r="G131" s="5"/>
      <c r="H131" s="5"/>
      <c r="I131" s="5"/>
      <c r="K131" s="2"/>
    </row>
    <row r="132" spans="1:11" s="1" customFormat="1" x14ac:dyDescent="0.45">
      <c r="A132" s="2"/>
      <c r="B132" s="4"/>
      <c r="D132" s="4"/>
      <c r="E132" s="5"/>
      <c r="F132" s="5"/>
      <c r="G132" s="5"/>
      <c r="H132" s="5"/>
      <c r="I132" s="5"/>
      <c r="K132" s="2"/>
    </row>
    <row r="133" spans="1:11" s="1" customFormat="1" x14ac:dyDescent="0.45">
      <c r="A133" s="2"/>
      <c r="B133" s="4"/>
      <c r="D133" s="4"/>
      <c r="E133" s="5"/>
      <c r="F133" s="5"/>
      <c r="G133" s="5"/>
      <c r="H133" s="5"/>
      <c r="I133" s="5"/>
      <c r="K133" s="2"/>
    </row>
    <row r="134" spans="1:11" s="1" customFormat="1" x14ac:dyDescent="0.45">
      <c r="A134" s="2"/>
      <c r="B134" s="4"/>
      <c r="D134" s="4"/>
      <c r="E134" s="5"/>
      <c r="F134" s="5"/>
      <c r="G134" s="5"/>
      <c r="H134" s="5"/>
      <c r="I134" s="5"/>
      <c r="K134" s="2"/>
    </row>
    <row r="135" spans="1:11" s="1" customFormat="1" x14ac:dyDescent="0.45">
      <c r="A135" s="2"/>
      <c r="B135" s="4"/>
      <c r="D135" s="4"/>
      <c r="E135" s="5"/>
      <c r="F135" s="5"/>
      <c r="G135" s="5"/>
      <c r="H135" s="5"/>
      <c r="I135" s="5"/>
      <c r="K135" s="2"/>
    </row>
    <row r="136" spans="1:11" s="1" customFormat="1" x14ac:dyDescent="0.45">
      <c r="A136" s="2"/>
      <c r="B136" s="4"/>
      <c r="D136" s="4"/>
      <c r="E136" s="5"/>
      <c r="F136" s="5"/>
      <c r="G136" s="5"/>
      <c r="H136" s="5"/>
      <c r="I136" s="5"/>
      <c r="K136" s="2"/>
    </row>
    <row r="137" spans="1:11" s="1" customFormat="1" x14ac:dyDescent="0.45">
      <c r="A137" s="2"/>
      <c r="B137" s="4"/>
      <c r="D137" s="4"/>
      <c r="E137" s="5"/>
      <c r="F137" s="5"/>
      <c r="G137" s="5"/>
      <c r="H137" s="5"/>
      <c r="I137" s="5"/>
      <c r="K137" s="2"/>
    </row>
    <row r="138" spans="1:11" s="1" customFormat="1" x14ac:dyDescent="0.45">
      <c r="A138" s="2"/>
      <c r="B138" s="4"/>
      <c r="D138" s="4"/>
      <c r="E138" s="5"/>
      <c r="F138" s="5"/>
      <c r="G138" s="5"/>
      <c r="H138" s="5"/>
      <c r="I138" s="5"/>
      <c r="K138" s="2"/>
    </row>
    <row r="139" spans="1:11" s="1" customFormat="1" x14ac:dyDescent="0.45">
      <c r="A139" s="2"/>
      <c r="B139" s="4"/>
      <c r="D139" s="4"/>
      <c r="E139" s="5"/>
      <c r="F139" s="5"/>
      <c r="G139" s="5"/>
      <c r="H139" s="5"/>
      <c r="I139" s="5"/>
      <c r="K139" s="2"/>
    </row>
    <row r="140" spans="1:11" s="1" customFormat="1" x14ac:dyDescent="0.45">
      <c r="A140" s="2"/>
      <c r="B140" s="4"/>
      <c r="D140" s="4"/>
      <c r="E140" s="5"/>
      <c r="F140" s="5"/>
      <c r="G140" s="5"/>
      <c r="H140" s="5"/>
      <c r="I140" s="5"/>
      <c r="K140" s="2"/>
    </row>
    <row r="141" spans="1:11" s="1" customFormat="1" x14ac:dyDescent="0.45">
      <c r="A141" s="2"/>
      <c r="B141" s="4"/>
      <c r="D141" s="4"/>
      <c r="E141" s="5"/>
      <c r="F141" s="5"/>
      <c r="G141" s="5"/>
      <c r="H141" s="5"/>
      <c r="I141" s="5"/>
      <c r="K141" s="2"/>
    </row>
    <row r="142" spans="1:11" s="1" customFormat="1" x14ac:dyDescent="0.45">
      <c r="A142" s="2"/>
      <c r="B142" s="4"/>
      <c r="D142" s="4"/>
      <c r="E142" s="5"/>
      <c r="F142" s="5"/>
      <c r="G142" s="5"/>
      <c r="H142" s="5"/>
      <c r="I142" s="5"/>
      <c r="K142" s="2"/>
    </row>
    <row r="143" spans="1:11" s="1" customFormat="1" x14ac:dyDescent="0.45">
      <c r="A143" s="2"/>
      <c r="B143" s="4"/>
      <c r="D143" s="4"/>
      <c r="E143" s="5"/>
      <c r="F143" s="5"/>
      <c r="G143" s="5"/>
      <c r="H143" s="5"/>
      <c r="I143" s="5"/>
      <c r="K143" s="2"/>
    </row>
    <row r="144" spans="1:11" s="1" customFormat="1" x14ac:dyDescent="0.45">
      <c r="A144" s="2"/>
      <c r="B144" s="4"/>
      <c r="D144" s="4"/>
      <c r="E144" s="5"/>
      <c r="F144" s="5"/>
      <c r="G144" s="5"/>
      <c r="H144" s="5"/>
      <c r="I144" s="5"/>
      <c r="K144" s="2"/>
    </row>
    <row r="145" spans="1:11" s="1" customFormat="1" x14ac:dyDescent="0.45">
      <c r="A145" s="2"/>
      <c r="B145" s="4"/>
      <c r="D145" s="4"/>
      <c r="E145" s="5"/>
      <c r="F145" s="5"/>
      <c r="G145" s="5"/>
      <c r="H145" s="5"/>
      <c r="I145" s="5"/>
      <c r="K145" s="2"/>
    </row>
    <row r="146" spans="1:11" s="1" customFormat="1" x14ac:dyDescent="0.45">
      <c r="A146" s="2"/>
      <c r="B146" s="4"/>
      <c r="D146" s="4"/>
      <c r="E146" s="5"/>
      <c r="F146" s="5"/>
      <c r="G146" s="5"/>
      <c r="H146" s="5"/>
      <c r="I146" s="5"/>
      <c r="K146" s="2"/>
    </row>
    <row r="147" spans="1:11" s="1" customFormat="1" x14ac:dyDescent="0.45">
      <c r="A147" s="2"/>
      <c r="B147" s="4"/>
      <c r="D147" s="4"/>
      <c r="E147" s="5"/>
      <c r="F147" s="5"/>
      <c r="G147" s="5"/>
      <c r="H147" s="5"/>
      <c r="I147" s="5"/>
      <c r="K147" s="2"/>
    </row>
    <row r="148" spans="1:11" s="1" customFormat="1" x14ac:dyDescent="0.45">
      <c r="A148" s="2"/>
      <c r="B148" s="4"/>
      <c r="D148" s="4"/>
      <c r="E148" s="5"/>
      <c r="F148" s="5"/>
      <c r="G148" s="5"/>
      <c r="H148" s="5"/>
      <c r="I148" s="5"/>
      <c r="K148" s="2"/>
    </row>
    <row r="149" spans="1:11" s="1" customFormat="1" x14ac:dyDescent="0.45">
      <c r="A149" s="2"/>
      <c r="B149" s="4"/>
      <c r="D149" s="4"/>
      <c r="E149" s="5"/>
      <c r="F149" s="5"/>
      <c r="G149" s="5"/>
      <c r="H149" s="5"/>
      <c r="I149" s="5"/>
      <c r="K149" s="2"/>
    </row>
    <row r="150" spans="1:11" s="1" customFormat="1" x14ac:dyDescent="0.45">
      <c r="A150" s="2"/>
      <c r="B150" s="4"/>
      <c r="D150" s="4"/>
      <c r="E150" s="5"/>
      <c r="F150" s="5"/>
      <c r="G150" s="5"/>
      <c r="H150" s="5"/>
      <c r="I150" s="5"/>
      <c r="K150" s="2"/>
    </row>
    <row r="151" spans="1:11" s="1" customFormat="1" x14ac:dyDescent="0.45">
      <c r="A151" s="2"/>
      <c r="B151" s="4"/>
      <c r="D151" s="4"/>
      <c r="E151" s="5"/>
      <c r="F151" s="5"/>
      <c r="G151" s="5"/>
      <c r="H151" s="5"/>
      <c r="I151" s="5"/>
      <c r="K151" s="2"/>
    </row>
    <row r="152" spans="1:11" s="1" customFormat="1" x14ac:dyDescent="0.45">
      <c r="A152" s="2"/>
      <c r="B152" s="4"/>
      <c r="D152" s="4"/>
      <c r="E152" s="5"/>
      <c r="F152" s="5"/>
      <c r="G152" s="5"/>
      <c r="H152" s="5"/>
      <c r="I152" s="5"/>
      <c r="K152" s="2"/>
    </row>
    <row r="153" spans="1:11" s="1" customFormat="1" x14ac:dyDescent="0.45">
      <c r="A153" s="2"/>
      <c r="B153" s="4"/>
      <c r="D153" s="4"/>
      <c r="E153" s="5"/>
      <c r="F153" s="5"/>
      <c r="G153" s="5"/>
      <c r="H153" s="5"/>
      <c r="I153" s="5"/>
      <c r="K153" s="2"/>
    </row>
    <row r="154" spans="1:11" s="1" customFormat="1" x14ac:dyDescent="0.45">
      <c r="A154" s="2"/>
      <c r="B154" s="4"/>
      <c r="D154" s="4"/>
      <c r="E154" s="5"/>
      <c r="F154" s="5"/>
      <c r="G154" s="5"/>
      <c r="H154" s="5"/>
      <c r="I154" s="5"/>
      <c r="K154" s="2"/>
    </row>
    <row r="155" spans="1:11" s="1" customFormat="1" x14ac:dyDescent="0.45">
      <c r="A155" s="2"/>
      <c r="B155" s="4"/>
      <c r="D155" s="4"/>
      <c r="E155" s="5"/>
      <c r="F155" s="5"/>
      <c r="G155" s="5"/>
      <c r="H155" s="5"/>
      <c r="I155" s="5"/>
      <c r="K155" s="2"/>
    </row>
    <row r="156" spans="1:11" s="1" customFormat="1" x14ac:dyDescent="0.45">
      <c r="A156" s="2"/>
      <c r="B156" s="4"/>
      <c r="D156" s="4"/>
      <c r="E156" s="5"/>
      <c r="F156" s="5"/>
      <c r="G156" s="5"/>
      <c r="H156" s="5"/>
      <c r="I156" s="5"/>
      <c r="K156" s="2"/>
    </row>
    <row r="157" spans="1:11" s="1" customFormat="1" x14ac:dyDescent="0.45">
      <c r="A157" s="2"/>
      <c r="B157" s="4"/>
      <c r="D157" s="4"/>
      <c r="E157" s="5"/>
      <c r="F157" s="5"/>
      <c r="G157" s="5"/>
      <c r="H157" s="5"/>
      <c r="I157" s="5"/>
      <c r="K157" s="2"/>
    </row>
    <row r="158" spans="1:11" s="1" customFormat="1" x14ac:dyDescent="0.45">
      <c r="A158" s="2"/>
      <c r="B158" s="4"/>
      <c r="D158" s="4"/>
      <c r="E158" s="5"/>
      <c r="F158" s="5"/>
      <c r="G158" s="5"/>
      <c r="H158" s="5"/>
      <c r="I158" s="5"/>
      <c r="K158" s="2"/>
    </row>
    <row r="159" spans="1:11" s="1" customFormat="1" x14ac:dyDescent="0.45">
      <c r="A159" s="2"/>
      <c r="B159" s="4"/>
      <c r="D159" s="4"/>
      <c r="E159" s="5"/>
      <c r="F159" s="5"/>
      <c r="G159" s="5"/>
      <c r="H159" s="5"/>
      <c r="I159" s="5"/>
      <c r="K159" s="2"/>
    </row>
    <row r="160" spans="1:11" s="1" customFormat="1" x14ac:dyDescent="0.45">
      <c r="A160" s="2"/>
      <c r="B160" s="4"/>
      <c r="D160" s="4"/>
      <c r="E160" s="5"/>
      <c r="F160" s="5"/>
      <c r="G160" s="5"/>
      <c r="H160" s="5"/>
      <c r="I160" s="5"/>
      <c r="K160" s="2"/>
    </row>
    <row r="161" spans="1:11" s="1" customFormat="1" x14ac:dyDescent="0.45">
      <c r="A161" s="2"/>
      <c r="B161" s="4"/>
      <c r="D161" s="4"/>
      <c r="E161" s="5"/>
      <c r="F161" s="5"/>
      <c r="G161" s="5"/>
      <c r="H161" s="5"/>
      <c r="I161" s="5"/>
      <c r="K161" s="2"/>
    </row>
    <row r="162" spans="1:11" s="1" customFormat="1" x14ac:dyDescent="0.45">
      <c r="A162" s="2"/>
      <c r="B162" s="4"/>
      <c r="D162" s="4"/>
      <c r="E162" s="5"/>
      <c r="F162" s="5"/>
      <c r="G162" s="5"/>
      <c r="H162" s="5"/>
      <c r="I162" s="5"/>
      <c r="K162" s="2"/>
    </row>
    <row r="163" spans="1:11" s="1" customFormat="1" x14ac:dyDescent="0.45">
      <c r="A163" s="2"/>
      <c r="B163" s="4"/>
      <c r="D163" s="4"/>
      <c r="E163" s="3"/>
      <c r="F163" s="3"/>
      <c r="G163" s="3"/>
      <c r="H163" s="3"/>
      <c r="I163" s="3"/>
      <c r="K163" s="2"/>
    </row>
    <row r="164" spans="1:11" s="1" customFormat="1" x14ac:dyDescent="0.45">
      <c r="A164" s="2"/>
      <c r="B164" s="4"/>
      <c r="D164" s="4"/>
      <c r="E164" s="3"/>
      <c r="F164" s="3"/>
      <c r="G164" s="3"/>
      <c r="H164" s="3"/>
      <c r="I164" s="3"/>
      <c r="K164" s="2"/>
    </row>
    <row r="165" spans="1:11" s="1" customFormat="1" x14ac:dyDescent="0.45">
      <c r="A165" s="2"/>
      <c r="B165" s="4"/>
      <c r="D165" s="4"/>
      <c r="E165" s="3"/>
      <c r="F165" s="3"/>
      <c r="G165" s="3"/>
      <c r="H165" s="3"/>
      <c r="I165" s="3"/>
      <c r="K165" s="2"/>
    </row>
    <row r="166" spans="1:11" s="1" customFormat="1" x14ac:dyDescent="0.45">
      <c r="A166" s="2"/>
      <c r="B166" s="4"/>
      <c r="D166" s="4"/>
      <c r="E166" s="3"/>
      <c r="F166" s="3"/>
      <c r="G166" s="3"/>
      <c r="H166" s="3"/>
      <c r="I166" s="3"/>
      <c r="K166" s="2"/>
    </row>
    <row r="167" spans="1:11" s="1" customFormat="1" x14ac:dyDescent="0.45">
      <c r="A167" s="2"/>
      <c r="B167" s="4"/>
      <c r="D167" s="4"/>
      <c r="E167" s="3"/>
      <c r="F167" s="3"/>
      <c r="G167" s="3"/>
      <c r="H167" s="3"/>
      <c r="I167" s="3"/>
      <c r="K167" s="2"/>
    </row>
    <row r="168" spans="1:11" s="1" customFormat="1" x14ac:dyDescent="0.45">
      <c r="A168" s="2"/>
      <c r="B168" s="4"/>
      <c r="D168" s="4"/>
      <c r="E168" s="3"/>
      <c r="F168" s="3"/>
      <c r="G168" s="3"/>
      <c r="H168" s="3"/>
      <c r="I168" s="3"/>
      <c r="K168" s="2"/>
    </row>
    <row r="169" spans="1:11" s="1" customFormat="1" x14ac:dyDescent="0.45">
      <c r="A169" s="2"/>
      <c r="B169" s="4"/>
      <c r="D169" s="4"/>
      <c r="E169" s="3"/>
      <c r="F169" s="3"/>
      <c r="G169" s="3"/>
      <c r="H169" s="3"/>
      <c r="I169" s="3"/>
      <c r="K169" s="2"/>
    </row>
    <row r="170" spans="1:11" s="1" customFormat="1" x14ac:dyDescent="0.45">
      <c r="A170" s="2"/>
      <c r="B170" s="4"/>
      <c r="D170" s="4"/>
      <c r="E170" s="3"/>
      <c r="F170" s="3"/>
      <c r="G170" s="3"/>
      <c r="H170" s="3"/>
      <c r="I170" s="3"/>
      <c r="K170" s="2"/>
    </row>
    <row r="171" spans="1:11" s="1" customFormat="1" x14ac:dyDescent="0.45">
      <c r="A171" s="2"/>
      <c r="B171" s="4"/>
      <c r="D171" s="4"/>
      <c r="E171" s="3"/>
      <c r="F171" s="3"/>
      <c r="G171" s="3"/>
      <c r="H171" s="3"/>
      <c r="I171" s="3"/>
      <c r="K171" s="2"/>
    </row>
    <row r="172" spans="1:11" s="1" customFormat="1" x14ac:dyDescent="0.45">
      <c r="A172" s="2"/>
      <c r="B172" s="4"/>
      <c r="D172" s="4"/>
      <c r="E172" s="3"/>
      <c r="F172" s="3"/>
      <c r="G172" s="3"/>
      <c r="H172" s="3"/>
      <c r="I172" s="3"/>
      <c r="K172" s="2"/>
    </row>
    <row r="173" spans="1:11" s="1" customFormat="1" x14ac:dyDescent="0.45">
      <c r="A173" s="2"/>
      <c r="B173" s="4"/>
      <c r="D173" s="4"/>
      <c r="E173" s="3"/>
      <c r="F173" s="3"/>
      <c r="G173" s="3"/>
      <c r="H173" s="3"/>
      <c r="I173" s="3"/>
      <c r="K173" s="2"/>
    </row>
    <row r="174" spans="1:11" s="1" customFormat="1" x14ac:dyDescent="0.45">
      <c r="A174" s="2"/>
      <c r="B174" s="4"/>
      <c r="D174" s="4"/>
      <c r="E174" s="3"/>
      <c r="F174" s="3"/>
      <c r="G174" s="3"/>
      <c r="H174" s="3"/>
      <c r="I174" s="3"/>
      <c r="K174" s="2"/>
    </row>
    <row r="175" spans="1:11" s="1" customFormat="1" x14ac:dyDescent="0.45">
      <c r="A175" s="2"/>
      <c r="B175" s="4"/>
      <c r="D175" s="4"/>
      <c r="E175" s="3"/>
      <c r="F175" s="3"/>
      <c r="G175" s="3"/>
      <c r="H175" s="3"/>
      <c r="I175" s="3"/>
      <c r="K175" s="2"/>
    </row>
    <row r="176" spans="1:11" s="1" customFormat="1" x14ac:dyDescent="0.45">
      <c r="A176" s="2"/>
      <c r="B176" s="4"/>
      <c r="D176" s="4"/>
      <c r="E176" s="3"/>
      <c r="F176" s="3"/>
      <c r="G176" s="3"/>
      <c r="H176" s="3"/>
      <c r="I176" s="3"/>
      <c r="K176" s="2"/>
    </row>
    <row r="177" spans="1:11" s="1" customFormat="1" x14ac:dyDescent="0.45">
      <c r="A177" s="2"/>
      <c r="B177" s="4"/>
      <c r="D177" s="4"/>
      <c r="E177" s="3"/>
      <c r="F177" s="3"/>
      <c r="G177" s="3"/>
      <c r="H177" s="3"/>
      <c r="I177" s="3"/>
      <c r="K177" s="2"/>
    </row>
    <row r="178" spans="1:11" s="1" customFormat="1" x14ac:dyDescent="0.45">
      <c r="A178" s="2"/>
      <c r="B178" s="4"/>
      <c r="D178" s="4"/>
      <c r="E178" s="3"/>
      <c r="F178" s="3"/>
      <c r="G178" s="3"/>
      <c r="H178" s="3"/>
      <c r="I178" s="3"/>
      <c r="K178" s="2"/>
    </row>
    <row r="179" spans="1:11" s="1" customFormat="1" x14ac:dyDescent="0.45">
      <c r="A179" s="2"/>
      <c r="B179" s="4"/>
      <c r="D179" s="4"/>
      <c r="E179" s="3"/>
      <c r="F179" s="3"/>
      <c r="G179" s="3"/>
      <c r="H179" s="3"/>
      <c r="I179" s="3"/>
      <c r="K179" s="2"/>
    </row>
    <row r="180" spans="1:11" s="1" customFormat="1" x14ac:dyDescent="0.45">
      <c r="A180" s="2"/>
      <c r="B180" s="4"/>
      <c r="D180" s="4"/>
      <c r="E180" s="3"/>
      <c r="F180" s="3"/>
      <c r="G180" s="3"/>
      <c r="H180" s="3"/>
      <c r="I180" s="3"/>
      <c r="K180" s="2"/>
    </row>
    <row r="181" spans="1:11" s="1" customFormat="1" x14ac:dyDescent="0.45">
      <c r="A181" s="2"/>
      <c r="B181" s="4"/>
      <c r="D181" s="4"/>
      <c r="E181" s="3"/>
      <c r="F181" s="3"/>
      <c r="G181" s="3"/>
      <c r="H181" s="3"/>
      <c r="I181" s="3"/>
      <c r="K181" s="2"/>
    </row>
    <row r="182" spans="1:11" s="1" customFormat="1" x14ac:dyDescent="0.45">
      <c r="A182" s="2"/>
      <c r="B182" s="4"/>
      <c r="D182" s="4"/>
      <c r="E182" s="3"/>
      <c r="F182" s="3"/>
      <c r="G182" s="3"/>
      <c r="H182" s="3"/>
      <c r="I182" s="3"/>
      <c r="K182" s="2"/>
    </row>
    <row r="183" spans="1:11" s="1" customFormat="1" x14ac:dyDescent="0.45">
      <c r="A183" s="2"/>
      <c r="B183" s="4"/>
      <c r="D183" s="4"/>
      <c r="E183" s="3"/>
      <c r="F183" s="3"/>
      <c r="G183" s="3"/>
      <c r="H183" s="3"/>
      <c r="I183" s="3"/>
      <c r="K183" s="2"/>
    </row>
    <row r="184" spans="1:11" s="1" customFormat="1" x14ac:dyDescent="0.45">
      <c r="A184" s="2"/>
      <c r="B184" s="4"/>
      <c r="D184" s="4"/>
      <c r="E184" s="3"/>
      <c r="F184" s="3"/>
      <c r="G184" s="3"/>
      <c r="H184" s="3"/>
      <c r="I184" s="3"/>
      <c r="K184" s="2"/>
    </row>
    <row r="185" spans="1:11" s="1" customFormat="1" x14ac:dyDescent="0.45">
      <c r="A185" s="2"/>
      <c r="B185" s="4"/>
      <c r="D185" s="4"/>
      <c r="E185" s="3"/>
      <c r="F185" s="3"/>
      <c r="G185" s="3"/>
      <c r="H185" s="3"/>
      <c r="I185" s="3"/>
      <c r="K185" s="2"/>
    </row>
    <row r="186" spans="1:11" s="1" customFormat="1" x14ac:dyDescent="0.45">
      <c r="A186" s="2"/>
      <c r="B186" s="4"/>
      <c r="D186" s="4"/>
      <c r="E186" s="3"/>
      <c r="F186" s="3"/>
      <c r="G186" s="3"/>
      <c r="H186" s="3"/>
      <c r="I186" s="3"/>
      <c r="K186" s="2"/>
    </row>
    <row r="187" spans="1:11" s="1" customFormat="1" x14ac:dyDescent="0.45">
      <c r="A187" s="2"/>
      <c r="B187" s="4"/>
      <c r="D187" s="4"/>
      <c r="E187" s="3"/>
      <c r="F187" s="3"/>
      <c r="G187" s="3"/>
      <c r="H187" s="3"/>
      <c r="I187" s="3"/>
      <c r="K187" s="2"/>
    </row>
    <row r="188" spans="1:11" s="1" customFormat="1" x14ac:dyDescent="0.45">
      <c r="A188" s="2"/>
      <c r="B188" s="4"/>
      <c r="D188" s="4"/>
      <c r="E188" s="3"/>
      <c r="F188" s="3"/>
      <c r="G188" s="3"/>
      <c r="H188" s="3"/>
      <c r="I188" s="3"/>
      <c r="K188" s="2"/>
    </row>
    <row r="189" spans="1:11" s="1" customFormat="1" x14ac:dyDescent="0.45">
      <c r="A189" s="2"/>
      <c r="B189" s="4"/>
      <c r="D189" s="4"/>
      <c r="E189" s="3"/>
      <c r="F189" s="3"/>
      <c r="G189" s="3"/>
      <c r="H189" s="3"/>
      <c r="I189" s="3"/>
      <c r="K189" s="2"/>
    </row>
    <row r="190" spans="1:11" s="1" customFormat="1" x14ac:dyDescent="0.45">
      <c r="A190" s="2"/>
      <c r="B190" s="4"/>
      <c r="D190" s="4"/>
      <c r="E190" s="3"/>
      <c r="F190" s="3"/>
      <c r="G190" s="3"/>
      <c r="H190" s="3"/>
      <c r="I190" s="3"/>
      <c r="K190" s="2"/>
    </row>
    <row r="191" spans="1:11" s="1" customFormat="1" x14ac:dyDescent="0.45">
      <c r="A191" s="2"/>
      <c r="B191" s="4"/>
      <c r="D191" s="4"/>
      <c r="E191" s="3"/>
      <c r="F191" s="3"/>
      <c r="G191" s="3"/>
      <c r="H191" s="3"/>
      <c r="I191" s="3"/>
      <c r="K191" s="2"/>
    </row>
    <row r="192" spans="1:11" s="1" customFormat="1" x14ac:dyDescent="0.45">
      <c r="A192" s="2"/>
      <c r="B192" s="4"/>
      <c r="D192" s="4"/>
      <c r="E192" s="3"/>
      <c r="F192" s="3"/>
      <c r="G192" s="3"/>
      <c r="H192" s="3"/>
      <c r="I192" s="3"/>
      <c r="K192" s="2"/>
    </row>
    <row r="193" spans="1:11" s="1" customFormat="1" x14ac:dyDescent="0.45">
      <c r="A193" s="2"/>
      <c r="B193" s="4"/>
      <c r="D193" s="4"/>
      <c r="E193" s="3"/>
      <c r="F193" s="3"/>
      <c r="G193" s="3"/>
      <c r="H193" s="3"/>
      <c r="I193" s="3"/>
      <c r="K193" s="2"/>
    </row>
    <row r="194" spans="1:11" s="1" customFormat="1" x14ac:dyDescent="0.45">
      <c r="A194" s="2"/>
      <c r="B194" s="4"/>
      <c r="D194" s="4"/>
      <c r="E194" s="3"/>
      <c r="F194" s="3"/>
      <c r="G194" s="3"/>
      <c r="H194" s="3"/>
      <c r="I194" s="3"/>
      <c r="K194" s="2"/>
    </row>
    <row r="195" spans="1:11" s="1" customFormat="1" x14ac:dyDescent="0.45">
      <c r="A195" s="2"/>
      <c r="B195" s="4"/>
      <c r="D195" s="4"/>
      <c r="E195" s="3"/>
      <c r="F195" s="3"/>
      <c r="G195" s="3"/>
      <c r="H195" s="3"/>
      <c r="I195" s="3"/>
      <c r="K195" s="2"/>
    </row>
    <row r="196" spans="1:11" s="1" customFormat="1" x14ac:dyDescent="0.45">
      <c r="A196" s="2"/>
      <c r="B196" s="4"/>
      <c r="D196" s="4"/>
      <c r="E196" s="3"/>
      <c r="F196" s="3"/>
      <c r="G196" s="3"/>
      <c r="H196" s="3"/>
      <c r="I196" s="3"/>
      <c r="K196" s="2"/>
    </row>
    <row r="197" spans="1:11" s="1" customFormat="1" x14ac:dyDescent="0.45">
      <c r="A197" s="2"/>
      <c r="B197" s="4"/>
      <c r="D197" s="4"/>
      <c r="E197" s="3"/>
      <c r="F197" s="3"/>
      <c r="G197" s="3"/>
      <c r="H197" s="3"/>
      <c r="I197" s="3"/>
      <c r="K197" s="2"/>
    </row>
    <row r="198" spans="1:11" s="1" customFormat="1" x14ac:dyDescent="0.45">
      <c r="A198" s="2"/>
      <c r="B198" s="4"/>
      <c r="D198" s="4"/>
      <c r="E198" s="3"/>
      <c r="F198" s="3"/>
      <c r="G198" s="3"/>
      <c r="H198" s="3"/>
      <c r="I198" s="3"/>
      <c r="K198" s="2"/>
    </row>
    <row r="199" spans="1:11" s="1" customFormat="1" x14ac:dyDescent="0.45">
      <c r="A199" s="2"/>
      <c r="B199" s="4"/>
      <c r="D199" s="4"/>
      <c r="E199" s="3"/>
      <c r="F199" s="3"/>
      <c r="G199" s="3"/>
      <c r="H199" s="3"/>
      <c r="I199" s="3"/>
      <c r="K199" s="2"/>
    </row>
    <row r="200" spans="1:11" s="1" customFormat="1" x14ac:dyDescent="0.45">
      <c r="A200" s="2"/>
      <c r="B200" s="4"/>
      <c r="D200" s="4"/>
      <c r="E200" s="3"/>
      <c r="F200" s="3"/>
      <c r="G200" s="3"/>
      <c r="H200" s="3"/>
      <c r="I200" s="3"/>
      <c r="K200" s="2"/>
    </row>
    <row r="201" spans="1:11" s="1" customFormat="1" x14ac:dyDescent="0.45">
      <c r="A201" s="2"/>
      <c r="B201" s="4"/>
      <c r="D201" s="4"/>
      <c r="E201" s="3"/>
      <c r="F201" s="3"/>
      <c r="G201" s="3"/>
      <c r="H201" s="3"/>
      <c r="I201" s="3"/>
      <c r="K201" s="2"/>
    </row>
    <row r="202" spans="1:11" s="1" customFormat="1" x14ac:dyDescent="0.45">
      <c r="A202" s="2"/>
      <c r="B202" s="4"/>
      <c r="D202" s="4"/>
      <c r="E202" s="3"/>
      <c r="F202" s="3"/>
      <c r="G202" s="3"/>
      <c r="H202" s="3"/>
      <c r="I202" s="3"/>
      <c r="K202" s="2"/>
    </row>
    <row r="203" spans="1:11" s="1" customFormat="1" x14ac:dyDescent="0.45">
      <c r="A203" s="2"/>
      <c r="B203" s="4"/>
      <c r="D203" s="4"/>
      <c r="E203" s="3"/>
      <c r="F203" s="3"/>
      <c r="G203" s="3"/>
      <c r="H203" s="3"/>
      <c r="I203" s="3"/>
      <c r="K203" s="2"/>
    </row>
    <row r="204" spans="1:11" s="1" customFormat="1" x14ac:dyDescent="0.45">
      <c r="A204" s="2"/>
      <c r="B204" s="4"/>
      <c r="D204" s="4"/>
      <c r="E204" s="3"/>
      <c r="F204" s="3"/>
      <c r="G204" s="3"/>
      <c r="H204" s="3"/>
      <c r="I204" s="3"/>
      <c r="K204" s="2"/>
    </row>
    <row r="205" spans="1:11" s="1" customFormat="1" x14ac:dyDescent="0.45">
      <c r="A205" s="2"/>
      <c r="B205" s="4"/>
      <c r="D205" s="4"/>
      <c r="E205" s="3"/>
      <c r="F205" s="3"/>
      <c r="G205" s="3"/>
      <c r="H205" s="3"/>
      <c r="I205" s="3"/>
      <c r="K205" s="2"/>
    </row>
    <row r="206" spans="1:11" s="1" customFormat="1" x14ac:dyDescent="0.45">
      <c r="A206" s="2"/>
      <c r="B206" s="4"/>
      <c r="D206" s="4"/>
      <c r="E206" s="3"/>
      <c r="F206" s="3"/>
      <c r="G206" s="3"/>
      <c r="H206" s="3"/>
      <c r="I206" s="3"/>
      <c r="K206" s="2"/>
    </row>
    <row r="207" spans="1:11" s="1" customFormat="1" x14ac:dyDescent="0.45">
      <c r="A207" s="2"/>
      <c r="B207" s="4"/>
      <c r="D207" s="4"/>
      <c r="E207" s="3"/>
      <c r="F207" s="3"/>
      <c r="G207" s="3"/>
      <c r="H207" s="3"/>
      <c r="I207" s="3"/>
      <c r="K207" s="2"/>
    </row>
    <row r="208" spans="1:11" s="1" customFormat="1" x14ac:dyDescent="0.45">
      <c r="A208" s="2"/>
      <c r="B208" s="4"/>
      <c r="D208" s="4"/>
      <c r="E208" s="3"/>
      <c r="F208" s="3"/>
      <c r="G208" s="3"/>
      <c r="H208" s="3"/>
      <c r="I208" s="3"/>
      <c r="K208" s="2"/>
    </row>
    <row r="209" spans="1:11" s="1" customFormat="1" x14ac:dyDescent="0.45">
      <c r="A209" s="2"/>
      <c r="B209" s="4"/>
      <c r="D209" s="4"/>
      <c r="E209" s="3"/>
      <c r="F209" s="3"/>
      <c r="G209" s="3"/>
      <c r="H209" s="3"/>
      <c r="I209" s="3"/>
      <c r="K209" s="2"/>
    </row>
    <row r="210" spans="1:11" s="1" customFormat="1" x14ac:dyDescent="0.45">
      <c r="A210" s="2"/>
      <c r="B210" s="4"/>
      <c r="D210" s="4"/>
      <c r="E210" s="3"/>
      <c r="F210" s="3"/>
      <c r="G210" s="3"/>
      <c r="H210" s="3"/>
      <c r="I210" s="3"/>
      <c r="K210" s="2"/>
    </row>
    <row r="211" spans="1:11" s="1" customFormat="1" x14ac:dyDescent="0.45">
      <c r="A211" s="2"/>
      <c r="B211" s="4"/>
      <c r="D211" s="4"/>
      <c r="E211" s="3"/>
      <c r="F211" s="3"/>
      <c r="G211" s="3"/>
      <c r="H211" s="3"/>
      <c r="I211" s="3"/>
      <c r="K211" s="2"/>
    </row>
    <row r="212" spans="1:11" s="1" customFormat="1" x14ac:dyDescent="0.45">
      <c r="A212" s="2"/>
      <c r="B212" s="4"/>
      <c r="D212" s="4"/>
      <c r="E212" s="3"/>
      <c r="F212" s="3"/>
      <c r="G212" s="3"/>
      <c r="H212" s="3"/>
      <c r="I212" s="3"/>
      <c r="K212" s="2"/>
    </row>
    <row r="213" spans="1:11" s="1" customFormat="1" x14ac:dyDescent="0.45">
      <c r="A213" s="2"/>
      <c r="B213" s="4"/>
      <c r="D213" s="4"/>
      <c r="E213" s="3"/>
      <c r="F213" s="3"/>
      <c r="G213" s="3"/>
      <c r="H213" s="3"/>
      <c r="I213" s="3"/>
      <c r="K213" s="2"/>
    </row>
    <row r="214" spans="1:11" s="1" customFormat="1" x14ac:dyDescent="0.45">
      <c r="A214" s="2"/>
      <c r="B214" s="4"/>
      <c r="D214" s="4"/>
      <c r="E214" s="3"/>
      <c r="F214" s="3"/>
      <c r="G214" s="3"/>
      <c r="H214" s="3"/>
      <c r="I214" s="3"/>
      <c r="K214" s="2"/>
    </row>
    <row r="215" spans="1:11" s="1" customFormat="1" x14ac:dyDescent="0.45">
      <c r="A215" s="2"/>
      <c r="B215" s="4"/>
      <c r="D215" s="4"/>
      <c r="E215" s="3"/>
      <c r="F215" s="3"/>
      <c r="G215" s="3"/>
      <c r="H215" s="3"/>
      <c r="I215" s="3"/>
      <c r="K215" s="2"/>
    </row>
    <row r="216" spans="1:11" s="1" customFormat="1" x14ac:dyDescent="0.45">
      <c r="A216" s="2"/>
      <c r="B216" s="4"/>
      <c r="D216" s="4"/>
      <c r="E216" s="3"/>
      <c r="F216" s="3"/>
      <c r="G216" s="3"/>
      <c r="H216" s="3"/>
      <c r="I216" s="3"/>
      <c r="K216" s="2"/>
    </row>
    <row r="217" spans="1:11" s="1" customFormat="1" x14ac:dyDescent="0.45">
      <c r="A217" s="2"/>
      <c r="B217" s="4"/>
      <c r="D217" s="4"/>
      <c r="E217" s="3"/>
      <c r="F217" s="3"/>
      <c r="G217" s="3"/>
      <c r="H217" s="3"/>
      <c r="I217" s="3"/>
      <c r="K217" s="2"/>
    </row>
    <row r="218" spans="1:11" s="1" customFormat="1" x14ac:dyDescent="0.45">
      <c r="A218" s="2"/>
      <c r="B218" s="4"/>
      <c r="D218" s="4"/>
      <c r="E218" s="3"/>
      <c r="F218" s="3"/>
      <c r="G218" s="3"/>
      <c r="H218" s="3"/>
      <c r="I218" s="3"/>
      <c r="K218" s="2"/>
    </row>
    <row r="219" spans="1:11" s="1" customFormat="1" x14ac:dyDescent="0.45">
      <c r="A219" s="2"/>
      <c r="B219" s="4"/>
      <c r="D219" s="4"/>
      <c r="E219" s="3"/>
      <c r="F219" s="3"/>
      <c r="G219" s="3"/>
      <c r="H219" s="3"/>
      <c r="I219" s="3"/>
      <c r="K219" s="2"/>
    </row>
    <row r="220" spans="1:11" s="1" customFormat="1" x14ac:dyDescent="0.45">
      <c r="A220" s="2"/>
      <c r="B220" s="4"/>
      <c r="D220" s="4"/>
      <c r="E220" s="3"/>
      <c r="F220" s="3"/>
      <c r="G220" s="3"/>
      <c r="H220" s="3"/>
      <c r="I220" s="3"/>
      <c r="K220" s="2"/>
    </row>
    <row r="221" spans="1:11" s="1" customFormat="1" x14ac:dyDescent="0.45">
      <c r="A221" s="2"/>
      <c r="B221" s="4"/>
      <c r="D221" s="4"/>
      <c r="E221" s="3"/>
      <c r="F221" s="3"/>
      <c r="G221" s="3"/>
      <c r="H221" s="3"/>
      <c r="I221" s="3"/>
      <c r="K221" s="2"/>
    </row>
    <row r="222" spans="1:11" s="1" customFormat="1" x14ac:dyDescent="0.45">
      <c r="A222" s="2"/>
      <c r="B222" s="4"/>
      <c r="D222" s="4"/>
      <c r="E222" s="3"/>
      <c r="F222" s="3"/>
      <c r="G222" s="3"/>
      <c r="H222" s="3"/>
      <c r="I222" s="3"/>
      <c r="K222" s="2"/>
    </row>
    <row r="223" spans="1:11" s="1" customFormat="1" x14ac:dyDescent="0.45">
      <c r="A223" s="2"/>
      <c r="B223" s="4"/>
      <c r="D223" s="4"/>
      <c r="E223" s="3"/>
      <c r="F223" s="3"/>
      <c r="G223" s="3"/>
      <c r="H223" s="3"/>
      <c r="I223" s="3"/>
      <c r="K223" s="2"/>
    </row>
    <row r="224" spans="1:11" s="1" customFormat="1" x14ac:dyDescent="0.45">
      <c r="A224" s="2"/>
      <c r="B224" s="4"/>
      <c r="D224" s="4"/>
      <c r="E224" s="3"/>
      <c r="F224" s="3"/>
      <c r="G224" s="3"/>
      <c r="H224" s="3"/>
      <c r="I224" s="3"/>
      <c r="K224" s="2"/>
    </row>
    <row r="225" spans="1:11" s="1" customFormat="1" x14ac:dyDescent="0.45">
      <c r="A225" s="2"/>
      <c r="B225" s="4"/>
      <c r="D225" s="4"/>
      <c r="E225" s="3"/>
      <c r="F225" s="3"/>
      <c r="G225" s="3"/>
      <c r="H225" s="3"/>
      <c r="I225" s="3"/>
      <c r="K225" s="2"/>
    </row>
    <row r="226" spans="1:11" s="1" customFormat="1" x14ac:dyDescent="0.45">
      <c r="A226" s="2"/>
      <c r="B226" s="4"/>
      <c r="D226" s="4"/>
      <c r="E226" s="3"/>
      <c r="F226" s="3"/>
      <c r="G226" s="3"/>
      <c r="H226" s="3"/>
      <c r="I226" s="3"/>
      <c r="K226" s="2"/>
    </row>
    <row r="227" spans="1:11" s="1" customFormat="1" x14ac:dyDescent="0.45">
      <c r="A227" s="2"/>
      <c r="B227" s="4"/>
      <c r="D227" s="4"/>
      <c r="E227" s="3"/>
      <c r="F227" s="3"/>
      <c r="G227" s="3"/>
      <c r="H227" s="3"/>
      <c r="I227" s="3"/>
      <c r="K227" s="2"/>
    </row>
    <row r="228" spans="1:11" s="1" customFormat="1" x14ac:dyDescent="0.45">
      <c r="A228" s="2"/>
      <c r="B228" s="4"/>
      <c r="D228" s="4"/>
      <c r="E228" s="3"/>
      <c r="F228" s="3"/>
      <c r="G228" s="3"/>
      <c r="H228" s="3"/>
      <c r="I228" s="3"/>
      <c r="K228" s="2"/>
    </row>
    <row r="229" spans="1:11" s="1" customFormat="1" x14ac:dyDescent="0.45">
      <c r="A229" s="2"/>
      <c r="B229" s="4"/>
      <c r="D229" s="4"/>
      <c r="E229" s="3"/>
      <c r="F229" s="3"/>
      <c r="G229" s="3"/>
      <c r="H229" s="3"/>
      <c r="I229" s="3"/>
      <c r="K229" s="2"/>
    </row>
    <row r="230" spans="1:11" s="1" customFormat="1" x14ac:dyDescent="0.45">
      <c r="A230" s="2"/>
      <c r="B230" s="4"/>
      <c r="D230" s="4"/>
      <c r="E230" s="3"/>
      <c r="F230" s="3"/>
      <c r="G230" s="3"/>
      <c r="H230" s="3"/>
      <c r="I230" s="3"/>
      <c r="K230" s="2"/>
    </row>
    <row r="231" spans="1:11" s="1" customFormat="1" x14ac:dyDescent="0.45">
      <c r="A231" s="2"/>
      <c r="B231" s="4"/>
      <c r="D231" s="4"/>
      <c r="E231" s="3"/>
      <c r="F231" s="3"/>
      <c r="G231" s="3"/>
      <c r="H231" s="3"/>
      <c r="I231" s="3"/>
      <c r="K231" s="2"/>
    </row>
    <row r="232" spans="1:11" s="1" customFormat="1" x14ac:dyDescent="0.45">
      <c r="A232" s="2"/>
      <c r="B232" s="4"/>
      <c r="D232" s="4"/>
      <c r="E232" s="3"/>
      <c r="F232" s="3"/>
      <c r="G232" s="3"/>
      <c r="H232" s="3"/>
      <c r="I232" s="3"/>
      <c r="K232" s="2"/>
    </row>
    <row r="233" spans="1:11" s="1" customFormat="1" x14ac:dyDescent="0.45">
      <c r="A233" s="2"/>
      <c r="B233" s="4"/>
      <c r="D233" s="4"/>
      <c r="E233" s="3"/>
      <c r="F233" s="3"/>
      <c r="G233" s="3"/>
      <c r="H233" s="3"/>
      <c r="I233" s="3"/>
      <c r="K233" s="2"/>
    </row>
    <row r="234" spans="1:11" s="1" customFormat="1" x14ac:dyDescent="0.45">
      <c r="A234" s="2"/>
      <c r="B234" s="4"/>
      <c r="D234" s="4"/>
      <c r="E234" s="3"/>
      <c r="F234" s="3"/>
      <c r="G234" s="3"/>
      <c r="H234" s="3"/>
      <c r="I234" s="3"/>
      <c r="K234" s="2"/>
    </row>
    <row r="235" spans="1:11" s="1" customFormat="1" x14ac:dyDescent="0.45">
      <c r="A235" s="2"/>
      <c r="B235" s="4"/>
      <c r="D235" s="4"/>
      <c r="E235" s="3"/>
      <c r="F235" s="3"/>
      <c r="G235" s="3"/>
      <c r="H235" s="3"/>
      <c r="I235" s="3"/>
      <c r="K235" s="2"/>
    </row>
    <row r="236" spans="1:11" s="1" customFormat="1" x14ac:dyDescent="0.45">
      <c r="A236" s="2"/>
      <c r="B236" s="4"/>
      <c r="D236" s="4"/>
      <c r="E236" s="3"/>
      <c r="F236" s="3"/>
      <c r="G236" s="3"/>
      <c r="H236" s="3"/>
      <c r="I236" s="3"/>
      <c r="K236" s="2"/>
    </row>
    <row r="237" spans="1:11" s="1" customFormat="1" x14ac:dyDescent="0.45">
      <c r="A237" s="2"/>
      <c r="B237" s="4"/>
      <c r="D237" s="4"/>
      <c r="E237" s="3"/>
      <c r="F237" s="3"/>
      <c r="G237" s="3"/>
      <c r="H237" s="3"/>
      <c r="I237" s="3"/>
      <c r="K237" s="2"/>
    </row>
    <row r="238" spans="1:11" s="1" customFormat="1" x14ac:dyDescent="0.45">
      <c r="A238" s="2"/>
      <c r="B238" s="4"/>
      <c r="D238" s="4"/>
      <c r="E238" s="3"/>
      <c r="F238" s="3"/>
      <c r="G238" s="3"/>
      <c r="H238" s="3"/>
      <c r="I238" s="3"/>
      <c r="K238" s="2"/>
    </row>
    <row r="239" spans="1:11" s="1" customFormat="1" x14ac:dyDescent="0.45">
      <c r="A239" s="2"/>
      <c r="B239" s="4"/>
      <c r="D239" s="4"/>
      <c r="E239" s="3"/>
      <c r="F239" s="3"/>
      <c r="G239" s="3"/>
      <c r="H239" s="3"/>
      <c r="I239" s="3"/>
      <c r="K239" s="2"/>
    </row>
    <row r="240" spans="1:11" s="1" customFormat="1" x14ac:dyDescent="0.45">
      <c r="A240" s="2"/>
      <c r="B240" s="4"/>
      <c r="D240" s="4"/>
      <c r="E240" s="3"/>
      <c r="F240" s="3"/>
      <c r="G240" s="3"/>
      <c r="H240" s="3"/>
      <c r="I240" s="3"/>
      <c r="K240" s="2"/>
    </row>
    <row r="241" spans="1:11" s="1" customFormat="1" x14ac:dyDescent="0.45">
      <c r="A241" s="2"/>
      <c r="B241" s="4"/>
      <c r="D241" s="4"/>
      <c r="E241" s="3"/>
      <c r="F241" s="3"/>
      <c r="G241" s="3"/>
      <c r="H241" s="3"/>
      <c r="I241" s="3"/>
      <c r="K241" s="2"/>
    </row>
    <row r="242" spans="1:11" s="1" customFormat="1" x14ac:dyDescent="0.45">
      <c r="A242" s="2"/>
      <c r="B242" s="4"/>
      <c r="D242" s="4"/>
      <c r="E242" s="3"/>
      <c r="F242" s="3"/>
      <c r="G242" s="3"/>
      <c r="H242" s="3"/>
      <c r="I242" s="3"/>
      <c r="K242" s="2"/>
    </row>
    <row r="243" spans="1:11" s="1" customFormat="1" x14ac:dyDescent="0.45">
      <c r="A243" s="2"/>
      <c r="B243" s="4"/>
      <c r="D243" s="4"/>
      <c r="E243" s="3"/>
      <c r="F243" s="3"/>
      <c r="G243" s="3"/>
      <c r="H243" s="3"/>
      <c r="I243" s="3"/>
      <c r="K243" s="2"/>
    </row>
    <row r="244" spans="1:11" s="1" customFormat="1" x14ac:dyDescent="0.45">
      <c r="A244" s="2"/>
      <c r="B244" s="4"/>
      <c r="D244" s="4"/>
      <c r="E244" s="3"/>
      <c r="F244" s="3"/>
      <c r="G244" s="3"/>
      <c r="H244" s="3"/>
      <c r="I244" s="3"/>
      <c r="K244" s="2"/>
    </row>
    <row r="245" spans="1:11" s="1" customFormat="1" x14ac:dyDescent="0.45">
      <c r="A245" s="2"/>
      <c r="B245" s="4"/>
      <c r="D245" s="4"/>
      <c r="E245" s="3"/>
      <c r="F245" s="3"/>
      <c r="G245" s="3"/>
      <c r="H245" s="3"/>
      <c r="I245" s="3"/>
      <c r="K245" s="2"/>
    </row>
    <row r="246" spans="1:11" s="1" customFormat="1" x14ac:dyDescent="0.45">
      <c r="A246" s="2"/>
      <c r="B246" s="4"/>
      <c r="D246" s="4"/>
      <c r="E246" s="3"/>
      <c r="F246" s="3"/>
      <c r="G246" s="3"/>
      <c r="H246" s="3"/>
      <c r="I246" s="3"/>
      <c r="K246" s="2"/>
    </row>
    <row r="247" spans="1:11" s="1" customFormat="1" x14ac:dyDescent="0.45">
      <c r="A247" s="2"/>
      <c r="B247" s="3"/>
      <c r="D247" s="3"/>
      <c r="E247" s="3"/>
      <c r="F247" s="3"/>
      <c r="G247" s="3"/>
      <c r="H247" s="3"/>
      <c r="I247" s="3"/>
      <c r="K247" s="2"/>
    </row>
  </sheetData>
  <printOptions horizontalCentered="1"/>
  <pageMargins left="0.70866141732283472" right="0.70866141732283472" top="0.31496062992125984" bottom="0.35433070866141736" header="0.15748031496062992" footer="0.15748031496062992"/>
  <pageSetup paperSize="9" scale="60" orientation="portrait"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Page d'acceuil</vt:lpstr>
      <vt:lpstr>Amortissement</vt:lpstr>
      <vt:lpstr>Amortissement!Impression_des_titres</vt:lpstr>
      <vt:lpstr>Amortissement!Zone_d_impression</vt:lpstr>
      <vt:lpstr>'Page d''acceuil'!Zone_d_impression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Hamed N'gouasse KONATE</dc:creator>
  <cp:lastModifiedBy>Hamed N'gouasse KONATE</cp:lastModifiedBy>
  <dcterms:created xsi:type="dcterms:W3CDTF">2022-04-23T13:59:02Z</dcterms:created>
  <dcterms:modified xsi:type="dcterms:W3CDTF">2022-04-23T14:01:32Z</dcterms:modified>
</cp:coreProperties>
</file>