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drawings/drawing4.xml" ContentType="application/vnd.openxmlformats-officedocument.drawing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27FF15E7-799F-45DB-A0A7-F9D957041EAE}" xr6:coauthVersionLast="47" xr6:coauthVersionMax="47" xr10:uidLastSave="{00000000-0000-0000-0000-000000000000}"/>
  <bookViews>
    <workbookView xWindow="-120" yWindow="-120" windowWidth="29040" windowHeight="15720" tabRatio="743" xr2:uid="{00000000-000D-0000-FFFF-FFFF00000000}"/>
  </bookViews>
  <sheets>
    <sheet name="TCD" sheetId="11" r:id="rId1"/>
    <sheet name="Maison" sheetId="1" r:id="rId2"/>
    <sheet name="Electricité" sheetId="10" r:id="rId3"/>
    <sheet name="Gaz" sheetId="6" r:id="rId4"/>
  </sheets>
  <definedNames>
    <definedName name="_xlnm._FilterDatabase" localSheetId="1" hidden="1">Maison!$A$3:$M$151</definedName>
    <definedName name="anne2022">Maison!$A$104:$M$158</definedName>
    <definedName name="annee2021">Maison!$A$53:$M$103</definedName>
    <definedName name="Segment_Années">#N/A</definedName>
    <definedName name="_xlnm.Print_Area" localSheetId="1">Maison!$A$2:$L$3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6" i="1" l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5" i="1"/>
  <c r="H151" i="1"/>
  <c r="G151" i="1"/>
  <c r="B151" i="1"/>
  <c r="L151" i="1" s="1"/>
  <c r="H129" i="1"/>
  <c r="G129" i="1"/>
  <c r="H150" i="1"/>
  <c r="G150" i="1"/>
  <c r="B150" i="1"/>
  <c r="M150" i="1" s="1"/>
  <c r="H149" i="1"/>
  <c r="G149" i="1"/>
  <c r="B149" i="1"/>
  <c r="M149" i="1" s="1"/>
  <c r="H148" i="1"/>
  <c r="G148" i="1"/>
  <c r="B148" i="1"/>
  <c r="M148" i="1" s="1"/>
  <c r="H147" i="1"/>
  <c r="G147" i="1"/>
  <c r="B147" i="1"/>
  <c r="M147" i="1" s="1"/>
  <c r="B146" i="1"/>
  <c r="L146" i="1" s="1"/>
  <c r="H146" i="1"/>
  <c r="G146" i="1"/>
  <c r="H145" i="1"/>
  <c r="G145" i="1"/>
  <c r="B145" i="1"/>
  <c r="L145" i="1" s="1"/>
  <c r="H144" i="1"/>
  <c r="G144" i="1"/>
  <c r="B144" i="1"/>
  <c r="M144" i="1" s="1"/>
  <c r="H143" i="1"/>
  <c r="G143" i="1"/>
  <c r="B143" i="1"/>
  <c r="M143" i="1" s="1"/>
  <c r="H142" i="1"/>
  <c r="G142" i="1"/>
  <c r="B142" i="1"/>
  <c r="M142" i="1" s="1"/>
  <c r="H141" i="1"/>
  <c r="G141" i="1"/>
  <c r="B141" i="1"/>
  <c r="M141" i="1" s="1"/>
  <c r="H140" i="1"/>
  <c r="G140" i="1"/>
  <c r="B140" i="1"/>
  <c r="M140" i="1" s="1"/>
  <c r="H139" i="1"/>
  <c r="G139" i="1"/>
  <c r="B139" i="1"/>
  <c r="L139" i="1" s="1"/>
  <c r="H138" i="1"/>
  <c r="G138" i="1"/>
  <c r="B138" i="1"/>
  <c r="L138" i="1" s="1"/>
  <c r="H137" i="1"/>
  <c r="G137" i="1"/>
  <c r="B137" i="1"/>
  <c r="M137" i="1" s="1"/>
  <c r="H136" i="1"/>
  <c r="G136" i="1"/>
  <c r="B136" i="1"/>
  <c r="L136" i="1" s="1"/>
  <c r="H135" i="1"/>
  <c r="G135" i="1"/>
  <c r="B135" i="1"/>
  <c r="L135" i="1" s="1"/>
  <c r="H134" i="1"/>
  <c r="G134" i="1"/>
  <c r="M151" i="1" l="1"/>
  <c r="I151" i="1"/>
  <c r="J151" i="1"/>
  <c r="J142" i="1"/>
  <c r="M146" i="1"/>
  <c r="J136" i="1"/>
  <c r="J143" i="1"/>
  <c r="J138" i="1"/>
  <c r="J137" i="1"/>
  <c r="L150" i="1"/>
  <c r="M136" i="1"/>
  <c r="L137" i="1"/>
  <c r="I139" i="1"/>
  <c r="J139" i="1"/>
  <c r="J147" i="1"/>
  <c r="J150" i="1"/>
  <c r="J148" i="1"/>
  <c r="M139" i="1"/>
  <c r="L148" i="1"/>
  <c r="M138" i="1"/>
  <c r="L142" i="1"/>
  <c r="I148" i="1"/>
  <c r="J144" i="1"/>
  <c r="L144" i="1"/>
  <c r="J145" i="1"/>
  <c r="J149" i="1"/>
  <c r="M145" i="1"/>
  <c r="J146" i="1"/>
  <c r="I135" i="1"/>
  <c r="J135" i="1"/>
  <c r="I146" i="1"/>
  <c r="M135" i="1"/>
  <c r="I143" i="1"/>
  <c r="J141" i="1"/>
  <c r="L141" i="1"/>
  <c r="L143" i="1"/>
  <c r="J140" i="1"/>
  <c r="L147" i="1"/>
  <c r="L140" i="1"/>
  <c r="I144" i="1"/>
  <c r="I136" i="1"/>
  <c r="I142" i="1"/>
  <c r="L149" i="1"/>
  <c r="I150" i="1"/>
  <c r="I149" i="1"/>
  <c r="I147" i="1"/>
  <c r="I145" i="1"/>
  <c r="I141" i="1"/>
  <c r="I140" i="1"/>
  <c r="I138" i="1"/>
  <c r="I137" i="1"/>
  <c r="B134" i="1"/>
  <c r="H133" i="1"/>
  <c r="G133" i="1"/>
  <c r="B133" i="1"/>
  <c r="M133" i="1" s="1"/>
  <c r="H132" i="1"/>
  <c r="G132" i="1"/>
  <c r="B132" i="1"/>
  <c r="M132" i="1" s="1"/>
  <c r="H131" i="1"/>
  <c r="G131" i="1"/>
  <c r="B131" i="1"/>
  <c r="M131" i="1" s="1"/>
  <c r="H130" i="1"/>
  <c r="G130" i="1"/>
  <c r="B130" i="1"/>
  <c r="L130" i="1" s="1"/>
  <c r="B129" i="1"/>
  <c r="I129" i="1" s="1"/>
  <c r="H128" i="1"/>
  <c r="G128" i="1"/>
  <c r="B128" i="1"/>
  <c r="M128" i="1" s="1"/>
  <c r="H127" i="1"/>
  <c r="G127" i="1"/>
  <c r="B127" i="1"/>
  <c r="M127" i="1" s="1"/>
  <c r="H126" i="1"/>
  <c r="G126" i="1"/>
  <c r="B126" i="1"/>
  <c r="L126" i="1" s="1"/>
  <c r="H125" i="1"/>
  <c r="G125" i="1"/>
  <c r="B125" i="1"/>
  <c r="M125" i="1" s="1"/>
  <c r="H124" i="1"/>
  <c r="G124" i="1"/>
  <c r="K142" i="1" l="1"/>
  <c r="J129" i="1"/>
  <c r="K151" i="1"/>
  <c r="K143" i="1"/>
  <c r="K138" i="1"/>
  <c r="K136" i="1"/>
  <c r="K141" i="1"/>
  <c r="K137" i="1"/>
  <c r="K147" i="1"/>
  <c r="K139" i="1"/>
  <c r="K146" i="1"/>
  <c r="K150" i="1"/>
  <c r="K144" i="1"/>
  <c r="L128" i="1"/>
  <c r="K145" i="1"/>
  <c r="K148" i="1"/>
  <c r="K140" i="1"/>
  <c r="L133" i="1"/>
  <c r="I134" i="1"/>
  <c r="K135" i="1"/>
  <c r="L132" i="1"/>
  <c r="J132" i="1"/>
  <c r="I131" i="1"/>
  <c r="L125" i="1"/>
  <c r="J131" i="1"/>
  <c r="J134" i="1"/>
  <c r="L134" i="1"/>
  <c r="M134" i="1"/>
  <c r="L131" i="1"/>
  <c r="I133" i="1"/>
  <c r="J133" i="1"/>
  <c r="K149" i="1"/>
  <c r="J130" i="1"/>
  <c r="I132" i="1"/>
  <c r="M130" i="1"/>
  <c r="I130" i="1"/>
  <c r="J127" i="1"/>
  <c r="L127" i="1"/>
  <c r="J126" i="1"/>
  <c r="I126" i="1"/>
  <c r="I125" i="1"/>
  <c r="M126" i="1"/>
  <c r="J125" i="1"/>
  <c r="J128" i="1"/>
  <c r="I128" i="1"/>
  <c r="I127" i="1"/>
  <c r="B124" i="1"/>
  <c r="H123" i="1"/>
  <c r="G123" i="1"/>
  <c r="B123" i="1"/>
  <c r="L123" i="1" s="1"/>
  <c r="H122" i="1"/>
  <c r="G122" i="1"/>
  <c r="B122" i="1"/>
  <c r="M122" i="1" s="1"/>
  <c r="B121" i="1"/>
  <c r="L121" i="1" s="1"/>
  <c r="H121" i="1"/>
  <c r="G121" i="1"/>
  <c r="H120" i="1"/>
  <c r="G120" i="1"/>
  <c r="B120" i="1"/>
  <c r="L120" i="1" s="1"/>
  <c r="H119" i="1"/>
  <c r="G119" i="1"/>
  <c r="B119" i="1"/>
  <c r="M119" i="1" s="1"/>
  <c r="H118" i="1"/>
  <c r="G118" i="1"/>
  <c r="B118" i="1"/>
  <c r="M118" i="1" s="1"/>
  <c r="H117" i="1"/>
  <c r="G117" i="1"/>
  <c r="B117" i="1"/>
  <c r="M117" i="1" s="1"/>
  <c r="H116" i="1"/>
  <c r="G116" i="1"/>
  <c r="B116" i="1"/>
  <c r="M116" i="1" s="1"/>
  <c r="H115" i="1"/>
  <c r="G115" i="1"/>
  <c r="B115" i="1"/>
  <c r="L115" i="1" s="1"/>
  <c r="H114" i="1"/>
  <c r="G114" i="1"/>
  <c r="B114" i="1"/>
  <c r="M114" i="1" s="1"/>
  <c r="H113" i="1"/>
  <c r="G113" i="1"/>
  <c r="B113" i="1"/>
  <c r="M113" i="1" s="1"/>
  <c r="H112" i="1"/>
  <c r="G112" i="1"/>
  <c r="B112" i="1"/>
  <c r="M112" i="1" s="1"/>
  <c r="H111" i="1"/>
  <c r="G111" i="1"/>
  <c r="B111" i="1"/>
  <c r="M111" i="1" s="1"/>
  <c r="H110" i="1"/>
  <c r="G110" i="1"/>
  <c r="B110" i="1"/>
  <c r="M110" i="1" s="1"/>
  <c r="H109" i="1"/>
  <c r="G109" i="1"/>
  <c r="B109" i="1"/>
  <c r="L109" i="1" s="1"/>
  <c r="H108" i="1"/>
  <c r="G108" i="1"/>
  <c r="B108" i="1"/>
  <c r="H107" i="1"/>
  <c r="G107" i="1"/>
  <c r="B107" i="1"/>
  <c r="M107" i="1" s="1"/>
  <c r="H106" i="1"/>
  <c r="G106" i="1"/>
  <c r="B106" i="1"/>
  <c r="M106" i="1" s="1"/>
  <c r="H105" i="1"/>
  <c r="G105" i="1"/>
  <c r="B105" i="1"/>
  <c r="H104" i="1"/>
  <c r="G104" i="1"/>
  <c r="B104" i="1"/>
  <c r="M104" i="1" s="1"/>
  <c r="H103" i="1"/>
  <c r="G103" i="1"/>
  <c r="B103" i="1"/>
  <c r="M103" i="1" s="1"/>
  <c r="K130" i="1" l="1"/>
  <c r="K129" i="1"/>
  <c r="L113" i="1"/>
  <c r="I108" i="1"/>
  <c r="M120" i="1"/>
  <c r="L103" i="1"/>
  <c r="I123" i="1"/>
  <c r="J122" i="1"/>
  <c r="K133" i="1"/>
  <c r="K132" i="1"/>
  <c r="I117" i="1"/>
  <c r="J117" i="1"/>
  <c r="M115" i="1"/>
  <c r="L117" i="1"/>
  <c r="J110" i="1"/>
  <c r="L110" i="1"/>
  <c r="J115" i="1"/>
  <c r="M123" i="1"/>
  <c r="L112" i="1"/>
  <c r="J103" i="1"/>
  <c r="L122" i="1"/>
  <c r="K131" i="1"/>
  <c r="J109" i="1"/>
  <c r="I119" i="1"/>
  <c r="J119" i="1"/>
  <c r="M109" i="1"/>
  <c r="J111" i="1"/>
  <c r="I116" i="1"/>
  <c r="L119" i="1"/>
  <c r="K134" i="1"/>
  <c r="J116" i="1"/>
  <c r="L116" i="1"/>
  <c r="L111" i="1"/>
  <c r="L104" i="1"/>
  <c r="J106" i="1"/>
  <c r="L106" i="1"/>
  <c r="J123" i="1"/>
  <c r="L108" i="1"/>
  <c r="M124" i="1"/>
  <c r="L124" i="1"/>
  <c r="I115" i="1"/>
  <c r="I124" i="1"/>
  <c r="J108" i="1"/>
  <c r="K125" i="1"/>
  <c r="J107" i="1"/>
  <c r="J114" i="1"/>
  <c r="J124" i="1"/>
  <c r="M108" i="1"/>
  <c r="I107" i="1"/>
  <c r="J118" i="1"/>
  <c r="L107" i="1"/>
  <c r="I110" i="1"/>
  <c r="K128" i="1"/>
  <c r="L114" i="1"/>
  <c r="I118" i="1"/>
  <c r="K127" i="1"/>
  <c r="J104" i="1"/>
  <c r="J113" i="1"/>
  <c r="L118" i="1"/>
  <c r="M121" i="1"/>
  <c r="K126" i="1"/>
  <c r="I120" i="1"/>
  <c r="I103" i="1"/>
  <c r="J112" i="1"/>
  <c r="J120" i="1"/>
  <c r="I122" i="1"/>
  <c r="I121" i="1"/>
  <c r="J121" i="1"/>
  <c r="J105" i="1"/>
  <c r="L105" i="1"/>
  <c r="I114" i="1"/>
  <c r="I113" i="1"/>
  <c r="I112" i="1"/>
  <c r="I111" i="1"/>
  <c r="I109" i="1"/>
  <c r="I106" i="1"/>
  <c r="I105" i="1"/>
  <c r="I104" i="1"/>
  <c r="H102" i="1"/>
  <c r="G102" i="1"/>
  <c r="B102" i="1"/>
  <c r="L102" i="1" s="1"/>
  <c r="H101" i="1"/>
  <c r="G101" i="1"/>
  <c r="B101" i="1"/>
  <c r="M101" i="1" s="1"/>
  <c r="H100" i="1"/>
  <c r="G100" i="1"/>
  <c r="B100" i="1"/>
  <c r="L100" i="1" s="1"/>
  <c r="H99" i="1"/>
  <c r="G99" i="1"/>
  <c r="B99" i="1"/>
  <c r="M99" i="1" s="1"/>
  <c r="H98" i="1"/>
  <c r="G98" i="1"/>
  <c r="B98" i="1"/>
  <c r="M98" i="1" s="1"/>
  <c r="H97" i="1"/>
  <c r="G97" i="1"/>
  <c r="B97" i="1"/>
  <c r="L97" i="1" s="1"/>
  <c r="H96" i="1"/>
  <c r="G96" i="1"/>
  <c r="B96" i="1"/>
  <c r="M96" i="1" s="1"/>
  <c r="H95" i="1"/>
  <c r="G95" i="1"/>
  <c r="B95" i="1"/>
  <c r="M95" i="1" s="1"/>
  <c r="H94" i="1"/>
  <c r="G94" i="1"/>
  <c r="B94" i="1"/>
  <c r="L94" i="1" s="1"/>
  <c r="H93" i="1"/>
  <c r="G93" i="1"/>
  <c r="B93" i="1"/>
  <c r="M93" i="1" s="1"/>
  <c r="B92" i="1"/>
  <c r="L92" i="1" s="1"/>
  <c r="H92" i="1"/>
  <c r="G92" i="1"/>
  <c r="B91" i="1"/>
  <c r="M91" i="1" s="1"/>
  <c r="H91" i="1"/>
  <c r="G91" i="1"/>
  <c r="H90" i="1"/>
  <c r="G90" i="1"/>
  <c r="B90" i="1"/>
  <c r="M90" i="1" s="1"/>
  <c r="H89" i="1"/>
  <c r="G89" i="1"/>
  <c r="B89" i="1"/>
  <c r="M89" i="1" s="1"/>
  <c r="H88" i="1"/>
  <c r="G88" i="1"/>
  <c r="B88" i="1"/>
  <c r="M88" i="1" s="1"/>
  <c r="H87" i="1"/>
  <c r="G87" i="1"/>
  <c r="B87" i="1"/>
  <c r="M87" i="1" s="1"/>
  <c r="H86" i="1"/>
  <c r="G86" i="1"/>
  <c r="B86" i="1"/>
  <c r="M86" i="1" s="1"/>
  <c r="H85" i="1"/>
  <c r="G85" i="1"/>
  <c r="B85" i="1"/>
  <c r="M85" i="1" s="1"/>
  <c r="H84" i="1"/>
  <c r="G84" i="1"/>
  <c r="B84" i="1"/>
  <c r="L84" i="1" s="1"/>
  <c r="H83" i="1"/>
  <c r="G83" i="1"/>
  <c r="B83" i="1"/>
  <c r="L83" i="1" s="1"/>
  <c r="H82" i="1"/>
  <c r="G82" i="1"/>
  <c r="B82" i="1"/>
  <c r="L82" i="1" s="1"/>
  <c r="H81" i="1"/>
  <c r="G81" i="1"/>
  <c r="B81" i="1"/>
  <c r="M81" i="1" s="1"/>
  <c r="H80" i="1"/>
  <c r="G80" i="1"/>
  <c r="B80" i="1"/>
  <c r="M80" i="1" s="1"/>
  <c r="H79" i="1"/>
  <c r="G79" i="1"/>
  <c r="B79" i="1"/>
  <c r="M79" i="1" s="1"/>
  <c r="H78" i="1"/>
  <c r="G78" i="1"/>
  <c r="B78" i="1"/>
  <c r="M78" i="1" s="1"/>
  <c r="H77" i="1"/>
  <c r="G77" i="1"/>
  <c r="B77" i="1"/>
  <c r="M77" i="1" s="1"/>
  <c r="H76" i="1"/>
  <c r="G76" i="1"/>
  <c r="H75" i="1"/>
  <c r="G75" i="1"/>
  <c r="B76" i="1"/>
  <c r="M76" i="1" s="1"/>
  <c r="B75" i="1"/>
  <c r="L75" i="1" s="1"/>
  <c r="H74" i="1"/>
  <c r="G74" i="1"/>
  <c r="B74" i="1"/>
  <c r="M74" i="1" s="1"/>
  <c r="H73" i="1"/>
  <c r="G73" i="1"/>
  <c r="B73" i="1"/>
  <c r="L73" i="1" s="1"/>
  <c r="H72" i="1"/>
  <c r="G72" i="1"/>
  <c r="B72" i="1"/>
  <c r="M72" i="1" s="1"/>
  <c r="H71" i="1"/>
  <c r="G71" i="1"/>
  <c r="B71" i="1"/>
  <c r="M71" i="1" s="1"/>
  <c r="H70" i="1"/>
  <c r="G70" i="1"/>
  <c r="B70" i="1"/>
  <c r="M70" i="1" s="1"/>
  <c r="H69" i="1"/>
  <c r="G69" i="1"/>
  <c r="B69" i="1"/>
  <c r="L69" i="1" s="1"/>
  <c r="H68" i="1"/>
  <c r="G68" i="1"/>
  <c r="B68" i="1"/>
  <c r="M68" i="1" s="1"/>
  <c r="H67" i="1"/>
  <c r="G67" i="1"/>
  <c r="B67" i="1"/>
  <c r="L67" i="1" s="1"/>
  <c r="H66" i="1"/>
  <c r="G66" i="1"/>
  <c r="B66" i="1"/>
  <c r="M66" i="1" s="1"/>
  <c r="H65" i="1"/>
  <c r="G65" i="1"/>
  <c r="B65" i="1"/>
  <c r="M65" i="1" s="1"/>
  <c r="H64" i="1"/>
  <c r="G64" i="1"/>
  <c r="B64" i="1"/>
  <c r="M64" i="1" s="1"/>
  <c r="H63" i="1"/>
  <c r="G63" i="1"/>
  <c r="H62" i="1"/>
  <c r="G62" i="1"/>
  <c r="B63" i="1"/>
  <c r="M63" i="1" s="1"/>
  <c r="B62" i="1"/>
  <c r="L62" i="1" s="1"/>
  <c r="H61" i="1"/>
  <c r="G61" i="1"/>
  <c r="B61" i="1"/>
  <c r="M61" i="1" s="1"/>
  <c r="H60" i="1"/>
  <c r="G60" i="1"/>
  <c r="B60" i="1"/>
  <c r="M60" i="1" s="1"/>
  <c r="H59" i="1"/>
  <c r="G59" i="1"/>
  <c r="B59" i="1"/>
  <c r="M59" i="1" s="1"/>
  <c r="H58" i="1"/>
  <c r="G58" i="1"/>
  <c r="H57" i="1"/>
  <c r="G57" i="1"/>
  <c r="B58" i="1"/>
  <c r="M58" i="1" s="1"/>
  <c r="B57" i="1"/>
  <c r="M57" i="1" s="1"/>
  <c r="H56" i="1"/>
  <c r="G56" i="1"/>
  <c r="H55" i="1"/>
  <c r="G55" i="1"/>
  <c r="B56" i="1"/>
  <c r="L56" i="1" s="1"/>
  <c r="B55" i="1"/>
  <c r="M55" i="1" s="1"/>
  <c r="H54" i="1"/>
  <c r="G54" i="1"/>
  <c r="B54" i="1"/>
  <c r="M54" i="1" s="1"/>
  <c r="H53" i="1"/>
  <c r="G53" i="1"/>
  <c r="B53" i="1"/>
  <c r="L53" i="1" s="1"/>
  <c r="H52" i="1"/>
  <c r="G52" i="1"/>
  <c r="H51" i="1"/>
  <c r="G51" i="1"/>
  <c r="B52" i="1"/>
  <c r="M52" i="1" s="1"/>
  <c r="B51" i="1"/>
  <c r="M51" i="1" s="1"/>
  <c r="K122" i="1" l="1"/>
  <c r="K109" i="1"/>
  <c r="K110" i="1"/>
  <c r="K115" i="1"/>
  <c r="K117" i="1"/>
  <c r="K107" i="1"/>
  <c r="J83" i="1"/>
  <c r="K106" i="1"/>
  <c r="K103" i="1"/>
  <c r="K123" i="1"/>
  <c r="K116" i="1"/>
  <c r="K124" i="1"/>
  <c r="K119" i="1"/>
  <c r="M97" i="1"/>
  <c r="K108" i="1"/>
  <c r="L58" i="1"/>
  <c r="K111" i="1"/>
  <c r="K112" i="1"/>
  <c r="K118" i="1"/>
  <c r="J100" i="1"/>
  <c r="K113" i="1"/>
  <c r="K114" i="1"/>
  <c r="K104" i="1"/>
  <c r="K120" i="1"/>
  <c r="K105" i="1"/>
  <c r="K121" i="1"/>
  <c r="J58" i="1"/>
  <c r="L81" i="1"/>
  <c r="M83" i="1"/>
  <c r="M102" i="1"/>
  <c r="J70" i="1"/>
  <c r="J59" i="1"/>
  <c r="J102" i="1"/>
  <c r="L63" i="1"/>
  <c r="J67" i="1"/>
  <c r="I83" i="1"/>
  <c r="M100" i="1"/>
  <c r="J56" i="1"/>
  <c r="J95" i="1"/>
  <c r="L70" i="1"/>
  <c r="J82" i="1"/>
  <c r="L55" i="1"/>
  <c r="J94" i="1"/>
  <c r="L57" i="1"/>
  <c r="J86" i="1"/>
  <c r="J69" i="1"/>
  <c r="M69" i="1"/>
  <c r="M84" i="1"/>
  <c r="L86" i="1"/>
  <c r="M56" i="1"/>
  <c r="I52" i="1"/>
  <c r="J101" i="1"/>
  <c r="I70" i="1"/>
  <c r="M67" i="1"/>
  <c r="L95" i="1"/>
  <c r="I102" i="1"/>
  <c r="I100" i="1"/>
  <c r="L76" i="1"/>
  <c r="J90" i="1"/>
  <c r="J97" i="1"/>
  <c r="J57" i="1"/>
  <c r="I74" i="1"/>
  <c r="L90" i="1"/>
  <c r="J76" i="1"/>
  <c r="J99" i="1"/>
  <c r="I82" i="1"/>
  <c r="L85" i="1"/>
  <c r="L99" i="1"/>
  <c r="I66" i="1"/>
  <c r="J66" i="1"/>
  <c r="L87" i="1"/>
  <c r="I96" i="1"/>
  <c r="I55" i="1"/>
  <c r="J89" i="1"/>
  <c r="M53" i="1"/>
  <c r="J55" i="1"/>
  <c r="M73" i="1"/>
  <c r="L89" i="1"/>
  <c r="J81" i="1"/>
  <c r="J98" i="1"/>
  <c r="L101" i="1"/>
  <c r="I101" i="1"/>
  <c r="I99" i="1"/>
  <c r="L52" i="1"/>
  <c r="L60" i="1"/>
  <c r="L77" i="1"/>
  <c r="M82" i="1"/>
  <c r="J74" i="1"/>
  <c r="M75" i="1"/>
  <c r="I80" i="1"/>
  <c r="J85" i="1"/>
  <c r="I89" i="1"/>
  <c r="M92" i="1"/>
  <c r="J93" i="1"/>
  <c r="M94" i="1"/>
  <c r="L93" i="1"/>
  <c r="L80" i="1"/>
  <c r="I59" i="1"/>
  <c r="L66" i="1"/>
  <c r="J79" i="1"/>
  <c r="J96" i="1"/>
  <c r="J80" i="1"/>
  <c r="L74" i="1"/>
  <c r="J71" i="1"/>
  <c r="I79" i="1"/>
  <c r="J84" i="1"/>
  <c r="I88" i="1"/>
  <c r="L96" i="1"/>
  <c r="L59" i="1"/>
  <c r="L71" i="1"/>
  <c r="I73" i="1"/>
  <c r="L79" i="1"/>
  <c r="I84" i="1"/>
  <c r="J88" i="1"/>
  <c r="J91" i="1"/>
  <c r="M62" i="1"/>
  <c r="J73" i="1"/>
  <c r="L88" i="1"/>
  <c r="L91" i="1"/>
  <c r="I53" i="1"/>
  <c r="J78" i="1"/>
  <c r="I58" i="1"/>
  <c r="J63" i="1"/>
  <c r="L78" i="1"/>
  <c r="J87" i="1"/>
  <c r="I95" i="1"/>
  <c r="I98" i="1"/>
  <c r="I81" i="1"/>
  <c r="I94" i="1"/>
  <c r="L98" i="1"/>
  <c r="I86" i="1"/>
  <c r="J92" i="1"/>
  <c r="J60" i="1"/>
  <c r="J77" i="1"/>
  <c r="I97" i="1"/>
  <c r="I93" i="1"/>
  <c r="I92" i="1"/>
  <c r="I91" i="1"/>
  <c r="I90" i="1"/>
  <c r="I87" i="1"/>
  <c r="I85" i="1"/>
  <c r="I78" i="1"/>
  <c r="J54" i="1"/>
  <c r="J65" i="1"/>
  <c r="L54" i="1"/>
  <c r="J61" i="1"/>
  <c r="J62" i="1"/>
  <c r="I65" i="1"/>
  <c r="L61" i="1"/>
  <c r="L65" i="1"/>
  <c r="J68" i="1"/>
  <c r="J72" i="1"/>
  <c r="L72" i="1"/>
  <c r="J51" i="1"/>
  <c r="L68" i="1"/>
  <c r="J53" i="1"/>
  <c r="L64" i="1"/>
  <c r="J64" i="1"/>
  <c r="L51" i="1"/>
  <c r="I63" i="1"/>
  <c r="I75" i="1"/>
  <c r="J75" i="1"/>
  <c r="J52" i="1"/>
  <c r="I77" i="1"/>
  <c r="I76" i="1"/>
  <c r="I72" i="1"/>
  <c r="I71" i="1"/>
  <c r="I69" i="1"/>
  <c r="I68" i="1"/>
  <c r="I67" i="1"/>
  <c r="I64" i="1"/>
  <c r="I62" i="1"/>
  <c r="I61" i="1"/>
  <c r="I60" i="1"/>
  <c r="I57" i="1"/>
  <c r="I56" i="1"/>
  <c r="I54" i="1"/>
  <c r="I51" i="1"/>
  <c r="H50" i="1"/>
  <c r="G50" i="1"/>
  <c r="B50" i="1"/>
  <c r="M50" i="1" s="1"/>
  <c r="K83" i="1" l="1"/>
  <c r="K67" i="1"/>
  <c r="K100" i="1"/>
  <c r="K52" i="1"/>
  <c r="K98" i="1"/>
  <c r="K91" i="1"/>
  <c r="K62" i="1"/>
  <c r="K70" i="1"/>
  <c r="K59" i="1"/>
  <c r="K102" i="1"/>
  <c r="K96" i="1"/>
  <c r="K82" i="1"/>
  <c r="K95" i="1"/>
  <c r="K90" i="1"/>
  <c r="K66" i="1"/>
  <c r="K61" i="1"/>
  <c r="K94" i="1"/>
  <c r="K51" i="1"/>
  <c r="K69" i="1"/>
  <c r="K78" i="1"/>
  <c r="K97" i="1"/>
  <c r="K54" i="1"/>
  <c r="K56" i="1"/>
  <c r="K88" i="1"/>
  <c r="K76" i="1"/>
  <c r="K77" i="1"/>
  <c r="K86" i="1"/>
  <c r="K79" i="1"/>
  <c r="K92" i="1"/>
  <c r="K81" i="1"/>
  <c r="K99" i="1"/>
  <c r="K101" i="1"/>
  <c r="K85" i="1"/>
  <c r="K55" i="1"/>
  <c r="K84" i="1"/>
  <c r="K89" i="1"/>
  <c r="K64" i="1"/>
  <c r="K75" i="1"/>
  <c r="K63" i="1"/>
  <c r="K57" i="1"/>
  <c r="K74" i="1"/>
  <c r="I50" i="1"/>
  <c r="K65" i="1"/>
  <c r="K87" i="1"/>
  <c r="K71" i="1"/>
  <c r="K58" i="1"/>
  <c r="K93" i="1"/>
  <c r="K73" i="1"/>
  <c r="K80" i="1"/>
  <c r="K60" i="1"/>
  <c r="K53" i="1"/>
  <c r="J50" i="1"/>
  <c r="K68" i="1"/>
  <c r="L50" i="1"/>
  <c r="K72" i="1"/>
  <c r="H49" i="1"/>
  <c r="G49" i="1"/>
  <c r="B49" i="1"/>
  <c r="L49" i="1" s="1"/>
  <c r="M49" i="1" l="1"/>
  <c r="K50" i="1"/>
  <c r="J49" i="1"/>
  <c r="I49" i="1"/>
  <c r="H48" i="1"/>
  <c r="G48" i="1"/>
  <c r="B48" i="1"/>
  <c r="M48" i="1" s="1"/>
  <c r="K49" i="1" l="1"/>
  <c r="I48" i="1"/>
  <c r="J48" i="1"/>
  <c r="K48" i="1" s="1"/>
  <c r="L48" i="1"/>
  <c r="H47" i="1" l="1"/>
  <c r="G47" i="1"/>
  <c r="H46" i="1"/>
  <c r="G46" i="1"/>
  <c r="B47" i="1" l="1"/>
  <c r="I47" i="1" s="1"/>
  <c r="B46" i="1"/>
  <c r="J46" i="1" s="1"/>
  <c r="M47" i="1" l="1"/>
  <c r="L47" i="1"/>
  <c r="J47" i="1"/>
  <c r="K47" i="1" s="1"/>
  <c r="L46" i="1"/>
  <c r="M46" i="1"/>
  <c r="I46" i="1"/>
  <c r="K46" i="1" s="1"/>
  <c r="H45" i="1"/>
  <c r="G45" i="1"/>
  <c r="H44" i="1" l="1"/>
  <c r="G44" i="1"/>
  <c r="B45" i="1"/>
  <c r="B44" i="1"/>
  <c r="I44" i="1" l="1"/>
  <c r="L45" i="1"/>
  <c r="M45" i="1"/>
  <c r="L44" i="1"/>
  <c r="M44" i="1"/>
  <c r="J45" i="1"/>
  <c r="J44" i="1"/>
  <c r="I45" i="1"/>
  <c r="H43" i="1"/>
  <c r="G43" i="1"/>
  <c r="B43" i="1"/>
  <c r="M43" i="1" s="1"/>
  <c r="L43" i="1" l="1"/>
  <c r="K45" i="1"/>
  <c r="K44" i="1"/>
  <c r="I43" i="1"/>
  <c r="J43" i="1"/>
  <c r="H42" i="1"/>
  <c r="G42" i="1"/>
  <c r="H41" i="1"/>
  <c r="G41" i="1"/>
  <c r="H40" i="1"/>
  <c r="G40" i="1"/>
  <c r="B42" i="1"/>
  <c r="M42" i="1" s="1"/>
  <c r="B41" i="1"/>
  <c r="L41" i="1" s="1"/>
  <c r="B40" i="1"/>
  <c r="M40" i="1" s="1"/>
  <c r="J41" i="1" l="1"/>
  <c r="I42" i="1"/>
  <c r="K43" i="1"/>
  <c r="L42" i="1"/>
  <c r="I40" i="1"/>
  <c r="L40" i="1"/>
  <c r="M41" i="1"/>
  <c r="J40" i="1"/>
  <c r="J42" i="1"/>
  <c r="I41" i="1"/>
  <c r="H39" i="1"/>
  <c r="G39" i="1"/>
  <c r="B39" i="1"/>
  <c r="L39" i="1" s="1"/>
  <c r="K41" i="1" l="1"/>
  <c r="K42" i="1"/>
  <c r="K40" i="1"/>
  <c r="J39" i="1"/>
  <c r="I39" i="1"/>
  <c r="M39" i="1"/>
  <c r="H38" i="1"/>
  <c r="G38" i="1"/>
  <c r="B38" i="1"/>
  <c r="M38" i="1" s="1"/>
  <c r="I38" i="1" l="1"/>
  <c r="J38" i="1"/>
  <c r="K39" i="1"/>
  <c r="L38" i="1"/>
  <c r="H37" i="1"/>
  <c r="G37" i="1"/>
  <c r="B37" i="1"/>
  <c r="L37" i="1" s="1"/>
  <c r="K38" i="1" l="1"/>
  <c r="J37" i="1"/>
  <c r="M37" i="1"/>
  <c r="I37" i="1"/>
  <c r="H36" i="1"/>
  <c r="G36" i="1"/>
  <c r="K37" i="1" l="1"/>
  <c r="H35" i="1"/>
  <c r="G35" i="1"/>
  <c r="H34" i="1"/>
  <c r="G34" i="1"/>
  <c r="H33" i="1"/>
  <c r="G33" i="1"/>
  <c r="B36" i="1"/>
  <c r="J36" i="1" s="1"/>
  <c r="B35" i="1"/>
  <c r="M35" i="1" s="1"/>
  <c r="B34" i="1"/>
  <c r="M34" i="1" s="1"/>
  <c r="B33" i="1"/>
  <c r="L33" i="1" s="1"/>
  <c r="J33" i="1" l="1"/>
  <c r="M33" i="1"/>
  <c r="J35" i="1"/>
  <c r="I34" i="1"/>
  <c r="L35" i="1"/>
  <c r="L34" i="1"/>
  <c r="L36" i="1"/>
  <c r="M36" i="1"/>
  <c r="J34" i="1"/>
  <c r="K34" i="1" s="1"/>
  <c r="I35" i="1"/>
  <c r="K35" i="1" s="1"/>
  <c r="I36" i="1"/>
  <c r="K36" i="1" s="1"/>
  <c r="I33" i="1"/>
  <c r="K33" i="1" s="1"/>
  <c r="H32" i="1"/>
  <c r="G32" i="1"/>
  <c r="B32" i="1"/>
  <c r="J32" i="1" l="1"/>
  <c r="I32" i="1"/>
  <c r="M32" i="1"/>
  <c r="L32" i="1"/>
  <c r="H31" i="1"/>
  <c r="G31" i="1"/>
  <c r="B31" i="1"/>
  <c r="M31" i="1" s="1"/>
  <c r="K32" i="1" l="1"/>
  <c r="L31" i="1"/>
  <c r="J31" i="1"/>
  <c r="I31" i="1"/>
  <c r="K31" i="1" s="1"/>
  <c r="H30" i="1"/>
  <c r="G30" i="1"/>
  <c r="H29" i="1"/>
  <c r="G29" i="1"/>
  <c r="B30" i="1"/>
  <c r="M30" i="1" s="1"/>
  <c r="B29" i="1"/>
  <c r="L29" i="1" s="1"/>
  <c r="J29" i="1" l="1"/>
  <c r="M29" i="1"/>
  <c r="I30" i="1"/>
  <c r="L30" i="1"/>
  <c r="J30" i="1"/>
  <c r="I29" i="1"/>
  <c r="H28" i="1"/>
  <c r="G28" i="1"/>
  <c r="B28" i="1"/>
  <c r="L28" i="1" s="1"/>
  <c r="K29" i="1" l="1"/>
  <c r="M28" i="1"/>
  <c r="I28" i="1"/>
  <c r="K30" i="1"/>
  <c r="J28" i="1"/>
  <c r="H27" i="1"/>
  <c r="G27" i="1"/>
  <c r="H26" i="1"/>
  <c r="G26" i="1"/>
  <c r="H25" i="1"/>
  <c r="G25" i="1"/>
  <c r="B27" i="1"/>
  <c r="M27" i="1" s="1"/>
  <c r="B26" i="1"/>
  <c r="L26" i="1" s="1"/>
  <c r="B25" i="1"/>
  <c r="L25" i="1" s="1"/>
  <c r="L27" i="1" l="1"/>
  <c r="M25" i="1"/>
  <c r="I26" i="1"/>
  <c r="J25" i="1"/>
  <c r="J26" i="1"/>
  <c r="M26" i="1"/>
  <c r="J27" i="1"/>
  <c r="K28" i="1"/>
  <c r="K26" i="1"/>
  <c r="I25" i="1"/>
  <c r="I27" i="1"/>
  <c r="H24" i="1"/>
  <c r="G24" i="1"/>
  <c r="B24" i="1"/>
  <c r="M24" i="1" s="1"/>
  <c r="H23" i="1"/>
  <c r="G23" i="1"/>
  <c r="H22" i="1"/>
  <c r="G22" i="1"/>
  <c r="H21" i="1"/>
  <c r="G21" i="1"/>
  <c r="H20" i="1"/>
  <c r="G20" i="1"/>
  <c r="B23" i="1"/>
  <c r="B22" i="1"/>
  <c r="L22" i="1" s="1"/>
  <c r="B21" i="1"/>
  <c r="B20" i="1"/>
  <c r="H19" i="1"/>
  <c r="G19" i="1"/>
  <c r="H18" i="1"/>
  <c r="G18" i="1"/>
  <c r="H17" i="1"/>
  <c r="G17" i="1"/>
  <c r="B19" i="1"/>
  <c r="B18" i="1"/>
  <c r="M18" i="1" s="1"/>
  <c r="B17" i="1"/>
  <c r="M17" i="1" s="1"/>
  <c r="H16" i="1"/>
  <c r="G16" i="1"/>
  <c r="H15" i="1"/>
  <c r="G15" i="1"/>
  <c r="H14" i="1"/>
  <c r="G14" i="1"/>
  <c r="B16" i="1"/>
  <c r="L16" i="1" s="1"/>
  <c r="B15" i="1"/>
  <c r="M15" i="1" s="1"/>
  <c r="B14" i="1"/>
  <c r="L14" i="1" s="1"/>
  <c r="H13" i="1"/>
  <c r="G13" i="1"/>
  <c r="H12" i="1"/>
  <c r="G12" i="1"/>
  <c r="B13" i="1"/>
  <c r="B12" i="1"/>
  <c r="L12" i="1" s="1"/>
  <c r="H11" i="1"/>
  <c r="G11" i="1"/>
  <c r="B11" i="1"/>
  <c r="H10" i="1"/>
  <c r="G10" i="1"/>
  <c r="B10" i="1"/>
  <c r="M10" i="1" s="1"/>
  <c r="H9" i="1"/>
  <c r="G9" i="1"/>
  <c r="B9" i="1"/>
  <c r="M9" i="1" s="1"/>
  <c r="H8" i="1"/>
  <c r="G8" i="1"/>
  <c r="B8" i="1"/>
  <c r="L8" i="1" s="1"/>
  <c r="H7" i="1"/>
  <c r="G7" i="1"/>
  <c r="H6" i="1"/>
  <c r="G6" i="1"/>
  <c r="B7" i="1"/>
  <c r="B6" i="1"/>
  <c r="M6" i="1" s="1"/>
  <c r="H5" i="1"/>
  <c r="G5" i="1"/>
  <c r="B5" i="1"/>
  <c r="M5" i="1" s="1"/>
  <c r="L5" i="1"/>
  <c r="I18" i="1" l="1"/>
  <c r="I6" i="1"/>
  <c r="M12" i="1"/>
  <c r="I13" i="1"/>
  <c r="J13" i="1"/>
  <c r="I12" i="1"/>
  <c r="J15" i="1"/>
  <c r="L15" i="1"/>
  <c r="J9" i="1"/>
  <c r="L9" i="1"/>
  <c r="J19" i="1"/>
  <c r="I14" i="1"/>
  <c r="I15" i="1"/>
  <c r="J22" i="1"/>
  <c r="L6" i="1"/>
  <c r="I22" i="1"/>
  <c r="I20" i="1"/>
  <c r="L10" i="1"/>
  <c r="L23" i="1"/>
  <c r="M7" i="1"/>
  <c r="L7" i="1"/>
  <c r="J17" i="1"/>
  <c r="I23" i="1"/>
  <c r="J23" i="1"/>
  <c r="I7" i="1"/>
  <c r="J5" i="1"/>
  <c r="J7" i="1"/>
  <c r="I16" i="1"/>
  <c r="J14" i="1"/>
  <c r="J16" i="1"/>
  <c r="J10" i="1"/>
  <c r="L24" i="1"/>
  <c r="M14" i="1"/>
  <c r="M16" i="1"/>
  <c r="I17" i="1"/>
  <c r="M21" i="1"/>
  <c r="I21" i="1"/>
  <c r="J21" i="1"/>
  <c r="L21" i="1"/>
  <c r="M8" i="1"/>
  <c r="I8" i="1"/>
  <c r="J8" i="1"/>
  <c r="J12" i="1"/>
  <c r="L20" i="1"/>
  <c r="M20" i="1"/>
  <c r="J20" i="1"/>
  <c r="I5" i="1"/>
  <c r="M11" i="1"/>
  <c r="L11" i="1"/>
  <c r="I11" i="1"/>
  <c r="J18" i="1"/>
  <c r="L18" i="1"/>
  <c r="K25" i="1"/>
  <c r="J6" i="1"/>
  <c r="J11" i="1"/>
  <c r="M13" i="1"/>
  <c r="L13" i="1"/>
  <c r="M19" i="1"/>
  <c r="L19" i="1"/>
  <c r="I19" i="1"/>
  <c r="I24" i="1"/>
  <c r="K27" i="1"/>
  <c r="I9" i="1"/>
  <c r="I10" i="1"/>
  <c r="L17" i="1"/>
  <c r="M22" i="1"/>
  <c r="M23" i="1"/>
  <c r="J24" i="1"/>
  <c r="K14" i="1" l="1"/>
  <c r="K13" i="1"/>
  <c r="K15" i="1"/>
  <c r="K10" i="1"/>
  <c r="K9" i="1"/>
  <c r="K17" i="1"/>
  <c r="K5" i="1"/>
  <c r="K19" i="1"/>
  <c r="K22" i="1"/>
  <c r="K24" i="1"/>
  <c r="K23" i="1"/>
  <c r="K8" i="1"/>
  <c r="K7" i="1"/>
  <c r="K16" i="1"/>
  <c r="K20" i="1"/>
  <c r="K18" i="1"/>
  <c r="K6" i="1"/>
  <c r="K21" i="1"/>
  <c r="K11" i="1"/>
  <c r="K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André</author>
  </authors>
  <commentList>
    <comment ref="F102" authorId="0" shapeId="0" xr:uid="{D040CCDE-DABA-4C09-9C9F-FD2411D63377}">
      <text>
        <r>
          <rPr>
            <b/>
            <sz val="9"/>
            <color indexed="81"/>
            <rFont val="Tahoma"/>
            <family val="2"/>
          </rPr>
          <t>André:</t>
        </r>
        <r>
          <rPr>
            <sz val="9"/>
            <color indexed="81"/>
            <rFont val="Tahoma"/>
            <family val="2"/>
          </rPr>
          <t xml:space="preserve">
33308 relevé Ores</t>
        </r>
      </text>
    </comment>
    <comment ref="M105" authorId="0" shapeId="0" xr:uid="{B607A6F7-9CED-4A21-94C4-A51FBB04CC68}">
      <text>
        <r>
          <rPr>
            <sz val="9"/>
            <color indexed="81"/>
            <rFont val="Tahoma"/>
            <family val="2"/>
          </rPr>
          <t>10 au lieu de 1,5 car pas cohérent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<sst xmlns="http://schemas.openxmlformats.org/spreadsheetml/2006/main" count="63" uniqueCount="35">
  <si>
    <t>Date</t>
  </si>
  <si>
    <t>Electricité</t>
  </si>
  <si>
    <t>Eau</t>
  </si>
  <si>
    <t>Jours</t>
  </si>
  <si>
    <t>KW/jour</t>
  </si>
  <si>
    <t>KW/nuit</t>
  </si>
  <si>
    <t>Total</t>
  </si>
  <si>
    <t>Gaz</t>
  </si>
  <si>
    <t>nuit</t>
  </si>
  <si>
    <t>Moyenne nuit</t>
  </si>
  <si>
    <t>l./jour</t>
  </si>
  <si>
    <t>Moyenne jour</t>
  </si>
  <si>
    <t>m³/j</t>
  </si>
  <si>
    <t>Total eau</t>
  </si>
  <si>
    <t>Total général</t>
  </si>
  <si>
    <t>2020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</si>
  <si>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</si>
  <si>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</si>
  <si>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</si>
  <si>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</si>
  <si>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</si>
  <si>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</si>
  <si>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</si>
  <si>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</si>
  <si>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</si>
  <si>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</si>
  <si>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</si>
  <si>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</si>
  <si>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2021</t>
  </si>
  <si>
    <t>2022</t>
  </si>
  <si>
    <t>Années</t>
  </si>
  <si>
    <t>Total gaz</t>
  </si>
  <si>
    <t>Total électricité</t>
  </si>
  <si>
    <t>Somme de Total électricité</t>
  </si>
  <si>
    <t>Somme de Total gaz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</si>
</sst>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name val="Arial"/>
      <family val="2"/>
    </font>
    <font>
      <b/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1" xfId="0" applyNumberFormat="1" applyBorder="1" applyAlignment="1">
      <alignment horizontal="right"/>
    </xf>
    <xf numFmtId="15" fontId="0" fillId="0" borderId="1" xfId="0" applyNumberFormat="1" applyBorder="1" applyAlignment="1">
      <alignment horizontal="right"/>
    </xf>
    <xf numFmtId="3" fontId="0" fillId="0" borderId="1" xfId="0" applyNumberFormat="1" applyBorder="1" applyAlignment="1">
      <alignment horizontal="center"/>
    </xf>
    <xf numFmtId="3" fontId="0" fillId="0" borderId="0" xfId="0" applyNumberFormat="1" applyAlignment="1">
      <alignment horizontal="center"/>
    </xf>
    <xf numFmtId="1" fontId="0" fillId="0" borderId="1" xfId="0" applyNumberFormat="1" applyBorder="1" applyAlignment="1">
      <alignment horizontal="center"/>
    </xf>
    <xf numFmtId="0" fontId="2" fillId="0" borderId="4" xfId="0" applyFont="1" applyBorder="1" applyAlignment="1">
      <alignment vertical="center"/>
    </xf>
    <xf numFmtId="164" fontId="0" fillId="0" borderId="2" xfId="0" applyNumberFormat="1" applyBorder="1" applyAlignment="1">
      <alignment horizontal="right"/>
    </xf>
    <xf numFmtId="15" fontId="2" fillId="0" borderId="5" xfId="0" applyNumberFormat="1" applyFont="1" applyBorder="1" applyAlignment="1">
      <alignment horizontal="right" vertical="center"/>
    </xf>
    <xf numFmtId="3" fontId="2" fillId="0" borderId="6" xfId="0" applyNumberFormat="1" applyFont="1" applyBorder="1" applyAlignment="1">
      <alignment horizontal="center" vertical="center"/>
    </xf>
    <xf numFmtId="3" fontId="2" fillId="0" borderId="7" xfId="0" applyNumberFormat="1" applyFont="1" applyBorder="1" applyAlignment="1">
      <alignment horizontal="center" vertical="center"/>
    </xf>
    <xf numFmtId="2" fontId="0" fillId="0" borderId="0" xfId="0" applyNumberFormat="1"/>
    <xf numFmtId="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3" fontId="0" fillId="0" borderId="9" xfId="0" applyNumberFormat="1" applyBorder="1" applyAlignment="1">
      <alignment horizontal="center"/>
    </xf>
    <xf numFmtId="15" fontId="0" fillId="0" borderId="3" xfId="0" applyNumberFormat="1" applyBorder="1" applyAlignment="1">
      <alignment horizontal="right"/>
    </xf>
    <xf numFmtId="3" fontId="6" fillId="0" borderId="0" xfId="0" applyNumberFormat="1" applyFont="1" applyAlignment="1">
      <alignment horizontal="center"/>
    </xf>
    <xf numFmtId="3" fontId="6" fillId="0" borderId="1" xfId="0" applyNumberFormat="1" applyFont="1" applyBorder="1" applyAlignment="1">
      <alignment horizontal="center"/>
    </xf>
    <xf numFmtId="164" fontId="2" fillId="0" borderId="8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right"/>
    </xf>
    <xf numFmtId="15" fontId="1" fillId="0" borderId="1" xfId="0" applyNumberFormat="1" applyFont="1" applyBorder="1" applyAlignment="1">
      <alignment horizontal="right"/>
    </xf>
    <xf numFmtId="164" fontId="6" fillId="2" borderId="2" xfId="0" applyNumberFormat="1" applyFont="1" applyFill="1" applyBorder="1" applyAlignment="1">
      <alignment horizontal="right"/>
    </xf>
    <xf numFmtId="1" fontId="0" fillId="0" borderId="3" xfId="0" applyNumberFormat="1" applyBorder="1" applyAlignment="1">
      <alignment horizontal="center"/>
    </xf>
    <xf numFmtId="1" fontId="2" fillId="0" borderId="7" xfId="0" applyNumberFormat="1" applyFont="1" applyBorder="1" applyAlignment="1">
      <alignment horizontal="center" vertical="center"/>
    </xf>
    <xf numFmtId="3" fontId="9" fillId="0" borderId="0" xfId="0" applyNumberFormat="1" applyFont="1" applyAlignment="1">
      <alignment horizontal="center"/>
    </xf>
    <xf numFmtId="3" fontId="9" fillId="0" borderId="1" xfId="0" applyNumberFormat="1" applyFont="1" applyBorder="1" applyAlignment="1">
      <alignment horizontal="center"/>
    </xf>
    <xf numFmtId="3" fontId="10" fillId="0" borderId="0" xfId="0" applyNumberFormat="1" applyFont="1" applyAlignment="1">
      <alignment horizontal="center"/>
    </xf>
    <xf numFmtId="3" fontId="10" fillId="0" borderId="1" xfId="0" applyNumberFormat="1" applyFont="1" applyBorder="1" applyAlignment="1">
      <alignment horizontal="center"/>
    </xf>
    <xf numFmtId="3" fontId="6" fillId="0" borderId="10" xfId="0" applyNumberFormat="1" applyFont="1" applyBorder="1" applyAlignment="1">
      <alignment horizontal="center"/>
    </xf>
    <xf numFmtId="3" fontId="6" fillId="0" borderId="9" xfId="0" applyNumberFormat="1" applyFont="1" applyBorder="1" applyAlignment="1">
      <alignment horizontal="center"/>
    </xf>
    <xf numFmtId="3" fontId="0" fillId="0" borderId="10" xfId="0" applyNumberFormat="1" applyBorder="1" applyAlignment="1">
      <alignment horizontal="center"/>
    </xf>
    <xf numFmtId="164" fontId="0" fillId="0" borderId="0" xfId="0" applyNumberFormat="1" applyAlignment="1">
      <alignment horizontal="center" vertical="top" wrapText="1"/>
    </xf>
    <xf numFmtId="1" fontId="4" fillId="0" borderId="1" xfId="0" quotePrefix="1" applyNumberFormat="1" applyFont="1" applyBorder="1" applyAlignment="1">
      <alignment horizontal="center" vertical="top" wrapText="1"/>
    </xf>
    <xf numFmtId="2" fontId="5" fillId="0" borderId="0" xfId="0" applyNumberFormat="1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164" fontId="0" fillId="3" borderId="1" xfId="0" applyNumberFormat="1" applyFill="1" applyBorder="1" applyAlignment="1">
      <alignment horizontal="right"/>
    </xf>
    <xf numFmtId="164" fontId="0" fillId="3" borderId="0" xfId="0" applyNumberFormat="1" applyFill="1" applyAlignment="1">
      <alignment horizontal="right"/>
    </xf>
    <xf numFmtId="164" fontId="0" fillId="3" borderId="1" xfId="0" applyNumberFormat="1" applyFill="1" applyBorder="1" applyAlignment="1">
      <alignment horizontal="center" vertical="top" wrapText="1"/>
    </xf>
    <xf numFmtId="2" fontId="2" fillId="0" borderId="11" xfId="0" applyNumberFormat="1" applyFont="1" applyBorder="1" applyAlignment="1">
      <alignment horizontal="center" vertical="center"/>
    </xf>
    <xf numFmtId="1" fontId="2" fillId="0" borderId="11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top" wrapText="1"/>
    </xf>
    <xf numFmtId="164" fontId="0" fillId="0" borderId="0" xfId="0" applyNumberFormat="1"/>
    <xf numFmtId="0" fontId="1" fillId="0" borderId="0" xfId="0" applyFont="1" applyAlignment="1">
      <alignment horizontal="center" vertical="top" wrapText="1"/>
    </xf>
    <xf numFmtId="0" fontId="0" fillId="0" borderId="0" xfId="0" pivotButton="1"/>
    <xf numFmtId="15" fontId="0" fillId="0" borderId="0" xfId="0" applyNumberFormat="1"/>
    <xf numFmtId="2" fontId="2" fillId="0" borderId="4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2" fillId="0" borderId="11" xfId="0" applyNumberFormat="1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9">
    <dxf>
      <numFmt numFmtId="3" formatCode="#,##0"/>
    </dxf>
    <dxf>
      <alignment horizontal="center"/>
    </dxf>
    <dxf>
      <alignment horizontal="center"/>
    </dxf>
    <dxf>
      <alignment horizontal="general"/>
    </dxf>
    <dxf>
      <numFmt numFmtId="3" formatCode="#,##0"/>
    </dxf>
    <dxf>
      <alignment horizont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compteurs-extract.xlsx]TCD!Tableau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6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7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8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TCD!$B$3:$B$4</c:f>
              <c:strCache>
                <c:ptCount val="1"/>
                <c:pt idx="0">
                  <c:v>2020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TCD!$A$5:$A$17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TCD!$B$5:$B$17</c:f>
              <c:numCache>
                <c:formatCode>#,##0</c:formatCode>
                <c:ptCount val="12"/>
                <c:pt idx="0">
                  <c:v>267</c:v>
                </c:pt>
                <c:pt idx="1">
                  <c:v>318</c:v>
                </c:pt>
                <c:pt idx="2">
                  <c:v>385.39999999999782</c:v>
                </c:pt>
                <c:pt idx="3">
                  <c:v>158.80000000000291</c:v>
                </c:pt>
                <c:pt idx="4">
                  <c:v>109.5</c:v>
                </c:pt>
                <c:pt idx="5">
                  <c:v>55</c:v>
                </c:pt>
                <c:pt idx="6">
                  <c:v>24.599999999998545</c:v>
                </c:pt>
                <c:pt idx="7">
                  <c:v>28</c:v>
                </c:pt>
                <c:pt idx="8">
                  <c:v>74.200000000000728</c:v>
                </c:pt>
                <c:pt idx="9">
                  <c:v>181.79999999999927</c:v>
                </c:pt>
                <c:pt idx="10">
                  <c:v>304.20000000000073</c:v>
                </c:pt>
                <c:pt idx="11">
                  <c:v>348.89999999999782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E67-432C-BA04-91C76CDAE6CE}"/>
            </c:ext>
          </c:extLst>
        </c:ser>
        <c:ser>
          <c:idx val="1"/>
          <c:order val="1"/>
          <c:tx>
            <c:strRef>
              <c:f>TCD!$C$3:$C$4</c:f>
              <c:strCache>
                <c:ptCount val="1"/>
                <c:pt idx="0">
                  <c:v>2021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TCD!$A$5:$A$17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TCD!$C$5:$C$17</c:f>
              <c:numCache>
                <c:formatCode>#,##0</c:formatCode>
                <c:ptCount val="12"/>
                <c:pt idx="0">
                  <c:v>467.87700000000041</c:v>
                </c:pt>
                <c:pt idx="1">
                  <c:v>348.58300000000236</c:v>
                </c:pt>
                <c:pt idx="2">
                  <c:v>309.84000000000015</c:v>
                </c:pt>
                <c:pt idx="3">
                  <c:v>226.73999999999796</c:v>
                </c:pt>
                <c:pt idx="4">
                  <c:v>185.22000000000116</c:v>
                </c:pt>
                <c:pt idx="5">
                  <c:v>28.534999999999854</c:v>
                </c:pt>
                <c:pt idx="6">
                  <c:v>32.364999999997963</c:v>
                </c:pt>
                <c:pt idx="7">
                  <c:v>33.200000000000728</c:v>
                </c:pt>
                <c:pt idx="8">
                  <c:v>66.760000000002037</c:v>
                </c:pt>
                <c:pt idx="9">
                  <c:v>174.07999999999811</c:v>
                </c:pt>
                <c:pt idx="10">
                  <c:v>347.38000000000102</c:v>
                </c:pt>
                <c:pt idx="11">
                  <c:v>353.55000000000291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93-0BD9-4439-B105-E6189F21D506}"/>
            </c:ext>
          </c:extLst>
        </c:ser>
        <c:ser>
          <c:idx val="2"/>
          <c:order val="2"/>
          <c:tx>
            <c:strRef>
              <c:f>TCD!$D$3:$D$4</c:f>
              <c:strCache>
                <c:ptCount val="1"/>
                <c:pt idx="0">
                  <c:v>2022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TCD!$A$5:$A$17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TCD!$D$5:$D$17</c:f>
              <c:numCache>
                <c:formatCode>#,##0</c:formatCode>
                <c:ptCount val="12"/>
                <c:pt idx="0">
                  <c:v>425.00999999999476</c:v>
                </c:pt>
                <c:pt idx="1">
                  <c:v>223.26000000000204</c:v>
                </c:pt>
                <c:pt idx="2">
                  <c:v>320.19999999999709</c:v>
                </c:pt>
                <c:pt idx="3">
                  <c:v>175.40000000000146</c:v>
                </c:pt>
                <c:pt idx="4">
                  <c:v>76.160000000003492</c:v>
                </c:pt>
                <c:pt idx="5">
                  <c:v>32.799999999995634</c:v>
                </c:pt>
                <c:pt idx="6">
                  <c:v>17.332000000002154</c:v>
                </c:pt>
                <c:pt idx="7">
                  <c:v>19.120000000002619</c:v>
                </c:pt>
                <c:pt idx="8">
                  <c:v>45.532999999995809</c:v>
                </c:pt>
                <c:pt idx="9">
                  <c:v>88.36200000000099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94-0BD9-4439-B105-E6189F21D50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3797632"/>
        <c:axId val="883799712"/>
      </c:lineChart>
      <c:catAx>
        <c:axId val="8837976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799712"/>
        <c:crosses val="autoZero"/>
        <c:auto val="1"/>
        <c:lblAlgn val="ctr"/>
        <c:lblOffset val="100"/>
        <c:noMultiLvlLbl val="0"/>
      </c:catAx>
      <c:valAx>
        <c:axId val="883799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7976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[XLP compteurs-extract.xlsx]TCD!Tableau croisé dynamique2</c:name>
    <c:fmtId val="0"/>
  </c:pivotSource>
  <c:chart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TCD!$B$24:$B$25</c:f>
              <c:strCache>
                <c:ptCount val="1"/>
                <c:pt idx="0">
                  <c:v>2020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TCD!$A$26:$A$38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TCD!$B$26:$B$38</c:f>
              <c:numCache>
                <c:formatCode>#,##0</c:formatCode>
                <c:ptCount val="12"/>
                <c:pt idx="0">
                  <c:v>281</c:v>
                </c:pt>
                <c:pt idx="1">
                  <c:v>360</c:v>
                </c:pt>
                <c:pt idx="2">
                  <c:v>482</c:v>
                </c:pt>
                <c:pt idx="3">
                  <c:v>374</c:v>
                </c:pt>
                <c:pt idx="4">
                  <c:v>339</c:v>
                </c:pt>
                <c:pt idx="5">
                  <c:v>426</c:v>
                </c:pt>
                <c:pt idx="6">
                  <c:v>345</c:v>
                </c:pt>
                <c:pt idx="7">
                  <c:v>442</c:v>
                </c:pt>
                <c:pt idx="8">
                  <c:v>382</c:v>
                </c:pt>
                <c:pt idx="9">
                  <c:v>375</c:v>
                </c:pt>
                <c:pt idx="10">
                  <c:v>481</c:v>
                </c:pt>
                <c:pt idx="11">
                  <c:v>394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7A0-4CA1-AFEA-AC211DFFECF7}"/>
            </c:ext>
          </c:extLst>
        </c:ser>
        <c:ser>
          <c:idx val="1"/>
          <c:order val="1"/>
          <c:tx>
            <c:strRef>
              <c:f>TCD!$C$24:$C$25</c:f>
              <c:strCache>
                <c:ptCount val="1"/>
                <c:pt idx="0">
                  <c:v>2021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TCD!$A$26:$A$38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TCD!$C$26:$C$38</c:f>
              <c:numCache>
                <c:formatCode>#,##0</c:formatCode>
                <c:ptCount val="12"/>
                <c:pt idx="0">
                  <c:v>405.5</c:v>
                </c:pt>
                <c:pt idx="1">
                  <c:v>342</c:v>
                </c:pt>
                <c:pt idx="2">
                  <c:v>367.89999999999782</c:v>
                </c:pt>
                <c:pt idx="3">
                  <c:v>345.20000000000437</c:v>
                </c:pt>
                <c:pt idx="4">
                  <c:v>439.39999999999782</c:v>
                </c:pt>
                <c:pt idx="5">
                  <c:v>343.79999999999927</c:v>
                </c:pt>
                <c:pt idx="6">
                  <c:v>334.80000000000291</c:v>
                </c:pt>
                <c:pt idx="7">
                  <c:v>313.19999999999709</c:v>
                </c:pt>
                <c:pt idx="8">
                  <c:v>388.50000000000364</c:v>
                </c:pt>
                <c:pt idx="9">
                  <c:v>362.89999999999418</c:v>
                </c:pt>
                <c:pt idx="10">
                  <c:v>455.80000000000291</c:v>
                </c:pt>
                <c:pt idx="11">
                  <c:v>370.90000000000146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2E51-4EE8-88DF-C0EA8BFB018C}"/>
            </c:ext>
          </c:extLst>
        </c:ser>
        <c:ser>
          <c:idx val="2"/>
          <c:order val="2"/>
          <c:tx>
            <c:strRef>
              <c:f>TCD!$D$24:$D$25</c:f>
              <c:strCache>
                <c:ptCount val="1"/>
                <c:pt idx="0">
                  <c:v>2022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TCD!$A$26:$A$38</c:f>
              <c:strCache>
                <c:ptCount val="12"/>
                <c:pt idx="0">
                  <c:v>janv</c:v>
                </c:pt>
                <c:pt idx="1">
                  <c:v>févr</c:v>
                </c:pt>
                <c:pt idx="2">
                  <c:v>mars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sept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TCD!$D$26:$D$38</c:f>
              <c:numCache>
                <c:formatCode>#,##0</c:formatCode>
                <c:ptCount val="12"/>
                <c:pt idx="0">
                  <c:v>459</c:v>
                </c:pt>
                <c:pt idx="1">
                  <c:v>260.09999999999854</c:v>
                </c:pt>
                <c:pt idx="2">
                  <c:v>426.29999999999927</c:v>
                </c:pt>
                <c:pt idx="3">
                  <c:v>345.60000000000218</c:v>
                </c:pt>
                <c:pt idx="4">
                  <c:v>385.69999999999709</c:v>
                </c:pt>
                <c:pt idx="5">
                  <c:v>181.75</c:v>
                </c:pt>
                <c:pt idx="6">
                  <c:v>128.60000000000218</c:v>
                </c:pt>
                <c:pt idx="7">
                  <c:v>181.22999999999956</c:v>
                </c:pt>
                <c:pt idx="8">
                  <c:v>177.17000000000189</c:v>
                </c:pt>
                <c:pt idx="9">
                  <c:v>154.09999999999854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2E51-4EE8-88DF-C0EA8BFB01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83807200"/>
        <c:axId val="883808032"/>
      </c:lineChart>
      <c:catAx>
        <c:axId val="8838072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808032"/>
        <c:crosses val="autoZero"/>
        <c:auto val="1"/>
        <c:lblAlgn val="ctr"/>
        <c:lblOffset val="100"/>
        <c:noMultiLvlLbl val="0"/>
      </c:catAx>
      <c:valAx>
        <c:axId val="8838080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838072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Electricité 2021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Maison!$A$52:$A$103</c:f>
              <c:numCache>
                <c:formatCode>d\-mmm\-yy</c:formatCode>
                <c:ptCount val="52"/>
                <c:pt idx="0">
                  <c:v>44200</c:v>
                </c:pt>
                <c:pt idx="1">
                  <c:v>44207</c:v>
                </c:pt>
                <c:pt idx="2">
                  <c:v>44214</c:v>
                </c:pt>
                <c:pt idx="3">
                  <c:v>44218</c:v>
                </c:pt>
                <c:pt idx="4">
                  <c:v>44222</c:v>
                </c:pt>
                <c:pt idx="5">
                  <c:v>44226</c:v>
                </c:pt>
                <c:pt idx="6">
                  <c:v>44228</c:v>
                </c:pt>
                <c:pt idx="7">
                  <c:v>44235</c:v>
                </c:pt>
                <c:pt idx="8">
                  <c:v>44242</c:v>
                </c:pt>
                <c:pt idx="9">
                  <c:v>44249</c:v>
                </c:pt>
                <c:pt idx="10">
                  <c:v>44253</c:v>
                </c:pt>
                <c:pt idx="11">
                  <c:v>44256</c:v>
                </c:pt>
                <c:pt idx="12">
                  <c:v>44263</c:v>
                </c:pt>
                <c:pt idx="13">
                  <c:v>44270</c:v>
                </c:pt>
                <c:pt idx="14">
                  <c:v>44277</c:v>
                </c:pt>
                <c:pt idx="15">
                  <c:v>44284</c:v>
                </c:pt>
                <c:pt idx="16">
                  <c:v>44298</c:v>
                </c:pt>
                <c:pt idx="17">
                  <c:v>44299</c:v>
                </c:pt>
                <c:pt idx="18">
                  <c:v>44312</c:v>
                </c:pt>
                <c:pt idx="19">
                  <c:v>44319</c:v>
                </c:pt>
                <c:pt idx="20">
                  <c:v>44326</c:v>
                </c:pt>
                <c:pt idx="21">
                  <c:v>44333</c:v>
                </c:pt>
                <c:pt idx="22">
                  <c:v>44340</c:v>
                </c:pt>
                <c:pt idx="23">
                  <c:v>44347</c:v>
                </c:pt>
                <c:pt idx="24">
                  <c:v>44361</c:v>
                </c:pt>
                <c:pt idx="25">
                  <c:v>44368</c:v>
                </c:pt>
                <c:pt idx="26">
                  <c:v>44375</c:v>
                </c:pt>
                <c:pt idx="27">
                  <c:v>44382</c:v>
                </c:pt>
                <c:pt idx="28">
                  <c:v>44389</c:v>
                </c:pt>
                <c:pt idx="29">
                  <c:v>44400</c:v>
                </c:pt>
                <c:pt idx="30">
                  <c:v>44403</c:v>
                </c:pt>
                <c:pt idx="31">
                  <c:v>44410</c:v>
                </c:pt>
                <c:pt idx="32">
                  <c:v>44417</c:v>
                </c:pt>
                <c:pt idx="33">
                  <c:v>44424</c:v>
                </c:pt>
                <c:pt idx="34">
                  <c:v>44431</c:v>
                </c:pt>
                <c:pt idx="35">
                  <c:v>44440</c:v>
                </c:pt>
                <c:pt idx="36">
                  <c:v>44459</c:v>
                </c:pt>
                <c:pt idx="37">
                  <c:v>44466</c:v>
                </c:pt>
                <c:pt idx="38">
                  <c:v>44473</c:v>
                </c:pt>
                <c:pt idx="39">
                  <c:v>44480</c:v>
                </c:pt>
                <c:pt idx="40">
                  <c:v>44487</c:v>
                </c:pt>
                <c:pt idx="41">
                  <c:v>44494</c:v>
                </c:pt>
                <c:pt idx="42">
                  <c:v>44501</c:v>
                </c:pt>
                <c:pt idx="43">
                  <c:v>44508</c:v>
                </c:pt>
                <c:pt idx="44">
                  <c:v>44515</c:v>
                </c:pt>
                <c:pt idx="45">
                  <c:v>44522</c:v>
                </c:pt>
                <c:pt idx="46">
                  <c:v>44529</c:v>
                </c:pt>
                <c:pt idx="47">
                  <c:v>44531</c:v>
                </c:pt>
                <c:pt idx="48">
                  <c:v>44536</c:v>
                </c:pt>
                <c:pt idx="49">
                  <c:v>44543</c:v>
                </c:pt>
                <c:pt idx="50">
                  <c:v>44550</c:v>
                </c:pt>
                <c:pt idx="51">
                  <c:v>44557</c:v>
                </c:pt>
              </c:numCache>
            </c:numRef>
          </c:cat>
          <c:val>
            <c:numRef>
              <c:f>Maison!$K$52:$K$103</c:f>
              <c:numCache>
                <c:formatCode>0.0</c:formatCode>
                <c:ptCount val="52"/>
                <c:pt idx="0">
                  <c:v>13.285714285714285</c:v>
                </c:pt>
                <c:pt idx="1">
                  <c:v>11.714285714285715</c:v>
                </c:pt>
                <c:pt idx="2">
                  <c:v>11.857142857142858</c:v>
                </c:pt>
                <c:pt idx="3">
                  <c:v>13.850000000000364</c:v>
                </c:pt>
                <c:pt idx="4">
                  <c:v>8.2999999999992724</c:v>
                </c:pt>
                <c:pt idx="5">
                  <c:v>14.725000000000364</c:v>
                </c:pt>
                <c:pt idx="6">
                  <c:v>10.899999999999636</c:v>
                </c:pt>
                <c:pt idx="7">
                  <c:v>12.799999999999793</c:v>
                </c:pt>
                <c:pt idx="8">
                  <c:v>14.314285714286338</c:v>
                </c:pt>
                <c:pt idx="9">
                  <c:v>11.571428571428571</c:v>
                </c:pt>
                <c:pt idx="10">
                  <c:v>12.349999999999454</c:v>
                </c:pt>
                <c:pt idx="11">
                  <c:v>8.3666666666673954</c:v>
                </c:pt>
                <c:pt idx="12">
                  <c:v>14.428571428570908</c:v>
                </c:pt>
                <c:pt idx="13">
                  <c:v>10.942857142856935</c:v>
                </c:pt>
                <c:pt idx="14">
                  <c:v>11.985714285714494</c:v>
                </c:pt>
                <c:pt idx="15">
                  <c:v>11.614285714285611</c:v>
                </c:pt>
                <c:pt idx="16">
                  <c:v>13.807142857143065</c:v>
                </c:pt>
                <c:pt idx="17">
                  <c:v>16</c:v>
                </c:pt>
                <c:pt idx="18">
                  <c:v>10.453846153846266</c:v>
                </c:pt>
                <c:pt idx="19">
                  <c:v>14.642857142857142</c:v>
                </c:pt>
                <c:pt idx="20">
                  <c:v>13.49999999999948</c:v>
                </c:pt>
                <c:pt idx="21">
                  <c:v>11.142857142857142</c:v>
                </c:pt>
                <c:pt idx="22">
                  <c:v>12.014285714286025</c:v>
                </c:pt>
                <c:pt idx="23">
                  <c:v>11.471428571428469</c:v>
                </c:pt>
                <c:pt idx="24">
                  <c:v>12.007142857142753</c:v>
                </c:pt>
                <c:pt idx="25">
                  <c:v>12.842857142857351</c:v>
                </c:pt>
                <c:pt idx="26">
                  <c:v>12.257142857142753</c:v>
                </c:pt>
                <c:pt idx="27">
                  <c:v>14.114285714285611</c:v>
                </c:pt>
                <c:pt idx="28">
                  <c:v>11.200000000000209</c:v>
                </c:pt>
                <c:pt idx="29">
                  <c:v>10.163636363636297</c:v>
                </c:pt>
                <c:pt idx="30">
                  <c:v>15.266666666667636</c:v>
                </c:pt>
                <c:pt idx="31">
                  <c:v>11.085714285713557</c:v>
                </c:pt>
                <c:pt idx="32">
                  <c:v>10.671428571429196</c:v>
                </c:pt>
                <c:pt idx="33">
                  <c:v>9.7285714285712217</c:v>
                </c:pt>
                <c:pt idx="34">
                  <c:v>13.257142857142753</c:v>
                </c:pt>
                <c:pt idx="35">
                  <c:v>9.9666666666667467</c:v>
                </c:pt>
                <c:pt idx="36">
                  <c:v>11.394736842105264</c:v>
                </c:pt>
                <c:pt idx="37">
                  <c:v>11.757142857143272</c:v>
                </c:pt>
                <c:pt idx="38">
                  <c:v>13.599999999999584</c:v>
                </c:pt>
                <c:pt idx="39">
                  <c:v>11.257142857142753</c:v>
                </c:pt>
                <c:pt idx="40">
                  <c:v>14.128571428571636</c:v>
                </c:pt>
                <c:pt idx="41">
                  <c:v>12.857142857142337</c:v>
                </c:pt>
                <c:pt idx="42">
                  <c:v>11.128571428571636</c:v>
                </c:pt>
                <c:pt idx="43">
                  <c:v>13.442857142857454</c:v>
                </c:pt>
                <c:pt idx="44">
                  <c:v>13.971428571428469</c:v>
                </c:pt>
                <c:pt idx="45">
                  <c:v>13.342857142856831</c:v>
                </c:pt>
                <c:pt idx="46">
                  <c:v>13.22857142857174</c:v>
                </c:pt>
                <c:pt idx="47">
                  <c:v>13</c:v>
                </c:pt>
                <c:pt idx="48">
                  <c:v>14</c:v>
                </c:pt>
                <c:pt idx="49">
                  <c:v>12.400000000000416</c:v>
                </c:pt>
                <c:pt idx="50">
                  <c:v>14.085714285714078</c:v>
                </c:pt>
                <c:pt idx="51">
                  <c:v>12.785714285714285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D7-4545-BFE1-F200DC8733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6562239"/>
        <c:axId val="776565567"/>
      </c:lineChart>
      <c:dateAx>
        <c:axId val="776562239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5567"/>
        <c:crosses val="autoZero"/>
        <c:auto val="1"/>
        <c:lblOffset val="100"/>
        <c:baseTimeUnit val="days"/>
      </c:dateAx>
      <c:valAx>
        <c:axId val="7765655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22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Electricité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Maison!$A$104:$A$151</c:f>
              <c:numCache>
                <c:formatCode>d\-mmm\-yy</c:formatCode>
                <c:ptCount val="48"/>
                <c:pt idx="0">
                  <c:v>44562</c:v>
                </c:pt>
                <c:pt idx="1">
                  <c:v>44564</c:v>
                </c:pt>
                <c:pt idx="2">
                  <c:v>44571</c:v>
                </c:pt>
                <c:pt idx="3">
                  <c:v>44578</c:v>
                </c:pt>
                <c:pt idx="4">
                  <c:v>44585</c:v>
                </c:pt>
                <c:pt idx="5">
                  <c:v>44592</c:v>
                </c:pt>
                <c:pt idx="6">
                  <c:v>44600</c:v>
                </c:pt>
                <c:pt idx="7">
                  <c:v>44606</c:v>
                </c:pt>
                <c:pt idx="8">
                  <c:v>44613</c:v>
                </c:pt>
                <c:pt idx="9">
                  <c:v>44621</c:v>
                </c:pt>
                <c:pt idx="10">
                  <c:v>44627</c:v>
                </c:pt>
                <c:pt idx="11">
                  <c:v>44634</c:v>
                </c:pt>
                <c:pt idx="12">
                  <c:v>44641</c:v>
                </c:pt>
                <c:pt idx="13">
                  <c:v>44648</c:v>
                </c:pt>
                <c:pt idx="14">
                  <c:v>44652</c:v>
                </c:pt>
                <c:pt idx="15">
                  <c:v>44655</c:v>
                </c:pt>
                <c:pt idx="16">
                  <c:v>44669</c:v>
                </c:pt>
                <c:pt idx="17">
                  <c:v>44676</c:v>
                </c:pt>
                <c:pt idx="18">
                  <c:v>44682</c:v>
                </c:pt>
                <c:pt idx="19">
                  <c:v>44690</c:v>
                </c:pt>
                <c:pt idx="20">
                  <c:v>44697</c:v>
                </c:pt>
                <c:pt idx="21">
                  <c:v>44704</c:v>
                </c:pt>
                <c:pt idx="22">
                  <c:v>44711</c:v>
                </c:pt>
                <c:pt idx="23">
                  <c:v>44713</c:v>
                </c:pt>
                <c:pt idx="24">
                  <c:v>44718</c:v>
                </c:pt>
                <c:pt idx="25">
                  <c:v>44719</c:v>
                </c:pt>
                <c:pt idx="26">
                  <c:v>44725</c:v>
                </c:pt>
                <c:pt idx="27">
                  <c:v>44732</c:v>
                </c:pt>
                <c:pt idx="28">
                  <c:v>44739</c:v>
                </c:pt>
                <c:pt idx="29">
                  <c:v>44743</c:v>
                </c:pt>
                <c:pt idx="30">
                  <c:v>44746</c:v>
                </c:pt>
                <c:pt idx="31">
                  <c:v>44753</c:v>
                </c:pt>
                <c:pt idx="32">
                  <c:v>44760</c:v>
                </c:pt>
                <c:pt idx="33">
                  <c:v>44767</c:v>
                </c:pt>
                <c:pt idx="34">
                  <c:v>44774</c:v>
                </c:pt>
                <c:pt idx="35">
                  <c:v>44781</c:v>
                </c:pt>
                <c:pt idx="36">
                  <c:v>44788</c:v>
                </c:pt>
                <c:pt idx="37">
                  <c:v>44795</c:v>
                </c:pt>
                <c:pt idx="38">
                  <c:v>44802</c:v>
                </c:pt>
                <c:pt idx="39">
                  <c:v>44805</c:v>
                </c:pt>
                <c:pt idx="40">
                  <c:v>44809</c:v>
                </c:pt>
                <c:pt idx="41">
                  <c:v>44816</c:v>
                </c:pt>
                <c:pt idx="42">
                  <c:v>44823</c:v>
                </c:pt>
                <c:pt idx="43">
                  <c:v>44830</c:v>
                </c:pt>
                <c:pt idx="44">
                  <c:v>44835</c:v>
                </c:pt>
                <c:pt idx="45">
                  <c:v>44837</c:v>
                </c:pt>
                <c:pt idx="46">
                  <c:v>44844</c:v>
                </c:pt>
                <c:pt idx="47">
                  <c:v>44851</c:v>
                </c:pt>
              </c:numCache>
            </c:numRef>
          </c:cat>
          <c:val>
            <c:numRef>
              <c:f>Maison!$K$104:$K$151</c:f>
              <c:numCache>
                <c:formatCode>0.0</c:formatCode>
                <c:ptCount val="48"/>
                <c:pt idx="0">
                  <c:v>13.119999999999708</c:v>
                </c:pt>
                <c:pt idx="1">
                  <c:v>16.149999999999636</c:v>
                </c:pt>
                <c:pt idx="2">
                  <c:v>14.299999999999791</c:v>
                </c:pt>
                <c:pt idx="3">
                  <c:v>12.085714285714598</c:v>
                </c:pt>
                <c:pt idx="4">
                  <c:v>13.228571428571222</c:v>
                </c:pt>
                <c:pt idx="5">
                  <c:v>11.971428571428987</c:v>
                </c:pt>
                <c:pt idx="6">
                  <c:v>12.837499999999636</c:v>
                </c:pt>
                <c:pt idx="7">
                  <c:v>11.900000000000244</c:v>
                </c:pt>
                <c:pt idx="8">
                  <c:v>12.285714285714285</c:v>
                </c:pt>
                <c:pt idx="9">
                  <c:v>11.8125</c:v>
                </c:pt>
                <c:pt idx="10">
                  <c:v>13.76666666666703</c:v>
                </c:pt>
                <c:pt idx="11">
                  <c:v>11.085714285714078</c:v>
                </c:pt>
                <c:pt idx="12">
                  <c:v>11.5</c:v>
                </c:pt>
                <c:pt idx="13">
                  <c:v>13.014285714285506</c:v>
                </c:pt>
                <c:pt idx="14">
                  <c:v>12.125</c:v>
                </c:pt>
                <c:pt idx="15">
                  <c:v>14.93333333333309</c:v>
                </c:pt>
                <c:pt idx="16">
                  <c:v>11.514285714285766</c:v>
                </c:pt>
                <c:pt idx="17">
                  <c:v>13.014285714286027</c:v>
                </c:pt>
                <c:pt idx="18">
                  <c:v>10.083333333333332</c:v>
                </c:pt>
                <c:pt idx="19">
                  <c:v>12.275000000000091</c:v>
                </c:pt>
                <c:pt idx="20">
                  <c:v>10.142857142856624</c:v>
                </c:pt>
                <c:pt idx="21">
                  <c:v>11.742857142857247</c:v>
                </c:pt>
                <c:pt idx="22">
                  <c:v>10.542857142857038</c:v>
                </c:pt>
                <c:pt idx="23">
                  <c:v>11.050000000001091</c:v>
                </c:pt>
                <c:pt idx="24">
                  <c:v>11.980000000000292</c:v>
                </c:pt>
                <c:pt idx="25">
                  <c:v>13.270000000000437</c:v>
                </c:pt>
                <c:pt idx="26">
                  <c:v>4.5383333333332603</c:v>
                </c:pt>
                <c:pt idx="27">
                  <c:v>3.5828571428568727</c:v>
                </c:pt>
                <c:pt idx="28">
                  <c:v>4.8814285714283221</c:v>
                </c:pt>
                <c:pt idx="29">
                  <c:v>5.2124999999996362</c:v>
                </c:pt>
                <c:pt idx="30">
                  <c:v>4.9866666666675883</c:v>
                </c:pt>
                <c:pt idx="31">
                  <c:v>3.5985714285712418</c:v>
                </c:pt>
                <c:pt idx="32">
                  <c:v>4.8414285714290077</c:v>
                </c:pt>
                <c:pt idx="33">
                  <c:v>4.8157142857141615</c:v>
                </c:pt>
                <c:pt idx="34">
                  <c:v>4.8999999999998964</c:v>
                </c:pt>
                <c:pt idx="35">
                  <c:v>4.6000000000001036</c:v>
                </c:pt>
                <c:pt idx="36">
                  <c:v>5.2142857142851948</c:v>
                </c:pt>
                <c:pt idx="37">
                  <c:v>6.0171428571432308</c:v>
                </c:pt>
                <c:pt idx="38">
                  <c:v>5.1585714285715119</c:v>
                </c:pt>
                <c:pt idx="39">
                  <c:v>6.3333333333333339</c:v>
                </c:pt>
                <c:pt idx="40">
                  <c:v>4.7449999999998909</c:v>
                </c:pt>
                <c:pt idx="41">
                  <c:v>6.6771428571430862</c:v>
                </c:pt>
                <c:pt idx="42">
                  <c:v>7.6142857142856109</c:v>
                </c:pt>
                <c:pt idx="43">
                  <c:v>5.5928571428573512</c:v>
                </c:pt>
                <c:pt idx="44">
                  <c:v>7.3099999999998548</c:v>
                </c:pt>
                <c:pt idx="45">
                  <c:v>8.2249999999985448</c:v>
                </c:pt>
                <c:pt idx="46">
                  <c:v>6.8000000000003116</c:v>
                </c:pt>
                <c:pt idx="47">
                  <c:v>7.6428571428571432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CAC-4BB3-BCF1-C4013C433C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76562239"/>
        <c:axId val="776565567"/>
      </c:lineChart>
      <c:dateAx>
        <c:axId val="776562239"/>
        <c:scaling>
          <c:orientation val="minMax"/>
          <c:max val="44926"/>
          <c:min val="44565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5567"/>
        <c:crossesAt val="-8"/>
        <c:auto val="1"/>
        <c:lblOffset val="100"/>
        <c:baseTimeUnit val="days"/>
      </c:dateAx>
      <c:valAx>
        <c:axId val="776565567"/>
        <c:scaling>
          <c:orientation val="minMax"/>
          <c:min val="-8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765622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Gaz 2021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Maison!$A$52:$A$103</c:f>
              <c:numCache>
                <c:formatCode>d\-mmm\-yy</c:formatCode>
                <c:ptCount val="52"/>
                <c:pt idx="0">
                  <c:v>44200</c:v>
                </c:pt>
                <c:pt idx="1">
                  <c:v>44207</c:v>
                </c:pt>
                <c:pt idx="2">
                  <c:v>44214</c:v>
                </c:pt>
                <c:pt idx="3">
                  <c:v>44218</c:v>
                </c:pt>
                <c:pt idx="4">
                  <c:v>44222</c:v>
                </c:pt>
                <c:pt idx="5">
                  <c:v>44226</c:v>
                </c:pt>
                <c:pt idx="6">
                  <c:v>44228</c:v>
                </c:pt>
                <c:pt idx="7">
                  <c:v>44235</c:v>
                </c:pt>
                <c:pt idx="8">
                  <c:v>44242</c:v>
                </c:pt>
                <c:pt idx="9">
                  <c:v>44249</c:v>
                </c:pt>
                <c:pt idx="10">
                  <c:v>44253</c:v>
                </c:pt>
                <c:pt idx="11">
                  <c:v>44256</c:v>
                </c:pt>
                <c:pt idx="12">
                  <c:v>44263</c:v>
                </c:pt>
                <c:pt idx="13">
                  <c:v>44270</c:v>
                </c:pt>
                <c:pt idx="14">
                  <c:v>44277</c:v>
                </c:pt>
                <c:pt idx="15">
                  <c:v>44284</c:v>
                </c:pt>
                <c:pt idx="16">
                  <c:v>44298</c:v>
                </c:pt>
                <c:pt idx="17">
                  <c:v>44299</c:v>
                </c:pt>
                <c:pt idx="18">
                  <c:v>44312</c:v>
                </c:pt>
                <c:pt idx="19">
                  <c:v>44319</c:v>
                </c:pt>
                <c:pt idx="20">
                  <c:v>44326</c:v>
                </c:pt>
                <c:pt idx="21">
                  <c:v>44333</c:v>
                </c:pt>
                <c:pt idx="22">
                  <c:v>44340</c:v>
                </c:pt>
                <c:pt idx="23">
                  <c:v>44347</c:v>
                </c:pt>
                <c:pt idx="24">
                  <c:v>44361</c:v>
                </c:pt>
                <c:pt idx="25">
                  <c:v>44368</c:v>
                </c:pt>
                <c:pt idx="26">
                  <c:v>44375</c:v>
                </c:pt>
                <c:pt idx="27">
                  <c:v>44382</c:v>
                </c:pt>
                <c:pt idx="28">
                  <c:v>44389</c:v>
                </c:pt>
                <c:pt idx="29">
                  <c:v>44400</c:v>
                </c:pt>
                <c:pt idx="30">
                  <c:v>44403</c:v>
                </c:pt>
                <c:pt idx="31">
                  <c:v>44410</c:v>
                </c:pt>
                <c:pt idx="32">
                  <c:v>44417</c:v>
                </c:pt>
                <c:pt idx="33">
                  <c:v>44424</c:v>
                </c:pt>
                <c:pt idx="34">
                  <c:v>44431</c:v>
                </c:pt>
                <c:pt idx="35">
                  <c:v>44440</c:v>
                </c:pt>
                <c:pt idx="36">
                  <c:v>44459</c:v>
                </c:pt>
                <c:pt idx="37">
                  <c:v>44466</c:v>
                </c:pt>
                <c:pt idx="38">
                  <c:v>44473</c:v>
                </c:pt>
                <c:pt idx="39">
                  <c:v>44480</c:v>
                </c:pt>
                <c:pt idx="40">
                  <c:v>44487</c:v>
                </c:pt>
                <c:pt idx="41">
                  <c:v>44494</c:v>
                </c:pt>
                <c:pt idx="42">
                  <c:v>44501</c:v>
                </c:pt>
                <c:pt idx="43">
                  <c:v>44508</c:v>
                </c:pt>
                <c:pt idx="44">
                  <c:v>44515</c:v>
                </c:pt>
                <c:pt idx="45">
                  <c:v>44522</c:v>
                </c:pt>
                <c:pt idx="46">
                  <c:v>44529</c:v>
                </c:pt>
                <c:pt idx="47">
                  <c:v>44531</c:v>
                </c:pt>
                <c:pt idx="48">
                  <c:v>44536</c:v>
                </c:pt>
                <c:pt idx="49">
                  <c:v>44543</c:v>
                </c:pt>
                <c:pt idx="50">
                  <c:v>44550</c:v>
                </c:pt>
                <c:pt idx="51">
                  <c:v>44557</c:v>
                </c:pt>
              </c:numCache>
            </c:numRef>
          </c:cat>
          <c:val>
            <c:numRef>
              <c:f>Maison!$M$52:$M$103</c:f>
              <c:numCache>
                <c:formatCode>0.00</c:formatCode>
                <c:ptCount val="52"/>
                <c:pt idx="0">
                  <c:v>14.72857142857174</c:v>
                </c:pt>
                <c:pt idx="1">
                  <c:v>15.071428571428571</c:v>
                </c:pt>
                <c:pt idx="2">
                  <c:v>15.128571428571117</c:v>
                </c:pt>
                <c:pt idx="3">
                  <c:v>12.288000000000466</c:v>
                </c:pt>
                <c:pt idx="4">
                  <c:v>13.889250000000175</c:v>
                </c:pt>
                <c:pt idx="5">
                  <c:v>12.166999999999462</c:v>
                </c:pt>
                <c:pt idx="6">
                  <c:v>13.639000000001033</c:v>
                </c:pt>
                <c:pt idx="7">
                  <c:v>12.426428571428655</c:v>
                </c:pt>
                <c:pt idx="8">
                  <c:v>19.918571428570949</c:v>
                </c:pt>
                <c:pt idx="9">
                  <c:v>10.257142857143274</c:v>
                </c:pt>
                <c:pt idx="10">
                  <c:v>5.7725000000000364</c:v>
                </c:pt>
                <c:pt idx="11">
                  <c:v>9.2299999999995634</c:v>
                </c:pt>
                <c:pt idx="12">
                  <c:v>11.508571428571615</c:v>
                </c:pt>
                <c:pt idx="13">
                  <c:v>10.664285714285402</c:v>
                </c:pt>
                <c:pt idx="14">
                  <c:v>10.170000000000332</c:v>
                </c:pt>
                <c:pt idx="15">
                  <c:v>7.9642857142857144</c:v>
                </c:pt>
                <c:pt idx="16">
                  <c:v>8.5328571428570807</c:v>
                </c:pt>
                <c:pt idx="17">
                  <c:v>11.979999999999563</c:v>
                </c:pt>
                <c:pt idx="18">
                  <c:v>7.3307692307691745</c:v>
                </c:pt>
                <c:pt idx="19">
                  <c:v>7.2242857142856725</c:v>
                </c:pt>
                <c:pt idx="20">
                  <c:v>6.61428571428561</c:v>
                </c:pt>
                <c:pt idx="21">
                  <c:v>3.5985714285717614</c:v>
                </c:pt>
                <c:pt idx="22">
                  <c:v>4.5857142857140776</c:v>
                </c:pt>
                <c:pt idx="23">
                  <c:v>4.4371428571430442</c:v>
                </c:pt>
                <c:pt idx="24">
                  <c:v>0.97557142857138912</c:v>
                </c:pt>
                <c:pt idx="25">
                  <c:v>0.67314285714279065</c:v>
                </c:pt>
                <c:pt idx="26">
                  <c:v>1.452142857142982</c:v>
                </c:pt>
                <c:pt idx="27">
                  <c:v>1.4478571428569142</c:v>
                </c:pt>
                <c:pt idx="28">
                  <c:v>1.0099999999999585</c:v>
                </c:pt>
                <c:pt idx="29">
                  <c:v>1.169090909090962</c:v>
                </c:pt>
                <c:pt idx="30">
                  <c:v>0.76666666666642413</c:v>
                </c:pt>
                <c:pt idx="31">
                  <c:v>1.0242857142859845</c:v>
                </c:pt>
                <c:pt idx="32">
                  <c:v>1.0414285714286962</c:v>
                </c:pt>
                <c:pt idx="33">
                  <c:v>0.76714285714271158</c:v>
                </c:pt>
                <c:pt idx="34">
                  <c:v>1.9099999999998545</c:v>
                </c:pt>
                <c:pt idx="35">
                  <c:v>1.6255555555556687</c:v>
                </c:pt>
                <c:pt idx="36">
                  <c:v>1.6110526315789779</c:v>
                </c:pt>
                <c:pt idx="37">
                  <c:v>3.0742857142857765</c:v>
                </c:pt>
                <c:pt idx="38">
                  <c:v>4.6171428571428157</c:v>
                </c:pt>
                <c:pt idx="39">
                  <c:v>5.7514285714283426</c:v>
                </c:pt>
                <c:pt idx="40">
                  <c:v>7.3999999999998964</c:v>
                </c:pt>
                <c:pt idx="41">
                  <c:v>7.1000000000001036</c:v>
                </c:pt>
                <c:pt idx="42">
                  <c:v>5.9428571428574548</c:v>
                </c:pt>
                <c:pt idx="43">
                  <c:v>9.6285714285716359</c:v>
                </c:pt>
                <c:pt idx="44">
                  <c:v>11</c:v>
                </c:pt>
                <c:pt idx="45">
                  <c:v>9.8642857142850904</c:v>
                </c:pt>
                <c:pt idx="46">
                  <c:v>13.19000000000025</c:v>
                </c:pt>
                <c:pt idx="47">
                  <c:v>7.7099999999991269</c:v>
                </c:pt>
                <c:pt idx="48">
                  <c:v>15.240000000000872</c:v>
                </c:pt>
                <c:pt idx="49">
                  <c:v>13.065714285714161</c:v>
                </c:pt>
                <c:pt idx="50">
                  <c:v>10.927142857142567</c:v>
                </c:pt>
                <c:pt idx="51">
                  <c:v>13.425714285714744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981-4E37-BEF0-9A68CE6F0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47808736"/>
        <c:axId val="1047812064"/>
      </c:lineChart>
      <c:dateAx>
        <c:axId val="1047808736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7812064"/>
        <c:crosses val="autoZero"/>
        <c:auto val="1"/>
        <c:lblOffset val="100"/>
        <c:baseTimeUnit val="days"/>
      </c:dateAx>
      <c:valAx>
        <c:axId val="1047812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78087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BE"/>
              <a:t>Gaz 2022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Maison!$A$104:$A$151</c:f>
              <c:numCache>
                <c:formatCode>d\-mmm\-yy</c:formatCode>
                <c:ptCount val="48"/>
                <c:pt idx="0">
                  <c:v>44562</c:v>
                </c:pt>
                <c:pt idx="1">
                  <c:v>44564</c:v>
                </c:pt>
                <c:pt idx="2">
                  <c:v>44571</c:v>
                </c:pt>
                <c:pt idx="3">
                  <c:v>44578</c:v>
                </c:pt>
                <c:pt idx="4">
                  <c:v>44585</c:v>
                </c:pt>
                <c:pt idx="5">
                  <c:v>44592</c:v>
                </c:pt>
                <c:pt idx="6">
                  <c:v>44600</c:v>
                </c:pt>
                <c:pt idx="7">
                  <c:v>44606</c:v>
                </c:pt>
                <c:pt idx="8">
                  <c:v>44613</c:v>
                </c:pt>
                <c:pt idx="9">
                  <c:v>44621</c:v>
                </c:pt>
                <c:pt idx="10">
                  <c:v>44627</c:v>
                </c:pt>
                <c:pt idx="11">
                  <c:v>44634</c:v>
                </c:pt>
                <c:pt idx="12">
                  <c:v>44641</c:v>
                </c:pt>
                <c:pt idx="13">
                  <c:v>44648</c:v>
                </c:pt>
                <c:pt idx="14">
                  <c:v>44652</c:v>
                </c:pt>
                <c:pt idx="15">
                  <c:v>44655</c:v>
                </c:pt>
                <c:pt idx="16">
                  <c:v>44669</c:v>
                </c:pt>
                <c:pt idx="17">
                  <c:v>44676</c:v>
                </c:pt>
                <c:pt idx="18">
                  <c:v>44682</c:v>
                </c:pt>
                <c:pt idx="19">
                  <c:v>44690</c:v>
                </c:pt>
                <c:pt idx="20">
                  <c:v>44697</c:v>
                </c:pt>
                <c:pt idx="21">
                  <c:v>44704</c:v>
                </c:pt>
                <c:pt idx="22">
                  <c:v>44711</c:v>
                </c:pt>
                <c:pt idx="23">
                  <c:v>44713</c:v>
                </c:pt>
                <c:pt idx="24">
                  <c:v>44718</c:v>
                </c:pt>
                <c:pt idx="25">
                  <c:v>44719</c:v>
                </c:pt>
                <c:pt idx="26">
                  <c:v>44725</c:v>
                </c:pt>
                <c:pt idx="27">
                  <c:v>44732</c:v>
                </c:pt>
                <c:pt idx="28">
                  <c:v>44739</c:v>
                </c:pt>
                <c:pt idx="29">
                  <c:v>44743</c:v>
                </c:pt>
                <c:pt idx="30">
                  <c:v>44746</c:v>
                </c:pt>
                <c:pt idx="31">
                  <c:v>44753</c:v>
                </c:pt>
                <c:pt idx="32">
                  <c:v>44760</c:v>
                </c:pt>
                <c:pt idx="33">
                  <c:v>44767</c:v>
                </c:pt>
                <c:pt idx="34">
                  <c:v>44774</c:v>
                </c:pt>
                <c:pt idx="35">
                  <c:v>44781</c:v>
                </c:pt>
                <c:pt idx="36">
                  <c:v>44788</c:v>
                </c:pt>
                <c:pt idx="37">
                  <c:v>44795</c:v>
                </c:pt>
                <c:pt idx="38">
                  <c:v>44802</c:v>
                </c:pt>
                <c:pt idx="39">
                  <c:v>44805</c:v>
                </c:pt>
                <c:pt idx="40">
                  <c:v>44809</c:v>
                </c:pt>
                <c:pt idx="41">
                  <c:v>44816</c:v>
                </c:pt>
                <c:pt idx="42">
                  <c:v>44823</c:v>
                </c:pt>
                <c:pt idx="43">
                  <c:v>44830</c:v>
                </c:pt>
                <c:pt idx="44">
                  <c:v>44835</c:v>
                </c:pt>
                <c:pt idx="45">
                  <c:v>44837</c:v>
                </c:pt>
                <c:pt idx="46">
                  <c:v>44844</c:v>
                </c:pt>
                <c:pt idx="47">
                  <c:v>44851</c:v>
                </c:pt>
              </c:numCache>
            </c:numRef>
          </c:cat>
          <c:val>
            <c:numRef>
              <c:f>Maison!$M$104:$M$151</c:f>
              <c:numCache>
                <c:formatCode>0.00</c:formatCode>
                <c:ptCount val="48"/>
                <c:pt idx="0">
                  <c:v>10.433999999999651</c:v>
                </c:pt>
                <c:pt idx="1">
                  <c:v>10</c:v>
                </c:pt>
                <c:pt idx="2">
                  <c:v>12.200000000000207</c:v>
                </c:pt>
                <c:pt idx="3">
                  <c:v>14.185714285713662</c:v>
                </c:pt>
                <c:pt idx="4">
                  <c:v>12.814285714286338</c:v>
                </c:pt>
                <c:pt idx="5">
                  <c:v>13.634285714285008</c:v>
                </c:pt>
                <c:pt idx="6">
                  <c:v>10.932499999999891</c:v>
                </c:pt>
                <c:pt idx="7">
                  <c:v>11.666666666666666</c:v>
                </c:pt>
                <c:pt idx="8">
                  <c:v>9.400000000000416</c:v>
                </c:pt>
                <c:pt idx="9">
                  <c:v>11.949999999999818</c:v>
                </c:pt>
                <c:pt idx="10">
                  <c:v>11.25</c:v>
                </c:pt>
                <c:pt idx="11">
                  <c:v>8.8428571428573512</c:v>
                </c:pt>
                <c:pt idx="12">
                  <c:v>6.0285714285710128</c:v>
                </c:pt>
                <c:pt idx="13">
                  <c:v>7.5714285714285712</c:v>
                </c:pt>
                <c:pt idx="14">
                  <c:v>6.4750000000003638</c:v>
                </c:pt>
                <c:pt idx="15">
                  <c:v>12.066666666668121</c:v>
                </c:pt>
                <c:pt idx="16">
                  <c:v>6.4399999999997295</c:v>
                </c:pt>
                <c:pt idx="17">
                  <c:v>3.3057142857142026</c:v>
                </c:pt>
                <c:pt idx="18">
                  <c:v>4.5333333333340606</c:v>
                </c:pt>
                <c:pt idx="19">
                  <c:v>2.8899999999994179</c:v>
                </c:pt>
                <c:pt idx="20">
                  <c:v>1.0114285714288209</c:v>
                </c:pt>
                <c:pt idx="21">
                  <c:v>0.8714285714283635</c:v>
                </c:pt>
                <c:pt idx="22">
                  <c:v>1.8085714285719274</c:v>
                </c:pt>
                <c:pt idx="23">
                  <c:v>2.9949999999989814</c:v>
                </c:pt>
                <c:pt idx="24">
                  <c:v>1.5559999999997671</c:v>
                </c:pt>
                <c:pt idx="26">
                  <c:v>1.202142857142982</c:v>
                </c:pt>
                <c:pt idx="27">
                  <c:v>0.81642857142911196</c:v>
                </c:pt>
                <c:pt idx="28">
                  <c:v>0.69999999999916851</c:v>
                </c:pt>
                <c:pt idx="29">
                  <c:v>0.66500000000087311</c:v>
                </c:pt>
                <c:pt idx="30">
                  <c:v>0.78233333333385724</c:v>
                </c:pt>
                <c:pt idx="31">
                  <c:v>0.69671428571434391</c:v>
                </c:pt>
                <c:pt idx="32">
                  <c:v>0.58157142857089639</c:v>
                </c:pt>
                <c:pt idx="33">
                  <c:v>0.48242857142862966</c:v>
                </c:pt>
                <c:pt idx="34">
                  <c:v>0.69557142857125398</c:v>
                </c:pt>
                <c:pt idx="35">
                  <c:v>0.5038571428574089</c:v>
                </c:pt>
                <c:pt idx="36">
                  <c:v>0.56485714285684352</c:v>
                </c:pt>
                <c:pt idx="37">
                  <c:v>0.50142857142886244</c:v>
                </c:pt>
                <c:pt idx="38">
                  <c:v>0.46571428571457674</c:v>
                </c:pt>
                <c:pt idx="39">
                  <c:v>0.6476666666664338</c:v>
                </c:pt>
                <c:pt idx="40">
                  <c:v>0.47799999999915599</c:v>
                </c:pt>
                <c:pt idx="41">
                  <c:v>0.73500000000058208</c:v>
                </c:pt>
                <c:pt idx="42">
                  <c:v>1.8018571428567935</c:v>
                </c:pt>
                <c:pt idx="43">
                  <c:v>3.4171428571426077</c:v>
                </c:pt>
                <c:pt idx="44">
                  <c:v>5.3339999999996506</c:v>
                </c:pt>
                <c:pt idx="45">
                  <c:v>3.0745000000024447</c:v>
                </c:pt>
                <c:pt idx="46">
                  <c:v>3.553857142857201</c:v>
                </c:pt>
                <c:pt idx="47">
                  <c:v>4.3808571428567769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9B23-44BD-8969-36331AB095F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041726752"/>
        <c:axId val="1041725920"/>
      </c:lineChart>
      <c:dateAx>
        <c:axId val="1041726752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725920"/>
        <c:crosses val="autoZero"/>
        <c:auto val="1"/>
        <c:lblOffset val="100"/>
        <c:baseTimeUnit val="days"/>
      </c:dateAx>
      <c:valAx>
        <c:axId val="10417259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41726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/>
        <a:lstStyle/>
        <a:p>
          <a:pPr>
            <a:defRPr sz="1400" b="0" i="0" u="none" strike="noStrike" baseline="0">
              <a:solidFill>
                <a:srgbClr val="424242"/>
              </a:solidFill>
              <a:latin typeface="Calibri"/>
              <a:ea typeface="Calibri"/>
              <a:cs typeface="Calibri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Maison!$K$1</c:f>
              <c:strCache>
                <c:ptCount val="1"/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numRef>
              <c:f>Maison!$A$4:$A$208</c:f>
              <c:numCache>
                <c:formatCode>d\-mmm\-yy</c:formatCode>
                <c:ptCount val="205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  <c:pt idx="48">
                  <c:v>44200</c:v>
                </c:pt>
                <c:pt idx="49">
                  <c:v>44207</c:v>
                </c:pt>
                <c:pt idx="50">
                  <c:v>44214</c:v>
                </c:pt>
                <c:pt idx="51">
                  <c:v>44218</c:v>
                </c:pt>
                <c:pt idx="52">
                  <c:v>44222</c:v>
                </c:pt>
                <c:pt idx="53">
                  <c:v>44226</c:v>
                </c:pt>
                <c:pt idx="54">
                  <c:v>44228</c:v>
                </c:pt>
                <c:pt idx="55">
                  <c:v>44235</c:v>
                </c:pt>
                <c:pt idx="56">
                  <c:v>44242</c:v>
                </c:pt>
                <c:pt idx="57">
                  <c:v>44249</c:v>
                </c:pt>
                <c:pt idx="58">
                  <c:v>44253</c:v>
                </c:pt>
                <c:pt idx="59">
                  <c:v>44256</c:v>
                </c:pt>
                <c:pt idx="60">
                  <c:v>44263</c:v>
                </c:pt>
                <c:pt idx="61">
                  <c:v>44270</c:v>
                </c:pt>
                <c:pt idx="62">
                  <c:v>44277</c:v>
                </c:pt>
                <c:pt idx="63">
                  <c:v>44284</c:v>
                </c:pt>
                <c:pt idx="64">
                  <c:v>44298</c:v>
                </c:pt>
                <c:pt idx="65">
                  <c:v>44299</c:v>
                </c:pt>
                <c:pt idx="66">
                  <c:v>44312</c:v>
                </c:pt>
                <c:pt idx="67">
                  <c:v>44319</c:v>
                </c:pt>
                <c:pt idx="68">
                  <c:v>44326</c:v>
                </c:pt>
                <c:pt idx="69">
                  <c:v>44333</c:v>
                </c:pt>
                <c:pt idx="70">
                  <c:v>44340</c:v>
                </c:pt>
                <c:pt idx="71">
                  <c:v>44347</c:v>
                </c:pt>
                <c:pt idx="72">
                  <c:v>44361</c:v>
                </c:pt>
                <c:pt idx="73">
                  <c:v>44368</c:v>
                </c:pt>
                <c:pt idx="74">
                  <c:v>44375</c:v>
                </c:pt>
                <c:pt idx="75">
                  <c:v>44382</c:v>
                </c:pt>
                <c:pt idx="76">
                  <c:v>44389</c:v>
                </c:pt>
                <c:pt idx="77">
                  <c:v>44400</c:v>
                </c:pt>
                <c:pt idx="78">
                  <c:v>44403</c:v>
                </c:pt>
                <c:pt idx="79">
                  <c:v>44410</c:v>
                </c:pt>
                <c:pt idx="80">
                  <c:v>44417</c:v>
                </c:pt>
                <c:pt idx="81">
                  <c:v>44424</c:v>
                </c:pt>
                <c:pt idx="82">
                  <c:v>44431</c:v>
                </c:pt>
                <c:pt idx="83">
                  <c:v>44440</c:v>
                </c:pt>
                <c:pt idx="84">
                  <c:v>44459</c:v>
                </c:pt>
                <c:pt idx="85">
                  <c:v>44466</c:v>
                </c:pt>
                <c:pt idx="86">
                  <c:v>44473</c:v>
                </c:pt>
                <c:pt idx="87">
                  <c:v>44480</c:v>
                </c:pt>
                <c:pt idx="88">
                  <c:v>44487</c:v>
                </c:pt>
                <c:pt idx="89">
                  <c:v>44494</c:v>
                </c:pt>
                <c:pt idx="90">
                  <c:v>44501</c:v>
                </c:pt>
                <c:pt idx="91">
                  <c:v>44508</c:v>
                </c:pt>
                <c:pt idx="92">
                  <c:v>44515</c:v>
                </c:pt>
                <c:pt idx="93">
                  <c:v>44522</c:v>
                </c:pt>
                <c:pt idx="94">
                  <c:v>44529</c:v>
                </c:pt>
                <c:pt idx="95">
                  <c:v>44531</c:v>
                </c:pt>
                <c:pt idx="96">
                  <c:v>44536</c:v>
                </c:pt>
                <c:pt idx="97">
                  <c:v>44543</c:v>
                </c:pt>
                <c:pt idx="98">
                  <c:v>44550</c:v>
                </c:pt>
                <c:pt idx="99">
                  <c:v>44557</c:v>
                </c:pt>
                <c:pt idx="100">
                  <c:v>44562</c:v>
                </c:pt>
                <c:pt idx="101">
                  <c:v>44564</c:v>
                </c:pt>
                <c:pt idx="102">
                  <c:v>44571</c:v>
                </c:pt>
                <c:pt idx="103">
                  <c:v>44578</c:v>
                </c:pt>
                <c:pt idx="104">
                  <c:v>44585</c:v>
                </c:pt>
                <c:pt idx="105">
                  <c:v>44592</c:v>
                </c:pt>
                <c:pt idx="106">
                  <c:v>44600</c:v>
                </c:pt>
                <c:pt idx="107">
                  <c:v>44606</c:v>
                </c:pt>
                <c:pt idx="108">
                  <c:v>44613</c:v>
                </c:pt>
                <c:pt idx="109">
                  <c:v>44621</c:v>
                </c:pt>
                <c:pt idx="110">
                  <c:v>44627</c:v>
                </c:pt>
                <c:pt idx="111">
                  <c:v>44634</c:v>
                </c:pt>
                <c:pt idx="112">
                  <c:v>44641</c:v>
                </c:pt>
                <c:pt idx="113">
                  <c:v>44648</c:v>
                </c:pt>
                <c:pt idx="114">
                  <c:v>44652</c:v>
                </c:pt>
                <c:pt idx="115">
                  <c:v>44655</c:v>
                </c:pt>
                <c:pt idx="116">
                  <c:v>44669</c:v>
                </c:pt>
                <c:pt idx="117">
                  <c:v>44676</c:v>
                </c:pt>
                <c:pt idx="118">
                  <c:v>44682</c:v>
                </c:pt>
                <c:pt idx="119">
                  <c:v>44690</c:v>
                </c:pt>
                <c:pt idx="120">
                  <c:v>44697</c:v>
                </c:pt>
                <c:pt idx="121">
                  <c:v>44704</c:v>
                </c:pt>
                <c:pt idx="122">
                  <c:v>44711</c:v>
                </c:pt>
                <c:pt idx="123">
                  <c:v>44713</c:v>
                </c:pt>
                <c:pt idx="124">
                  <c:v>44718</c:v>
                </c:pt>
                <c:pt idx="125">
                  <c:v>44719</c:v>
                </c:pt>
                <c:pt idx="126">
                  <c:v>44725</c:v>
                </c:pt>
                <c:pt idx="127">
                  <c:v>44732</c:v>
                </c:pt>
                <c:pt idx="128">
                  <c:v>44739</c:v>
                </c:pt>
                <c:pt idx="129">
                  <c:v>44743</c:v>
                </c:pt>
                <c:pt idx="130">
                  <c:v>44746</c:v>
                </c:pt>
                <c:pt idx="131">
                  <c:v>44753</c:v>
                </c:pt>
                <c:pt idx="132">
                  <c:v>44760</c:v>
                </c:pt>
                <c:pt idx="133">
                  <c:v>44767</c:v>
                </c:pt>
                <c:pt idx="134">
                  <c:v>44774</c:v>
                </c:pt>
                <c:pt idx="135">
                  <c:v>44781</c:v>
                </c:pt>
                <c:pt idx="136">
                  <c:v>44788</c:v>
                </c:pt>
                <c:pt idx="137">
                  <c:v>44795</c:v>
                </c:pt>
                <c:pt idx="138">
                  <c:v>44802</c:v>
                </c:pt>
                <c:pt idx="139">
                  <c:v>44805</c:v>
                </c:pt>
                <c:pt idx="140">
                  <c:v>44809</c:v>
                </c:pt>
                <c:pt idx="141">
                  <c:v>44816</c:v>
                </c:pt>
                <c:pt idx="142">
                  <c:v>44823</c:v>
                </c:pt>
                <c:pt idx="143">
                  <c:v>44830</c:v>
                </c:pt>
                <c:pt idx="144">
                  <c:v>44835</c:v>
                </c:pt>
                <c:pt idx="145">
                  <c:v>44837</c:v>
                </c:pt>
                <c:pt idx="146">
                  <c:v>44844</c:v>
                </c:pt>
                <c:pt idx="147">
                  <c:v>44851</c:v>
                </c:pt>
              </c:numCache>
            </c:numRef>
          </c:cat>
          <c:val>
            <c:numRef>
              <c:f>Maison!$K$4:$K$208</c:f>
              <c:numCache>
                <c:formatCode>0.0</c:formatCode>
                <c:ptCount val="205"/>
                <c:pt idx="1">
                  <c:v>13.614285714285611</c:v>
                </c:pt>
                <c:pt idx="2">
                  <c:v>11.100000000000104</c:v>
                </c:pt>
                <c:pt idx="3">
                  <c:v>15.428571428571427</c:v>
                </c:pt>
                <c:pt idx="4">
                  <c:v>14.285714285714285</c:v>
                </c:pt>
                <c:pt idx="5">
                  <c:v>12.375</c:v>
                </c:pt>
                <c:pt idx="6">
                  <c:v>12.384615384615383</c:v>
                </c:pt>
                <c:pt idx="7">
                  <c:v>12.714285714285715</c:v>
                </c:pt>
                <c:pt idx="8">
                  <c:v>12.857142857142858</c:v>
                </c:pt>
                <c:pt idx="9">
                  <c:v>14.571428571428571</c:v>
                </c:pt>
                <c:pt idx="10">
                  <c:v>14.571428571428571</c:v>
                </c:pt>
                <c:pt idx="11">
                  <c:v>14.142857142857142</c:v>
                </c:pt>
                <c:pt idx="12">
                  <c:v>14.142857142857142</c:v>
                </c:pt>
                <c:pt idx="13">
                  <c:v>13</c:v>
                </c:pt>
                <c:pt idx="14">
                  <c:v>13.142857142857142</c:v>
                </c:pt>
                <c:pt idx="15">
                  <c:v>13.142857142857142</c:v>
                </c:pt>
                <c:pt idx="16">
                  <c:v>13.428571428571429</c:v>
                </c:pt>
                <c:pt idx="17">
                  <c:v>11.571428571428571</c:v>
                </c:pt>
                <c:pt idx="18">
                  <c:v>12.285714285714285</c:v>
                </c:pt>
                <c:pt idx="19">
                  <c:v>11.142857142857142</c:v>
                </c:pt>
                <c:pt idx="20">
                  <c:v>13.142857142857142</c:v>
                </c:pt>
                <c:pt idx="21">
                  <c:v>11.428571428571429</c:v>
                </c:pt>
                <c:pt idx="22">
                  <c:v>12.428571428571429</c:v>
                </c:pt>
                <c:pt idx="23">
                  <c:v>11.571428571428571</c:v>
                </c:pt>
                <c:pt idx="24">
                  <c:v>12.285714285714285</c:v>
                </c:pt>
                <c:pt idx="25">
                  <c:v>11.5</c:v>
                </c:pt>
                <c:pt idx="26">
                  <c:v>13.888888888888889</c:v>
                </c:pt>
                <c:pt idx="27">
                  <c:v>11.8</c:v>
                </c:pt>
                <c:pt idx="28">
                  <c:v>12.428571428571429</c:v>
                </c:pt>
                <c:pt idx="29">
                  <c:v>12.375</c:v>
                </c:pt>
                <c:pt idx="30">
                  <c:v>12.5</c:v>
                </c:pt>
                <c:pt idx="31">
                  <c:v>13.923076923076923</c:v>
                </c:pt>
                <c:pt idx="32">
                  <c:v>12.4</c:v>
                </c:pt>
                <c:pt idx="33">
                  <c:v>13.428571428571429</c:v>
                </c:pt>
                <c:pt idx="34">
                  <c:v>14.571428571428571</c:v>
                </c:pt>
                <c:pt idx="35">
                  <c:v>13.571428571428571</c:v>
                </c:pt>
                <c:pt idx="36">
                  <c:v>12.428571428571427</c:v>
                </c:pt>
                <c:pt idx="37">
                  <c:v>13.714285714285714</c:v>
                </c:pt>
                <c:pt idx="38">
                  <c:v>13.857142857142858</c:v>
                </c:pt>
                <c:pt idx="39">
                  <c:v>12.857142857142858</c:v>
                </c:pt>
                <c:pt idx="40">
                  <c:v>13.857142857142858</c:v>
                </c:pt>
                <c:pt idx="41">
                  <c:v>13.555555555555555</c:v>
                </c:pt>
                <c:pt idx="42">
                  <c:v>15.8</c:v>
                </c:pt>
                <c:pt idx="43">
                  <c:v>13.285714285714285</c:v>
                </c:pt>
                <c:pt idx="44">
                  <c:v>12.857142857142858</c:v>
                </c:pt>
                <c:pt idx="45">
                  <c:v>15.799999999999791</c:v>
                </c:pt>
                <c:pt idx="46">
                  <c:v>13.200000000000209</c:v>
                </c:pt>
                <c:pt idx="47">
                  <c:v>14.428571428571427</c:v>
                </c:pt>
                <c:pt idx="48">
                  <c:v>13.285714285714285</c:v>
                </c:pt>
                <c:pt idx="49">
                  <c:v>11.714285714285715</c:v>
                </c:pt>
                <c:pt idx="50">
                  <c:v>11.857142857142858</c:v>
                </c:pt>
                <c:pt idx="51">
                  <c:v>13.850000000000364</c:v>
                </c:pt>
                <c:pt idx="52">
                  <c:v>8.2999999999992724</c:v>
                </c:pt>
                <c:pt idx="53">
                  <c:v>14.725000000000364</c:v>
                </c:pt>
                <c:pt idx="54">
                  <c:v>10.899999999999636</c:v>
                </c:pt>
                <c:pt idx="55">
                  <c:v>12.799999999999793</c:v>
                </c:pt>
                <c:pt idx="56">
                  <c:v>14.314285714286338</c:v>
                </c:pt>
                <c:pt idx="57">
                  <c:v>11.571428571428571</c:v>
                </c:pt>
                <c:pt idx="58">
                  <c:v>12.349999999999454</c:v>
                </c:pt>
                <c:pt idx="59">
                  <c:v>8.3666666666673954</c:v>
                </c:pt>
                <c:pt idx="60">
                  <c:v>14.428571428570908</c:v>
                </c:pt>
                <c:pt idx="61">
                  <c:v>10.942857142856935</c:v>
                </c:pt>
                <c:pt idx="62">
                  <c:v>11.985714285714494</c:v>
                </c:pt>
                <c:pt idx="63">
                  <c:v>11.614285714285611</c:v>
                </c:pt>
                <c:pt idx="64">
                  <c:v>13.807142857143065</c:v>
                </c:pt>
                <c:pt idx="65">
                  <c:v>16</c:v>
                </c:pt>
                <c:pt idx="66">
                  <c:v>10.453846153846266</c:v>
                </c:pt>
                <c:pt idx="67">
                  <c:v>14.642857142857142</c:v>
                </c:pt>
                <c:pt idx="68">
                  <c:v>13.49999999999948</c:v>
                </c:pt>
                <c:pt idx="69">
                  <c:v>11.142857142857142</c:v>
                </c:pt>
                <c:pt idx="70">
                  <c:v>12.014285714286025</c:v>
                </c:pt>
                <c:pt idx="71">
                  <c:v>11.471428571428469</c:v>
                </c:pt>
                <c:pt idx="72">
                  <c:v>12.007142857142753</c:v>
                </c:pt>
                <c:pt idx="73">
                  <c:v>12.842857142857351</c:v>
                </c:pt>
                <c:pt idx="74">
                  <c:v>12.257142857142753</c:v>
                </c:pt>
                <c:pt idx="75">
                  <c:v>14.114285714285611</c:v>
                </c:pt>
                <c:pt idx="76">
                  <c:v>11.200000000000209</c:v>
                </c:pt>
                <c:pt idx="77">
                  <c:v>10.163636363636297</c:v>
                </c:pt>
                <c:pt idx="78">
                  <c:v>15.266666666667636</c:v>
                </c:pt>
                <c:pt idx="79">
                  <c:v>11.085714285713557</c:v>
                </c:pt>
                <c:pt idx="80">
                  <c:v>10.671428571429196</c:v>
                </c:pt>
                <c:pt idx="81">
                  <c:v>9.7285714285712217</c:v>
                </c:pt>
                <c:pt idx="82">
                  <c:v>13.257142857142753</c:v>
                </c:pt>
                <c:pt idx="83">
                  <c:v>9.9666666666667467</c:v>
                </c:pt>
                <c:pt idx="84">
                  <c:v>11.394736842105264</c:v>
                </c:pt>
                <c:pt idx="85">
                  <c:v>11.757142857143272</c:v>
                </c:pt>
                <c:pt idx="86">
                  <c:v>13.599999999999584</c:v>
                </c:pt>
                <c:pt idx="87">
                  <c:v>11.257142857142753</c:v>
                </c:pt>
                <c:pt idx="88">
                  <c:v>14.128571428571636</c:v>
                </c:pt>
                <c:pt idx="89">
                  <c:v>12.857142857142337</c:v>
                </c:pt>
                <c:pt idx="90">
                  <c:v>11.128571428571636</c:v>
                </c:pt>
                <c:pt idx="91">
                  <c:v>13.442857142857454</c:v>
                </c:pt>
                <c:pt idx="92">
                  <c:v>13.971428571428469</c:v>
                </c:pt>
                <c:pt idx="93">
                  <c:v>13.342857142856831</c:v>
                </c:pt>
                <c:pt idx="94">
                  <c:v>13.22857142857174</c:v>
                </c:pt>
                <c:pt idx="95">
                  <c:v>13</c:v>
                </c:pt>
                <c:pt idx="96">
                  <c:v>14</c:v>
                </c:pt>
                <c:pt idx="97">
                  <c:v>12.400000000000416</c:v>
                </c:pt>
                <c:pt idx="98">
                  <c:v>14.085714285714078</c:v>
                </c:pt>
                <c:pt idx="99">
                  <c:v>12.785714285714285</c:v>
                </c:pt>
                <c:pt idx="100">
                  <c:v>13.119999999999708</c:v>
                </c:pt>
                <c:pt idx="101">
                  <c:v>16.149999999999636</c:v>
                </c:pt>
                <c:pt idx="102">
                  <c:v>14.299999999999791</c:v>
                </c:pt>
                <c:pt idx="103">
                  <c:v>12.085714285714598</c:v>
                </c:pt>
                <c:pt idx="104">
                  <c:v>13.228571428571222</c:v>
                </c:pt>
                <c:pt idx="105">
                  <c:v>11.971428571428987</c:v>
                </c:pt>
                <c:pt idx="106">
                  <c:v>12.837499999999636</c:v>
                </c:pt>
                <c:pt idx="107">
                  <c:v>11.900000000000244</c:v>
                </c:pt>
                <c:pt idx="108">
                  <c:v>12.285714285714285</c:v>
                </c:pt>
                <c:pt idx="109">
                  <c:v>11.8125</c:v>
                </c:pt>
                <c:pt idx="110">
                  <c:v>13.76666666666703</c:v>
                </c:pt>
                <c:pt idx="111">
                  <c:v>11.085714285714078</c:v>
                </c:pt>
                <c:pt idx="112">
                  <c:v>11.5</c:v>
                </c:pt>
                <c:pt idx="113">
                  <c:v>13.014285714285506</c:v>
                </c:pt>
                <c:pt idx="114">
                  <c:v>12.125</c:v>
                </c:pt>
                <c:pt idx="115">
                  <c:v>14.93333333333309</c:v>
                </c:pt>
                <c:pt idx="116">
                  <c:v>11.514285714285766</c:v>
                </c:pt>
                <c:pt idx="117">
                  <c:v>13.014285714286027</c:v>
                </c:pt>
                <c:pt idx="118">
                  <c:v>10.083333333333332</c:v>
                </c:pt>
                <c:pt idx="119">
                  <c:v>12.275000000000091</c:v>
                </c:pt>
                <c:pt idx="120">
                  <c:v>10.142857142856624</c:v>
                </c:pt>
                <c:pt idx="121">
                  <c:v>11.742857142857247</c:v>
                </c:pt>
                <c:pt idx="122">
                  <c:v>10.542857142857038</c:v>
                </c:pt>
                <c:pt idx="123">
                  <c:v>11.050000000001091</c:v>
                </c:pt>
                <c:pt idx="124">
                  <c:v>11.980000000000292</c:v>
                </c:pt>
                <c:pt idx="125">
                  <c:v>13.270000000000437</c:v>
                </c:pt>
                <c:pt idx="126">
                  <c:v>4.5383333333332603</c:v>
                </c:pt>
                <c:pt idx="127">
                  <c:v>3.5828571428568727</c:v>
                </c:pt>
                <c:pt idx="128">
                  <c:v>4.8814285714283221</c:v>
                </c:pt>
                <c:pt idx="129">
                  <c:v>5.2124999999996362</c:v>
                </c:pt>
                <c:pt idx="130">
                  <c:v>4.9866666666675883</c:v>
                </c:pt>
                <c:pt idx="131">
                  <c:v>3.5985714285712418</c:v>
                </c:pt>
                <c:pt idx="132">
                  <c:v>4.8414285714290077</c:v>
                </c:pt>
                <c:pt idx="133">
                  <c:v>4.8157142857141615</c:v>
                </c:pt>
                <c:pt idx="134">
                  <c:v>4.8999999999998964</c:v>
                </c:pt>
                <c:pt idx="135">
                  <c:v>4.6000000000001036</c:v>
                </c:pt>
                <c:pt idx="136">
                  <c:v>5.2142857142851948</c:v>
                </c:pt>
                <c:pt idx="137">
                  <c:v>6.0171428571432308</c:v>
                </c:pt>
                <c:pt idx="138">
                  <c:v>5.1585714285715119</c:v>
                </c:pt>
                <c:pt idx="139">
                  <c:v>6.3333333333333339</c:v>
                </c:pt>
                <c:pt idx="140">
                  <c:v>4.7449999999998909</c:v>
                </c:pt>
                <c:pt idx="141">
                  <c:v>6.6771428571430862</c:v>
                </c:pt>
                <c:pt idx="142">
                  <c:v>7.6142857142856109</c:v>
                </c:pt>
                <c:pt idx="143">
                  <c:v>5.5928571428573512</c:v>
                </c:pt>
                <c:pt idx="144">
                  <c:v>7.3099999999998548</c:v>
                </c:pt>
                <c:pt idx="145">
                  <c:v>8.2249999999985448</c:v>
                </c:pt>
                <c:pt idx="146">
                  <c:v>6.8000000000003116</c:v>
                </c:pt>
                <c:pt idx="147">
                  <c:v>7.6428571428571432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83A-47A4-942F-F5C0A72CFD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970736"/>
        <c:axId val="1"/>
      </c:lineChart>
      <c:dateAx>
        <c:axId val="95970736"/>
        <c:scaling>
          <c:orientation val="minMax"/>
        </c:scaling>
        <c:delete val="0"/>
        <c:axPos val="b"/>
        <c:numFmt formatCode="d\-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540000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1"/>
        <c:crossesAt val="-10"/>
        <c:auto val="1"/>
        <c:lblOffset val="100"/>
        <c:baseTimeUnit val="days"/>
      </c:dateAx>
      <c:valAx>
        <c:axId val="1"/>
        <c:scaling>
          <c:orientation val="minMax"/>
          <c:max val="25"/>
          <c:min val="-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" sourceLinked="1"/>
        <c:majorTickMark val="none"/>
        <c:minorTickMark val="none"/>
        <c:tickLblPos val="nextTo"/>
        <c:spPr>
          <a:ln w="9525">
            <a:noFill/>
          </a:ln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424242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95970736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0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Gaz</a:t>
            </a:r>
          </a:p>
        </c:rich>
      </c:tx>
      <c:layout>
        <c:manualLayout>
          <c:xMode val="edge"/>
          <c:yMode val="edge"/>
          <c:x val="0.48600022360288131"/>
          <c:y val="2.743902439024390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2000040039082053E-2"/>
          <c:y val="0.11280487804878049"/>
          <c:w val="0.73300035791033102"/>
          <c:h val="0.7652439024390244"/>
        </c:manualLayout>
      </c:layout>
      <c:lineChart>
        <c:grouping val="standard"/>
        <c:varyColors val="0"/>
        <c:ser>
          <c:idx val="0"/>
          <c:order val="0"/>
          <c:tx>
            <c:strRef>
              <c:f>Maison!$A$2:$A$122</c:f>
              <c:strCache>
                <c:ptCount val="121"/>
                <c:pt idx="0">
                  <c:v>Date</c:v>
                </c:pt>
                <c:pt idx="1">
                  <c:v>Date</c:v>
                </c:pt>
                <c:pt idx="2">
                  <c:v>06-janv-20</c:v>
                </c:pt>
                <c:pt idx="3">
                  <c:v>13-janv-20</c:v>
                </c:pt>
                <c:pt idx="4">
                  <c:v>20-janv-20</c:v>
                </c:pt>
                <c:pt idx="5">
                  <c:v>27-janv-20</c:v>
                </c:pt>
                <c:pt idx="6">
                  <c:v>03-févr-20</c:v>
                </c:pt>
                <c:pt idx="7">
                  <c:v>11-févr-20</c:v>
                </c:pt>
                <c:pt idx="8">
                  <c:v>24-févr-20</c:v>
                </c:pt>
                <c:pt idx="9">
                  <c:v>02-mars-20</c:v>
                </c:pt>
                <c:pt idx="10">
                  <c:v>09-mars-20</c:v>
                </c:pt>
                <c:pt idx="11">
                  <c:v>16-mars-20</c:v>
                </c:pt>
                <c:pt idx="12">
                  <c:v>23-mars-20</c:v>
                </c:pt>
                <c:pt idx="13">
                  <c:v>30-mars-20</c:v>
                </c:pt>
                <c:pt idx="14">
                  <c:v>06-avr-20</c:v>
                </c:pt>
                <c:pt idx="15">
                  <c:v>13-avr-20</c:v>
                </c:pt>
                <c:pt idx="16">
                  <c:v>20-avr-20</c:v>
                </c:pt>
                <c:pt idx="17">
                  <c:v>27-avr-20</c:v>
                </c:pt>
                <c:pt idx="18">
                  <c:v>04-mai-20</c:v>
                </c:pt>
                <c:pt idx="19">
                  <c:v>11-mai-20</c:v>
                </c:pt>
                <c:pt idx="20">
                  <c:v>18-mai-20</c:v>
                </c:pt>
                <c:pt idx="21">
                  <c:v>25-mai-20</c:v>
                </c:pt>
                <c:pt idx="22">
                  <c:v>01-juin-20</c:v>
                </c:pt>
                <c:pt idx="23">
                  <c:v>08-juin-20</c:v>
                </c:pt>
                <c:pt idx="24">
                  <c:v>15-juin-20</c:v>
                </c:pt>
                <c:pt idx="25">
                  <c:v>22-juin-20</c:v>
                </c:pt>
                <c:pt idx="26">
                  <c:v>29-juin-20</c:v>
                </c:pt>
                <c:pt idx="27">
                  <c:v>13-juil-20</c:v>
                </c:pt>
                <c:pt idx="28">
                  <c:v>22-juil-20</c:v>
                </c:pt>
                <c:pt idx="29">
                  <c:v>27-juil-20</c:v>
                </c:pt>
                <c:pt idx="30">
                  <c:v>03-août-20</c:v>
                </c:pt>
                <c:pt idx="31">
                  <c:v>11-août-20</c:v>
                </c:pt>
                <c:pt idx="32">
                  <c:v>17-août-20</c:v>
                </c:pt>
                <c:pt idx="33">
                  <c:v>30-août-20</c:v>
                </c:pt>
                <c:pt idx="34">
                  <c:v>14-sept-20</c:v>
                </c:pt>
                <c:pt idx="35">
                  <c:v>21-sept-20</c:v>
                </c:pt>
                <c:pt idx="36">
                  <c:v>28-sept-20</c:v>
                </c:pt>
                <c:pt idx="37">
                  <c:v>05-oct-20</c:v>
                </c:pt>
                <c:pt idx="38">
                  <c:v>12-oct-20</c:v>
                </c:pt>
                <c:pt idx="39">
                  <c:v>19-oct-20</c:v>
                </c:pt>
                <c:pt idx="40">
                  <c:v>26-oct-20</c:v>
                </c:pt>
                <c:pt idx="41">
                  <c:v>02-nov-20</c:v>
                </c:pt>
                <c:pt idx="42">
                  <c:v>09-nov-20</c:v>
                </c:pt>
                <c:pt idx="43">
                  <c:v>18-nov-20</c:v>
                </c:pt>
                <c:pt idx="44">
                  <c:v>23-nov-20</c:v>
                </c:pt>
                <c:pt idx="45">
                  <c:v>30-nov-20</c:v>
                </c:pt>
                <c:pt idx="46">
                  <c:v>07-déc-20</c:v>
                </c:pt>
                <c:pt idx="47">
                  <c:v>14-déc-20</c:v>
                </c:pt>
                <c:pt idx="48">
                  <c:v>21-déc-20</c:v>
                </c:pt>
                <c:pt idx="49">
                  <c:v>28-déc-20</c:v>
                </c:pt>
                <c:pt idx="50">
                  <c:v>04-janv-21</c:v>
                </c:pt>
                <c:pt idx="51">
                  <c:v>11-janv-21</c:v>
                </c:pt>
                <c:pt idx="52">
                  <c:v>18-janv-21</c:v>
                </c:pt>
                <c:pt idx="53">
                  <c:v>22-janv-21</c:v>
                </c:pt>
                <c:pt idx="54">
                  <c:v>26-janv-21</c:v>
                </c:pt>
                <c:pt idx="55">
                  <c:v>30-janv-21</c:v>
                </c:pt>
                <c:pt idx="56">
                  <c:v>01-févr-21</c:v>
                </c:pt>
                <c:pt idx="57">
                  <c:v>08-févr-21</c:v>
                </c:pt>
                <c:pt idx="58">
                  <c:v>15-févr-21</c:v>
                </c:pt>
                <c:pt idx="59">
                  <c:v>22-févr-21</c:v>
                </c:pt>
                <c:pt idx="60">
                  <c:v>26-févr-21</c:v>
                </c:pt>
                <c:pt idx="61">
                  <c:v>01-mars-21</c:v>
                </c:pt>
                <c:pt idx="62">
                  <c:v>08-mars-21</c:v>
                </c:pt>
                <c:pt idx="63">
                  <c:v>15-mars-21</c:v>
                </c:pt>
                <c:pt idx="64">
                  <c:v>22-mars-21</c:v>
                </c:pt>
                <c:pt idx="65">
                  <c:v>29-mars-21</c:v>
                </c:pt>
                <c:pt idx="66">
                  <c:v>12-avr-21</c:v>
                </c:pt>
                <c:pt idx="67">
                  <c:v>13-avr-21</c:v>
                </c:pt>
                <c:pt idx="68">
                  <c:v>26-avr-21</c:v>
                </c:pt>
                <c:pt idx="69">
                  <c:v>03-mai-21</c:v>
                </c:pt>
                <c:pt idx="70">
                  <c:v>10-mai-21</c:v>
                </c:pt>
                <c:pt idx="71">
                  <c:v>17-mai-21</c:v>
                </c:pt>
                <c:pt idx="72">
                  <c:v>24-mai-21</c:v>
                </c:pt>
                <c:pt idx="73">
                  <c:v>31-mai-21</c:v>
                </c:pt>
                <c:pt idx="74">
                  <c:v>14-juin-21</c:v>
                </c:pt>
                <c:pt idx="75">
                  <c:v>21-juin-21</c:v>
                </c:pt>
                <c:pt idx="76">
                  <c:v>28-juin-21</c:v>
                </c:pt>
                <c:pt idx="77">
                  <c:v>05-juil-21</c:v>
                </c:pt>
                <c:pt idx="78">
                  <c:v>12-juil-21</c:v>
                </c:pt>
                <c:pt idx="79">
                  <c:v>23-juil-21</c:v>
                </c:pt>
                <c:pt idx="80">
                  <c:v>26-juil-21</c:v>
                </c:pt>
                <c:pt idx="81">
                  <c:v>02-août-21</c:v>
                </c:pt>
                <c:pt idx="82">
                  <c:v>09-août-21</c:v>
                </c:pt>
                <c:pt idx="83">
                  <c:v>16-août-21</c:v>
                </c:pt>
                <c:pt idx="84">
                  <c:v>23-août-21</c:v>
                </c:pt>
                <c:pt idx="85">
                  <c:v>01-sept-21</c:v>
                </c:pt>
                <c:pt idx="86">
                  <c:v>20-sept-21</c:v>
                </c:pt>
                <c:pt idx="87">
                  <c:v>27-sept-21</c:v>
                </c:pt>
                <c:pt idx="88">
                  <c:v>04-oct-21</c:v>
                </c:pt>
                <c:pt idx="89">
                  <c:v>11-oct-21</c:v>
                </c:pt>
                <c:pt idx="90">
                  <c:v>18-oct-21</c:v>
                </c:pt>
                <c:pt idx="91">
                  <c:v>25-oct-21</c:v>
                </c:pt>
                <c:pt idx="92">
                  <c:v>01-nov-21</c:v>
                </c:pt>
                <c:pt idx="93">
                  <c:v>08-nov-21</c:v>
                </c:pt>
                <c:pt idx="94">
                  <c:v>15-nov-21</c:v>
                </c:pt>
                <c:pt idx="95">
                  <c:v>22-nov-21</c:v>
                </c:pt>
                <c:pt idx="96">
                  <c:v>29-nov-21</c:v>
                </c:pt>
                <c:pt idx="97">
                  <c:v>01-déc-21</c:v>
                </c:pt>
                <c:pt idx="98">
                  <c:v>06-déc-21</c:v>
                </c:pt>
                <c:pt idx="99">
                  <c:v>13-déc-21</c:v>
                </c:pt>
                <c:pt idx="100">
                  <c:v>20-déc-21</c:v>
                </c:pt>
                <c:pt idx="101">
                  <c:v>27-déc-21</c:v>
                </c:pt>
                <c:pt idx="102">
                  <c:v>01-janv-22</c:v>
                </c:pt>
                <c:pt idx="103">
                  <c:v>03-janv-22</c:v>
                </c:pt>
                <c:pt idx="104">
                  <c:v>10-janv-22</c:v>
                </c:pt>
                <c:pt idx="105">
                  <c:v>17-janv-22</c:v>
                </c:pt>
                <c:pt idx="106">
                  <c:v>24-janv-22</c:v>
                </c:pt>
                <c:pt idx="107">
                  <c:v>31-janv-22</c:v>
                </c:pt>
                <c:pt idx="108">
                  <c:v>08-févr-22</c:v>
                </c:pt>
                <c:pt idx="109">
                  <c:v>14-févr-22</c:v>
                </c:pt>
                <c:pt idx="110">
                  <c:v>21-févr-22</c:v>
                </c:pt>
                <c:pt idx="111">
                  <c:v>01-mars-22</c:v>
                </c:pt>
                <c:pt idx="112">
                  <c:v>07-mars-22</c:v>
                </c:pt>
                <c:pt idx="113">
                  <c:v>14-mars-22</c:v>
                </c:pt>
                <c:pt idx="114">
                  <c:v>21-mars-22</c:v>
                </c:pt>
                <c:pt idx="115">
                  <c:v>28-mars-22</c:v>
                </c:pt>
                <c:pt idx="116">
                  <c:v>01-avr-22</c:v>
                </c:pt>
                <c:pt idx="117">
                  <c:v>04-avr-22</c:v>
                </c:pt>
                <c:pt idx="118">
                  <c:v>18-avr-22</c:v>
                </c:pt>
                <c:pt idx="119">
                  <c:v>25-avr-22</c:v>
                </c:pt>
                <c:pt idx="120">
                  <c:v>01-mai-22</c:v>
                </c:pt>
              </c:strCache>
            </c:strRef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none"/>
          </c:marker>
          <c:trendline>
            <c:trendlineType val="linear"/>
            <c:dispRSqr val="0"/>
            <c:dispEq val="0"/>
          </c:trendline>
          <c:cat>
            <c:numRef>
              <c:f>Maison!$A$4:$A$208</c:f>
              <c:numCache>
                <c:formatCode>d\-mmm\-yy</c:formatCode>
                <c:ptCount val="205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  <c:pt idx="48">
                  <c:v>44200</c:v>
                </c:pt>
                <c:pt idx="49">
                  <c:v>44207</c:v>
                </c:pt>
                <c:pt idx="50">
                  <c:v>44214</c:v>
                </c:pt>
                <c:pt idx="51">
                  <c:v>44218</c:v>
                </c:pt>
                <c:pt idx="52">
                  <c:v>44222</c:v>
                </c:pt>
                <c:pt idx="53">
                  <c:v>44226</c:v>
                </c:pt>
                <c:pt idx="54">
                  <c:v>44228</c:v>
                </c:pt>
                <c:pt idx="55">
                  <c:v>44235</c:v>
                </c:pt>
                <c:pt idx="56">
                  <c:v>44242</c:v>
                </c:pt>
                <c:pt idx="57">
                  <c:v>44249</c:v>
                </c:pt>
                <c:pt idx="58">
                  <c:v>44253</c:v>
                </c:pt>
                <c:pt idx="59">
                  <c:v>44256</c:v>
                </c:pt>
                <c:pt idx="60">
                  <c:v>44263</c:v>
                </c:pt>
                <c:pt idx="61">
                  <c:v>44270</c:v>
                </c:pt>
                <c:pt idx="62">
                  <c:v>44277</c:v>
                </c:pt>
                <c:pt idx="63">
                  <c:v>44284</c:v>
                </c:pt>
                <c:pt idx="64">
                  <c:v>44298</c:v>
                </c:pt>
                <c:pt idx="65">
                  <c:v>44299</c:v>
                </c:pt>
                <c:pt idx="66">
                  <c:v>44312</c:v>
                </c:pt>
                <c:pt idx="67">
                  <c:v>44319</c:v>
                </c:pt>
                <c:pt idx="68">
                  <c:v>44326</c:v>
                </c:pt>
                <c:pt idx="69">
                  <c:v>44333</c:v>
                </c:pt>
                <c:pt idx="70">
                  <c:v>44340</c:v>
                </c:pt>
                <c:pt idx="71">
                  <c:v>44347</c:v>
                </c:pt>
                <c:pt idx="72">
                  <c:v>44361</c:v>
                </c:pt>
                <c:pt idx="73">
                  <c:v>44368</c:v>
                </c:pt>
                <c:pt idx="74">
                  <c:v>44375</c:v>
                </c:pt>
                <c:pt idx="75">
                  <c:v>44382</c:v>
                </c:pt>
                <c:pt idx="76">
                  <c:v>44389</c:v>
                </c:pt>
                <c:pt idx="77">
                  <c:v>44400</c:v>
                </c:pt>
                <c:pt idx="78">
                  <c:v>44403</c:v>
                </c:pt>
                <c:pt idx="79">
                  <c:v>44410</c:v>
                </c:pt>
                <c:pt idx="80">
                  <c:v>44417</c:v>
                </c:pt>
                <c:pt idx="81">
                  <c:v>44424</c:v>
                </c:pt>
                <c:pt idx="82">
                  <c:v>44431</c:v>
                </c:pt>
                <c:pt idx="83">
                  <c:v>44440</c:v>
                </c:pt>
                <c:pt idx="84">
                  <c:v>44459</c:v>
                </c:pt>
                <c:pt idx="85">
                  <c:v>44466</c:v>
                </c:pt>
                <c:pt idx="86">
                  <c:v>44473</c:v>
                </c:pt>
                <c:pt idx="87">
                  <c:v>44480</c:v>
                </c:pt>
                <c:pt idx="88">
                  <c:v>44487</c:v>
                </c:pt>
                <c:pt idx="89">
                  <c:v>44494</c:v>
                </c:pt>
                <c:pt idx="90">
                  <c:v>44501</c:v>
                </c:pt>
                <c:pt idx="91">
                  <c:v>44508</c:v>
                </c:pt>
                <c:pt idx="92">
                  <c:v>44515</c:v>
                </c:pt>
                <c:pt idx="93">
                  <c:v>44522</c:v>
                </c:pt>
                <c:pt idx="94">
                  <c:v>44529</c:v>
                </c:pt>
                <c:pt idx="95">
                  <c:v>44531</c:v>
                </c:pt>
                <c:pt idx="96">
                  <c:v>44536</c:v>
                </c:pt>
                <c:pt idx="97">
                  <c:v>44543</c:v>
                </c:pt>
                <c:pt idx="98">
                  <c:v>44550</c:v>
                </c:pt>
                <c:pt idx="99">
                  <c:v>44557</c:v>
                </c:pt>
                <c:pt idx="100">
                  <c:v>44562</c:v>
                </c:pt>
                <c:pt idx="101">
                  <c:v>44564</c:v>
                </c:pt>
                <c:pt idx="102">
                  <c:v>44571</c:v>
                </c:pt>
                <c:pt idx="103">
                  <c:v>44578</c:v>
                </c:pt>
                <c:pt idx="104">
                  <c:v>44585</c:v>
                </c:pt>
                <c:pt idx="105">
                  <c:v>44592</c:v>
                </c:pt>
                <c:pt idx="106">
                  <c:v>44600</c:v>
                </c:pt>
                <c:pt idx="107">
                  <c:v>44606</c:v>
                </c:pt>
                <c:pt idx="108">
                  <c:v>44613</c:v>
                </c:pt>
                <c:pt idx="109">
                  <c:v>44621</c:v>
                </c:pt>
                <c:pt idx="110">
                  <c:v>44627</c:v>
                </c:pt>
                <c:pt idx="111">
                  <c:v>44634</c:v>
                </c:pt>
                <c:pt idx="112">
                  <c:v>44641</c:v>
                </c:pt>
                <c:pt idx="113">
                  <c:v>44648</c:v>
                </c:pt>
                <c:pt idx="114">
                  <c:v>44652</c:v>
                </c:pt>
                <c:pt idx="115">
                  <c:v>44655</c:v>
                </c:pt>
                <c:pt idx="116">
                  <c:v>44669</c:v>
                </c:pt>
                <c:pt idx="117">
                  <c:v>44676</c:v>
                </c:pt>
                <c:pt idx="118">
                  <c:v>44682</c:v>
                </c:pt>
                <c:pt idx="119">
                  <c:v>44690</c:v>
                </c:pt>
                <c:pt idx="120">
                  <c:v>44697</c:v>
                </c:pt>
                <c:pt idx="121">
                  <c:v>44704</c:v>
                </c:pt>
                <c:pt idx="122">
                  <c:v>44711</c:v>
                </c:pt>
                <c:pt idx="123">
                  <c:v>44713</c:v>
                </c:pt>
                <c:pt idx="124">
                  <c:v>44718</c:v>
                </c:pt>
                <c:pt idx="125">
                  <c:v>44719</c:v>
                </c:pt>
                <c:pt idx="126">
                  <c:v>44725</c:v>
                </c:pt>
                <c:pt idx="127">
                  <c:v>44732</c:v>
                </c:pt>
                <c:pt idx="128">
                  <c:v>44739</c:v>
                </c:pt>
                <c:pt idx="129">
                  <c:v>44743</c:v>
                </c:pt>
                <c:pt idx="130">
                  <c:v>44746</c:v>
                </c:pt>
                <c:pt idx="131">
                  <c:v>44753</c:v>
                </c:pt>
                <c:pt idx="132">
                  <c:v>44760</c:v>
                </c:pt>
                <c:pt idx="133">
                  <c:v>44767</c:v>
                </c:pt>
                <c:pt idx="134">
                  <c:v>44774</c:v>
                </c:pt>
                <c:pt idx="135">
                  <c:v>44781</c:v>
                </c:pt>
                <c:pt idx="136">
                  <c:v>44788</c:v>
                </c:pt>
                <c:pt idx="137">
                  <c:v>44795</c:v>
                </c:pt>
                <c:pt idx="138">
                  <c:v>44802</c:v>
                </c:pt>
                <c:pt idx="139">
                  <c:v>44805</c:v>
                </c:pt>
                <c:pt idx="140">
                  <c:v>44809</c:v>
                </c:pt>
                <c:pt idx="141">
                  <c:v>44816</c:v>
                </c:pt>
                <c:pt idx="142">
                  <c:v>44823</c:v>
                </c:pt>
                <c:pt idx="143">
                  <c:v>44830</c:v>
                </c:pt>
                <c:pt idx="144">
                  <c:v>44835</c:v>
                </c:pt>
                <c:pt idx="145">
                  <c:v>44837</c:v>
                </c:pt>
                <c:pt idx="146">
                  <c:v>44844</c:v>
                </c:pt>
                <c:pt idx="147">
                  <c:v>44851</c:v>
                </c:pt>
              </c:numCache>
            </c:numRef>
          </c:cat>
          <c:val>
            <c:numRef>
              <c:f>Maison!$M$4:$M$208</c:f>
              <c:numCache>
                <c:formatCode>0.00</c:formatCode>
                <c:ptCount val="205"/>
                <c:pt idx="1">
                  <c:v>11.531428571428219</c:v>
                </c:pt>
                <c:pt idx="2">
                  <c:v>11.697142857143003</c:v>
                </c:pt>
                <c:pt idx="3">
                  <c:v>14.914285714285922</c:v>
                </c:pt>
                <c:pt idx="4">
                  <c:v>10.742857142857247</c:v>
                </c:pt>
                <c:pt idx="5">
                  <c:v>11.949999999999818</c:v>
                </c:pt>
                <c:pt idx="6">
                  <c:v>11.323076923076979</c:v>
                </c:pt>
                <c:pt idx="7">
                  <c:v>12.785714285714286</c:v>
                </c:pt>
                <c:pt idx="8">
                  <c:v>11.828571428571324</c:v>
                </c:pt>
                <c:pt idx="9">
                  <c:v>9.7142857142857135</c:v>
                </c:pt>
                <c:pt idx="10">
                  <c:v>9.6285714285716359</c:v>
                </c:pt>
                <c:pt idx="11">
                  <c:v>11.099999999999584</c:v>
                </c:pt>
                <c:pt idx="12">
                  <c:v>9.7285714285717404</c:v>
                </c:pt>
                <c:pt idx="13">
                  <c:v>3.8428571428568312</c:v>
                </c:pt>
                <c:pt idx="14">
                  <c:v>5.4571428571429612</c:v>
                </c:pt>
                <c:pt idx="15">
                  <c:v>3.6571428571431688</c:v>
                </c:pt>
                <c:pt idx="16">
                  <c:v>5.2571428571427532</c:v>
                </c:pt>
                <c:pt idx="17">
                  <c:v>3.5571428571425452</c:v>
                </c:pt>
                <c:pt idx="18">
                  <c:v>5.328571428571844</c:v>
                </c:pt>
                <c:pt idx="19">
                  <c:v>1.5</c:v>
                </c:pt>
                <c:pt idx="20">
                  <c:v>1.1428571428571428</c:v>
                </c:pt>
                <c:pt idx="21">
                  <c:v>2.2285714285712208</c:v>
                </c:pt>
                <c:pt idx="22">
                  <c:v>3.0142857142855064</c:v>
                </c:pt>
                <c:pt idx="23">
                  <c:v>0.8000000000003118</c:v>
                </c:pt>
                <c:pt idx="24">
                  <c:v>0.6714285714286754</c:v>
                </c:pt>
                <c:pt idx="25">
                  <c:v>0.89999999999989611</c:v>
                </c:pt>
                <c:pt idx="26">
                  <c:v>1</c:v>
                </c:pt>
                <c:pt idx="27">
                  <c:v>0.6</c:v>
                </c:pt>
                <c:pt idx="28">
                  <c:v>0.7142857142857143</c:v>
                </c:pt>
                <c:pt idx="29">
                  <c:v>0.625</c:v>
                </c:pt>
                <c:pt idx="30">
                  <c:v>0.5</c:v>
                </c:pt>
                <c:pt idx="31">
                  <c:v>1.1538461538461537</c:v>
                </c:pt>
                <c:pt idx="32">
                  <c:v>2.3333333333333335</c:v>
                </c:pt>
                <c:pt idx="33">
                  <c:v>1.542857142857039</c:v>
                </c:pt>
                <c:pt idx="34">
                  <c:v>4.0571428571430648</c:v>
                </c:pt>
                <c:pt idx="35">
                  <c:v>5.2571428571427532</c:v>
                </c:pt>
                <c:pt idx="36">
                  <c:v>6.5428571428570388</c:v>
                </c:pt>
                <c:pt idx="37">
                  <c:v>8.0714285714285712</c:v>
                </c:pt>
                <c:pt idx="38">
                  <c:v>6.1000000000001036</c:v>
                </c:pt>
                <c:pt idx="39">
                  <c:v>6.7857142857142856</c:v>
                </c:pt>
                <c:pt idx="40">
                  <c:v>9.8285714285713244</c:v>
                </c:pt>
                <c:pt idx="41">
                  <c:v>7.355555555555636</c:v>
                </c:pt>
                <c:pt idx="42">
                  <c:v>9.0199999999997083</c:v>
                </c:pt>
                <c:pt idx="43">
                  <c:v>10.942857142857454</c:v>
                </c:pt>
                <c:pt idx="44">
                  <c:v>13.357142857142858</c:v>
                </c:pt>
                <c:pt idx="45">
                  <c:v>14.714285714285714</c:v>
                </c:pt>
                <c:pt idx="46">
                  <c:v>10.428571428571429</c:v>
                </c:pt>
                <c:pt idx="47">
                  <c:v>11.342857142856831</c:v>
                </c:pt>
                <c:pt idx="48">
                  <c:v>14.72857142857174</c:v>
                </c:pt>
                <c:pt idx="49">
                  <c:v>15.071428571428571</c:v>
                </c:pt>
                <c:pt idx="50">
                  <c:v>15.128571428571117</c:v>
                </c:pt>
                <c:pt idx="51">
                  <c:v>12.288000000000466</c:v>
                </c:pt>
                <c:pt idx="52">
                  <c:v>13.889250000000175</c:v>
                </c:pt>
                <c:pt idx="53">
                  <c:v>12.166999999999462</c:v>
                </c:pt>
                <c:pt idx="54">
                  <c:v>13.639000000001033</c:v>
                </c:pt>
                <c:pt idx="55">
                  <c:v>12.426428571428655</c:v>
                </c:pt>
                <c:pt idx="56">
                  <c:v>19.918571428570949</c:v>
                </c:pt>
                <c:pt idx="57">
                  <c:v>10.257142857143274</c:v>
                </c:pt>
                <c:pt idx="58">
                  <c:v>5.7725000000000364</c:v>
                </c:pt>
                <c:pt idx="59">
                  <c:v>9.2299999999995634</c:v>
                </c:pt>
                <c:pt idx="60">
                  <c:v>11.508571428571615</c:v>
                </c:pt>
                <c:pt idx="61">
                  <c:v>10.664285714285402</c:v>
                </c:pt>
                <c:pt idx="62">
                  <c:v>10.170000000000332</c:v>
                </c:pt>
                <c:pt idx="63">
                  <c:v>7.9642857142857144</c:v>
                </c:pt>
                <c:pt idx="64">
                  <c:v>8.5328571428570807</c:v>
                </c:pt>
                <c:pt idx="65">
                  <c:v>11.979999999999563</c:v>
                </c:pt>
                <c:pt idx="66">
                  <c:v>7.3307692307691745</c:v>
                </c:pt>
                <c:pt idx="67">
                  <c:v>7.2242857142856725</c:v>
                </c:pt>
                <c:pt idx="68">
                  <c:v>6.61428571428561</c:v>
                </c:pt>
                <c:pt idx="69">
                  <c:v>3.5985714285717614</c:v>
                </c:pt>
                <c:pt idx="70">
                  <c:v>4.5857142857140776</c:v>
                </c:pt>
                <c:pt idx="71">
                  <c:v>4.4371428571430442</c:v>
                </c:pt>
                <c:pt idx="72">
                  <c:v>0.97557142857138912</c:v>
                </c:pt>
                <c:pt idx="73">
                  <c:v>0.67314285714279065</c:v>
                </c:pt>
                <c:pt idx="74">
                  <c:v>1.452142857142982</c:v>
                </c:pt>
                <c:pt idx="75">
                  <c:v>1.4478571428569142</c:v>
                </c:pt>
                <c:pt idx="76">
                  <c:v>1.0099999999999585</c:v>
                </c:pt>
                <c:pt idx="77">
                  <c:v>1.169090909090962</c:v>
                </c:pt>
                <c:pt idx="78">
                  <c:v>0.76666666666642413</c:v>
                </c:pt>
                <c:pt idx="79">
                  <c:v>1.0242857142859845</c:v>
                </c:pt>
                <c:pt idx="80">
                  <c:v>1.0414285714286962</c:v>
                </c:pt>
                <c:pt idx="81">
                  <c:v>0.76714285714271158</c:v>
                </c:pt>
                <c:pt idx="82">
                  <c:v>1.9099999999998545</c:v>
                </c:pt>
                <c:pt idx="83">
                  <c:v>1.6255555555556687</c:v>
                </c:pt>
                <c:pt idx="84">
                  <c:v>1.6110526315789779</c:v>
                </c:pt>
                <c:pt idx="85">
                  <c:v>3.0742857142857765</c:v>
                </c:pt>
                <c:pt idx="86">
                  <c:v>4.6171428571428157</c:v>
                </c:pt>
                <c:pt idx="87">
                  <c:v>5.7514285714283426</c:v>
                </c:pt>
                <c:pt idx="88">
                  <c:v>7.3999999999998964</c:v>
                </c:pt>
                <c:pt idx="89">
                  <c:v>7.1000000000001036</c:v>
                </c:pt>
                <c:pt idx="90">
                  <c:v>5.9428571428574548</c:v>
                </c:pt>
                <c:pt idx="91">
                  <c:v>9.6285714285716359</c:v>
                </c:pt>
                <c:pt idx="92">
                  <c:v>11</c:v>
                </c:pt>
                <c:pt idx="93">
                  <c:v>9.8642857142850904</c:v>
                </c:pt>
                <c:pt idx="94">
                  <c:v>13.19000000000025</c:v>
                </c:pt>
                <c:pt idx="95">
                  <c:v>7.7099999999991269</c:v>
                </c:pt>
                <c:pt idx="96">
                  <c:v>15.240000000000872</c:v>
                </c:pt>
                <c:pt idx="97">
                  <c:v>13.065714285714161</c:v>
                </c:pt>
                <c:pt idx="98">
                  <c:v>10.927142857142567</c:v>
                </c:pt>
                <c:pt idx="99">
                  <c:v>13.425714285714744</c:v>
                </c:pt>
                <c:pt idx="100">
                  <c:v>10.433999999999651</c:v>
                </c:pt>
                <c:pt idx="101">
                  <c:v>10</c:v>
                </c:pt>
                <c:pt idx="102">
                  <c:v>12.200000000000207</c:v>
                </c:pt>
                <c:pt idx="103">
                  <c:v>14.185714285713662</c:v>
                </c:pt>
                <c:pt idx="104">
                  <c:v>12.814285714286338</c:v>
                </c:pt>
                <c:pt idx="105">
                  <c:v>13.634285714285008</c:v>
                </c:pt>
                <c:pt idx="106">
                  <c:v>10.932499999999891</c:v>
                </c:pt>
                <c:pt idx="107">
                  <c:v>11.666666666666666</c:v>
                </c:pt>
                <c:pt idx="108">
                  <c:v>9.400000000000416</c:v>
                </c:pt>
                <c:pt idx="109">
                  <c:v>11.949999999999818</c:v>
                </c:pt>
                <c:pt idx="110">
                  <c:v>11.25</c:v>
                </c:pt>
                <c:pt idx="111">
                  <c:v>8.8428571428573512</c:v>
                </c:pt>
                <c:pt idx="112">
                  <c:v>6.0285714285710128</c:v>
                </c:pt>
                <c:pt idx="113">
                  <c:v>7.5714285714285712</c:v>
                </c:pt>
                <c:pt idx="114">
                  <c:v>6.4750000000003638</c:v>
                </c:pt>
                <c:pt idx="115">
                  <c:v>12.066666666668121</c:v>
                </c:pt>
                <c:pt idx="116">
                  <c:v>6.4399999999997295</c:v>
                </c:pt>
                <c:pt idx="117">
                  <c:v>3.3057142857142026</c:v>
                </c:pt>
                <c:pt idx="118">
                  <c:v>4.5333333333340606</c:v>
                </c:pt>
                <c:pt idx="119">
                  <c:v>2.8899999999994179</c:v>
                </c:pt>
                <c:pt idx="120">
                  <c:v>1.0114285714288209</c:v>
                </c:pt>
                <c:pt idx="121">
                  <c:v>0.8714285714283635</c:v>
                </c:pt>
                <c:pt idx="122">
                  <c:v>1.8085714285719274</c:v>
                </c:pt>
                <c:pt idx="123">
                  <c:v>2.9949999999989814</c:v>
                </c:pt>
                <c:pt idx="124">
                  <c:v>1.5559999999997671</c:v>
                </c:pt>
                <c:pt idx="126">
                  <c:v>1.202142857142982</c:v>
                </c:pt>
                <c:pt idx="127">
                  <c:v>0.81642857142911196</c:v>
                </c:pt>
                <c:pt idx="128">
                  <c:v>0.69999999999916851</c:v>
                </c:pt>
                <c:pt idx="129">
                  <c:v>0.66500000000087311</c:v>
                </c:pt>
                <c:pt idx="130">
                  <c:v>0.78233333333385724</c:v>
                </c:pt>
                <c:pt idx="131">
                  <c:v>0.69671428571434391</c:v>
                </c:pt>
                <c:pt idx="132">
                  <c:v>0.58157142857089639</c:v>
                </c:pt>
                <c:pt idx="133">
                  <c:v>0.48242857142862966</c:v>
                </c:pt>
                <c:pt idx="134">
                  <c:v>0.69557142857125398</c:v>
                </c:pt>
                <c:pt idx="135">
                  <c:v>0.5038571428574089</c:v>
                </c:pt>
                <c:pt idx="136">
                  <c:v>0.56485714285684352</c:v>
                </c:pt>
                <c:pt idx="137">
                  <c:v>0.50142857142886244</c:v>
                </c:pt>
                <c:pt idx="138">
                  <c:v>0.46571428571457674</c:v>
                </c:pt>
                <c:pt idx="139">
                  <c:v>0.6476666666664338</c:v>
                </c:pt>
                <c:pt idx="140">
                  <c:v>0.47799999999915599</c:v>
                </c:pt>
                <c:pt idx="141">
                  <c:v>0.73500000000058208</c:v>
                </c:pt>
                <c:pt idx="142">
                  <c:v>1.8018571428567935</c:v>
                </c:pt>
                <c:pt idx="143">
                  <c:v>3.4171428571426077</c:v>
                </c:pt>
                <c:pt idx="144">
                  <c:v>5.3339999999996506</c:v>
                </c:pt>
                <c:pt idx="145">
                  <c:v>3.0745000000024447</c:v>
                </c:pt>
                <c:pt idx="146">
                  <c:v>3.553857142857201</c:v>
                </c:pt>
                <c:pt idx="147">
                  <c:v>4.3808571428567769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B12-45DF-A8F2-12F730793D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5969096"/>
        <c:axId val="1"/>
      </c:lineChart>
      <c:catAx>
        <c:axId val="95969096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"/>
        <c:crosses val="autoZero"/>
        <c:auto val="0"/>
        <c:lblAlgn val="ctr"/>
        <c:lblOffset val="100"/>
        <c:tickLblSkip val="2"/>
        <c:tickMarkSkip val="1"/>
        <c:noMultiLvlLbl val="0"/>
      </c:catAx>
      <c:valAx>
        <c:axId val="1"/>
        <c:scaling>
          <c:orientation val="minMax"/>
          <c:max val="24"/>
          <c:min val="0"/>
        </c:scaling>
        <c:delete val="0"/>
        <c:axPos val="l"/>
        <c:title>
          <c:tx>
            <c:rich>
              <a:bodyPr/>
              <a:lstStyle/>
              <a:p>
                <a:pPr>
                  <a:defRPr sz="8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FR"/>
                  <a:t>m3</a:t>
                </a:r>
              </a:p>
            </c:rich>
          </c:tx>
          <c:layout>
            <c:manualLayout>
              <c:xMode val="edge"/>
              <c:yMode val="edge"/>
              <c:x val="2.4000042591025006E-2"/>
              <c:y val="0.48018292682926828"/>
            </c:manualLayout>
          </c:layout>
          <c:overlay val="0"/>
          <c:spPr>
            <a:noFill/>
            <a:ln w="25400">
              <a:noFill/>
            </a:ln>
          </c:spPr>
        </c:title>
        <c:numFmt formatCode="0.0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5969096"/>
        <c:crosses val="autoZero"/>
        <c:crossBetween val="midCat"/>
        <c:majorUnit val="2"/>
        <c:minorUnit val="1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4921259845" footer="0.4921259845"/>
    <c:pageSetup paperSize="9" orientation="landscape" horizontalDpi="300" verticalDpi="300" copies="0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Consommation de gaz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Maison!$A$4:$A$51</c:f>
              <c:numCache>
                <c:formatCode>d\-mmm\-yy</c:formatCode>
                <c:ptCount val="48"/>
                <c:pt idx="0">
                  <c:v>43836</c:v>
                </c:pt>
                <c:pt idx="1">
                  <c:v>43843</c:v>
                </c:pt>
                <c:pt idx="2">
                  <c:v>43850</c:v>
                </c:pt>
                <c:pt idx="3">
                  <c:v>43857</c:v>
                </c:pt>
                <c:pt idx="4">
                  <c:v>43864</c:v>
                </c:pt>
                <c:pt idx="5">
                  <c:v>43872</c:v>
                </c:pt>
                <c:pt idx="6">
                  <c:v>43885</c:v>
                </c:pt>
                <c:pt idx="7">
                  <c:v>43892</c:v>
                </c:pt>
                <c:pt idx="8">
                  <c:v>43899</c:v>
                </c:pt>
                <c:pt idx="9">
                  <c:v>43906</c:v>
                </c:pt>
                <c:pt idx="10">
                  <c:v>43913</c:v>
                </c:pt>
                <c:pt idx="11">
                  <c:v>43920</c:v>
                </c:pt>
                <c:pt idx="12">
                  <c:v>43927</c:v>
                </c:pt>
                <c:pt idx="13">
                  <c:v>43934</c:v>
                </c:pt>
                <c:pt idx="14">
                  <c:v>43941</c:v>
                </c:pt>
                <c:pt idx="15">
                  <c:v>43948</c:v>
                </c:pt>
                <c:pt idx="16">
                  <c:v>43955</c:v>
                </c:pt>
                <c:pt idx="17">
                  <c:v>43962</c:v>
                </c:pt>
                <c:pt idx="18">
                  <c:v>43969</c:v>
                </c:pt>
                <c:pt idx="19">
                  <c:v>43976</c:v>
                </c:pt>
                <c:pt idx="20">
                  <c:v>43983</c:v>
                </c:pt>
                <c:pt idx="21">
                  <c:v>43990</c:v>
                </c:pt>
                <c:pt idx="22">
                  <c:v>43997</c:v>
                </c:pt>
                <c:pt idx="23">
                  <c:v>44004</c:v>
                </c:pt>
                <c:pt idx="24">
                  <c:v>44011</c:v>
                </c:pt>
                <c:pt idx="25">
                  <c:v>44025</c:v>
                </c:pt>
                <c:pt idx="26">
                  <c:v>44034</c:v>
                </c:pt>
                <c:pt idx="27">
                  <c:v>44039</c:v>
                </c:pt>
                <c:pt idx="28">
                  <c:v>44046</c:v>
                </c:pt>
                <c:pt idx="29">
                  <c:v>44054</c:v>
                </c:pt>
                <c:pt idx="30">
                  <c:v>44060</c:v>
                </c:pt>
                <c:pt idx="31">
                  <c:v>44073</c:v>
                </c:pt>
                <c:pt idx="32">
                  <c:v>44088</c:v>
                </c:pt>
                <c:pt idx="33">
                  <c:v>44095</c:v>
                </c:pt>
                <c:pt idx="34">
                  <c:v>44102</c:v>
                </c:pt>
                <c:pt idx="35">
                  <c:v>44109</c:v>
                </c:pt>
                <c:pt idx="36">
                  <c:v>44116</c:v>
                </c:pt>
                <c:pt idx="37">
                  <c:v>44123</c:v>
                </c:pt>
                <c:pt idx="38">
                  <c:v>44130</c:v>
                </c:pt>
                <c:pt idx="39">
                  <c:v>44137</c:v>
                </c:pt>
                <c:pt idx="40">
                  <c:v>44144</c:v>
                </c:pt>
                <c:pt idx="41">
                  <c:v>44153</c:v>
                </c:pt>
                <c:pt idx="42">
                  <c:v>44158</c:v>
                </c:pt>
                <c:pt idx="43">
                  <c:v>44165</c:v>
                </c:pt>
                <c:pt idx="44">
                  <c:v>44172</c:v>
                </c:pt>
                <c:pt idx="45">
                  <c:v>44179</c:v>
                </c:pt>
                <c:pt idx="46">
                  <c:v>44186</c:v>
                </c:pt>
                <c:pt idx="47">
                  <c:v>44193</c:v>
                </c:pt>
              </c:numCache>
            </c:numRef>
          </c:cat>
          <c:val>
            <c:numRef>
              <c:f>Maison!$M$4:$M$51</c:f>
              <c:numCache>
                <c:formatCode>0.00</c:formatCode>
                <c:ptCount val="48"/>
                <c:pt idx="1">
                  <c:v>11.531428571428219</c:v>
                </c:pt>
                <c:pt idx="2">
                  <c:v>11.697142857143003</c:v>
                </c:pt>
                <c:pt idx="3">
                  <c:v>14.914285714285922</c:v>
                </c:pt>
                <c:pt idx="4">
                  <c:v>10.742857142857247</c:v>
                </c:pt>
                <c:pt idx="5">
                  <c:v>11.949999999999818</c:v>
                </c:pt>
                <c:pt idx="6">
                  <c:v>11.323076923076979</c:v>
                </c:pt>
                <c:pt idx="7">
                  <c:v>12.785714285714286</c:v>
                </c:pt>
                <c:pt idx="8">
                  <c:v>11.828571428571324</c:v>
                </c:pt>
                <c:pt idx="9">
                  <c:v>9.7142857142857135</c:v>
                </c:pt>
                <c:pt idx="10">
                  <c:v>9.6285714285716359</c:v>
                </c:pt>
                <c:pt idx="11">
                  <c:v>11.099999999999584</c:v>
                </c:pt>
                <c:pt idx="12">
                  <c:v>9.7285714285717404</c:v>
                </c:pt>
                <c:pt idx="13">
                  <c:v>3.8428571428568312</c:v>
                </c:pt>
                <c:pt idx="14">
                  <c:v>5.4571428571429612</c:v>
                </c:pt>
                <c:pt idx="15">
                  <c:v>3.6571428571431688</c:v>
                </c:pt>
                <c:pt idx="16">
                  <c:v>5.2571428571427532</c:v>
                </c:pt>
                <c:pt idx="17">
                  <c:v>3.5571428571425452</c:v>
                </c:pt>
                <c:pt idx="18">
                  <c:v>5.328571428571844</c:v>
                </c:pt>
                <c:pt idx="19">
                  <c:v>1.5</c:v>
                </c:pt>
                <c:pt idx="20">
                  <c:v>1.1428571428571428</c:v>
                </c:pt>
                <c:pt idx="21">
                  <c:v>2.2285714285712208</c:v>
                </c:pt>
                <c:pt idx="22">
                  <c:v>3.0142857142855064</c:v>
                </c:pt>
                <c:pt idx="23">
                  <c:v>0.8000000000003118</c:v>
                </c:pt>
                <c:pt idx="24">
                  <c:v>0.6714285714286754</c:v>
                </c:pt>
                <c:pt idx="25">
                  <c:v>0.89999999999989611</c:v>
                </c:pt>
                <c:pt idx="26">
                  <c:v>1</c:v>
                </c:pt>
                <c:pt idx="27">
                  <c:v>0.6</c:v>
                </c:pt>
                <c:pt idx="28">
                  <c:v>0.7142857142857143</c:v>
                </c:pt>
                <c:pt idx="29">
                  <c:v>0.625</c:v>
                </c:pt>
                <c:pt idx="30">
                  <c:v>0.5</c:v>
                </c:pt>
                <c:pt idx="31">
                  <c:v>1.1538461538461537</c:v>
                </c:pt>
                <c:pt idx="32">
                  <c:v>2.3333333333333335</c:v>
                </c:pt>
                <c:pt idx="33">
                  <c:v>1.542857142857039</c:v>
                </c:pt>
                <c:pt idx="34">
                  <c:v>4.0571428571430648</c:v>
                </c:pt>
                <c:pt idx="35">
                  <c:v>5.2571428571427532</c:v>
                </c:pt>
                <c:pt idx="36">
                  <c:v>6.5428571428570388</c:v>
                </c:pt>
                <c:pt idx="37">
                  <c:v>8.0714285714285712</c:v>
                </c:pt>
                <c:pt idx="38">
                  <c:v>6.1000000000001036</c:v>
                </c:pt>
                <c:pt idx="39">
                  <c:v>6.7857142857142856</c:v>
                </c:pt>
                <c:pt idx="40">
                  <c:v>9.8285714285713244</c:v>
                </c:pt>
                <c:pt idx="41">
                  <c:v>7.355555555555636</c:v>
                </c:pt>
                <c:pt idx="42">
                  <c:v>9.0199999999997083</c:v>
                </c:pt>
                <c:pt idx="43">
                  <c:v>10.942857142857454</c:v>
                </c:pt>
                <c:pt idx="44">
                  <c:v>13.357142857142858</c:v>
                </c:pt>
                <c:pt idx="45">
                  <c:v>14.714285714285714</c:v>
                </c:pt>
                <c:pt idx="46">
                  <c:v>10.428571428571429</c:v>
                </c:pt>
                <c:pt idx="47">
                  <c:v>11.342857142856831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439-43F7-ABB1-884F1CC9D4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316996431"/>
        <c:axId val="1316996847"/>
      </c:lineChart>
      <c:dateAx>
        <c:axId val="1316996431"/>
        <c:scaling>
          <c:orientation val="minMax"/>
        </c:scaling>
        <c:delete val="0"/>
        <c:axPos val="b"/>
        <c:numFmt formatCode="d\-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6996847"/>
        <c:crosses val="autoZero"/>
        <c:auto val="1"/>
        <c:lblOffset val="100"/>
        <c:baseTimeUnit val="days"/>
      </c:dateAx>
      <c:valAx>
        <c:axId val="13169968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1699643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5.xml"/><Relationship Id="rId2" Type="http://schemas.openxmlformats.org/officeDocument/2006/relationships/chart" Target="../charts/chart4.xml"/><Relationship Id="rId1" Type="http://schemas.openxmlformats.org/officeDocument/2006/relationships/chart" Target="../charts/chart3.xml"/><Relationship Id="rId4" Type="http://schemas.openxmlformats.org/officeDocument/2006/relationships/chart" Target="../charts/chart6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9.xml"/><Relationship Id="rId1" Type="http://schemas.openxmlformats.org/officeDocument/2006/relationships/chart" Target="../charts/chart8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638175</xdr:colOff>
      <xdr:row>1</xdr:row>
      <xdr:rowOff>114300</xdr:rowOff>
    </xdr:from>
    <xdr:to>
      <xdr:col>11</xdr:col>
      <xdr:colOff>763275</xdr:colOff>
      <xdr:row>18</xdr:row>
      <xdr:rowOff>61575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BDDD82F-694B-B49F-3735-C6024032F6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638175</xdr:colOff>
      <xdr:row>21</xdr:row>
      <xdr:rowOff>133350</xdr:rowOff>
    </xdr:from>
    <xdr:to>
      <xdr:col>11</xdr:col>
      <xdr:colOff>763275</xdr:colOff>
      <xdr:row>38</xdr:row>
      <xdr:rowOff>80625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05B54C9-3FFB-7AF9-40AE-38C6709F12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13</xdr:col>
      <xdr:colOff>104775</xdr:colOff>
      <xdr:row>6</xdr:row>
      <xdr:rowOff>0</xdr:rowOff>
    </xdr:from>
    <xdr:to>
      <xdr:col>15</xdr:col>
      <xdr:colOff>295275</xdr:colOff>
      <xdr:row>15</xdr:row>
      <xdr:rowOff>57150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Années">
              <a:extLst>
                <a:ext uri="{FF2B5EF4-FFF2-40B4-BE49-F238E27FC236}">
                  <a16:creationId xmlns:a16="http://schemas.microsoft.com/office/drawing/2014/main" id="{F3E827A6-CED2-2CF4-67E7-061692F0F32D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77400" y="971550"/>
              <a:ext cx="1828800" cy="1514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476250</xdr:colOff>
      <xdr:row>80</xdr:row>
      <xdr:rowOff>151341</xdr:rowOff>
    </xdr:from>
    <xdr:to>
      <xdr:col>19</xdr:col>
      <xdr:colOff>476250</xdr:colOff>
      <xdr:row>98</xdr:row>
      <xdr:rowOff>37041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B112265-CD05-D4F8-321E-F23E6776257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419100</xdr:colOff>
      <xdr:row>127</xdr:row>
      <xdr:rowOff>28575</xdr:rowOff>
    </xdr:from>
    <xdr:to>
      <xdr:col>19</xdr:col>
      <xdr:colOff>495300</xdr:colOff>
      <xdr:row>144</xdr:row>
      <xdr:rowOff>85725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98A7C78-FD92-41D6-9FA8-5B1EC94905B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19</xdr:col>
      <xdr:colOff>752475</xdr:colOff>
      <xdr:row>81</xdr:row>
      <xdr:rowOff>9525</xdr:rowOff>
    </xdr:from>
    <xdr:to>
      <xdr:col>25</xdr:col>
      <xdr:colOff>752475</xdr:colOff>
      <xdr:row>98</xdr:row>
      <xdr:rowOff>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1AEA9AED-9553-7A47-7EB2-FB7B3EB98D2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20</xdr:col>
      <xdr:colOff>9525</xdr:colOff>
      <xdr:row>127</xdr:row>
      <xdr:rowOff>9525</xdr:rowOff>
    </xdr:from>
    <xdr:to>
      <xdr:col>26</xdr:col>
      <xdr:colOff>9525</xdr:colOff>
      <xdr:row>144</xdr:row>
      <xdr:rowOff>9525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870CC9A9-77B7-ABB0-45E7-003C8128617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22</xdr:col>
      <xdr:colOff>28574</xdr:colOff>
      <xdr:row>36</xdr:row>
      <xdr:rowOff>104775</xdr:rowOff>
    </xdr:to>
    <xdr:graphicFrame macro="">
      <xdr:nvGraphicFramePr>
        <xdr:cNvPr id="2" name="Graphique 7">
          <a:extLst>
            <a:ext uri="{FF2B5EF4-FFF2-40B4-BE49-F238E27FC236}">
              <a16:creationId xmlns:a16="http://schemas.microsoft.com/office/drawing/2014/main" id="{3B906687-3BC5-48A4-8D12-FF28C0DDF06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0</xdr:colOff>
      <xdr:row>43</xdr:row>
      <xdr:rowOff>0</xdr:rowOff>
    </xdr:from>
    <xdr:to>
      <xdr:col>13</xdr:col>
      <xdr:colOff>303524</xdr:colOff>
      <xdr:row>63</xdr:row>
      <xdr:rowOff>66262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1F5F24F-8ED9-CBCF-BBEF-E403278ECF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6962775"/>
          <a:ext cx="10209524" cy="3304762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400050</xdr:colOff>
      <xdr:row>1</xdr:row>
      <xdr:rowOff>66675</xdr:rowOff>
    </xdr:from>
    <xdr:to>
      <xdr:col>22</xdr:col>
      <xdr:colOff>28575</xdr:colOff>
      <xdr:row>40</xdr:row>
      <xdr:rowOff>0</xdr:rowOff>
    </xdr:to>
    <xdr:graphicFrame macro="">
      <xdr:nvGraphicFramePr>
        <xdr:cNvPr id="6532" name="Graphique 1">
          <a:extLst>
            <a:ext uri="{FF2B5EF4-FFF2-40B4-BE49-F238E27FC236}">
              <a16:creationId xmlns:a16="http://schemas.microsoft.com/office/drawing/2014/main" id="{76F8D23A-3451-41C8-BAF4-8A7EA5DA5C8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0</xdr:colOff>
      <xdr:row>45</xdr:row>
      <xdr:rowOff>0</xdr:rowOff>
    </xdr:from>
    <xdr:to>
      <xdr:col>19</xdr:col>
      <xdr:colOff>761999</xdr:colOff>
      <xdr:row>74</xdr:row>
      <xdr:rowOff>9525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F173CA3-59F6-4808-A116-472D2CD297C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</xdr:col>
      <xdr:colOff>28575</xdr:colOff>
      <xdr:row>76</xdr:row>
      <xdr:rowOff>9525</xdr:rowOff>
    </xdr:from>
    <xdr:to>
      <xdr:col>14</xdr:col>
      <xdr:colOff>389242</xdr:colOff>
      <xdr:row>97</xdr:row>
      <xdr:rowOff>9100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FAAE703B-0779-53E0-6A4B-8BEBDE8036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790575" y="12315825"/>
          <a:ext cx="10266667" cy="3400000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 S" refreshedDate="44938.415825231481" createdVersion="8" refreshedVersion="8" minRefreshableVersion="3" recordCount="148" xr:uid="{6643DFDD-9D7E-42E1-B027-A5A09DF1845E}">
  <cacheSource type="worksheet">
    <worksheetSource ref="A3:P151" sheet="Maison"/>
  </cacheSource>
  <cacheFields count="17">
    <cacheField name="Date" numFmtId="15">
      <sharedItems containsSemiMixedTypes="0" containsNonDate="0" containsDate="1" containsString="0" minDate="2020-01-06T00:00:00" maxDate="2022-10-18T00:00:00" count="148">
        <d v="2020-01-06T00:00:00"/>
        <d v="2020-01-13T00:00:00"/>
        <d v="2020-01-20T00:00:00"/>
        <d v="2020-01-27T00:00:00"/>
        <d v="2020-02-03T00:00:00"/>
        <d v="2020-02-11T00:00:00"/>
        <d v="2020-02-24T00:00:00"/>
        <d v="2020-03-02T00:00:00"/>
        <d v="2020-03-09T00:00:00"/>
        <d v="2020-03-16T00:00:00"/>
        <d v="2020-03-23T00:00:00"/>
        <d v="2020-03-30T00:00:00"/>
        <d v="2020-04-06T00:00:00"/>
        <d v="2020-04-13T00:00:00"/>
        <d v="2020-04-20T00:00:00"/>
        <d v="2020-04-27T00:00:00"/>
        <d v="2020-05-04T00:00:00"/>
        <d v="2020-05-11T00:00:00"/>
        <d v="2020-05-18T00:00:00"/>
        <d v="2020-05-25T00:00:00"/>
        <d v="2020-06-01T00:00:00"/>
        <d v="2020-06-08T00:00:00"/>
        <d v="2020-06-15T00:00:00"/>
        <d v="2020-06-22T00:00:00"/>
        <d v="2020-06-29T00:00:00"/>
        <d v="2020-07-13T00:00:00"/>
        <d v="2020-07-22T00:00:00"/>
        <d v="2020-07-27T00:00:00"/>
        <d v="2020-08-03T00:00:00"/>
        <d v="2020-08-11T00:00:00"/>
        <d v="2020-08-17T00:00:00"/>
        <d v="2020-08-30T00:00:00"/>
        <d v="2020-09-14T00:00:00"/>
        <d v="2020-09-21T00:00:00"/>
        <d v="2020-09-28T00:00:00"/>
        <d v="2020-10-05T00:00:00"/>
        <d v="2020-10-12T00:00:00"/>
        <d v="2020-10-19T00:00:00"/>
        <d v="2020-10-26T00:00:00"/>
        <d v="2020-11-02T00:00:00"/>
        <d v="2020-11-09T00:00:00"/>
        <d v="2020-11-18T00:00:00"/>
        <d v="2020-11-23T00:00:00"/>
        <d v="2020-11-30T00:00:00"/>
        <d v="2020-12-07T00:00:00"/>
        <d v="2020-12-14T00:00:00"/>
        <d v="2020-12-21T00:00:00"/>
        <d v="2020-12-28T00:00:00"/>
        <d v="2021-01-04T00:00:00"/>
        <d v="2021-01-11T00:00:00"/>
        <d v="2021-01-18T00:00:00"/>
        <d v="2021-01-22T00:00:00"/>
        <d v="2021-01-26T00:00:00"/>
        <d v="2021-01-30T00:00:00"/>
        <d v="2021-02-01T00:00:00"/>
        <d v="2021-02-08T00:00:00"/>
        <d v="2021-02-15T00:00:00"/>
        <d v="2021-02-22T00:00:00"/>
        <d v="2021-02-26T00:00:00"/>
        <d v="2021-03-01T00:00:00"/>
        <d v="2021-03-08T00:00:00"/>
        <d v="2021-03-15T00:00:00"/>
        <d v="2021-03-22T00:00:00"/>
        <d v="2021-03-29T00:00:00"/>
        <d v="2021-04-12T00:00:00"/>
        <d v="2021-04-13T00:00:00"/>
        <d v="2021-04-26T00:00:00"/>
        <d v="2021-05-03T00:00:00"/>
        <d v="2021-05-10T00:00:00"/>
        <d v="2021-05-17T00:00:00"/>
        <d v="2021-05-24T00:00:00"/>
        <d v="2021-05-31T00:00:00"/>
        <d v="2021-06-14T00:00:00"/>
        <d v="2021-06-21T00:00:00"/>
        <d v="2021-06-28T00:00:00"/>
        <d v="2021-07-05T00:00:00"/>
        <d v="2021-07-12T00:00:00"/>
        <d v="2021-07-23T00:00:00"/>
        <d v="2021-07-26T00:00:00"/>
        <d v="2021-08-02T00:00:00"/>
        <d v="2021-08-09T00:00:00"/>
        <d v="2021-08-16T00:00:00"/>
        <d v="2021-08-23T00:00:00"/>
        <d v="2021-09-01T00:00:00"/>
        <d v="2021-09-20T00:00:00"/>
        <d v="2021-09-27T00:00:00"/>
        <d v="2021-10-04T00:00:00"/>
        <d v="2021-10-11T00:00:00"/>
        <d v="2021-10-18T00:00:00"/>
        <d v="2021-10-25T00:00:00"/>
        <d v="2021-11-01T00:00:00"/>
        <d v="2021-11-08T00:00:00"/>
        <d v="2021-11-15T00:00:00"/>
        <d v="2021-11-22T00:00:00"/>
        <d v="2021-11-29T00:00:00"/>
        <d v="2021-12-01T00:00:00"/>
        <d v="2021-12-06T00:00:00"/>
        <d v="2021-12-13T00:00:00"/>
        <d v="2021-12-20T00:00:00"/>
        <d v="2021-12-27T00:00:00"/>
        <d v="2022-01-01T00:00:00"/>
        <d v="2022-01-03T00:00:00"/>
        <d v="2022-01-10T00:00:00"/>
        <d v="2022-01-17T00:00:00"/>
        <d v="2022-01-24T00:00:00"/>
        <d v="2022-01-31T00:00:00"/>
        <d v="2022-02-08T00:00:00"/>
        <d v="2022-02-14T00:00:00"/>
        <d v="2022-02-21T00:00:00"/>
        <d v="2022-03-01T00:00:00"/>
        <d v="2022-03-07T00:00:00"/>
        <d v="2022-03-14T00:00:00"/>
        <d v="2022-03-21T00:00:00"/>
        <d v="2022-03-28T00:00:00"/>
        <d v="2022-04-01T00:00:00"/>
        <d v="2022-04-04T00:00:00"/>
        <d v="2022-04-18T00:00:00"/>
        <d v="2022-04-25T00:00:00"/>
        <d v="2022-05-01T00:00:00"/>
        <d v="2022-05-09T00:00:00"/>
        <d v="2022-05-16T00:00:00"/>
        <d v="2022-05-23T00:00:00"/>
        <d v="2022-05-30T00:00:00"/>
        <d v="2022-06-01T00:00:00"/>
        <d v="2022-06-06T00:00:00"/>
        <d v="2022-06-07T00:00:00"/>
        <d v="2022-06-13T00:00:00"/>
        <d v="2022-06-20T00:00:00"/>
        <d v="2022-06-27T00:00:00"/>
        <d v="2022-07-01T00:00:00"/>
        <d v="2022-07-04T00:00:00"/>
        <d v="2022-07-11T00:00:00"/>
        <d v="2022-07-18T00:00:00"/>
        <d v="2022-07-25T00:00:00"/>
        <d v="2022-08-01T00:00:00"/>
        <d v="2022-08-08T00:00:00"/>
        <d v="2022-08-15T00:00:00"/>
        <d v="2022-08-22T00:00:00"/>
        <d v="2022-08-29T00:00:00"/>
        <d v="2022-09-01T00:00:00"/>
        <d v="2022-09-05T00:00:00"/>
        <d v="2022-09-12T00:00:00"/>
        <d v="2022-09-19T00:00:00"/>
        <d v="2022-09-26T00:00:00"/>
        <d v="2022-10-01T00:00:00"/>
        <d v="2022-10-03T00:00:00"/>
        <d v="2022-10-10T00:00:00"/>
        <d v="2022-10-17T00:00:00"/>
      </sharedItems>
      <fieldGroup par="16" base="0">
        <rangePr groupBy="months" startDate="2020-01-06T00:00:00" endDate="2022-10-18T00:00:00"/>
        <groupItems count="14">
          <s v="&lt;06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10/2022"/>
        </groupItems>
      </fieldGroup>
    </cacheField>
    <cacheField name="Jours" numFmtId="1">
      <sharedItems containsSemiMixedTypes="0" containsString="0" containsNumber="1" containsInteger="1" minValue="1" maxValue="19"/>
    </cacheField>
    <cacheField name="Electricité" numFmtId="3">
      <sharedItems containsSemiMixedTypes="0" containsString="0" containsNumber="1" minValue="26021" maxValue="32075.45"/>
    </cacheField>
    <cacheField name="nuit" numFmtId="3">
      <sharedItems containsSemiMixedTypes="0" containsString="0" containsNumber="1" minValue="26647" maxValue="32443"/>
    </cacheField>
    <cacheField name="Eau" numFmtId="164">
      <sharedItems containsString="0" containsBlank="1" containsNumber="1" minValue="379.28" maxValue="587.73699999999997"/>
    </cacheField>
    <cacheField name="Gaz" numFmtId="164">
      <sharedItems containsString="0" containsBlank="1" containsNumber="1" minValue="28546.7" maxValue="34799.406999999999"/>
    </cacheField>
    <cacheField name="KW/jour" numFmtId="164">
      <sharedItems containsString="0" containsBlank="1" containsNumber="1" minValue="0.5499999999992724" maxValue="101"/>
    </cacheField>
    <cacheField name="KW/nuit" numFmtId="164">
      <sharedItems containsString="0" containsBlank="1" containsNumber="1" minValue="2.819999999999709" maxValue="115.5"/>
    </cacheField>
    <cacheField name="Moyenne jour" numFmtId="164">
      <sharedItems containsString="0" containsBlank="1" containsNumber="1" minValue="0.2749999999996362" maxValue="13"/>
    </cacheField>
    <cacheField name="Moyenne nuit" numFmtId="164">
      <sharedItems containsString="0" containsBlank="1" containsNumber="1" minValue="2.8000000000010914" maxValue="15.100000000000364"/>
    </cacheField>
    <cacheField name="Total" numFmtId="164">
      <sharedItems containsString="0" containsBlank="1" containsNumber="1" minValue="3.5828571428568727" maxValue="16.149999999999636"/>
    </cacheField>
    <cacheField name="l./jour" numFmtId="1">
      <sharedItems containsString="0" containsBlank="1" containsNumber="1" minValue="0" maxValue="304.28571428571365"/>
    </cacheField>
    <cacheField name="m³/j" numFmtId="2">
      <sharedItems containsString="0" containsBlank="1" containsNumber="1" minValue="0.46571428571457674" maxValue="19.918571428570949"/>
    </cacheField>
    <cacheField name="Total électricité" numFmtId="2">
      <sharedItems containsString="0" containsBlank="1" containsNumber="1" minValue="13.270000000000437" maxValue="216.5"/>
    </cacheField>
    <cacheField name="Total eau" numFmtId="0">
      <sharedItems containsString="0" containsBlank="1" containsNumber="1" minValue="-565.38" maxValue="566.31500000000005"/>
    </cacheField>
    <cacheField name="Total gaz" numFmtId="0">
      <sharedItems containsString="0" containsBlank="1" containsNumber="1" minValue="-34610.03" maxValue="34618.445" count="142">
        <m/>
        <n v="80.719999999997526"/>
        <n v="81.880000000001019"/>
        <n v="104.40000000000146"/>
        <n v="75.200000000000728"/>
        <n v="95.599999999998545"/>
        <n v="147.20000000000073"/>
        <n v="89.5"/>
        <n v="82.799999999999272"/>
        <n v="68"/>
        <n v="67.400000000001455"/>
        <n v="77.69999999999709"/>
        <n v="68.100000000002183"/>
        <n v="26.899999999997817"/>
        <n v="38.200000000000728"/>
        <n v="25.600000000002183"/>
        <n v="36.799999999999272"/>
        <n v="24.899999999997817"/>
        <n v="37.30000000000291"/>
        <n v="10.5"/>
        <n v="8"/>
        <n v="15.599999999998545"/>
        <n v="21.099999999998545"/>
        <n v="5.6000000000021828"/>
        <n v="4.7000000000007276"/>
        <n v="12.599999999998545"/>
        <n v="9"/>
        <n v="3"/>
        <n v="5"/>
        <n v="15"/>
        <n v="35"/>
        <n v="10.799999999999272"/>
        <n v="28.400000000001455"/>
        <n v="45.799999999999272"/>
        <n v="56.5"/>
        <n v="42.700000000000728"/>
        <n v="47.5"/>
        <n v="68.799999999999272"/>
        <n v="66.200000000000728"/>
        <n v="45.099999999998545"/>
        <n v="76.600000000002183"/>
        <n v="93.5"/>
        <n v="103"/>
        <n v="73"/>
        <n v="79.399999999997817"/>
        <n v="103.10000000000218"/>
        <n v="105.5"/>
        <n v="105.89999999999782"/>
        <n v="49.152000000001863"/>
        <n v="55.557000000000698"/>
        <n v="48.667999999997846"/>
        <n v="27.278000000002066"/>
        <n v="86.985000000000582"/>
        <n v="139.42999999999665"/>
        <n v="71.80000000000291"/>
        <n v="23.090000000000146"/>
        <n v="27.68999999999869"/>
        <n v="80.56000000000131"/>
        <n v="74.649999999997817"/>
        <n v="71.190000000002328"/>
        <n v="55.75"/>
        <n v="119.45999999999913"/>
        <n v="11.979999999999563"/>
        <n v="95.299999999999272"/>
        <n v="50.569999999999709"/>
        <n v="46.299999999999272"/>
        <n v="25.190000000002328"/>
        <n v="32.099999999998545"/>
        <n v="31.06000000000131"/>
        <n v="13.657999999999447"/>
        <n v="4.7119999999995343"/>
        <n v="10.165000000000873"/>
        <n v="10.134999999998399"/>
        <n v="7.069999999999709"/>
        <n v="12.860000000000582"/>
        <n v="2.2999999999992724"/>
        <n v="7.1700000000018917"/>
        <n v="7.2900000000008731"/>
        <n v="5.3699999999989814"/>
        <n v="13.369999999998981"/>
        <n v="14.630000000001019"/>
        <n v="30.610000000000582"/>
        <n v="21.520000000000437"/>
        <n v="32.319999999999709"/>
        <n v="40.259999999998399"/>
        <n v="51.799999999999272"/>
        <n v="49.700000000000728"/>
        <n v="41.600000000002183"/>
        <n v="77"/>
        <n v="69.049999999995634"/>
        <n v="92.330000000001746"/>
        <n v="15.419999999998254"/>
        <n v="76.200000000004366"/>
        <n v="91.459999999999127"/>
        <n v="76.489999999997963"/>
        <n v="93.980000000003201"/>
        <n v="52.169999999998254"/>
        <n v="85.400000000001455"/>
        <n v="99.299999999995634"/>
        <n v="89.700000000004366"/>
        <n v="95.439999999995052"/>
        <n v="87.459999999999127"/>
        <n v="70"/>
        <n v="65.80000000000291"/>
        <n v="67.5"/>
        <n v="61.900000000001455"/>
        <n v="42.19999999999709"/>
        <n v="53"/>
        <n v="25.900000000001455"/>
        <n v="36.200000000004366"/>
        <n v="90.159999999996217"/>
        <n v="23.139999999999418"/>
        <n v="27.200000000004366"/>
        <n v="23.119999999995343"/>
        <n v="7.0800000000017462"/>
        <n v="6.0999999999985448"/>
        <n v="12.660000000003492"/>
        <n v="5.9899999999979627"/>
        <n v="7.7799999999988358"/>
        <n v="-34610.03"/>
        <n v="34618.445"/>
        <n v="5.7150000000037835"/>
        <n v="4.8999999999941792"/>
        <n v="2.6600000000034925"/>
        <n v="2.3470000000015716"/>
        <n v="4.8770000000004075"/>
        <n v="4.0709999999962747"/>
        <n v="3.3770000000004075"/>
        <n v="4.8689999999987776"/>
        <n v="3.5270000000018626"/>
        <n v="3.9539999999979045"/>
        <n v="3.5100000000020373"/>
        <n v="3.2600000000020373"/>
        <n v="1.9429999999993015"/>
        <n v="1.911999999996624"/>
        <n v="5.1450000000040745"/>
        <n v="12.612999999997555"/>
        <n v="23.919999999998254"/>
        <n v="26.669999999998254"/>
        <n v="6.1490000000048894"/>
        <n v="24.877000000000407"/>
        <n v="30.665999999997439"/>
      </sharedItems>
    </cacheField>
    <cacheField name="Années" numFmtId="0" databaseField="0">
      <fieldGroup base="0">
        <rangePr groupBy="years" startDate="2020-01-06T00:00:00" endDate="2022-10-18T00:00:00"/>
        <groupItems count="5">
          <s v="&lt;06/01/2020"/>
          <s v="2020"/>
          <s v="2021"/>
          <s v="2022"/>
          <s v="&gt;18/10/2022"/>
        </groupItems>
      </fieldGroup>
    </cacheField>
  </cacheFields>
  <extLst>
    <ext xmlns:x14="http://schemas.microsoft.com/office/spreadsheetml/2009/9/main" uri="{725AE2AE-9491-48be-B2B4-4EB974FC3084}">
      <x14:pivotCacheDefinition pivotCacheId="186887557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8">
  <r>
    <x v="0"/>
    <n v="7"/>
    <n v="26021"/>
    <n v="26647"/>
    <n v="379.28"/>
    <n v="28546.7"/>
    <m/>
    <m/>
    <m/>
    <m/>
    <m/>
    <m/>
    <m/>
    <m/>
    <m/>
    <x v="0"/>
  </r>
  <r>
    <x v="1"/>
    <n v="7"/>
    <n v="26072.3"/>
    <n v="26691"/>
    <n v="380.97"/>
    <n v="28627.42"/>
    <n v="51.299999999999272"/>
    <n v="44"/>
    <n v="7.3285714285713244"/>
    <n v="6.2857142857142856"/>
    <n v="13.614285714285611"/>
    <n v="241.42857142857923"/>
    <n v="11.531428571428219"/>
    <n v="95.299999999999272"/>
    <n v="1.6900000000000546"/>
    <x v="1"/>
  </r>
  <r>
    <x v="2"/>
    <n v="7"/>
    <n v="26112"/>
    <n v="26729"/>
    <n v="382.47"/>
    <n v="28709.3"/>
    <n v="39.700000000000728"/>
    <n v="38"/>
    <n v="5.6714285714286756"/>
    <n v="5.4285714285714288"/>
    <n v="11.100000000000104"/>
    <n v="214.28571428571428"/>
    <n v="11.697142857143003"/>
    <n v="77.700000000000728"/>
    <n v="1.5"/>
    <x v="2"/>
  </r>
  <r>
    <x v="3"/>
    <n v="7"/>
    <n v="26172"/>
    <n v="26777"/>
    <n v="384.18"/>
    <n v="28813.7"/>
    <n v="60"/>
    <n v="48"/>
    <n v="8.5714285714285712"/>
    <n v="6.8571428571428568"/>
    <n v="15.428571428571427"/>
    <n v="244.28571428571135"/>
    <n v="14.914285714285922"/>
    <n v="108"/>
    <n v="1.7099999999999795"/>
    <x v="3"/>
  </r>
  <r>
    <x v="4"/>
    <n v="7"/>
    <n v="26225"/>
    <n v="26824"/>
    <n v="385.93"/>
    <n v="28888.9"/>
    <n v="53"/>
    <n v="47"/>
    <n v="7.5714285714285712"/>
    <n v="6.7142857142857144"/>
    <n v="14.285714285714285"/>
    <n v="250"/>
    <n v="10.742857142857247"/>
    <n v="100"/>
    <n v="1.75"/>
    <x v="4"/>
  </r>
  <r>
    <x v="5"/>
    <n v="8"/>
    <n v="26278"/>
    <n v="26870"/>
    <n v="387.37"/>
    <n v="28984.5"/>
    <n v="53"/>
    <n v="46"/>
    <n v="6.625"/>
    <n v="5.75"/>
    <n v="12.375"/>
    <n v="179.99999999999972"/>
    <n v="11.949999999999818"/>
    <n v="99"/>
    <n v="1.4399999999999977"/>
    <x v="5"/>
  </r>
  <r>
    <x v="6"/>
    <n v="13"/>
    <n v="26353"/>
    <n v="26956"/>
    <n v="390.05"/>
    <n v="29131.7"/>
    <n v="75"/>
    <n v="86"/>
    <n v="5.7692307692307692"/>
    <n v="6.615384615384615"/>
    <n v="12.384615384615383"/>
    <n v="206.15384615384667"/>
    <n v="11.323076923076979"/>
    <n v="161"/>
    <n v="2.6800000000000068"/>
    <x v="6"/>
  </r>
  <r>
    <x v="7"/>
    <n v="7"/>
    <n v="26398"/>
    <n v="27000"/>
    <n v="391.5"/>
    <n v="29221.200000000001"/>
    <n v="45"/>
    <n v="44"/>
    <n v="6.4285714285714288"/>
    <n v="6.2857142857142856"/>
    <n v="12.714285714285715"/>
    <n v="207.14285714285552"/>
    <n v="12.785714285714286"/>
    <n v="89"/>
    <n v="1.4499999999999886"/>
    <x v="7"/>
  </r>
  <r>
    <x v="8"/>
    <n v="7"/>
    <n v="26445"/>
    <n v="27043"/>
    <n v="392.83"/>
    <n v="29304"/>
    <n v="47"/>
    <n v="43"/>
    <n v="6.7142857142857144"/>
    <n v="6.1428571428571432"/>
    <n v="12.857142857142858"/>
    <n v="189.99999999999773"/>
    <n v="11.828571428571324"/>
    <n v="90"/>
    <n v="1.3299999999999841"/>
    <x v="8"/>
  </r>
  <r>
    <x v="9"/>
    <n v="7"/>
    <n v="26500"/>
    <n v="27090"/>
    <n v="394.57"/>
    <n v="29372"/>
    <n v="55"/>
    <n v="47"/>
    <n v="7.8571428571428568"/>
    <n v="6.7142857142857144"/>
    <n v="14.571428571428571"/>
    <n v="248.57142857142986"/>
    <n v="9.7142857142857135"/>
    <n v="102"/>
    <n v="1.7400000000000091"/>
    <x v="9"/>
  </r>
  <r>
    <x v="10"/>
    <n v="7"/>
    <n v="26556"/>
    <n v="27136"/>
    <n v="396.02"/>
    <n v="29439.4"/>
    <n v="56"/>
    <n v="46"/>
    <n v="8"/>
    <n v="6.5714285714285712"/>
    <n v="14.571428571428571"/>
    <n v="207.14285714285552"/>
    <n v="9.6285714285716359"/>
    <n v="102"/>
    <n v="1.4499999999999886"/>
    <x v="10"/>
  </r>
  <r>
    <x v="11"/>
    <n v="7"/>
    <n v="26610"/>
    <n v="27181"/>
    <n v="397.6"/>
    <n v="29517.1"/>
    <n v="54"/>
    <n v="45"/>
    <n v="7.7142857142857144"/>
    <n v="6.4285714285714288"/>
    <n v="14.142857142857142"/>
    <n v="225.71428571429155"/>
    <n v="11.099999999999584"/>
    <n v="99"/>
    <n v="1.5800000000000409"/>
    <x v="11"/>
  </r>
  <r>
    <x v="12"/>
    <n v="7"/>
    <n v="26665"/>
    <n v="27225"/>
    <n v="399.31"/>
    <n v="29585.200000000001"/>
    <n v="55"/>
    <n v="44"/>
    <n v="7.8571428571428568"/>
    <n v="6.2857142857142856"/>
    <n v="14.142857142857142"/>
    <n v="244.28571428571135"/>
    <n v="9.7285714285717404"/>
    <n v="99"/>
    <n v="1.7099999999999795"/>
    <x v="12"/>
  </r>
  <r>
    <x v="13"/>
    <n v="7"/>
    <n v="26716"/>
    <n v="27265"/>
    <n v="401.31"/>
    <n v="29612.1"/>
    <n v="51"/>
    <n v="40"/>
    <n v="7.2857142857142856"/>
    <n v="5.7142857142857144"/>
    <n v="13"/>
    <n v="285.71428571428572"/>
    <n v="3.8428571428568312"/>
    <n v="91"/>
    <n v="2"/>
    <x v="13"/>
  </r>
  <r>
    <x v="14"/>
    <n v="7"/>
    <n v="26765"/>
    <n v="27308"/>
    <n v="402.93"/>
    <n v="29650.3"/>
    <n v="49"/>
    <n v="43"/>
    <n v="7"/>
    <n v="6.1428571428571432"/>
    <n v="13.142857142857142"/>
    <n v="231.42857142857207"/>
    <n v="5.4571428571429612"/>
    <n v="92"/>
    <n v="1.6200000000000045"/>
    <x v="14"/>
  </r>
  <r>
    <x v="15"/>
    <n v="7"/>
    <n v="26816"/>
    <n v="27349"/>
    <n v="404.75"/>
    <n v="29675.9"/>
    <n v="51"/>
    <n v="41"/>
    <n v="7.2857142857142856"/>
    <n v="5.8571428571428568"/>
    <n v="13.142857142857142"/>
    <n v="259.99999999999903"/>
    <n v="3.6571428571431688"/>
    <n v="92"/>
    <n v="1.8199999999999932"/>
    <x v="15"/>
  </r>
  <r>
    <x v="16"/>
    <n v="7"/>
    <n v="26870"/>
    <n v="27389"/>
    <n v="406.37"/>
    <n v="29712.7"/>
    <n v="54"/>
    <n v="40"/>
    <n v="7.7142857142857144"/>
    <n v="5.7142857142857144"/>
    <n v="13.428571428571429"/>
    <n v="231.42857142857207"/>
    <n v="5.2571428571427532"/>
    <n v="94"/>
    <n v="1.6200000000000045"/>
    <x v="16"/>
  </r>
  <r>
    <x v="17"/>
    <n v="7"/>
    <n v="26916"/>
    <n v="27424"/>
    <n v="407.62"/>
    <n v="29737.599999999999"/>
    <n v="46"/>
    <n v="35"/>
    <n v="6.5714285714285712"/>
    <n v="5"/>
    <n v="11.571428571428571"/>
    <n v="178.57142857142858"/>
    <n v="3.5571428571425452"/>
    <n v="81"/>
    <n v="1.25"/>
    <x v="17"/>
  </r>
  <r>
    <x v="18"/>
    <n v="7"/>
    <n v="26965"/>
    <n v="27461"/>
    <n v="409.05"/>
    <n v="29774.9"/>
    <n v="49"/>
    <n v="37"/>
    <n v="7"/>
    <n v="5.2857142857142856"/>
    <n v="12.285714285714285"/>
    <n v="204.28571428571527"/>
    <n v="5.328571428571844"/>
    <n v="86"/>
    <n v="1.4300000000000068"/>
    <x v="18"/>
  </r>
  <r>
    <x v="19"/>
    <n v="7"/>
    <n v="27008"/>
    <n v="27496"/>
    <n v="410.7"/>
    <n v="29785.4"/>
    <n v="43"/>
    <n v="35"/>
    <n v="6.1428571428571432"/>
    <n v="5"/>
    <n v="11.142857142857142"/>
    <n v="235.71428571428245"/>
    <n v="1.5"/>
    <n v="78"/>
    <n v="1.6499999999999773"/>
    <x v="19"/>
  </r>
  <r>
    <x v="20"/>
    <n v="7"/>
    <n v="27052"/>
    <n v="27544"/>
    <n v="412.4"/>
    <n v="29793.4"/>
    <n v="44"/>
    <n v="48"/>
    <n v="6.2857142857142856"/>
    <n v="6.8571428571428568"/>
    <n v="13.142857142857142"/>
    <n v="242.85714285714124"/>
    <n v="1.1428571428571428"/>
    <n v="92"/>
    <n v="1.6999999999999886"/>
    <x v="20"/>
  </r>
  <r>
    <x v="21"/>
    <n v="7"/>
    <n v="27094"/>
    <n v="27582"/>
    <n v="414.06"/>
    <n v="29809"/>
    <n v="42"/>
    <n v="38"/>
    <n v="6"/>
    <n v="5.4285714285714288"/>
    <n v="11.428571428571429"/>
    <n v="237.14285714286072"/>
    <n v="2.2285714285712208"/>
    <n v="80"/>
    <n v="1.660000000000025"/>
    <x v="21"/>
  </r>
  <r>
    <x v="22"/>
    <n v="7"/>
    <n v="27139"/>
    <n v="27624"/>
    <n v="415.73"/>
    <n v="29830.1"/>
    <n v="45"/>
    <n v="42"/>
    <n v="6.4285714285714288"/>
    <n v="6"/>
    <n v="12.428571428571429"/>
    <n v="238.57142857143086"/>
    <n v="3.0142857142855064"/>
    <n v="87"/>
    <n v="1.6700000000000159"/>
    <x v="22"/>
  </r>
  <r>
    <x v="23"/>
    <n v="7"/>
    <n v="27181"/>
    <n v="27663"/>
    <n v="417.62"/>
    <n v="29835.7"/>
    <n v="42"/>
    <n v="39"/>
    <n v="6"/>
    <n v="5.5714285714285712"/>
    <n v="11.571428571428571"/>
    <n v="269.99999999999807"/>
    <n v="0.8000000000003118"/>
    <n v="81"/>
    <n v="1.8899999999999864"/>
    <x v="23"/>
  </r>
  <r>
    <x v="24"/>
    <n v="7"/>
    <n v="27222"/>
    <n v="27708"/>
    <n v="419.28"/>
    <n v="29840.400000000001"/>
    <n v="41"/>
    <n v="45"/>
    <n v="5.8571428571428568"/>
    <n v="6.4285714285714288"/>
    <n v="12.285714285714285"/>
    <n v="237.14285714285259"/>
    <n v="0.6714285714286754"/>
    <n v="86"/>
    <n v="1.6599999999999682"/>
    <x v="24"/>
  </r>
  <r>
    <x v="25"/>
    <n v="14"/>
    <n v="27304"/>
    <n v="27787"/>
    <n v="421.57"/>
    <n v="29853"/>
    <n v="82"/>
    <n v="79"/>
    <n v="5.8571428571428568"/>
    <n v="5.6428571428571432"/>
    <n v="11.5"/>
    <n v="163.57142857143003"/>
    <n v="0.89999999999989611"/>
    <n v="161"/>
    <n v="2.2900000000000205"/>
    <x v="25"/>
  </r>
  <r>
    <x v="26"/>
    <n v="9"/>
    <n v="27378"/>
    <n v="27838"/>
    <n v="423.56"/>
    <n v="29862"/>
    <n v="74"/>
    <n v="51"/>
    <n v="8.2222222222222214"/>
    <n v="5.666666666666667"/>
    <n v="13.888888888888889"/>
    <n v="221.11111111111211"/>
    <n v="1"/>
    <n v="125"/>
    <n v="1.9900000000000091"/>
    <x v="26"/>
  </r>
  <r>
    <x v="27"/>
    <n v="5"/>
    <n v="27399"/>
    <n v="27876"/>
    <n v="424.68"/>
    <n v="29865"/>
    <n v="21"/>
    <n v="38"/>
    <n v="4.2"/>
    <n v="7.6"/>
    <n v="11.8"/>
    <n v="224.00000000000091"/>
    <n v="0.6"/>
    <n v="59"/>
    <n v="1.1200000000000045"/>
    <x v="27"/>
  </r>
  <r>
    <x v="28"/>
    <n v="7"/>
    <n v="27439"/>
    <n v="27923"/>
    <n v="426.32"/>
    <n v="29870"/>
    <n v="40"/>
    <n v="47"/>
    <n v="5.7142857142857144"/>
    <n v="6.7142857142857144"/>
    <n v="12.428571428571429"/>
    <n v="234.28571428571234"/>
    <n v="0.7142857142857143"/>
    <n v="87"/>
    <n v="1.6399999999999864"/>
    <x v="28"/>
  </r>
  <r>
    <x v="29"/>
    <n v="8"/>
    <n v="27486"/>
    <n v="27975"/>
    <n v="428.25"/>
    <n v="29875"/>
    <n v="47"/>
    <n v="52"/>
    <n v="5.875"/>
    <n v="6.5"/>
    <n v="12.375"/>
    <n v="241.25000000000085"/>
    <n v="0.625"/>
    <n v="99"/>
    <n v="1.9300000000000068"/>
    <x v="28"/>
  </r>
  <r>
    <x v="30"/>
    <n v="6"/>
    <n v="27523"/>
    <n v="28013"/>
    <n v="429.68"/>
    <n v="29878"/>
    <n v="37"/>
    <n v="38"/>
    <n v="6.166666666666667"/>
    <n v="6.333333333333333"/>
    <n v="12.5"/>
    <n v="238.33333333333448"/>
    <n v="0.5"/>
    <n v="75"/>
    <n v="1.4300000000000068"/>
    <x v="27"/>
  </r>
  <r>
    <x v="31"/>
    <n v="13"/>
    <n v="27610"/>
    <n v="28107"/>
    <n v="433"/>
    <n v="29893"/>
    <n v="87"/>
    <n v="94"/>
    <n v="6.6923076923076925"/>
    <n v="7.2307692307692308"/>
    <n v="13.923076923076923"/>
    <n v="255.38461538461485"/>
    <n v="1.1538461538461537"/>
    <n v="181"/>
    <n v="3.3199999999999932"/>
    <x v="29"/>
  </r>
  <r>
    <x v="32"/>
    <n v="15"/>
    <n v="27702"/>
    <n v="28201"/>
    <n v="436.58"/>
    <n v="29928"/>
    <n v="92"/>
    <n v="94"/>
    <n v="6.1333333333333337"/>
    <n v="6.2666666666666666"/>
    <n v="12.4"/>
    <n v="238.66666666666561"/>
    <n v="2.3333333333333335"/>
    <n v="186"/>
    <n v="3.5799999999999841"/>
    <x v="30"/>
  </r>
  <r>
    <x v="33"/>
    <n v="7"/>
    <n v="27752"/>
    <n v="28245"/>
    <n v="438.71"/>
    <n v="29938.799999999999"/>
    <n v="50"/>
    <n v="44"/>
    <n v="7.1428571428571432"/>
    <n v="6.2857142857142856"/>
    <n v="13.428571428571429"/>
    <n v="304.28571428571365"/>
    <n v="1.542857142857039"/>
    <n v="94"/>
    <n v="2.1299999999999955"/>
    <x v="31"/>
  </r>
  <r>
    <x v="34"/>
    <n v="7"/>
    <n v="27805"/>
    <n v="28294"/>
    <n v="440.5"/>
    <n v="29967.200000000001"/>
    <n v="53"/>
    <n v="49"/>
    <n v="7.5714285714285712"/>
    <n v="7"/>
    <n v="14.571428571428571"/>
    <n v="255.71428571428865"/>
    <n v="4.0571428571430648"/>
    <n v="102"/>
    <n v="1.7900000000000205"/>
    <x v="32"/>
  </r>
  <r>
    <x v="35"/>
    <n v="7"/>
    <n v="27854"/>
    <n v="28340"/>
    <n v="442.15"/>
    <n v="30004"/>
    <n v="49"/>
    <n v="46"/>
    <n v="7"/>
    <n v="6.5714285714285712"/>
    <n v="13.571428571428571"/>
    <n v="235.71428571428245"/>
    <n v="5.2571428571427532"/>
    <n v="95"/>
    <n v="1.6499999999999773"/>
    <x v="16"/>
  </r>
  <r>
    <x v="36"/>
    <n v="7"/>
    <n v="27895"/>
    <n v="28386"/>
    <n v="443.9"/>
    <n v="30049.8"/>
    <n v="41"/>
    <n v="46"/>
    <n v="5.8571428571428568"/>
    <n v="6.5714285714285712"/>
    <n v="12.428571428571427"/>
    <n v="250"/>
    <n v="6.5428571428570388"/>
    <n v="87"/>
    <n v="1.75"/>
    <x v="33"/>
  </r>
  <r>
    <x v="37"/>
    <n v="7"/>
    <n v="27943"/>
    <n v="28434"/>
    <n v="445.46"/>
    <n v="30106.3"/>
    <n v="48"/>
    <n v="48"/>
    <n v="6.8571428571428568"/>
    <n v="6.8571428571428568"/>
    <n v="13.714285714285714"/>
    <n v="222.85714285714317"/>
    <n v="8.0714285714285712"/>
    <n v="96"/>
    <n v="1.5600000000000023"/>
    <x v="34"/>
  </r>
  <r>
    <x v="38"/>
    <n v="7"/>
    <n v="27988"/>
    <n v="28486"/>
    <n v="447.23"/>
    <n v="30149"/>
    <n v="45"/>
    <n v="52"/>
    <n v="6.4285714285714288"/>
    <n v="7.4285714285714288"/>
    <n v="13.857142857142858"/>
    <n v="252.85714285714838"/>
    <n v="6.1000000000001036"/>
    <n v="97"/>
    <n v="1.7700000000000387"/>
    <x v="35"/>
  </r>
  <r>
    <x v="39"/>
    <n v="7"/>
    <n v="28034"/>
    <n v="28530"/>
    <n v="448.73"/>
    <n v="30196.5"/>
    <n v="46"/>
    <n v="44"/>
    <n v="6.5714285714285712"/>
    <n v="6.2857142857142856"/>
    <n v="12.857142857142858"/>
    <n v="214.28571428571428"/>
    <n v="6.7857142857142856"/>
    <n v="90"/>
    <n v="1.5"/>
    <x v="36"/>
  </r>
  <r>
    <x v="40"/>
    <n v="7"/>
    <n v="28084"/>
    <n v="28577"/>
    <n v="450.42"/>
    <n v="30265.3"/>
    <n v="50"/>
    <n v="47"/>
    <n v="7.1428571428571432"/>
    <n v="6.7142857142857144"/>
    <n v="13.857142857142858"/>
    <n v="241.4285714285711"/>
    <n v="9.8285714285713244"/>
    <n v="97"/>
    <n v="1.6899999999999977"/>
    <x v="37"/>
  </r>
  <r>
    <x v="41"/>
    <n v="9"/>
    <n v="28150"/>
    <n v="28633"/>
    <n v="452.7"/>
    <n v="30331.5"/>
    <n v="66"/>
    <n v="56"/>
    <n v="7.333333333333333"/>
    <n v="6.2222222222222223"/>
    <n v="13.555555555555555"/>
    <n v="253.3333333333303"/>
    <n v="7.355555555555636"/>
    <n v="122"/>
    <n v="2.2799999999999727"/>
    <x v="38"/>
  </r>
  <r>
    <x v="42"/>
    <n v="5"/>
    <n v="28182"/>
    <n v="28680"/>
    <n v="454.1"/>
    <n v="30376.6"/>
    <n v="32"/>
    <n v="47"/>
    <n v="6.4"/>
    <n v="9.4"/>
    <n v="15.8"/>
    <n v="280.00000000000682"/>
    <n v="9.0199999999997083"/>
    <n v="79"/>
    <n v="1.4000000000000341"/>
    <x v="39"/>
  </r>
  <r>
    <x v="43"/>
    <n v="7"/>
    <n v="28227"/>
    <n v="28728"/>
    <n v="455.9"/>
    <n v="30453.200000000001"/>
    <n v="45"/>
    <n v="48"/>
    <n v="6.4285714285714288"/>
    <n v="6.8571428571428568"/>
    <n v="13.285714285714285"/>
    <n v="257.14285714285063"/>
    <n v="10.942857142857454"/>
    <n v="93"/>
    <n v="1.7999999999999545"/>
    <x v="40"/>
  </r>
  <r>
    <x v="44"/>
    <n v="7"/>
    <n v="28278.3"/>
    <n v="28766.7"/>
    <n v="457.8"/>
    <n v="30546.7"/>
    <n v="51.299999999999272"/>
    <n v="38.700000000000728"/>
    <n v="7.3285714285713244"/>
    <n v="5.5285714285715324"/>
    <n v="12.857142857142858"/>
    <n v="271.42857142857628"/>
    <n v="13.357142857142858"/>
    <n v="90"/>
    <n v="1.9000000000000341"/>
    <x v="41"/>
  </r>
  <r>
    <x v="45"/>
    <n v="7"/>
    <n v="28336.5"/>
    <n v="28819.1"/>
    <n v="459.7"/>
    <n v="30649.7"/>
    <n v="58.200000000000728"/>
    <n v="52.399999999997817"/>
    <n v="8.314285714285818"/>
    <n v="7.485714285713974"/>
    <n v="15.799999999999791"/>
    <n v="271.4285714285682"/>
    <n v="14.714285714285714"/>
    <n v="110.59999999999854"/>
    <n v="1.8999999999999773"/>
    <x v="42"/>
  </r>
  <r>
    <x v="46"/>
    <n v="7"/>
    <n v="28382"/>
    <n v="28866"/>
    <n v="461.2"/>
    <n v="30722.7"/>
    <n v="45.5"/>
    <n v="46.900000000001455"/>
    <n v="6.5"/>
    <n v="6.700000000000208"/>
    <n v="13.200000000000209"/>
    <n v="214.28571428571428"/>
    <n v="10.428571428571429"/>
    <n v="92.400000000001455"/>
    <n v="1.5"/>
    <x v="43"/>
  </r>
  <r>
    <x v="47"/>
    <n v="7"/>
    <n v="28435"/>
    <n v="28914"/>
    <n v="462.9"/>
    <n v="30802.1"/>
    <n v="53"/>
    <n v="48"/>
    <n v="7.5714285714285712"/>
    <n v="6.8571428571428568"/>
    <n v="14.428571428571427"/>
    <n v="242.85714285714124"/>
    <n v="11.342857142856831"/>
    <n v="101"/>
    <n v="1.6999999999999886"/>
    <x v="44"/>
  </r>
  <r>
    <x v="48"/>
    <n v="7"/>
    <n v="28476"/>
    <n v="28966"/>
    <n v="464.71"/>
    <n v="30905.200000000001"/>
    <n v="41"/>
    <n v="52"/>
    <n v="5.8571428571428568"/>
    <n v="7.4285714285714288"/>
    <n v="13.285714285714285"/>
    <n v="258.5714285714289"/>
    <n v="14.72857142857174"/>
    <n v="93"/>
    <n v="1.8100000000000023"/>
    <x v="45"/>
  </r>
  <r>
    <x v="49"/>
    <n v="7"/>
    <n v="28521"/>
    <n v="29003"/>
    <n v="466.18"/>
    <n v="31010.7"/>
    <n v="45"/>
    <n v="37"/>
    <n v="6.4285714285714288"/>
    <n v="5.2857142857142856"/>
    <n v="11.714285714285715"/>
    <n v="210.00000000000389"/>
    <n v="15.071428571428571"/>
    <n v="82"/>
    <n v="1.4700000000000273"/>
    <x v="46"/>
  </r>
  <r>
    <x v="50"/>
    <n v="7"/>
    <n v="28570"/>
    <n v="29037"/>
    <n v="468.18"/>
    <n v="31116.6"/>
    <n v="49"/>
    <n v="34"/>
    <n v="7"/>
    <n v="4.8571428571428568"/>
    <n v="11.857142857142858"/>
    <n v="285.71428571428572"/>
    <n v="15.128571428571117"/>
    <n v="83"/>
    <n v="2"/>
    <x v="47"/>
  </r>
  <r>
    <x v="51"/>
    <n v="4"/>
    <n v="28613.7"/>
    <n v="29048.7"/>
    <n v="469.226"/>
    <n v="31165.752"/>
    <n v="43.700000000000728"/>
    <n v="11.700000000000728"/>
    <n v="10.925000000000182"/>
    <n v="2.9250000000001819"/>
    <n v="13.850000000000364"/>
    <n v="261.49999999999807"/>
    <n v="12.288000000000466"/>
    <n v="55.400000000001455"/>
    <n v="1.0459999999999923"/>
    <x v="48"/>
  </r>
  <r>
    <x v="52"/>
    <n v="4"/>
    <n v="28624"/>
    <n v="29071.599999999999"/>
    <n v="469.94900000000001"/>
    <n v="31221.309000000001"/>
    <n v="10.299999999999272"/>
    <n v="22.899999999997817"/>
    <n v="2.5749999999998181"/>
    <n v="5.7249999999994543"/>
    <n v="8.2999999999992724"/>
    <n v="180.7500000000033"/>
    <n v="13.889250000000175"/>
    <n v="33.19999999999709"/>
    <n v="0.72300000000001319"/>
    <x v="49"/>
  </r>
  <r>
    <x v="53"/>
    <n v="4"/>
    <n v="28669.599999999999"/>
    <n v="29084.9"/>
    <n v="471.08"/>
    <n v="31269.976999999999"/>
    <n v="45.599999999998545"/>
    <n v="13.30000000000291"/>
    <n v="11.399999999999636"/>
    <n v="3.3250000000007276"/>
    <n v="14.725000000000364"/>
    <n v="282.74999999999295"/>
    <n v="12.166999999999462"/>
    <n v="58.900000000001455"/>
    <n v="1.1309999999999718"/>
    <x v="50"/>
  </r>
  <r>
    <x v="54"/>
    <n v="2"/>
    <n v="28671.599999999999"/>
    <n v="29104.7"/>
    <n v="471.44099999999997"/>
    <n v="31297.255000000001"/>
    <n v="2"/>
    <n v="19.799999999999272"/>
    <n v="1"/>
    <n v="9.8999999999996362"/>
    <n v="10.899999999999636"/>
    <n v="180.499999999995"/>
    <n v="13.639000000001033"/>
    <n v="21.799999999999272"/>
    <n v="0.36099999999999"/>
    <x v="51"/>
  </r>
  <r>
    <x v="55"/>
    <n v="7"/>
    <n v="28729.599999999999"/>
    <n v="29136.3"/>
    <n v="473.16"/>
    <n v="31384.240000000002"/>
    <n v="58"/>
    <n v="31.599999999998545"/>
    <n v="8.2857142857142865"/>
    <n v="4.5142857142855064"/>
    <n v="12.799999999999793"/>
    <n v="245.57142857143586"/>
    <n v="12.426428571428655"/>
    <n v="89.599999999998545"/>
    <n v="1.7190000000000509"/>
    <x v="52"/>
  </r>
  <r>
    <x v="56"/>
    <n v="7"/>
    <n v="28779.9"/>
    <n v="29186.2"/>
    <n v="475.11"/>
    <n v="31523.67"/>
    <n v="50.30000000000291"/>
    <n v="49.900000000001455"/>
    <n v="7.1857142857147016"/>
    <n v="7.1285714285716368"/>
    <n v="14.314285714286338"/>
    <n v="278.57142857142696"/>
    <n v="19.918571428570949"/>
    <n v="100.20000000000437"/>
    <n v="1.9499999999999886"/>
    <x v="53"/>
  </r>
  <r>
    <x v="57"/>
    <n v="7"/>
    <n v="28829.200000000001"/>
    <n v="29217.9"/>
    <n v="476.74"/>
    <n v="31595.47"/>
    <n v="49.299999999999272"/>
    <n v="31.700000000000728"/>
    <n v="7.0428571428570388"/>
    <n v="4.5285714285715324"/>
    <n v="11.571428571428571"/>
    <n v="232.85714285714221"/>
    <n v="10.257142857143274"/>
    <n v="81"/>
    <n v="1.6299999999999955"/>
    <x v="54"/>
  </r>
  <r>
    <x v="58"/>
    <n v="4"/>
    <n v="28867"/>
    <n v="29229.5"/>
    <n v="477.89"/>
    <n v="31618.560000000001"/>
    <n v="37.799999999999272"/>
    <n v="11.599999999998545"/>
    <n v="9.4499999999998181"/>
    <n v="2.8999999999996362"/>
    <n v="12.349999999999454"/>
    <n v="287.49999999999432"/>
    <n v="5.7725000000000364"/>
    <n v="49.399999999997817"/>
    <n v="1.1499999999999773"/>
    <x v="55"/>
  </r>
  <r>
    <x v="59"/>
    <n v="3"/>
    <n v="28872.9"/>
    <n v="29248.7"/>
    <n v="478.20100000000002"/>
    <n v="31646.25"/>
    <n v="5.9000000000014552"/>
    <n v="19.200000000000728"/>
    <n v="1.9666666666671517"/>
    <n v="6.4000000000002428"/>
    <n v="8.3666666666673954"/>
    <n v="103.66666666667849"/>
    <n v="9.2299999999995634"/>
    <n v="25.100000000002183"/>
    <n v="0.31100000000003547"/>
    <x v="56"/>
  </r>
  <r>
    <x v="60"/>
    <n v="7"/>
    <n v="28923.8"/>
    <n v="29298.799999999999"/>
    <n v="480.22"/>
    <n v="31726.81"/>
    <n v="50.899999999997817"/>
    <n v="50.099999999998545"/>
    <n v="7.2714285714282596"/>
    <n v="7.1571428571426496"/>
    <n v="14.428571428570908"/>
    <n v="288.42857142857218"/>
    <n v="11.508571428571615"/>
    <n v="100.99999999999636"/>
    <n v="2.0190000000000055"/>
    <x v="57"/>
  </r>
  <r>
    <x v="61"/>
    <n v="7"/>
    <n v="28976.1"/>
    <n v="29323.1"/>
    <n v="481.42"/>
    <n v="31801.46"/>
    <n v="52.299999999999272"/>
    <n v="24.299999999999272"/>
    <n v="7.4714285714284676"/>
    <n v="3.4714285714284676"/>
    <n v="10.942857142856935"/>
    <n v="171.4285714285698"/>
    <n v="10.664285714285402"/>
    <n v="76.599999999998545"/>
    <n v="1.1999999999999886"/>
    <x v="58"/>
  </r>
  <r>
    <x v="62"/>
    <n v="7"/>
    <n v="29024.6"/>
    <n v="29358.5"/>
    <n v="482.79"/>
    <n v="31872.65"/>
    <n v="48.5"/>
    <n v="35.400000000001455"/>
    <n v="6.9285714285714288"/>
    <n v="5.0571428571430648"/>
    <n v="11.985714285714494"/>
    <n v="195.71428571428638"/>
    <n v="10.170000000000332"/>
    <n v="83.900000000001455"/>
    <n v="1.3700000000000045"/>
    <x v="59"/>
  </r>
  <r>
    <x v="63"/>
    <n v="7"/>
    <n v="29075.599999999999"/>
    <n v="29388.799999999999"/>
    <n v="484.09399999999999"/>
    <n v="31928.400000000001"/>
    <n v="51"/>
    <n v="30.299999999999272"/>
    <n v="7.2857142857142856"/>
    <n v="4.3285714285713244"/>
    <n v="11.614285714285611"/>
    <n v="186.28571428571053"/>
    <n v="7.9642857142857144"/>
    <n v="81.299999999999272"/>
    <n v="1.3039999999999736"/>
    <x v="60"/>
  </r>
  <r>
    <x v="64"/>
    <n v="14"/>
    <n v="29170"/>
    <n v="29487.7"/>
    <n v="487.67"/>
    <n v="32047.86"/>
    <n v="94.400000000001455"/>
    <n v="98.900000000001455"/>
    <n v="6.7428571428572468"/>
    <n v="7.064285714285818"/>
    <n v="13.807142857143065"/>
    <n v="255.42857142857298"/>
    <n v="8.5328571428570807"/>
    <n v="193.30000000000291"/>
    <n v="3.5760000000000218"/>
    <x v="61"/>
  </r>
  <r>
    <x v="65"/>
    <n v="1"/>
    <n v="29183"/>
    <n v="29490.7"/>
    <n v="487.93"/>
    <n v="32059.84"/>
    <n v="13"/>
    <n v="3"/>
    <n v="13"/>
    <n v="3"/>
    <n v="16"/>
    <n v="259.99999999999091"/>
    <n v="11.979999999999563"/>
    <n v="16"/>
    <n v="0.25999999999999091"/>
    <x v="62"/>
  </r>
  <r>
    <x v="66"/>
    <n v="13"/>
    <n v="29251.4"/>
    <n v="29558.2"/>
    <n v="490.322"/>
    <n v="32155.14"/>
    <n v="68.400000000001455"/>
    <n v="67.5"/>
    <n v="5.2615384615385734"/>
    <n v="5.1923076923076925"/>
    <n v="10.453846153846266"/>
    <n v="183.99999999999969"/>
    <n v="7.3307692307691745"/>
    <n v="135.90000000000146"/>
    <n v="2.3919999999999959"/>
    <x v="63"/>
  </r>
  <r>
    <x v="67"/>
    <n v="7"/>
    <n v="29304.7"/>
    <n v="29607.4"/>
    <n v="492.31599999999997"/>
    <n v="32205.71"/>
    <n v="53.299999999999272"/>
    <n v="49.200000000000728"/>
    <n v="7.61428571428561"/>
    <n v="7.0285714285715324"/>
    <n v="14.642857142857142"/>
    <n v="284.85714285713874"/>
    <n v="7.2242857142856725"/>
    <n v="102.5"/>
    <n v="1.9939999999999714"/>
    <x v="64"/>
  </r>
  <r>
    <x v="68"/>
    <n v="7"/>
    <n v="29354.6"/>
    <n v="29652"/>
    <n v="494"/>
    <n v="32252.01"/>
    <n v="49.899999999997817"/>
    <n v="44.599999999998545"/>
    <n v="7.1285714285711164"/>
    <n v="6.3714285714283632"/>
    <n v="13.49999999999948"/>
    <n v="240.57142857143228"/>
    <n v="6.61428571428561"/>
    <n v="94.499999999996362"/>
    <n v="1.6840000000000259"/>
    <x v="65"/>
  </r>
  <r>
    <x v="69"/>
    <n v="7"/>
    <n v="29389.5"/>
    <n v="29695.1"/>
    <n v="495.16"/>
    <n v="32277.200000000001"/>
    <n v="34.900000000001455"/>
    <n v="43.099999999998545"/>
    <n v="4.9857142857144936"/>
    <n v="6.1571428571426496"/>
    <n v="11.142857142857142"/>
    <n v="165.71428571428928"/>
    <n v="3.5985714285717614"/>
    <n v="78"/>
    <n v="1.160000000000025"/>
    <x v="66"/>
  </r>
  <r>
    <x v="70"/>
    <n v="7"/>
    <n v="29438.400000000001"/>
    <n v="29730.3"/>
    <n v="496.56"/>
    <n v="32309.3"/>
    <n v="48.900000000001455"/>
    <n v="35.200000000000728"/>
    <n v="6.9857142857144936"/>
    <n v="5.0285714285715324"/>
    <n v="12.014285714286025"/>
    <n v="199.99999999999676"/>
    <n v="4.5857142857140776"/>
    <n v="84.100000000002183"/>
    <n v="1.3999999999999773"/>
    <x v="67"/>
  </r>
  <r>
    <x v="71"/>
    <n v="7"/>
    <n v="29486.799999999999"/>
    <n v="29762.2"/>
    <n v="497.95"/>
    <n v="32340.36"/>
    <n v="48.399999999997817"/>
    <n v="31.900000000001455"/>
    <n v="6.9142857142854028"/>
    <n v="4.5571428571430648"/>
    <n v="11.471428571428469"/>
    <n v="198.57142857142662"/>
    <n v="4.4371428571430442"/>
    <n v="80.299999999999272"/>
    <n v="1.3899999999999864"/>
    <x v="68"/>
  </r>
  <r>
    <x v="72"/>
    <n v="14"/>
    <n v="29569.1"/>
    <n v="29848"/>
    <n v="501.38600000000002"/>
    <n v="32354.018"/>
    <n v="82.299999999999272"/>
    <n v="85.799999999999272"/>
    <n v="5.8785714285713766"/>
    <n v="6.1285714285713766"/>
    <n v="12.007142857142753"/>
    <n v="245.42857142857397"/>
    <n v="0.97557142857138912"/>
    <n v="168.09999999999854"/>
    <n v="3.4360000000000355"/>
    <x v="69"/>
  </r>
  <r>
    <x v="73"/>
    <n v="7"/>
    <n v="29612.5"/>
    <n v="29894.5"/>
    <n v="503.29700000000003"/>
    <n v="32358.73"/>
    <n v="43.400000000001455"/>
    <n v="46.5"/>
    <n v="6.200000000000208"/>
    <n v="6.6428571428571432"/>
    <n v="12.842857142857351"/>
    <n v="273.00000000000017"/>
    <n v="0.67314285714279065"/>
    <n v="89.900000000001455"/>
    <n v="1.9110000000000014"/>
    <x v="70"/>
  </r>
  <r>
    <x v="74"/>
    <n v="7"/>
    <n v="29660.5"/>
    <n v="29932.3"/>
    <n v="504.62"/>
    <n v="32368.895"/>
    <n v="48"/>
    <n v="37.799999999999272"/>
    <n v="6.8571428571428568"/>
    <n v="5.3999999999998964"/>
    <n v="12.257142857142753"/>
    <n v="188.99999999999702"/>
    <n v="1.452142857142982"/>
    <n v="85.799999999999272"/>
    <n v="1.3229999999999791"/>
    <x v="71"/>
  </r>
  <r>
    <x v="75"/>
    <n v="7"/>
    <n v="29713.599999999999"/>
    <n v="29978"/>
    <n v="504.91"/>
    <n v="32379.03"/>
    <n v="53.099999999998545"/>
    <n v="45.700000000000728"/>
    <n v="7.5857142857140776"/>
    <n v="6.5285714285715324"/>
    <n v="14.114285714285611"/>
    <n v="41.428571428574351"/>
    <n v="1.4478571428569142"/>
    <n v="98.799999999999272"/>
    <n v="0.29000000000002046"/>
    <x v="72"/>
  </r>
  <r>
    <x v="76"/>
    <n v="7"/>
    <n v="29755.599999999999"/>
    <n v="30014.400000000001"/>
    <n v="504.91"/>
    <n v="32386.1"/>
    <n v="42"/>
    <n v="36.400000000001455"/>
    <n v="6"/>
    <n v="5.200000000000208"/>
    <n v="11.200000000000209"/>
    <n v="0"/>
    <n v="1.0099999999999585"/>
    <n v="78.400000000001455"/>
    <n v="0"/>
    <x v="73"/>
  </r>
  <r>
    <x v="77"/>
    <n v="11"/>
    <n v="29825.599999999999"/>
    <n v="30056.2"/>
    <n v="504.91"/>
    <n v="32398.959999999999"/>
    <n v="70"/>
    <n v="41.799999999999272"/>
    <n v="6.3636363636363633"/>
    <n v="3.7999999999999337"/>
    <n v="10.163636363636297"/>
    <n v="0"/>
    <n v="1.169090909090962"/>
    <n v="111.79999999999927"/>
    <n v="0"/>
    <x v="74"/>
  </r>
  <r>
    <x v="78"/>
    <n v="3"/>
    <n v="29839.4"/>
    <n v="30088.2"/>
    <n v="504.91"/>
    <n v="32401.26"/>
    <n v="13.80000000000291"/>
    <n v="32"/>
    <n v="4.6000000000009704"/>
    <n v="10.666666666666666"/>
    <n v="15.266666666667636"/>
    <n v="0"/>
    <n v="0.76666666666642413"/>
    <n v="45.80000000000291"/>
    <n v="0"/>
    <x v="75"/>
  </r>
  <r>
    <x v="79"/>
    <n v="7"/>
    <n v="29877.1"/>
    <n v="30128.1"/>
    <n v="504.91"/>
    <n v="32408.43"/>
    <n v="37.69999999999709"/>
    <n v="39.899999999997817"/>
    <n v="5.3857142857138696"/>
    <n v="5.6999999999996884"/>
    <n v="11.085714285713557"/>
    <n v="0"/>
    <n v="1.0242857142859845"/>
    <n v="77.599999999994907"/>
    <n v="0"/>
    <x v="76"/>
  </r>
  <r>
    <x v="80"/>
    <n v="7"/>
    <n v="29908.5"/>
    <n v="30171.4"/>
    <n v="504.91"/>
    <n v="32415.72"/>
    <n v="31.400000000001455"/>
    <n v="43.30000000000291"/>
    <n v="4.4857142857144936"/>
    <n v="6.1857142857147016"/>
    <n v="10.671428571429196"/>
    <n v="0"/>
    <n v="1.0414285714286962"/>
    <n v="74.700000000004366"/>
    <n v="0"/>
    <x v="77"/>
  </r>
  <r>
    <x v="81"/>
    <n v="7"/>
    <n v="29934.799999999999"/>
    <n v="30213.200000000001"/>
    <n v="505.392"/>
    <n v="32421.09"/>
    <n v="26.299999999999272"/>
    <n v="41.799999999999272"/>
    <n v="3.7571428571427532"/>
    <n v="5.9714285714284676"/>
    <n v="9.7285714285712217"/>
    <n v="68.857142857138697"/>
    <n v="0.76714285714271158"/>
    <n v="68.099999999998545"/>
    <n v="0.4819999999999709"/>
    <x v="78"/>
  </r>
  <r>
    <x v="82"/>
    <n v="7"/>
    <n v="29978.799999999999"/>
    <n v="30262"/>
    <n v="507.02600000000001"/>
    <n v="32434.46"/>
    <n v="44"/>
    <n v="48.799999999999272"/>
    <n v="6.2857142857142856"/>
    <n v="6.9714285714284676"/>
    <n v="13.257142857142753"/>
    <n v="233.42857142857352"/>
    <n v="1.9099999999998545"/>
    <n v="92.799999999999272"/>
    <n v="1.6340000000000146"/>
    <x v="79"/>
  </r>
  <r>
    <x v="83"/>
    <n v="9"/>
    <n v="30032"/>
    <n v="30298.5"/>
    <n v="508.50900000000001"/>
    <n v="32449.09"/>
    <n v="53.200000000000728"/>
    <n v="36.5"/>
    <n v="5.9111111111111923"/>
    <n v="4.0555555555555554"/>
    <n v="9.9666666666667467"/>
    <n v="164.77777777777823"/>
    <n v="1.6255555555556687"/>
    <n v="89.700000000000728"/>
    <n v="1.4830000000000041"/>
    <x v="80"/>
  </r>
  <r>
    <x v="84"/>
    <n v="19"/>
    <n v="30133"/>
    <n v="30414"/>
    <n v="512.11"/>
    <n v="32479.7"/>
    <n v="101"/>
    <n v="115.5"/>
    <n v="5.3157894736842106"/>
    <n v="6.0789473684210522"/>
    <n v="11.394736842105264"/>
    <n v="189.52631578947364"/>
    <n v="1.6110526315789779"/>
    <n v="216.5"/>
    <n v="3.6009999999999991"/>
    <x v="81"/>
  </r>
  <r>
    <x v="85"/>
    <n v="7"/>
    <n v="30180.9"/>
    <n v="30448.400000000001"/>
    <n v="513.79999999999995"/>
    <n v="32501.22"/>
    <n v="47.900000000001455"/>
    <n v="34.400000000001455"/>
    <n v="6.8428571428573504"/>
    <n v="4.9142857142859224"/>
    <n v="11.757142857143272"/>
    <n v="241.42857142856298"/>
    <n v="3.0742857142857765"/>
    <n v="82.30000000000291"/>
    <n v="1.6899999999999409"/>
    <x v="82"/>
  </r>
  <r>
    <x v="86"/>
    <n v="7"/>
    <n v="30228"/>
    <n v="30496.5"/>
    <n v="515.45500000000004"/>
    <n v="32533.54"/>
    <n v="47.099999999998545"/>
    <n v="48.099999999998545"/>
    <n v="6.7285714285712208"/>
    <n v="6.8714285714283632"/>
    <n v="13.599999999999584"/>
    <n v="236.42857142858378"/>
    <n v="4.6171428571428157"/>
    <n v="95.19999999999709"/>
    <n v="1.6550000000000864"/>
    <x v="83"/>
  </r>
  <r>
    <x v="87"/>
    <n v="7"/>
    <n v="30274"/>
    <n v="30529.3"/>
    <n v="516.86"/>
    <n v="32573.8"/>
    <n v="46"/>
    <n v="32.799999999999272"/>
    <n v="6.5714285714285712"/>
    <n v="4.685714285714182"/>
    <n v="11.257142857142753"/>
    <n v="200.71428571428183"/>
    <n v="5.7514285714283426"/>
    <n v="78.799999999999272"/>
    <n v="1.4049999999999727"/>
    <x v="84"/>
  </r>
  <r>
    <x v="88"/>
    <n v="7"/>
    <n v="30327.7"/>
    <n v="30574.5"/>
    <n v="518.52"/>
    <n v="32625.599999999999"/>
    <n v="53.700000000000728"/>
    <n v="45.200000000000728"/>
    <n v="7.6714285714286756"/>
    <n v="6.4571428571429612"/>
    <n v="14.128571428571636"/>
    <n v="237.14285714285259"/>
    <n v="7.3999999999998964"/>
    <n v="98.900000000001455"/>
    <n v="1.6599999999999682"/>
    <x v="85"/>
  </r>
  <r>
    <x v="89"/>
    <n v="7"/>
    <n v="30373.1"/>
    <n v="30619.1"/>
    <n v="520.24"/>
    <n v="32675.3"/>
    <n v="45.399999999997817"/>
    <n v="44.599999999998545"/>
    <n v="6.485714285713974"/>
    <n v="6.3714285714283632"/>
    <n v="12.857142857142337"/>
    <n v="245.71428571428962"/>
    <n v="7.1000000000001036"/>
    <n v="89.999999999996362"/>
    <n v="1.7200000000000273"/>
    <x v="86"/>
  </r>
  <r>
    <x v="90"/>
    <n v="7"/>
    <n v="30411"/>
    <n v="30659.1"/>
    <n v="521.54"/>
    <n v="32716.9"/>
    <n v="37.900000000001455"/>
    <n v="40"/>
    <n v="5.4142857142859224"/>
    <n v="5.7142857142857144"/>
    <n v="11.128571428571636"/>
    <n v="185.71428571427921"/>
    <n v="5.9428571428574548"/>
    <n v="77.900000000001455"/>
    <n v="1.2999999999999545"/>
    <x v="87"/>
  </r>
  <r>
    <x v="91"/>
    <n v="7"/>
    <n v="30460.799999999999"/>
    <n v="30703.4"/>
    <n v="523.26"/>
    <n v="32784.300000000003"/>
    <n v="49.799999999999272"/>
    <n v="44.30000000000291"/>
    <n v="7.11428571428561"/>
    <n v="6.328571428571844"/>
    <n v="13.442857142857454"/>
    <n v="245.71428571428962"/>
    <n v="9.6285714285716359"/>
    <n v="94.100000000002183"/>
    <n v="1.7200000000000273"/>
    <x v="10"/>
  </r>
  <r>
    <x v="92"/>
    <n v="7"/>
    <n v="30511"/>
    <n v="30751"/>
    <n v="525.16999999999996"/>
    <n v="32861.300000000003"/>
    <n v="50.200000000000728"/>
    <n v="47.599999999998545"/>
    <n v="7.1714285714286756"/>
    <n v="6.799999999999792"/>
    <n v="13.971428571428469"/>
    <n v="272.85714285713829"/>
    <n v="11"/>
    <n v="97.799999999999272"/>
    <n v="1.9099999999999682"/>
    <x v="88"/>
  </r>
  <r>
    <x v="93"/>
    <n v="7"/>
    <n v="30555.1"/>
    <n v="30800.3"/>
    <n v="526.83000000000004"/>
    <n v="32930.35"/>
    <n v="44.099999999998545"/>
    <n v="49.299999999999272"/>
    <n v="6.299999999999792"/>
    <n v="7.0428571428570388"/>
    <n v="13.342857142856831"/>
    <n v="237.14285714286885"/>
    <n v="9.8642857142850904"/>
    <n v="93.399999999997817"/>
    <n v="1.6600000000000819"/>
    <x v="89"/>
  </r>
  <r>
    <x v="94"/>
    <n v="7"/>
    <n v="30601.1"/>
    <n v="30846.9"/>
    <n v="528.34"/>
    <n v="33022.68"/>
    <n v="46"/>
    <n v="46.600000000002183"/>
    <n v="6.5714285714285712"/>
    <n v="6.6571428571431692"/>
    <n v="13.22857142857174"/>
    <n v="215.71428571428442"/>
    <n v="13.19000000000025"/>
    <n v="92.600000000002183"/>
    <n v="1.5099999999999909"/>
    <x v="90"/>
  </r>
  <r>
    <x v="95"/>
    <n v="2"/>
    <n v="30621.1"/>
    <n v="30852.9"/>
    <n v="528.85"/>
    <n v="33038.1"/>
    <n v="20"/>
    <n v="6"/>
    <n v="10"/>
    <n v="3"/>
    <n v="13"/>
    <n v="254.99999999999545"/>
    <n v="7.7099999999991269"/>
    <n v="26"/>
    <n v="0.50999999999999091"/>
    <x v="91"/>
  </r>
  <r>
    <x v="96"/>
    <n v="5"/>
    <n v="30648.5"/>
    <n v="30895.5"/>
    <n v="530.13499999999999"/>
    <n v="33114.300000000003"/>
    <n v="27.400000000001455"/>
    <n v="42.599999999998545"/>
    <n v="5.4800000000002909"/>
    <n v="8.5199999999997083"/>
    <n v="14"/>
    <n v="256.99999999999363"/>
    <n v="15.240000000000872"/>
    <n v="70"/>
    <n v="1.2849999999999682"/>
    <x v="92"/>
  </r>
  <r>
    <x v="97"/>
    <n v="7"/>
    <n v="30695.4"/>
    <n v="30935.4"/>
    <n v="531.45000000000005"/>
    <n v="33205.760000000002"/>
    <n v="46.900000000001455"/>
    <n v="39.900000000001455"/>
    <n v="6.700000000000208"/>
    <n v="5.700000000000208"/>
    <n v="12.400000000000416"/>
    <n v="187.85714285715065"/>
    <n v="13.065714285714161"/>
    <n v="86.80000000000291"/>
    <n v="1.3150000000000546"/>
    <x v="93"/>
  </r>
  <r>
    <x v="98"/>
    <n v="7"/>
    <n v="30750"/>
    <n v="30979.4"/>
    <n v="533.19000000000005"/>
    <n v="33282.25"/>
    <n v="54.599999999998545"/>
    <n v="44"/>
    <n v="7.799999999999792"/>
    <n v="6.2857142857142856"/>
    <n v="14.085714285714078"/>
    <n v="248.57142857142986"/>
    <n v="10.927142857142567"/>
    <n v="98.599999999998545"/>
    <n v="1.7400000000000091"/>
    <x v="94"/>
  </r>
  <r>
    <x v="99"/>
    <n v="7"/>
    <n v="30801.4"/>
    <n v="31017.5"/>
    <n v="534.59"/>
    <n v="33376.230000000003"/>
    <n v="51.400000000001455"/>
    <n v="38.099999999998545"/>
    <n v="7.3428571428573504"/>
    <n v="5.4428571428569352"/>
    <n v="12.785714285714285"/>
    <n v="199.99999999999676"/>
    <n v="13.425714285714744"/>
    <n v="89.5"/>
    <n v="1.3999999999999773"/>
    <x v="95"/>
  </r>
  <r>
    <x v="100"/>
    <n v="5"/>
    <n v="30849"/>
    <n v="31035.5"/>
    <n v="535.66"/>
    <n v="33428.400000000001"/>
    <n v="47.599999999998545"/>
    <n v="18"/>
    <n v="9.5199999999997083"/>
    <n v="3.6"/>
    <n v="13.119999999999708"/>
    <n v="213.99999999998727"/>
    <n v="10.433999999999651"/>
    <n v="65.599999999998545"/>
    <n v="1.0699999999999363"/>
    <x v="96"/>
  </r>
  <r>
    <x v="101"/>
    <n v="2"/>
    <n v="30851.1"/>
    <n v="31065.7"/>
    <n v="536.16999999999996"/>
    <n v="33431.4"/>
    <n v="2.0999999999985448"/>
    <n v="30.200000000000728"/>
    <n v="1.0499999999992724"/>
    <n v="15.100000000000364"/>
    <n v="16.149999999999636"/>
    <n v="254.99999999999545"/>
    <n v="10"/>
    <n v="32.299999999999272"/>
    <n v="0.50999999999999091"/>
    <x v="27"/>
  </r>
  <r>
    <x v="102"/>
    <n v="7"/>
    <n v="30901.599999999999"/>
    <n v="31115.3"/>
    <n v="537.85"/>
    <n v="33516.800000000003"/>
    <n v="50.5"/>
    <n v="49.599999999998545"/>
    <n v="7.2142857142857144"/>
    <n v="7.0857142857140776"/>
    <n v="14.299999999999791"/>
    <n v="240.00000000000909"/>
    <n v="12.200000000000207"/>
    <n v="100.09999999999854"/>
    <n v="1.6800000000000637"/>
    <x v="97"/>
  </r>
  <r>
    <x v="103"/>
    <n v="7"/>
    <n v="30947.8"/>
    <n v="31153.7"/>
    <n v="539.04999999999995"/>
    <n v="33616.1"/>
    <n v="46.200000000000728"/>
    <n v="38.400000000001455"/>
    <n v="6.6000000000001036"/>
    <n v="5.4857142857144936"/>
    <n v="12.085714285714598"/>
    <n v="171.4285714285617"/>
    <n v="14.185714285713662"/>
    <n v="84.600000000002183"/>
    <n v="1.1999999999999318"/>
    <x v="98"/>
  </r>
  <r>
    <x v="104"/>
    <n v="7"/>
    <n v="30994.3"/>
    <n v="31199.8"/>
    <n v="540.4"/>
    <n v="33705.800000000003"/>
    <n v="46.5"/>
    <n v="46.099999999998545"/>
    <n v="6.6428571428571432"/>
    <n v="6.5857142857140776"/>
    <n v="13.228571428571222"/>
    <n v="192.8571428571461"/>
    <n v="12.814285714286338"/>
    <n v="92.599999999998545"/>
    <n v="1.3500000000000227"/>
    <x v="99"/>
  </r>
  <r>
    <x v="105"/>
    <n v="7"/>
    <n v="31045.5"/>
    <n v="31232.400000000001"/>
    <n v="541.55999999999995"/>
    <n v="33801.24"/>
    <n v="51.200000000000728"/>
    <n v="32.600000000002183"/>
    <n v="7.314285714285818"/>
    <n v="4.6571428571431692"/>
    <n v="11.971428571428987"/>
    <n v="165.71428571428117"/>
    <n v="13.634285714285008"/>
    <n v="83.80000000000291"/>
    <n v="1.1599999999999682"/>
    <x v="100"/>
  </r>
  <r>
    <x v="106"/>
    <n v="8"/>
    <n v="31102.1"/>
    <n v="31278.5"/>
    <n v="543.26"/>
    <n v="33888.699999999997"/>
    <n v="56.599999999998545"/>
    <n v="46.099999999998545"/>
    <n v="7.0749999999998181"/>
    <n v="5.7624999999998181"/>
    <n v="12.837499999999636"/>
    <n v="212.50000000000568"/>
    <n v="10.932499999999891"/>
    <n v="102.69999999999709"/>
    <n v="1.7000000000000455"/>
    <x v="101"/>
  </r>
  <r>
    <x v="107"/>
    <n v="6"/>
    <n v="31141"/>
    <n v="31311"/>
    <n v="544.48"/>
    <n v="33958.699999999997"/>
    <n v="38.900000000001455"/>
    <n v="32.5"/>
    <n v="6.4833333333335759"/>
    <n v="5.416666666666667"/>
    <n v="11.900000000000244"/>
    <n v="203.33333333333789"/>
    <n v="11.666666666666666"/>
    <n v="71.400000000001455"/>
    <n v="1.2200000000000273"/>
    <x v="102"/>
  </r>
  <r>
    <x v="108"/>
    <n v="7"/>
    <n v="31187"/>
    <n v="31351"/>
    <n v="545.79999999999995"/>
    <n v="34024.5"/>
    <n v="46"/>
    <n v="40"/>
    <n v="6.5714285714285712"/>
    <n v="5.7142857142857144"/>
    <n v="12.285714285714285"/>
    <n v="188.57142857141949"/>
    <n v="9.400000000000416"/>
    <n v="86"/>
    <n v="1.3199999999999363"/>
    <x v="103"/>
  </r>
  <r>
    <x v="109"/>
    <n v="8"/>
    <n v="31245.599999999999"/>
    <n v="31386.9"/>
    <n v="547.22"/>
    <n v="34120.1"/>
    <n v="58.599999999998545"/>
    <n v="35.900000000001455"/>
    <n v="7.3249999999998181"/>
    <n v="4.4875000000001819"/>
    <n v="11.8125"/>
    <n v="177.50000000000909"/>
    <n v="11.949999999999818"/>
    <n v="94.5"/>
    <n v="1.4200000000000728"/>
    <x v="5"/>
  </r>
  <r>
    <x v="110"/>
    <n v="6"/>
    <n v="31288.7"/>
    <n v="31426.400000000001"/>
    <n v="548.6"/>
    <n v="34187.599999999999"/>
    <n v="43.100000000002183"/>
    <n v="39.5"/>
    <n v="7.1833333333336968"/>
    <n v="6.583333333333333"/>
    <n v="13.76666666666703"/>
    <n v="229.99999999999923"/>
    <n v="11.25"/>
    <n v="82.600000000002183"/>
    <n v="1.3799999999999955"/>
    <x v="104"/>
  </r>
  <r>
    <x v="111"/>
    <n v="7"/>
    <n v="31321.9"/>
    <n v="31470.799999999999"/>
    <n v="549.79999999999995"/>
    <n v="34249.5"/>
    <n v="33.200000000000728"/>
    <n v="44.399999999997817"/>
    <n v="4.7428571428572468"/>
    <n v="6.3428571428568308"/>
    <n v="11.085714285714078"/>
    <n v="171.4285714285617"/>
    <n v="8.8428571428573512"/>
    <n v="77.599999999998545"/>
    <n v="1.1999999999999318"/>
    <x v="105"/>
  </r>
  <r>
    <x v="112"/>
    <n v="7"/>
    <n v="31367.3"/>
    <n v="31505.9"/>
    <n v="550.78"/>
    <n v="34291.699999999997"/>
    <n v="45.399999999997817"/>
    <n v="35.100000000002183"/>
    <n v="6.485714285713974"/>
    <n v="5.014285714286026"/>
    <n v="11.5"/>
    <n v="140.00000000000259"/>
    <n v="6.0285714285710128"/>
    <n v="80.5"/>
    <n v="0.98000000000001819"/>
    <x v="106"/>
  </r>
  <r>
    <x v="113"/>
    <n v="7"/>
    <n v="31415.5"/>
    <n v="31548.799999999999"/>
    <n v="552.36"/>
    <n v="34344.699999999997"/>
    <n v="48.200000000000728"/>
    <n v="42.899999999997817"/>
    <n v="6.88571428571439"/>
    <n v="6.1285714285711164"/>
    <n v="13.014285714285506"/>
    <n v="225.71428571429155"/>
    <n v="7.5714285714285712"/>
    <n v="91.099999999998545"/>
    <n v="1.5800000000000409"/>
    <x v="107"/>
  </r>
  <r>
    <x v="114"/>
    <n v="4"/>
    <n v="31452"/>
    <n v="31560.799999999999"/>
    <n v="553"/>
    <n v="34370.6"/>
    <n v="36.5"/>
    <n v="12"/>
    <n v="9.125"/>
    <n v="3"/>
    <n v="12.125"/>
    <n v="159.99999999999659"/>
    <n v="6.4750000000003638"/>
    <n v="48.5"/>
    <n v="0.63999999999998636"/>
    <x v="108"/>
  </r>
  <r>
    <x v="115"/>
    <n v="3"/>
    <n v="31461.5"/>
    <n v="31596.1"/>
    <n v="553.59"/>
    <n v="34406.800000000003"/>
    <n v="9.5"/>
    <n v="35.299999999999272"/>
    <n v="3.1666666666666665"/>
    <n v="11.766666666666424"/>
    <n v="14.93333333333309"/>
    <n v="196.66666666667729"/>
    <n v="12.066666666668121"/>
    <n v="44.799999999999272"/>
    <n v="0.59000000000003183"/>
    <x v="109"/>
  </r>
  <r>
    <x v="116"/>
    <n v="14"/>
    <n v="31548.5"/>
    <n v="31670.3"/>
    <n v="556.20000000000005"/>
    <n v="34496.959999999999"/>
    <n v="87"/>
    <n v="74.200000000000728"/>
    <n v="6.2142857142857144"/>
    <n v="5.3000000000000522"/>
    <n v="11.514285714285766"/>
    <n v="186.42857142857241"/>
    <n v="6.4399999999997295"/>
    <n v="161.20000000000073"/>
    <n v="2.6100000000000136"/>
    <x v="110"/>
  </r>
  <r>
    <x v="117"/>
    <n v="7"/>
    <n v="31593.200000000001"/>
    <n v="31716.7"/>
    <n v="557.79"/>
    <n v="34520.1"/>
    <n v="44.700000000000728"/>
    <n v="46.400000000001455"/>
    <n v="6.38571428571439"/>
    <n v="6.6285714285716368"/>
    <n v="13.014285714286027"/>
    <n v="227.14285714284546"/>
    <n v="3.3057142857142026"/>
    <n v="91.100000000002183"/>
    <n v="1.5899999999999181"/>
    <x v="111"/>
  </r>
  <r>
    <x v="118"/>
    <n v="6"/>
    <n v="31627"/>
    <n v="31743.4"/>
    <n v="558.22"/>
    <n v="34547.300000000003"/>
    <n v="33.799999999999272"/>
    <n v="26.700000000000728"/>
    <n v="5.6333333333332121"/>
    <n v="4.450000000000121"/>
    <n v="10.083333333333332"/>
    <n v="71.666666666677273"/>
    <n v="4.5333333333340606"/>
    <n v="60.5"/>
    <n v="0.43000000000006366"/>
    <x v="112"/>
  </r>
  <r>
    <x v="119"/>
    <n v="8"/>
    <n v="31673.4"/>
    <n v="31795.200000000001"/>
    <n v="560.19000000000005"/>
    <n v="34570.42"/>
    <n v="46.400000000001455"/>
    <n v="51.799999999999272"/>
    <n v="5.8000000000001819"/>
    <n v="6.4749999999999091"/>
    <n v="12.275000000000091"/>
    <n v="246.25000000000341"/>
    <n v="2.8899999999994179"/>
    <n v="98.200000000000728"/>
    <n v="1.9700000000000273"/>
    <x v="113"/>
  </r>
  <r>
    <x v="120"/>
    <n v="7"/>
    <n v="31712.5"/>
    <n v="31827.1"/>
    <n v="561"/>
    <n v="34577.5"/>
    <n v="39.099999999998545"/>
    <n v="31.899999999997817"/>
    <n v="5.5857142857140776"/>
    <n v="4.5571428571425452"/>
    <n v="10.142857142856624"/>
    <n v="115.71428571427792"/>
    <n v="1.0114285714288209"/>
    <n v="70.999999999996362"/>
    <n v="0.80999999999994543"/>
    <x v="114"/>
  </r>
  <r>
    <x v="121"/>
    <n v="7"/>
    <n v="31751.8"/>
    <n v="31870"/>
    <n v="562.79"/>
    <n v="34583.599999999999"/>
    <n v="39.299999999999272"/>
    <n v="42.900000000001455"/>
    <n v="5.61428571428561"/>
    <n v="6.1285714285716368"/>
    <n v="11.742857142857247"/>
    <n v="255.71428571428052"/>
    <n v="0.8714285714283635"/>
    <n v="82.200000000000728"/>
    <n v="1.7899999999999636"/>
    <x v="115"/>
  </r>
  <r>
    <x v="122"/>
    <n v="7"/>
    <n v="31785.3"/>
    <n v="31910.3"/>
    <n v="563.77"/>
    <n v="34596.26"/>
    <n v="33.5"/>
    <n v="40.299999999999272"/>
    <n v="4.7857142857142856"/>
    <n v="5.7571428571427532"/>
    <n v="10.542857142857038"/>
    <n v="140.00000000000259"/>
    <n v="1.8085714285719274"/>
    <n v="73.799999999999272"/>
    <n v="0.98000000000001819"/>
    <x v="116"/>
  </r>
  <r>
    <x v="123"/>
    <n v="2"/>
    <n v="31801.8"/>
    <n v="31915.9"/>
    <n v="564.29999999999995"/>
    <n v="34602.25"/>
    <n v="16.5"/>
    <n v="5.6000000000021828"/>
    <n v="8.25"/>
    <n v="2.8000000000010914"/>
    <n v="11.050000000001091"/>
    <n v="264.99999999998636"/>
    <n v="2.9949999999989814"/>
    <n v="22.100000000002183"/>
    <n v="0.52999999999997272"/>
    <x v="117"/>
  </r>
  <r>
    <x v="124"/>
    <n v="5"/>
    <n v="31827.7"/>
    <n v="31949.9"/>
    <n v="565.38"/>
    <n v="34610.03"/>
    <n v="25.900000000001455"/>
    <n v="34"/>
    <n v="5.180000000000291"/>
    <n v="6.8"/>
    <n v="11.980000000000292"/>
    <n v="216.00000000000819"/>
    <n v="1.5559999999997671"/>
    <n v="59.900000000001455"/>
    <n v="1.0800000000000409"/>
    <x v="118"/>
  </r>
  <r>
    <x v="125"/>
    <n v="1"/>
    <n v="31838.15"/>
    <n v="31952.720000000001"/>
    <m/>
    <m/>
    <n v="10.450000000000728"/>
    <n v="2.819999999999709"/>
    <n v="10.450000000000728"/>
    <n v="2.819999999999709"/>
    <n v="13.270000000000437"/>
    <m/>
    <m/>
    <n v="13.270000000000437"/>
    <n v="-565.38"/>
    <x v="119"/>
  </r>
  <r>
    <x v="126"/>
    <n v="6"/>
    <n v="31845.4"/>
    <n v="31972.7"/>
    <n v="566.31500000000005"/>
    <n v="34618.445"/>
    <n v="7.25"/>
    <n v="19.979999999999563"/>
    <n v="1.2083333333333333"/>
    <n v="3.3299999999999272"/>
    <n v="4.5383333333332603"/>
    <n v="155.83333333334318"/>
    <n v="1.202142857142982"/>
    <n v="27.229999999999563"/>
    <n v="566.31500000000005"/>
    <x v="120"/>
  </r>
  <r>
    <x v="127"/>
    <n v="7"/>
    <n v="31850.25"/>
    <n v="31992.93"/>
    <n v="567.61"/>
    <n v="34624.160000000003"/>
    <n v="4.8499999999985448"/>
    <n v="20.229999999999563"/>
    <n v="0.692857142856935"/>
    <n v="2.8899999999999375"/>
    <n v="3.5828571428568727"/>
    <n v="184.99999999999415"/>
    <n v="0.81642857142911196"/>
    <n v="25.079999999998108"/>
    <n v="1.2949999999999591"/>
    <x v="121"/>
  </r>
  <r>
    <x v="128"/>
    <n v="7"/>
    <n v="31857.3"/>
    <n v="32020.05"/>
    <n v="568.83000000000004"/>
    <n v="34629.06"/>
    <n v="7.0499999999992724"/>
    <n v="27.119999999998981"/>
    <n v="1.0071428571427532"/>
    <n v="3.8742857142855689"/>
    <n v="4.8814285714283221"/>
    <n v="174.28571428571817"/>
    <n v="0.69999999999916851"/>
    <n v="34.169999999998254"/>
    <n v="1.2200000000000273"/>
    <x v="122"/>
  </r>
  <r>
    <x v="129"/>
    <n v="4"/>
    <n v="31865.35"/>
    <n v="32032.85"/>
    <n v="569.37"/>
    <n v="34631.72"/>
    <n v="8.0499999999992724"/>
    <n v="12.799999999999272"/>
    <n v="2.0124999999998181"/>
    <n v="3.1999999999998181"/>
    <n v="5.2124999999996362"/>
    <n v="134.99999999999091"/>
    <n v="0.66500000000087311"/>
    <n v="20.849999999998545"/>
    <n v="0.53999999999996362"/>
    <x v="123"/>
  </r>
  <r>
    <x v="130"/>
    <n v="3"/>
    <n v="31868.98"/>
    <n v="32044.18"/>
    <n v="570.06799999999998"/>
    <n v="34634.067000000003"/>
    <n v="3.6300000000010186"/>
    <n v="11.330000000001746"/>
    <n v="1.2100000000003395"/>
    <n v="3.7766666666672486"/>
    <n v="4.9866666666675883"/>
    <n v="232.66666666665969"/>
    <n v="0.78233333333385724"/>
    <n v="14.960000000002765"/>
    <n v="0.69799999999997908"/>
    <x v="124"/>
  </r>
  <r>
    <x v="131"/>
    <n v="7"/>
    <n v="31871.55"/>
    <n v="32066.799999999999"/>
    <n v="570.71500000000003"/>
    <n v="34638.944000000003"/>
    <n v="2.569999999999709"/>
    <n v="22.619999999998981"/>
    <n v="0.36714285714281558"/>
    <n v="3.2314285714284261"/>
    <n v="3.5985714285712418"/>
    <n v="92.428571428578309"/>
    <n v="0.69671428571434391"/>
    <n v="25.18999999999869"/>
    <n v="0.6470000000000482"/>
    <x v="125"/>
  </r>
  <r>
    <x v="132"/>
    <n v="7"/>
    <n v="31881.06"/>
    <n v="32091.18"/>
    <n v="572.05799999999999"/>
    <n v="34643.014999999999"/>
    <n v="9.5100000000020373"/>
    <n v="24.380000000001019"/>
    <n v="1.3585714285717196"/>
    <n v="3.4828571428572883"/>
    <n v="4.8414285714290077"/>
    <n v="191.85714285713726"/>
    <n v="0.58157142857089639"/>
    <n v="33.890000000003056"/>
    <n v="1.3429999999999609"/>
    <x v="126"/>
  </r>
  <r>
    <x v="133"/>
    <n v="7"/>
    <n v="31889.15"/>
    <n v="32116.799999999999"/>
    <n v="572.91399999999999"/>
    <n v="34646.392"/>
    <n v="8.0900000000001455"/>
    <n v="25.619999999998981"/>
    <n v="1.1557142857143066"/>
    <n v="3.6599999999998545"/>
    <n v="4.8157142857141615"/>
    <n v="122.28571428571351"/>
    <n v="0.48242857142862966"/>
    <n v="33.709999999999127"/>
    <n v="0.85599999999999454"/>
    <x v="127"/>
  </r>
  <r>
    <x v="134"/>
    <n v="7"/>
    <n v="31898.45"/>
    <n v="32141.8"/>
    <n v="574.62800000000004"/>
    <n v="34651.260999999999"/>
    <n v="9.2999999999992724"/>
    <n v="25"/>
    <n v="1.3285714285713246"/>
    <n v="3.5714285714285716"/>
    <n v="4.8999999999998964"/>
    <n v="244.85714285715079"/>
    <n v="0.69557142857125398"/>
    <n v="34.299999999999272"/>
    <n v="1.7140000000000555"/>
    <x v="128"/>
  </r>
  <r>
    <x v="135"/>
    <n v="7"/>
    <n v="31905.3"/>
    <n v="32167.15"/>
    <n v="575.303"/>
    <n v="34654.788"/>
    <n v="6.8499999999985448"/>
    <n v="25.350000000002183"/>
    <n v="0.9785714285712207"/>
    <n v="3.6214285714288832"/>
    <n v="4.6000000000001036"/>
    <n v="96.428571428564936"/>
    <n v="0.5038571428574089"/>
    <n v="32.200000000000728"/>
    <n v="0.67499999999995453"/>
    <x v="129"/>
  </r>
  <r>
    <x v="136"/>
    <n v="7"/>
    <n v="31913.599999999999"/>
    <n v="32195.35"/>
    <n v="577.09100000000001"/>
    <n v="34658.741999999998"/>
    <n v="8.2999999999992724"/>
    <n v="28.19999999999709"/>
    <n v="1.1857142857141818"/>
    <n v="4.0285714285710128"/>
    <n v="5.2142857142851948"/>
    <n v="255.42857142857298"/>
    <n v="0.56485714285684352"/>
    <n v="36.499999999996362"/>
    <n v="1.7880000000000109"/>
    <x v="130"/>
  </r>
  <r>
    <x v="137"/>
    <n v="7"/>
    <n v="31925.97"/>
    <n v="32225.1"/>
    <n v="578.20799999999997"/>
    <n v="34662.252"/>
    <n v="12.370000000002619"/>
    <n v="29.75"/>
    <n v="1.7671428571432313"/>
    <n v="4.25"/>
    <n v="6.0171428571432308"/>
    <n v="159.57142857142313"/>
    <n v="0.50142857142886244"/>
    <n v="42.120000000002619"/>
    <n v="1.1169999999999618"/>
    <x v="131"/>
  </r>
  <r>
    <x v="138"/>
    <n v="7"/>
    <n v="31934.95"/>
    <n v="32252.23"/>
    <n v="578.85599999999999"/>
    <n v="34665.512000000002"/>
    <n v="8.9799999999995634"/>
    <n v="27.130000000001019"/>
    <n v="1.2828571428570805"/>
    <n v="3.8757142857144311"/>
    <n v="5.1585714285715119"/>
    <n v="92.571428571432079"/>
    <n v="0.46571428571457674"/>
    <n v="36.110000000000582"/>
    <n v="0.64800000000002456"/>
    <x v="132"/>
  </r>
  <r>
    <x v="139"/>
    <n v="3"/>
    <n v="31944.22"/>
    <n v="32261.96"/>
    <n v="579.55999999999995"/>
    <n v="34667.455000000002"/>
    <n v="9.2700000000004366"/>
    <n v="9.7299999999995634"/>
    <n v="3.0900000000001455"/>
    <n v="3.243333333333188"/>
    <n v="6.3333333333333339"/>
    <n v="234.66666666665029"/>
    <n v="0.6476666666664338"/>
    <n v="19"/>
    <n v="0.70399999999995089"/>
    <x v="133"/>
  </r>
  <r>
    <x v="140"/>
    <n v="4"/>
    <n v="31948.65"/>
    <n v="32276.51"/>
    <n v="579.96100000000001"/>
    <n v="34669.366999999998"/>
    <n v="4.430000000000291"/>
    <n v="14.549999999999272"/>
    <n v="1.1075000000000728"/>
    <n v="3.6374999999998181"/>
    <n v="4.7449999999998909"/>
    <n v="100.25000000001683"/>
    <n v="0.47799999999915599"/>
    <n v="18.979999999999563"/>
    <n v="0.4010000000000673"/>
    <x v="134"/>
  </r>
  <r>
    <x v="141"/>
    <n v="7"/>
    <n v="31968.400000000001"/>
    <n v="32303.5"/>
    <n v="581.64300000000003"/>
    <n v="34674.512000000002"/>
    <n v="19.75"/>
    <n v="26.990000000001601"/>
    <n v="2.8214285714285716"/>
    <n v="3.8557142857145146"/>
    <n v="6.6771428571430862"/>
    <n v="240.28571428571664"/>
    <n v="0.73500000000058208"/>
    <n v="46.740000000001601"/>
    <n v="1.6820000000000164"/>
    <x v="135"/>
  </r>
  <r>
    <x v="142"/>
    <n v="7"/>
    <n v="31991.8"/>
    <n v="32333.4"/>
    <n v="582.86099999999999"/>
    <n v="34687.125"/>
    <n v="23.399999999997817"/>
    <n v="29.900000000001455"/>
    <n v="3.3428571428568312"/>
    <n v="4.2714285714287792"/>
    <n v="7.6142857142856109"/>
    <n v="173.9999999999944"/>
    <n v="1.8018571428567935"/>
    <n v="53.299999999999272"/>
    <n v="1.2179999999999609"/>
    <x v="136"/>
  </r>
  <r>
    <x v="143"/>
    <n v="7"/>
    <n v="32008.45"/>
    <n v="32355.9"/>
    <n v="583.78700000000003"/>
    <n v="34711.044999999998"/>
    <n v="16.650000000001455"/>
    <n v="22.5"/>
    <n v="2.3785714285716364"/>
    <n v="3.2142857142857144"/>
    <n v="5.5928571428573512"/>
    <n v="132.28571428572064"/>
    <n v="3.4171428571426077"/>
    <n v="39.150000000001455"/>
    <n v="0.92600000000004457"/>
    <x v="137"/>
  </r>
  <r>
    <x v="144"/>
    <n v="5"/>
    <n v="32030.95"/>
    <n v="32369.95"/>
    <n v="584.75099999999998"/>
    <n v="34737.714999999997"/>
    <n v="22.5"/>
    <n v="14.049999999999272"/>
    <n v="4.5"/>
    <n v="2.8099999999998544"/>
    <n v="7.3099999999998548"/>
    <n v="192.79999999998836"/>
    <n v="5.3339999999996506"/>
    <n v="36.549999999999272"/>
    <n v="0.96399999999994179"/>
    <x v="138"/>
  </r>
  <r>
    <x v="145"/>
    <n v="2"/>
    <n v="32031.5"/>
    <n v="32385.85"/>
    <n v="585.029"/>
    <n v="34743.864000000001"/>
    <n v="0.5499999999992724"/>
    <n v="15.899999999997817"/>
    <n v="0.2749999999996362"/>
    <n v="7.9499999999989086"/>
    <n v="8.2249999999985448"/>
    <n v="139.00000000001"/>
    <n v="3.0745000000024447"/>
    <n v="16.44999999999709"/>
    <n v="0.27800000000002001"/>
    <x v="139"/>
  </r>
  <r>
    <x v="146"/>
    <n v="7"/>
    <n v="32052.75"/>
    <n v="32412.2"/>
    <n v="586.31100000000004"/>
    <n v="34768.741000000002"/>
    <n v="21.25"/>
    <n v="26.350000000002183"/>
    <n v="3.0357142857142856"/>
    <n v="3.764285714286026"/>
    <n v="6.8000000000003116"/>
    <n v="183.14285714286274"/>
    <n v="3.553857142857201"/>
    <n v="47.600000000002183"/>
    <n v="1.2820000000000391"/>
    <x v="140"/>
  </r>
  <r>
    <x v="147"/>
    <n v="7"/>
    <n v="32075.45"/>
    <n v="32443"/>
    <n v="587.73699999999997"/>
    <n v="34799.406999999999"/>
    <n v="22.700000000000728"/>
    <n v="30.799999999999272"/>
    <n v="3.2428571428572468"/>
    <n v="4.3999999999998964"/>
    <n v="7.6428571428571432"/>
    <n v="203.71428571427583"/>
    <n v="4.3808571428567769"/>
    <n v="53.5"/>
    <n v="1.4259999999999309"/>
    <x v="14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F22D72-9C9F-4D0A-9F03-418F9CB773F9}" name="Tableau croisé dynamique2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compact="0" compactData="0" multipleFieldFilters="0" chartFormat="1">
  <location ref="A24:D38" firstHeaderRow="1" firstDataRow="2" firstDataCol="1"/>
  <pivotFields count="17">
    <pivotField axis="axisRow" compact="0" numFmtId="1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" outline="0" showAll="0"/>
    <pivotField compact="0" numFmtId="3" outline="0" showAll="0"/>
    <pivotField compact="0" numFmtId="3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/>
    <pivotField compact="0" outline="0" showAll="0"/>
    <pivotField compact="0" outline="0" showAll="0"/>
    <pivotField axis="axisCol" compact="0" outline="0" showAll="0" defaultSubtotal="0">
      <items count="5">
        <item sd="0" x="0"/>
        <item sd="0" x="1"/>
        <item sd="0" x="2"/>
        <item sd="0" x="3"/>
        <item sd="0" x="4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6"/>
  </colFields>
  <colItems count="3">
    <i>
      <x v="1"/>
    </i>
    <i>
      <x v="2"/>
    </i>
    <i>
      <x v="3"/>
    </i>
  </colItems>
  <dataFields count="1">
    <dataField name="Somme de Total électricité" fld="13" baseField="0" baseItem="1" numFmtId="3"/>
  </dataFields>
  <formats count="3">
    <format dxfId="2">
      <pivotArea outline="0" fieldPosition="0">
        <references count="1">
          <reference field="16" count="3" selected="0">
            <x v="1"/>
            <x v="2"/>
            <x v="3"/>
          </reference>
        </references>
      </pivotArea>
    </format>
    <format dxfId="1">
      <pivotArea dataOnly="0" labelOnly="1" outline="0" fieldPosition="0">
        <references count="1">
          <reference field="16" count="3">
            <x v="1"/>
            <x v="2"/>
            <x v="3"/>
          </reference>
        </references>
      </pivotArea>
    </format>
    <format dxfId="0">
      <pivotArea outline="0" fieldPosition="0">
        <references count="1">
          <reference field="4294967294" count="1">
            <x v="0"/>
          </reference>
        </references>
      </pivotArea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1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2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3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DE81601-BE77-4A27-BAB9-9629B6AD9564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colGrandTotals="0" itemPrintTitles="1" createdVersion="8" indent="0" compact="0" compactData="0" multipleFieldFilters="0" chartFormat="1">
  <location ref="A3:D17" firstHeaderRow="1" firstDataRow="2" firstDataCol="1"/>
  <pivotFields count="17">
    <pivotField axis="axisRow" compact="0" numFmtId="15" outline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numFmtId="1" outline="0" showAll="0"/>
    <pivotField compact="0" numFmtId="3" outline="0" showAll="0"/>
    <pivotField compact="0" numFmtId="3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dataField="1" compact="0" outline="0" showAll="0">
      <items count="143">
        <item x="119"/>
        <item x="134"/>
        <item x="133"/>
        <item x="75"/>
        <item x="124"/>
        <item x="123"/>
        <item x="27"/>
        <item x="132"/>
        <item x="127"/>
        <item x="131"/>
        <item x="129"/>
        <item x="130"/>
        <item x="126"/>
        <item x="24"/>
        <item x="70"/>
        <item x="128"/>
        <item x="125"/>
        <item x="122"/>
        <item x="28"/>
        <item x="135"/>
        <item x="78"/>
        <item x="23"/>
        <item x="121"/>
        <item x="117"/>
        <item x="115"/>
        <item x="139"/>
        <item x="73"/>
        <item x="114"/>
        <item x="76"/>
        <item x="77"/>
        <item x="118"/>
        <item x="20"/>
        <item x="26"/>
        <item x="72"/>
        <item x="71"/>
        <item x="19"/>
        <item x="31"/>
        <item x="62"/>
        <item x="25"/>
        <item x="136"/>
        <item x="116"/>
        <item x="74"/>
        <item x="79"/>
        <item x="69"/>
        <item x="80"/>
        <item x="29"/>
        <item x="91"/>
        <item x="21"/>
        <item x="22"/>
        <item x="82"/>
        <item x="55"/>
        <item x="113"/>
        <item x="111"/>
        <item x="137"/>
        <item x="140"/>
        <item x="17"/>
        <item x="66"/>
        <item x="15"/>
        <item x="108"/>
        <item x="138"/>
        <item x="13"/>
        <item x="112"/>
        <item x="51"/>
        <item x="56"/>
        <item x="32"/>
        <item x="81"/>
        <item x="141"/>
        <item x="68"/>
        <item x="67"/>
        <item x="83"/>
        <item x="30"/>
        <item x="109"/>
        <item x="16"/>
        <item x="18"/>
        <item x="14"/>
        <item x="84"/>
        <item x="87"/>
        <item x="106"/>
        <item x="35"/>
        <item x="39"/>
        <item x="33"/>
        <item x="65"/>
        <item x="36"/>
        <item x="50"/>
        <item x="48"/>
        <item x="86"/>
        <item x="64"/>
        <item x="85"/>
        <item x="96"/>
        <item x="107"/>
        <item x="49"/>
        <item x="60"/>
        <item x="34"/>
        <item x="105"/>
        <item x="103"/>
        <item x="38"/>
        <item x="10"/>
        <item x="104"/>
        <item x="9"/>
        <item x="12"/>
        <item x="37"/>
        <item x="89"/>
        <item x="102"/>
        <item x="59"/>
        <item x="54"/>
        <item x="43"/>
        <item x="58"/>
        <item x="4"/>
        <item x="92"/>
        <item x="94"/>
        <item x="40"/>
        <item x="88"/>
        <item x="11"/>
        <item x="44"/>
        <item x="57"/>
        <item x="1"/>
        <item x="2"/>
        <item x="8"/>
        <item x="97"/>
        <item x="52"/>
        <item x="101"/>
        <item x="7"/>
        <item x="99"/>
        <item x="110"/>
        <item x="93"/>
        <item x="90"/>
        <item x="41"/>
        <item x="95"/>
        <item x="63"/>
        <item x="100"/>
        <item x="5"/>
        <item x="98"/>
        <item x="42"/>
        <item x="45"/>
        <item x="3"/>
        <item x="46"/>
        <item x="47"/>
        <item x="61"/>
        <item x="53"/>
        <item x="6"/>
        <item x="120"/>
        <item x="0"/>
        <item t="default"/>
      </items>
    </pivotField>
    <pivotField axis="axisCol" compact="0" outline="0" showAll="0">
      <items count="6">
        <item x="0"/>
        <item x="1"/>
        <item x="2"/>
        <item x="3"/>
        <item x="4"/>
        <item t="default"/>
      </items>
    </pivotField>
  </pivotFields>
  <rowFields count="1">
    <field x="0"/>
  </rowFields>
  <row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16"/>
  </colFields>
  <colItems count="3">
    <i>
      <x v="1"/>
    </i>
    <i>
      <x v="2"/>
    </i>
    <i>
      <x v="3"/>
    </i>
  </colItems>
  <dataFields count="1">
    <dataField name="Somme de Total gaz" fld="15" baseField="0" baseItem="1" numFmtId="3"/>
  </dataFields>
  <formats count="6">
    <format dxfId="8">
      <pivotArea outline="0" fieldPosition="0">
        <references count="2">
          <reference field="0" count="1" selected="0">
            <x v="1"/>
          </reference>
          <reference field="16" count="1" selected="0">
            <x v="1"/>
          </reference>
        </references>
      </pivotArea>
    </format>
    <format dxfId="7">
      <pivotArea outline="0" collapsedLevelsAreSubtotals="1" fieldPosition="0"/>
    </format>
    <format dxfId="6">
      <pivotArea type="topRight" dataOnly="0" labelOnly="1" outline="0" fieldPosition="0"/>
    </format>
    <format dxfId="5">
      <pivotArea dataOnly="0" labelOnly="1" outline="0" fieldPosition="0">
        <references count="1">
          <reference field="16" count="3">
            <x v="1"/>
            <x v="2"/>
            <x v="3"/>
          </reference>
        </references>
      </pivotArea>
    </format>
    <format dxfId="4">
      <pivotArea outline="0" fieldPosition="0">
        <references count="1">
          <reference field="4294967294" count="1">
            <x v="0"/>
          </reference>
        </references>
      </pivotArea>
    </format>
    <format dxfId="3">
      <pivotArea field="16" type="button" dataOnly="0" labelOnly="1" outline="0" axis="axisCol" fieldPosition="0"/>
    </format>
  </formats>
  <chartFormats count="7">
    <chartFormat chart="0" format="4" series="1">
      <pivotArea type="data" outline="0" fieldPosition="0">
        <references count="1">
          <reference field="16" count="1" selected="0">
            <x v="1"/>
          </reference>
        </references>
      </pivotArea>
    </chartFormat>
    <chartFormat chart="0" format="5" series="1">
      <pivotArea type="data" outline="0" fieldPosition="0">
        <references count="1">
          <reference field="16" count="1" selected="0">
            <x v="2"/>
          </reference>
        </references>
      </pivotArea>
    </chartFormat>
    <chartFormat chart="0" format="6" series="1">
      <pivotArea type="data" outline="0" fieldPosition="0">
        <references count="1">
          <reference field="16" count="1" selected="0">
            <x v="3"/>
          </reference>
        </references>
      </pivotArea>
    </chartFormat>
    <chartFormat chart="0" format="14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50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2"/>
          </reference>
        </references>
      </pivotArea>
    </chartFormat>
    <chartFormat chart="0" format="151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3"/>
          </reference>
        </references>
      </pivotArea>
    </chartFormat>
    <chartFormat chart="0" format="152" series="1">
      <pivotArea type="data" outline="0" fieldPosition="0">
        <references count="2">
          <reference field="4294967294" count="1" selected="0">
            <x v="0"/>
          </reference>
          <reference field="16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s" xr10:uid="{E48FD0A4-C15D-4703-8BE0-A905911CE1CF}" sourceName="Années">
  <pivotTables>
    <pivotTable tabId="11" name="Tableau croisé dynamique1"/>
    <pivotTable tabId="11" name="Tableau croisé dynamique2"/>
  </pivotTables>
  <data>
    <tabular pivotCacheId="1868875575">
      <items count="5">
        <i x="1" s="1"/>
        <i x="2" s="1"/>
        <i x="3" s="1"/>
        <i x="0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nées" xr10:uid="{738F5E30-9A50-4A54-8039-431C301D0289}" cache="Segment_Années" caption="Années" style="SlicerStyleDark1" rowHeight="225425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DBA223-CBEA-4680-B390-4B53B25E0A28}">
  <dimension ref="A3:D38"/>
  <sheetViews>
    <sheetView tabSelected="1" workbookViewId="0"/>
  </sheetViews>
  <sheetFormatPr baseColWidth="10" defaultRowHeight="12.75" x14ac:dyDescent="0.2"/>
  <cols>
    <col min="1" max="1" width="20" bestFit="1" customWidth="1"/>
    <col min="2" max="2" width="10" bestFit="1" customWidth="1"/>
    <col min="3" max="4" width="5.42578125" bestFit="1" customWidth="1"/>
    <col min="5" max="46" width="12.28515625" bestFit="1" customWidth="1"/>
    <col min="47" max="47" width="10.140625" bestFit="1" customWidth="1"/>
    <col min="48" max="99" width="7" bestFit="1" customWidth="1"/>
    <col min="100" max="100" width="10.140625" bestFit="1" customWidth="1"/>
    <col min="101" max="148" width="10" bestFit="1" customWidth="1"/>
    <col min="149" max="149" width="10.140625" bestFit="1" customWidth="1"/>
  </cols>
  <sheetData>
    <row r="3" spans="1:4" x14ac:dyDescent="0.2">
      <c r="A3" s="44" t="s">
        <v>34</v>
      </c>
      <c r="B3" s="44" t="s">
        <v>30</v>
      </c>
      <c r="C3" s="47"/>
      <c r="D3" s="47"/>
    </row>
    <row r="4" spans="1:4" x14ac:dyDescent="0.2">
      <c r="A4" s="44" t="s">
        <v>0</v>
      </c>
      <c r="B4" s="47" t="s">
        <v>15</v>
      </c>
      <c r="C4" s="47" t="s">
        <v>28</v>
      </c>
      <c r="D4" s="47" t="s">
        <v>29</v>
      </c>
    </row>
    <row r="5" spans="1:4" x14ac:dyDescent="0.2">
      <c r="A5" s="45" t="s">
        <v>16</v>
      </c>
      <c r="B5" s="5">
        <v>267</v>
      </c>
      <c r="C5" s="5">
        <v>467.87700000000041</v>
      </c>
      <c r="D5" s="5">
        <v>425.00999999999476</v>
      </c>
    </row>
    <row r="6" spans="1:4" x14ac:dyDescent="0.2">
      <c r="A6" s="45" t="s">
        <v>17</v>
      </c>
      <c r="B6" s="5">
        <v>318</v>
      </c>
      <c r="C6" s="5">
        <v>348.58300000000236</v>
      </c>
      <c r="D6" s="5">
        <v>223.26000000000204</v>
      </c>
    </row>
    <row r="7" spans="1:4" x14ac:dyDescent="0.2">
      <c r="A7" s="45" t="s">
        <v>18</v>
      </c>
      <c r="B7" s="5">
        <v>385.39999999999782</v>
      </c>
      <c r="C7" s="5">
        <v>309.84000000000015</v>
      </c>
      <c r="D7" s="5">
        <v>320.19999999999709</v>
      </c>
    </row>
    <row r="8" spans="1:4" x14ac:dyDescent="0.2">
      <c r="A8" s="45" t="s">
        <v>19</v>
      </c>
      <c r="B8" s="5">
        <v>158.80000000000291</v>
      </c>
      <c r="C8" s="5">
        <v>226.73999999999796</v>
      </c>
      <c r="D8" s="5">
        <v>175.40000000000146</v>
      </c>
    </row>
    <row r="9" spans="1:4" x14ac:dyDescent="0.2">
      <c r="A9" s="45" t="s">
        <v>20</v>
      </c>
      <c r="B9" s="5">
        <v>109.5</v>
      </c>
      <c r="C9" s="5">
        <v>185.22000000000116</v>
      </c>
      <c r="D9" s="5">
        <v>76.160000000003492</v>
      </c>
    </row>
    <row r="10" spans="1:4" x14ac:dyDescent="0.2">
      <c r="A10" s="45" t="s">
        <v>21</v>
      </c>
      <c r="B10" s="5">
        <v>55</v>
      </c>
      <c r="C10" s="5">
        <v>28.534999999999854</v>
      </c>
      <c r="D10" s="5">
        <v>32.799999999995634</v>
      </c>
    </row>
    <row r="11" spans="1:4" x14ac:dyDescent="0.2">
      <c r="A11" s="45" t="s">
        <v>22</v>
      </c>
      <c r="B11" s="5">
        <v>24.599999999998545</v>
      </c>
      <c r="C11" s="5">
        <v>32.364999999997963</v>
      </c>
      <c r="D11" s="5">
        <v>17.332000000002154</v>
      </c>
    </row>
    <row r="12" spans="1:4" x14ac:dyDescent="0.2">
      <c r="A12" s="45" t="s">
        <v>23</v>
      </c>
      <c r="B12" s="5">
        <v>28</v>
      </c>
      <c r="C12" s="5">
        <v>33.200000000000728</v>
      </c>
      <c r="D12" s="5">
        <v>19.120000000002619</v>
      </c>
    </row>
    <row r="13" spans="1:4" x14ac:dyDescent="0.2">
      <c r="A13" s="45" t="s">
        <v>24</v>
      </c>
      <c r="B13" s="5">
        <v>74.200000000000728</v>
      </c>
      <c r="C13" s="5">
        <v>66.760000000002037</v>
      </c>
      <c r="D13" s="5">
        <v>45.532999999995809</v>
      </c>
    </row>
    <row r="14" spans="1:4" x14ac:dyDescent="0.2">
      <c r="A14" s="45" t="s">
        <v>25</v>
      </c>
      <c r="B14" s="5">
        <v>181.79999999999927</v>
      </c>
      <c r="C14" s="5">
        <v>174.07999999999811</v>
      </c>
      <c r="D14" s="5">
        <v>88.36200000000099</v>
      </c>
    </row>
    <row r="15" spans="1:4" x14ac:dyDescent="0.2">
      <c r="A15" s="45" t="s">
        <v>26</v>
      </c>
      <c r="B15" s="5">
        <v>304.20000000000073</v>
      </c>
      <c r="C15" s="5">
        <v>347.38000000000102</v>
      </c>
      <c r="D15" s="5"/>
    </row>
    <row r="16" spans="1:4" x14ac:dyDescent="0.2">
      <c r="A16" s="45" t="s">
        <v>27</v>
      </c>
      <c r="B16" s="5">
        <v>348.89999999999782</v>
      </c>
      <c r="C16" s="5">
        <v>353.55000000000291</v>
      </c>
      <c r="D16" s="5"/>
    </row>
    <row r="17" spans="1:4" x14ac:dyDescent="0.2">
      <c r="A17" s="45" t="s">
        <v>14</v>
      </c>
      <c r="B17" s="5">
        <v>2255.3999999999978</v>
      </c>
      <c r="C17" s="5">
        <v>2574.1300000000047</v>
      </c>
      <c r="D17" s="5">
        <v>1423.176999999996</v>
      </c>
    </row>
    <row r="24" spans="1:4" x14ac:dyDescent="0.2">
      <c r="A24" s="44" t="s">
        <v>33</v>
      </c>
      <c r="B24" s="44" t="s">
        <v>30</v>
      </c>
    </row>
    <row r="25" spans="1:4" x14ac:dyDescent="0.2">
      <c r="A25" s="44" t="s">
        <v>0</v>
      </c>
      <c r="B25" s="47" t="s">
        <v>15</v>
      </c>
      <c r="C25" s="47" t="s">
        <v>28</v>
      </c>
      <c r="D25" s="47" t="s">
        <v>29</v>
      </c>
    </row>
    <row r="26" spans="1:4" x14ac:dyDescent="0.2">
      <c r="A26" s="45" t="s">
        <v>16</v>
      </c>
      <c r="B26" s="5">
        <v>281</v>
      </c>
      <c r="C26" s="5">
        <v>405.5</v>
      </c>
      <c r="D26" s="5">
        <v>459</v>
      </c>
    </row>
    <row r="27" spans="1:4" x14ac:dyDescent="0.2">
      <c r="A27" s="45" t="s">
        <v>17</v>
      </c>
      <c r="B27" s="5">
        <v>360</v>
      </c>
      <c r="C27" s="5">
        <v>342</v>
      </c>
      <c r="D27" s="5">
        <v>260.09999999999854</v>
      </c>
    </row>
    <row r="28" spans="1:4" x14ac:dyDescent="0.2">
      <c r="A28" s="45" t="s">
        <v>18</v>
      </c>
      <c r="B28" s="5">
        <v>482</v>
      </c>
      <c r="C28" s="5">
        <v>367.89999999999782</v>
      </c>
      <c r="D28" s="5">
        <v>426.29999999999927</v>
      </c>
    </row>
    <row r="29" spans="1:4" x14ac:dyDescent="0.2">
      <c r="A29" s="45" t="s">
        <v>19</v>
      </c>
      <c r="B29" s="5">
        <v>374</v>
      </c>
      <c r="C29" s="5">
        <v>345.20000000000437</v>
      </c>
      <c r="D29" s="5">
        <v>345.60000000000218</v>
      </c>
    </row>
    <row r="30" spans="1:4" x14ac:dyDescent="0.2">
      <c r="A30" s="45" t="s">
        <v>20</v>
      </c>
      <c r="B30" s="5">
        <v>339</v>
      </c>
      <c r="C30" s="5">
        <v>439.39999999999782</v>
      </c>
      <c r="D30" s="5">
        <v>385.69999999999709</v>
      </c>
    </row>
    <row r="31" spans="1:4" x14ac:dyDescent="0.2">
      <c r="A31" s="45" t="s">
        <v>21</v>
      </c>
      <c r="B31" s="5">
        <v>426</v>
      </c>
      <c r="C31" s="5">
        <v>343.79999999999927</v>
      </c>
      <c r="D31" s="5">
        <v>181.75</v>
      </c>
    </row>
    <row r="32" spans="1:4" x14ac:dyDescent="0.2">
      <c r="A32" s="45" t="s">
        <v>22</v>
      </c>
      <c r="B32" s="5">
        <v>345</v>
      </c>
      <c r="C32" s="5">
        <v>334.80000000000291</v>
      </c>
      <c r="D32" s="5">
        <v>128.60000000000218</v>
      </c>
    </row>
    <row r="33" spans="1:4" x14ac:dyDescent="0.2">
      <c r="A33" s="45" t="s">
        <v>23</v>
      </c>
      <c r="B33" s="5">
        <v>442</v>
      </c>
      <c r="C33" s="5">
        <v>313.19999999999709</v>
      </c>
      <c r="D33" s="5">
        <v>181.22999999999956</v>
      </c>
    </row>
    <row r="34" spans="1:4" x14ac:dyDescent="0.2">
      <c r="A34" s="45" t="s">
        <v>24</v>
      </c>
      <c r="B34" s="5">
        <v>382</v>
      </c>
      <c r="C34" s="5">
        <v>388.50000000000364</v>
      </c>
      <c r="D34" s="5">
        <v>177.17000000000189</v>
      </c>
    </row>
    <row r="35" spans="1:4" x14ac:dyDescent="0.2">
      <c r="A35" s="45" t="s">
        <v>25</v>
      </c>
      <c r="B35" s="5">
        <v>375</v>
      </c>
      <c r="C35" s="5">
        <v>362.89999999999418</v>
      </c>
      <c r="D35" s="5">
        <v>154.09999999999854</v>
      </c>
    </row>
    <row r="36" spans="1:4" x14ac:dyDescent="0.2">
      <c r="A36" s="45" t="s">
        <v>26</v>
      </c>
      <c r="B36" s="5">
        <v>481</v>
      </c>
      <c r="C36" s="5">
        <v>455.80000000000291</v>
      </c>
      <c r="D36" s="5"/>
    </row>
    <row r="37" spans="1:4" x14ac:dyDescent="0.2">
      <c r="A37" s="45" t="s">
        <v>27</v>
      </c>
      <c r="B37" s="5">
        <v>394</v>
      </c>
      <c r="C37" s="5">
        <v>370.90000000000146</v>
      </c>
      <c r="D37" s="5"/>
    </row>
    <row r="38" spans="1:4" x14ac:dyDescent="0.2">
      <c r="A38" s="45" t="s">
        <v>14</v>
      </c>
      <c r="B38" s="5">
        <v>4681</v>
      </c>
      <c r="C38" s="5">
        <v>4469.9000000000015</v>
      </c>
      <c r="D38" s="5">
        <v>2699.5499999999993</v>
      </c>
    </row>
  </sheetData>
  <pageMargins left="0.7" right="0.7" top="0.75" bottom="0.75" header="0.3" footer="0.3"/>
  <pageSetup paperSize="9" orientation="portrait" r:id="rId3"/>
  <drawing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151"/>
  <sheetViews>
    <sheetView zoomScaleNormal="100" workbookViewId="0">
      <pane ySplit="3" topLeftCell="A101" activePane="bottomLeft" state="frozen"/>
      <selection pane="bottomLeft"/>
    </sheetView>
  </sheetViews>
  <sheetFormatPr baseColWidth="10" defaultRowHeight="12.75" x14ac:dyDescent="0.2"/>
  <cols>
    <col min="1" max="1" width="12" style="3" bestFit="1" customWidth="1"/>
    <col min="2" max="2" width="8.28515625" style="6" customWidth="1"/>
    <col min="3" max="3" width="12.42578125" style="5" customWidth="1"/>
    <col min="4" max="4" width="9.140625" style="4" bestFit="1" customWidth="1"/>
    <col min="5" max="5" width="9.42578125" style="8" customWidth="1"/>
    <col min="6" max="6" width="9.85546875" style="8" customWidth="1"/>
    <col min="7" max="7" width="8.140625" style="1" bestFit="1" customWidth="1"/>
    <col min="8" max="8" width="8" style="1" bestFit="1" customWidth="1"/>
    <col min="9" max="9" width="9" style="1" customWidth="1"/>
    <col min="10" max="10" width="9.7109375" style="1" customWidth="1"/>
    <col min="11" max="11" width="7.5703125" style="36" customWidth="1"/>
    <col min="12" max="12" width="6.28515625" style="6" bestFit="1" customWidth="1"/>
    <col min="13" max="13" width="8.28515625" style="12" bestFit="1" customWidth="1"/>
    <col min="14" max="14" width="9" style="12" bestFit="1" customWidth="1"/>
    <col min="15" max="16" width="8.5703125" bestFit="1" customWidth="1"/>
  </cols>
  <sheetData>
    <row r="1" spans="1:16" ht="25.5" customHeight="1" thickBot="1" x14ac:dyDescent="0.25">
      <c r="A1" s="16"/>
      <c r="B1" s="23"/>
      <c r="K1" s="13"/>
      <c r="L1" s="14"/>
    </row>
    <row r="2" spans="1:16" s="7" customFormat="1" ht="26.25" customHeight="1" thickBot="1" x14ac:dyDescent="0.25">
      <c r="A2" s="9" t="s">
        <v>0</v>
      </c>
      <c r="B2" s="24" t="s">
        <v>3</v>
      </c>
      <c r="C2" s="10" t="s">
        <v>1</v>
      </c>
      <c r="D2" s="11" t="s">
        <v>8</v>
      </c>
      <c r="E2" s="19" t="s">
        <v>2</v>
      </c>
      <c r="F2" s="19" t="s">
        <v>7</v>
      </c>
      <c r="G2" s="48" t="s">
        <v>1</v>
      </c>
      <c r="H2" s="49"/>
      <c r="I2" s="49"/>
      <c r="J2" s="49"/>
      <c r="K2" s="49"/>
      <c r="L2" s="40" t="s">
        <v>2</v>
      </c>
      <c r="M2" s="39" t="s">
        <v>7</v>
      </c>
      <c r="N2" s="46"/>
    </row>
    <row r="3" spans="1:16" s="35" customFormat="1" ht="41.25" customHeight="1" thickBot="1" x14ac:dyDescent="0.25">
      <c r="A3" s="9" t="s">
        <v>0</v>
      </c>
      <c r="B3" s="24" t="s">
        <v>3</v>
      </c>
      <c r="C3" s="10" t="s">
        <v>1</v>
      </c>
      <c r="D3" s="11" t="s">
        <v>8</v>
      </c>
      <c r="E3" s="19" t="s">
        <v>2</v>
      </c>
      <c r="F3" s="19" t="s">
        <v>7</v>
      </c>
      <c r="G3" s="32" t="s">
        <v>4</v>
      </c>
      <c r="H3" s="32" t="s">
        <v>5</v>
      </c>
      <c r="I3" s="41" t="s">
        <v>11</v>
      </c>
      <c r="J3" s="32" t="s">
        <v>9</v>
      </c>
      <c r="K3" s="38" t="s">
        <v>6</v>
      </c>
      <c r="L3" s="33" t="s">
        <v>10</v>
      </c>
      <c r="M3" s="34" t="s">
        <v>12</v>
      </c>
      <c r="N3" s="43" t="s">
        <v>32</v>
      </c>
      <c r="O3" s="43" t="s">
        <v>13</v>
      </c>
      <c r="P3" s="43" t="s">
        <v>31</v>
      </c>
    </row>
    <row r="4" spans="1:16" x14ac:dyDescent="0.2">
      <c r="A4" s="3">
        <v>43836</v>
      </c>
      <c r="B4" s="6">
        <v>7</v>
      </c>
      <c r="C4" s="5">
        <v>26021</v>
      </c>
      <c r="D4" s="4">
        <v>26647</v>
      </c>
      <c r="E4" s="8">
        <v>379.28</v>
      </c>
      <c r="F4" s="8">
        <v>28546.7</v>
      </c>
      <c r="J4" s="2"/>
      <c r="K4" s="37"/>
      <c r="L4" s="14"/>
    </row>
    <row r="5" spans="1:16" x14ac:dyDescent="0.2">
      <c r="A5" s="3">
        <v>43843</v>
      </c>
      <c r="B5" s="6">
        <f t="shared" ref="B5:B36" si="0">A5-A4</f>
        <v>7</v>
      </c>
      <c r="C5" s="5">
        <v>26072.3</v>
      </c>
      <c r="D5" s="4">
        <v>26691</v>
      </c>
      <c r="E5" s="8">
        <v>380.97</v>
      </c>
      <c r="F5" s="20">
        <v>28627.42</v>
      </c>
      <c r="G5" s="1">
        <f t="shared" ref="G5:G36" si="1">C5-C4</f>
        <v>51.299999999999272</v>
      </c>
      <c r="H5" s="1">
        <f t="shared" ref="H5:H36" si="2">D5-D4</f>
        <v>44</v>
      </c>
      <c r="I5" s="1">
        <f t="shared" ref="I5:I36" si="3">G5/B5</f>
        <v>7.3285714285713244</v>
      </c>
      <c r="J5" s="2">
        <f t="shared" ref="J5:J36" si="4">H5/B5</f>
        <v>6.2857142857142856</v>
      </c>
      <c r="K5" s="37">
        <f t="shared" ref="K5:K36" si="5">I5+J5</f>
        <v>13.614285714285611</v>
      </c>
      <c r="L5" s="14">
        <f t="shared" ref="L5:L36" si="6">(E5-E4)*1000/B5</f>
        <v>241.42857142857923</v>
      </c>
      <c r="M5" s="12">
        <f t="shared" ref="M5:M36" si="7">(F5-F4)/B5</f>
        <v>11.531428571428219</v>
      </c>
      <c r="N5" s="12">
        <f>(C5-C4)+(D5-D4)</f>
        <v>95.299999999999272</v>
      </c>
      <c r="O5" s="42">
        <f>E5-E4</f>
        <v>1.6900000000000546</v>
      </c>
      <c r="P5" s="42">
        <f>F5-F4</f>
        <v>80.719999999997526</v>
      </c>
    </row>
    <row r="6" spans="1:16" x14ac:dyDescent="0.2">
      <c r="A6" s="3">
        <v>43850</v>
      </c>
      <c r="B6" s="6">
        <f t="shared" si="0"/>
        <v>7</v>
      </c>
      <c r="C6" s="5">
        <v>26112</v>
      </c>
      <c r="D6" s="4">
        <v>26729</v>
      </c>
      <c r="E6" s="8">
        <v>382.47</v>
      </c>
      <c r="F6" s="8">
        <v>28709.3</v>
      </c>
      <c r="G6" s="1">
        <f t="shared" si="1"/>
        <v>39.700000000000728</v>
      </c>
      <c r="H6" s="1">
        <f t="shared" si="2"/>
        <v>38</v>
      </c>
      <c r="I6" s="1">
        <f t="shared" si="3"/>
        <v>5.6714285714286756</v>
      </c>
      <c r="J6" s="2">
        <f t="shared" si="4"/>
        <v>5.4285714285714288</v>
      </c>
      <c r="K6" s="37">
        <f t="shared" si="5"/>
        <v>11.100000000000104</v>
      </c>
      <c r="L6" s="14">
        <f t="shared" si="6"/>
        <v>214.28571428571428</v>
      </c>
      <c r="M6" s="12">
        <f t="shared" si="7"/>
        <v>11.697142857143003</v>
      </c>
      <c r="N6" s="12">
        <f t="shared" ref="N6:N69" si="8">(C6-C5)+(D6-D5)</f>
        <v>77.700000000000728</v>
      </c>
      <c r="O6" s="42">
        <f t="shared" ref="O6:O69" si="9">E6-E5</f>
        <v>1.5</v>
      </c>
      <c r="P6" s="42">
        <f t="shared" ref="P6:P69" si="10">F6-F5</f>
        <v>81.880000000001019</v>
      </c>
    </row>
    <row r="7" spans="1:16" x14ac:dyDescent="0.2">
      <c r="A7" s="3">
        <v>43857</v>
      </c>
      <c r="B7" s="6">
        <f t="shared" si="0"/>
        <v>7</v>
      </c>
      <c r="C7" s="5">
        <v>26172</v>
      </c>
      <c r="D7" s="4">
        <v>26777</v>
      </c>
      <c r="E7" s="8">
        <v>384.18</v>
      </c>
      <c r="F7" s="8">
        <v>28813.7</v>
      </c>
      <c r="G7" s="1">
        <f t="shared" si="1"/>
        <v>60</v>
      </c>
      <c r="H7" s="1">
        <f t="shared" si="2"/>
        <v>48</v>
      </c>
      <c r="I7" s="1">
        <f t="shared" si="3"/>
        <v>8.5714285714285712</v>
      </c>
      <c r="J7" s="2">
        <f t="shared" si="4"/>
        <v>6.8571428571428568</v>
      </c>
      <c r="K7" s="37">
        <f t="shared" si="5"/>
        <v>15.428571428571427</v>
      </c>
      <c r="L7" s="14">
        <f t="shared" si="6"/>
        <v>244.28571428571135</v>
      </c>
      <c r="M7" s="12">
        <f t="shared" si="7"/>
        <v>14.914285714285922</v>
      </c>
      <c r="N7" s="12">
        <f t="shared" si="8"/>
        <v>108</v>
      </c>
      <c r="O7" s="42">
        <f t="shared" si="9"/>
        <v>1.7099999999999795</v>
      </c>
      <c r="P7" s="42">
        <f t="shared" si="10"/>
        <v>104.40000000000146</v>
      </c>
    </row>
    <row r="8" spans="1:16" x14ac:dyDescent="0.2">
      <c r="A8" s="3">
        <v>43864</v>
      </c>
      <c r="B8" s="6">
        <f t="shared" si="0"/>
        <v>7</v>
      </c>
      <c r="C8" s="5">
        <v>26225</v>
      </c>
      <c r="D8" s="4">
        <v>26824</v>
      </c>
      <c r="E8" s="8">
        <v>385.93</v>
      </c>
      <c r="F8" s="8">
        <v>28888.9</v>
      </c>
      <c r="G8" s="1">
        <f t="shared" si="1"/>
        <v>53</v>
      </c>
      <c r="H8" s="1">
        <f t="shared" si="2"/>
        <v>47</v>
      </c>
      <c r="I8" s="1">
        <f t="shared" si="3"/>
        <v>7.5714285714285712</v>
      </c>
      <c r="J8" s="2">
        <f t="shared" si="4"/>
        <v>6.7142857142857144</v>
      </c>
      <c r="K8" s="37">
        <f t="shared" si="5"/>
        <v>14.285714285714285</v>
      </c>
      <c r="L8" s="14">
        <f t="shared" si="6"/>
        <v>250</v>
      </c>
      <c r="M8" s="12">
        <f t="shared" si="7"/>
        <v>10.742857142857247</v>
      </c>
      <c r="N8" s="12">
        <f t="shared" si="8"/>
        <v>100</v>
      </c>
      <c r="O8" s="42">
        <f t="shared" si="9"/>
        <v>1.75</v>
      </c>
      <c r="P8" s="42">
        <f t="shared" si="10"/>
        <v>75.200000000000728</v>
      </c>
    </row>
    <row r="9" spans="1:16" x14ac:dyDescent="0.2">
      <c r="A9" s="3">
        <v>43872</v>
      </c>
      <c r="B9" s="6">
        <f t="shared" si="0"/>
        <v>8</v>
      </c>
      <c r="C9" s="5">
        <v>26278</v>
      </c>
      <c r="D9" s="4">
        <v>26870</v>
      </c>
      <c r="E9" s="8">
        <v>387.37</v>
      </c>
      <c r="F9" s="8">
        <v>28984.5</v>
      </c>
      <c r="G9" s="1">
        <f t="shared" si="1"/>
        <v>53</v>
      </c>
      <c r="H9" s="1">
        <f t="shared" si="2"/>
        <v>46</v>
      </c>
      <c r="I9" s="1">
        <f t="shared" si="3"/>
        <v>6.625</v>
      </c>
      <c r="J9" s="2">
        <f t="shared" si="4"/>
        <v>5.75</v>
      </c>
      <c r="K9" s="37">
        <f t="shared" si="5"/>
        <v>12.375</v>
      </c>
      <c r="L9" s="14">
        <f t="shared" si="6"/>
        <v>179.99999999999972</v>
      </c>
      <c r="M9" s="12">
        <f t="shared" si="7"/>
        <v>11.949999999999818</v>
      </c>
      <c r="N9" s="12">
        <f t="shared" si="8"/>
        <v>99</v>
      </c>
      <c r="O9" s="42">
        <f t="shared" si="9"/>
        <v>1.4399999999999977</v>
      </c>
      <c r="P9" s="42">
        <f t="shared" si="10"/>
        <v>95.599999999998545</v>
      </c>
    </row>
    <row r="10" spans="1:16" x14ac:dyDescent="0.2">
      <c r="A10" s="3">
        <v>43885</v>
      </c>
      <c r="B10" s="6">
        <f t="shared" si="0"/>
        <v>13</v>
      </c>
      <c r="C10" s="5">
        <v>26353</v>
      </c>
      <c r="D10" s="4">
        <v>26956</v>
      </c>
      <c r="E10" s="8">
        <v>390.05</v>
      </c>
      <c r="F10" s="8">
        <v>29131.7</v>
      </c>
      <c r="G10" s="1">
        <f t="shared" si="1"/>
        <v>75</v>
      </c>
      <c r="H10" s="1">
        <f t="shared" si="2"/>
        <v>86</v>
      </c>
      <c r="I10" s="1">
        <f t="shared" si="3"/>
        <v>5.7692307692307692</v>
      </c>
      <c r="J10" s="2">
        <f t="shared" si="4"/>
        <v>6.615384615384615</v>
      </c>
      <c r="K10" s="37">
        <f t="shared" si="5"/>
        <v>12.384615384615383</v>
      </c>
      <c r="L10" s="14">
        <f t="shared" si="6"/>
        <v>206.15384615384667</v>
      </c>
      <c r="M10" s="12">
        <f t="shared" si="7"/>
        <v>11.323076923076979</v>
      </c>
      <c r="N10" s="12">
        <f t="shared" si="8"/>
        <v>161</v>
      </c>
      <c r="O10" s="42">
        <f t="shared" si="9"/>
        <v>2.6800000000000068</v>
      </c>
      <c r="P10" s="42">
        <f t="shared" si="10"/>
        <v>147.20000000000073</v>
      </c>
    </row>
    <row r="11" spans="1:16" x14ac:dyDescent="0.2">
      <c r="A11" s="3">
        <v>43892</v>
      </c>
      <c r="B11" s="6">
        <f t="shared" si="0"/>
        <v>7</v>
      </c>
      <c r="C11" s="5">
        <v>26398</v>
      </c>
      <c r="D11" s="4">
        <v>27000</v>
      </c>
      <c r="E11" s="8">
        <v>391.5</v>
      </c>
      <c r="F11" s="8">
        <v>29221.200000000001</v>
      </c>
      <c r="G11" s="1">
        <f t="shared" si="1"/>
        <v>45</v>
      </c>
      <c r="H11" s="1">
        <f t="shared" si="2"/>
        <v>44</v>
      </c>
      <c r="I11" s="1">
        <f t="shared" si="3"/>
        <v>6.4285714285714288</v>
      </c>
      <c r="J11" s="2">
        <f t="shared" si="4"/>
        <v>6.2857142857142856</v>
      </c>
      <c r="K11" s="37">
        <f t="shared" si="5"/>
        <v>12.714285714285715</v>
      </c>
      <c r="L11" s="14">
        <f t="shared" si="6"/>
        <v>207.14285714285552</v>
      </c>
      <c r="M11" s="12">
        <f t="shared" si="7"/>
        <v>12.785714285714286</v>
      </c>
      <c r="N11" s="12">
        <f t="shared" si="8"/>
        <v>89</v>
      </c>
      <c r="O11" s="42">
        <f t="shared" si="9"/>
        <v>1.4499999999999886</v>
      </c>
      <c r="P11" s="42">
        <f t="shared" si="10"/>
        <v>89.5</v>
      </c>
    </row>
    <row r="12" spans="1:16" x14ac:dyDescent="0.2">
      <c r="A12" s="3">
        <v>43899</v>
      </c>
      <c r="B12" s="6">
        <f t="shared" si="0"/>
        <v>7</v>
      </c>
      <c r="C12" s="5">
        <v>26445</v>
      </c>
      <c r="D12" s="4">
        <v>27043</v>
      </c>
      <c r="E12" s="8">
        <v>392.83</v>
      </c>
      <c r="F12" s="8">
        <v>29304</v>
      </c>
      <c r="G12" s="1">
        <f t="shared" si="1"/>
        <v>47</v>
      </c>
      <c r="H12" s="1">
        <f t="shared" si="2"/>
        <v>43</v>
      </c>
      <c r="I12" s="1">
        <f t="shared" si="3"/>
        <v>6.7142857142857144</v>
      </c>
      <c r="J12" s="2">
        <f t="shared" si="4"/>
        <v>6.1428571428571432</v>
      </c>
      <c r="K12" s="37">
        <f t="shared" si="5"/>
        <v>12.857142857142858</v>
      </c>
      <c r="L12" s="14">
        <f t="shared" si="6"/>
        <v>189.99999999999773</v>
      </c>
      <c r="M12" s="12">
        <f t="shared" si="7"/>
        <v>11.828571428571324</v>
      </c>
      <c r="N12" s="12">
        <f t="shared" si="8"/>
        <v>90</v>
      </c>
      <c r="O12" s="42">
        <f t="shared" si="9"/>
        <v>1.3299999999999841</v>
      </c>
      <c r="P12" s="42">
        <f t="shared" si="10"/>
        <v>82.799999999999272</v>
      </c>
    </row>
    <row r="13" spans="1:16" x14ac:dyDescent="0.2">
      <c r="A13" s="3">
        <v>43906</v>
      </c>
      <c r="B13" s="6">
        <f t="shared" si="0"/>
        <v>7</v>
      </c>
      <c r="C13" s="5">
        <v>26500</v>
      </c>
      <c r="D13" s="4">
        <v>27090</v>
      </c>
      <c r="E13" s="8">
        <v>394.57</v>
      </c>
      <c r="F13" s="8">
        <v>29372</v>
      </c>
      <c r="G13" s="1">
        <f t="shared" si="1"/>
        <v>55</v>
      </c>
      <c r="H13" s="1">
        <f t="shared" si="2"/>
        <v>47</v>
      </c>
      <c r="I13" s="1">
        <f t="shared" si="3"/>
        <v>7.8571428571428568</v>
      </c>
      <c r="J13" s="2">
        <f t="shared" si="4"/>
        <v>6.7142857142857144</v>
      </c>
      <c r="K13" s="37">
        <f t="shared" si="5"/>
        <v>14.571428571428571</v>
      </c>
      <c r="L13" s="14">
        <f t="shared" si="6"/>
        <v>248.57142857142986</v>
      </c>
      <c r="M13" s="12">
        <f t="shared" si="7"/>
        <v>9.7142857142857135</v>
      </c>
      <c r="N13" s="12">
        <f t="shared" si="8"/>
        <v>102</v>
      </c>
      <c r="O13" s="42">
        <f t="shared" si="9"/>
        <v>1.7400000000000091</v>
      </c>
      <c r="P13" s="42">
        <f t="shared" si="10"/>
        <v>68</v>
      </c>
    </row>
    <row r="14" spans="1:16" x14ac:dyDescent="0.2">
      <c r="A14" s="3">
        <v>43913</v>
      </c>
      <c r="B14" s="6">
        <f t="shared" si="0"/>
        <v>7</v>
      </c>
      <c r="C14" s="5">
        <v>26556</v>
      </c>
      <c r="D14" s="4">
        <v>27136</v>
      </c>
      <c r="E14" s="8">
        <v>396.02</v>
      </c>
      <c r="F14" s="8">
        <v>29439.4</v>
      </c>
      <c r="G14" s="1">
        <f t="shared" si="1"/>
        <v>56</v>
      </c>
      <c r="H14" s="1">
        <f t="shared" si="2"/>
        <v>46</v>
      </c>
      <c r="I14" s="1">
        <f t="shared" si="3"/>
        <v>8</v>
      </c>
      <c r="J14" s="2">
        <f t="shared" si="4"/>
        <v>6.5714285714285712</v>
      </c>
      <c r="K14" s="37">
        <f t="shared" si="5"/>
        <v>14.571428571428571</v>
      </c>
      <c r="L14" s="14">
        <f t="shared" si="6"/>
        <v>207.14285714285552</v>
      </c>
      <c r="M14" s="12">
        <f t="shared" si="7"/>
        <v>9.6285714285716359</v>
      </c>
      <c r="N14" s="12">
        <f t="shared" si="8"/>
        <v>102</v>
      </c>
      <c r="O14" s="42">
        <f t="shared" si="9"/>
        <v>1.4499999999999886</v>
      </c>
      <c r="P14" s="42">
        <f t="shared" si="10"/>
        <v>67.400000000001455</v>
      </c>
    </row>
    <row r="15" spans="1:16" x14ac:dyDescent="0.2">
      <c r="A15" s="3">
        <v>43920</v>
      </c>
      <c r="B15" s="6">
        <f t="shared" si="0"/>
        <v>7</v>
      </c>
      <c r="C15" s="5">
        <v>26610</v>
      </c>
      <c r="D15" s="4">
        <v>27181</v>
      </c>
      <c r="E15" s="8">
        <v>397.6</v>
      </c>
      <c r="F15" s="8">
        <v>29517.1</v>
      </c>
      <c r="G15" s="1">
        <f t="shared" si="1"/>
        <v>54</v>
      </c>
      <c r="H15" s="1">
        <f t="shared" si="2"/>
        <v>45</v>
      </c>
      <c r="I15" s="1">
        <f t="shared" si="3"/>
        <v>7.7142857142857144</v>
      </c>
      <c r="J15" s="2">
        <f t="shared" si="4"/>
        <v>6.4285714285714288</v>
      </c>
      <c r="K15" s="37">
        <f t="shared" si="5"/>
        <v>14.142857142857142</v>
      </c>
      <c r="L15" s="14">
        <f t="shared" si="6"/>
        <v>225.71428571429155</v>
      </c>
      <c r="M15" s="12">
        <f t="shared" si="7"/>
        <v>11.099999999999584</v>
      </c>
      <c r="N15" s="12">
        <f t="shared" si="8"/>
        <v>99</v>
      </c>
      <c r="O15" s="42">
        <f t="shared" si="9"/>
        <v>1.5800000000000409</v>
      </c>
      <c r="P15" s="42">
        <f t="shared" si="10"/>
        <v>77.69999999999709</v>
      </c>
    </row>
    <row r="16" spans="1:16" x14ac:dyDescent="0.2">
      <c r="A16" s="3">
        <v>43927</v>
      </c>
      <c r="B16" s="6">
        <f t="shared" si="0"/>
        <v>7</v>
      </c>
      <c r="C16" s="5">
        <v>26665</v>
      </c>
      <c r="D16" s="4">
        <v>27225</v>
      </c>
      <c r="E16" s="8">
        <v>399.31</v>
      </c>
      <c r="F16" s="8">
        <v>29585.200000000001</v>
      </c>
      <c r="G16" s="1">
        <f t="shared" si="1"/>
        <v>55</v>
      </c>
      <c r="H16" s="1">
        <f t="shared" si="2"/>
        <v>44</v>
      </c>
      <c r="I16" s="1">
        <f t="shared" si="3"/>
        <v>7.8571428571428568</v>
      </c>
      <c r="J16" s="2">
        <f t="shared" si="4"/>
        <v>6.2857142857142856</v>
      </c>
      <c r="K16" s="37">
        <f t="shared" si="5"/>
        <v>14.142857142857142</v>
      </c>
      <c r="L16" s="14">
        <f t="shared" si="6"/>
        <v>244.28571428571135</v>
      </c>
      <c r="M16" s="12">
        <f t="shared" si="7"/>
        <v>9.7285714285717404</v>
      </c>
      <c r="N16" s="12">
        <f t="shared" si="8"/>
        <v>99</v>
      </c>
      <c r="O16" s="42">
        <f t="shared" si="9"/>
        <v>1.7099999999999795</v>
      </c>
      <c r="P16" s="42">
        <f t="shared" si="10"/>
        <v>68.100000000002183</v>
      </c>
    </row>
    <row r="17" spans="1:16" x14ac:dyDescent="0.2">
      <c r="A17" s="3">
        <v>43934</v>
      </c>
      <c r="B17" s="6">
        <f t="shared" si="0"/>
        <v>7</v>
      </c>
      <c r="C17" s="5">
        <v>26716</v>
      </c>
      <c r="D17" s="4">
        <v>27265</v>
      </c>
      <c r="E17" s="8">
        <v>401.31</v>
      </c>
      <c r="F17" s="8">
        <v>29612.1</v>
      </c>
      <c r="G17" s="1">
        <f t="shared" si="1"/>
        <v>51</v>
      </c>
      <c r="H17" s="1">
        <f t="shared" si="2"/>
        <v>40</v>
      </c>
      <c r="I17" s="1">
        <f t="shared" si="3"/>
        <v>7.2857142857142856</v>
      </c>
      <c r="J17" s="2">
        <f t="shared" si="4"/>
        <v>5.7142857142857144</v>
      </c>
      <c r="K17" s="37">
        <f t="shared" si="5"/>
        <v>13</v>
      </c>
      <c r="L17" s="14">
        <f t="shared" si="6"/>
        <v>285.71428571428572</v>
      </c>
      <c r="M17" s="12">
        <f t="shared" si="7"/>
        <v>3.8428571428568312</v>
      </c>
      <c r="N17" s="12">
        <f t="shared" si="8"/>
        <v>91</v>
      </c>
      <c r="O17" s="42">
        <f t="shared" si="9"/>
        <v>2</v>
      </c>
      <c r="P17" s="42">
        <f t="shared" si="10"/>
        <v>26.899999999997817</v>
      </c>
    </row>
    <row r="18" spans="1:16" x14ac:dyDescent="0.2">
      <c r="A18" s="3">
        <v>43941</v>
      </c>
      <c r="B18" s="6">
        <f t="shared" si="0"/>
        <v>7</v>
      </c>
      <c r="C18" s="5">
        <v>26765</v>
      </c>
      <c r="D18" s="4">
        <v>27308</v>
      </c>
      <c r="E18" s="8">
        <v>402.93</v>
      </c>
      <c r="F18" s="8">
        <v>29650.3</v>
      </c>
      <c r="G18" s="1">
        <f t="shared" si="1"/>
        <v>49</v>
      </c>
      <c r="H18" s="1">
        <f t="shared" si="2"/>
        <v>43</v>
      </c>
      <c r="I18" s="1">
        <f t="shared" si="3"/>
        <v>7</v>
      </c>
      <c r="J18" s="2">
        <f t="shared" si="4"/>
        <v>6.1428571428571432</v>
      </c>
      <c r="K18" s="37">
        <f t="shared" si="5"/>
        <v>13.142857142857142</v>
      </c>
      <c r="L18" s="14">
        <f t="shared" si="6"/>
        <v>231.42857142857207</v>
      </c>
      <c r="M18" s="12">
        <f t="shared" si="7"/>
        <v>5.4571428571429612</v>
      </c>
      <c r="N18" s="12">
        <f t="shared" si="8"/>
        <v>92</v>
      </c>
      <c r="O18" s="42">
        <f t="shared" si="9"/>
        <v>1.6200000000000045</v>
      </c>
      <c r="P18" s="42">
        <f t="shared" si="10"/>
        <v>38.200000000000728</v>
      </c>
    </row>
    <row r="19" spans="1:16" x14ac:dyDescent="0.2">
      <c r="A19" s="3">
        <v>43948</v>
      </c>
      <c r="B19" s="6">
        <f t="shared" si="0"/>
        <v>7</v>
      </c>
      <c r="C19" s="5">
        <v>26816</v>
      </c>
      <c r="D19" s="4">
        <v>27349</v>
      </c>
      <c r="E19" s="20">
        <v>404.75</v>
      </c>
      <c r="F19" s="8">
        <v>29675.9</v>
      </c>
      <c r="G19" s="1">
        <f t="shared" si="1"/>
        <v>51</v>
      </c>
      <c r="H19" s="1">
        <f t="shared" si="2"/>
        <v>41</v>
      </c>
      <c r="I19" s="1">
        <f t="shared" si="3"/>
        <v>7.2857142857142856</v>
      </c>
      <c r="J19" s="2">
        <f t="shared" si="4"/>
        <v>5.8571428571428568</v>
      </c>
      <c r="K19" s="37">
        <f t="shared" si="5"/>
        <v>13.142857142857142</v>
      </c>
      <c r="L19" s="14">
        <f t="shared" si="6"/>
        <v>259.99999999999903</v>
      </c>
      <c r="M19" s="12">
        <f t="shared" si="7"/>
        <v>3.6571428571431688</v>
      </c>
      <c r="N19" s="12">
        <f t="shared" si="8"/>
        <v>92</v>
      </c>
      <c r="O19" s="42">
        <f t="shared" si="9"/>
        <v>1.8199999999999932</v>
      </c>
      <c r="P19" s="42">
        <f t="shared" si="10"/>
        <v>25.600000000002183</v>
      </c>
    </row>
    <row r="20" spans="1:16" x14ac:dyDescent="0.2">
      <c r="A20" s="3">
        <v>43955</v>
      </c>
      <c r="B20" s="6">
        <f t="shared" si="0"/>
        <v>7</v>
      </c>
      <c r="C20" s="5">
        <v>26870</v>
      </c>
      <c r="D20" s="4">
        <v>27389</v>
      </c>
      <c r="E20" s="8">
        <v>406.37</v>
      </c>
      <c r="F20" s="8">
        <v>29712.7</v>
      </c>
      <c r="G20" s="1">
        <f t="shared" si="1"/>
        <v>54</v>
      </c>
      <c r="H20" s="1">
        <f t="shared" si="2"/>
        <v>40</v>
      </c>
      <c r="I20" s="1">
        <f t="shared" si="3"/>
        <v>7.7142857142857144</v>
      </c>
      <c r="J20" s="2">
        <f t="shared" si="4"/>
        <v>5.7142857142857144</v>
      </c>
      <c r="K20" s="37">
        <f t="shared" si="5"/>
        <v>13.428571428571429</v>
      </c>
      <c r="L20" s="14">
        <f t="shared" si="6"/>
        <v>231.42857142857207</v>
      </c>
      <c r="M20" s="12">
        <f t="shared" si="7"/>
        <v>5.2571428571427532</v>
      </c>
      <c r="N20" s="12">
        <f t="shared" si="8"/>
        <v>94</v>
      </c>
      <c r="O20" s="42">
        <f t="shared" si="9"/>
        <v>1.6200000000000045</v>
      </c>
      <c r="P20" s="42">
        <f t="shared" si="10"/>
        <v>36.799999999999272</v>
      </c>
    </row>
    <row r="21" spans="1:16" x14ac:dyDescent="0.2">
      <c r="A21" s="3">
        <v>43962</v>
      </c>
      <c r="B21" s="6">
        <f t="shared" si="0"/>
        <v>7</v>
      </c>
      <c r="C21" s="5">
        <v>26916</v>
      </c>
      <c r="D21" s="4">
        <v>27424</v>
      </c>
      <c r="E21" s="8">
        <v>407.62</v>
      </c>
      <c r="F21" s="8">
        <v>29737.599999999999</v>
      </c>
      <c r="G21" s="1">
        <f t="shared" si="1"/>
        <v>46</v>
      </c>
      <c r="H21" s="1">
        <f t="shared" si="2"/>
        <v>35</v>
      </c>
      <c r="I21" s="1">
        <f t="shared" si="3"/>
        <v>6.5714285714285712</v>
      </c>
      <c r="J21" s="2">
        <f t="shared" si="4"/>
        <v>5</v>
      </c>
      <c r="K21" s="37">
        <f t="shared" si="5"/>
        <v>11.571428571428571</v>
      </c>
      <c r="L21" s="14">
        <f t="shared" si="6"/>
        <v>178.57142857142858</v>
      </c>
      <c r="M21" s="12">
        <f t="shared" si="7"/>
        <v>3.5571428571425452</v>
      </c>
      <c r="N21" s="12">
        <f t="shared" si="8"/>
        <v>81</v>
      </c>
      <c r="O21" s="42">
        <f t="shared" si="9"/>
        <v>1.25</v>
      </c>
      <c r="P21" s="42">
        <f t="shared" si="10"/>
        <v>24.899999999997817</v>
      </c>
    </row>
    <row r="22" spans="1:16" x14ac:dyDescent="0.2">
      <c r="A22" s="3">
        <v>43969</v>
      </c>
      <c r="B22" s="6">
        <f t="shared" si="0"/>
        <v>7</v>
      </c>
      <c r="C22" s="5">
        <v>26965</v>
      </c>
      <c r="D22" s="4">
        <v>27461</v>
      </c>
      <c r="E22" s="8">
        <v>409.05</v>
      </c>
      <c r="F22" s="8">
        <v>29774.9</v>
      </c>
      <c r="G22" s="1">
        <f t="shared" si="1"/>
        <v>49</v>
      </c>
      <c r="H22" s="1">
        <f t="shared" si="2"/>
        <v>37</v>
      </c>
      <c r="I22" s="1">
        <f t="shared" si="3"/>
        <v>7</v>
      </c>
      <c r="J22" s="2">
        <f t="shared" si="4"/>
        <v>5.2857142857142856</v>
      </c>
      <c r="K22" s="37">
        <f t="shared" si="5"/>
        <v>12.285714285714285</v>
      </c>
      <c r="L22" s="14">
        <f t="shared" si="6"/>
        <v>204.28571428571527</v>
      </c>
      <c r="M22" s="12">
        <f t="shared" si="7"/>
        <v>5.328571428571844</v>
      </c>
      <c r="N22" s="12">
        <f t="shared" si="8"/>
        <v>86</v>
      </c>
      <c r="O22" s="42">
        <f t="shared" si="9"/>
        <v>1.4300000000000068</v>
      </c>
      <c r="P22" s="42">
        <f t="shared" si="10"/>
        <v>37.30000000000291</v>
      </c>
    </row>
    <row r="23" spans="1:16" x14ac:dyDescent="0.2">
      <c r="A23" s="3">
        <v>43976</v>
      </c>
      <c r="B23" s="6">
        <f t="shared" si="0"/>
        <v>7</v>
      </c>
      <c r="C23" s="5">
        <v>27008</v>
      </c>
      <c r="D23" s="4">
        <v>27496</v>
      </c>
      <c r="E23" s="8">
        <v>410.7</v>
      </c>
      <c r="F23" s="8">
        <v>29785.4</v>
      </c>
      <c r="G23" s="1">
        <f t="shared" si="1"/>
        <v>43</v>
      </c>
      <c r="H23" s="1">
        <f t="shared" si="2"/>
        <v>35</v>
      </c>
      <c r="I23" s="1">
        <f t="shared" si="3"/>
        <v>6.1428571428571432</v>
      </c>
      <c r="J23" s="2">
        <f t="shared" si="4"/>
        <v>5</v>
      </c>
      <c r="K23" s="37">
        <f t="shared" si="5"/>
        <v>11.142857142857142</v>
      </c>
      <c r="L23" s="14">
        <f t="shared" si="6"/>
        <v>235.71428571428245</v>
      </c>
      <c r="M23" s="12">
        <f t="shared" si="7"/>
        <v>1.5</v>
      </c>
      <c r="N23" s="12">
        <f t="shared" si="8"/>
        <v>78</v>
      </c>
      <c r="O23" s="42">
        <f t="shared" si="9"/>
        <v>1.6499999999999773</v>
      </c>
      <c r="P23" s="42">
        <f t="shared" si="10"/>
        <v>10.5</v>
      </c>
    </row>
    <row r="24" spans="1:16" x14ac:dyDescent="0.2">
      <c r="A24" s="3">
        <v>43983</v>
      </c>
      <c r="B24" s="6">
        <f t="shared" si="0"/>
        <v>7</v>
      </c>
      <c r="C24" s="5">
        <v>27052</v>
      </c>
      <c r="D24" s="4">
        <v>27544</v>
      </c>
      <c r="E24" s="8">
        <v>412.4</v>
      </c>
      <c r="F24" s="8">
        <v>29793.4</v>
      </c>
      <c r="G24" s="1">
        <f t="shared" si="1"/>
        <v>44</v>
      </c>
      <c r="H24" s="1">
        <f t="shared" si="2"/>
        <v>48</v>
      </c>
      <c r="I24" s="1">
        <f t="shared" si="3"/>
        <v>6.2857142857142856</v>
      </c>
      <c r="J24" s="2">
        <f t="shared" si="4"/>
        <v>6.8571428571428568</v>
      </c>
      <c r="K24" s="37">
        <f t="shared" si="5"/>
        <v>13.142857142857142</v>
      </c>
      <c r="L24" s="14">
        <f t="shared" si="6"/>
        <v>242.85714285714124</v>
      </c>
      <c r="M24" s="12">
        <f t="shared" si="7"/>
        <v>1.1428571428571428</v>
      </c>
      <c r="N24" s="12">
        <f t="shared" si="8"/>
        <v>92</v>
      </c>
      <c r="O24" s="42">
        <f t="shared" si="9"/>
        <v>1.6999999999999886</v>
      </c>
      <c r="P24" s="42">
        <f t="shared" si="10"/>
        <v>8</v>
      </c>
    </row>
    <row r="25" spans="1:16" x14ac:dyDescent="0.2">
      <c r="A25" s="3">
        <v>43990</v>
      </c>
      <c r="B25" s="6">
        <f t="shared" si="0"/>
        <v>7</v>
      </c>
      <c r="C25" s="5">
        <v>27094</v>
      </c>
      <c r="D25" s="4">
        <v>27582</v>
      </c>
      <c r="E25" s="8">
        <v>414.06</v>
      </c>
      <c r="F25" s="8">
        <v>29809</v>
      </c>
      <c r="G25" s="1">
        <f t="shared" si="1"/>
        <v>42</v>
      </c>
      <c r="H25" s="1">
        <f t="shared" si="2"/>
        <v>38</v>
      </c>
      <c r="I25" s="1">
        <f t="shared" si="3"/>
        <v>6</v>
      </c>
      <c r="J25" s="2">
        <f t="shared" si="4"/>
        <v>5.4285714285714288</v>
      </c>
      <c r="K25" s="37">
        <f t="shared" si="5"/>
        <v>11.428571428571429</v>
      </c>
      <c r="L25" s="14">
        <f t="shared" si="6"/>
        <v>237.14285714286072</v>
      </c>
      <c r="M25" s="12">
        <f t="shared" si="7"/>
        <v>2.2285714285712208</v>
      </c>
      <c r="N25" s="12">
        <f t="shared" si="8"/>
        <v>80</v>
      </c>
      <c r="O25" s="42">
        <f t="shared" si="9"/>
        <v>1.660000000000025</v>
      </c>
      <c r="P25" s="42">
        <f t="shared" si="10"/>
        <v>15.599999999998545</v>
      </c>
    </row>
    <row r="26" spans="1:16" x14ac:dyDescent="0.2">
      <c r="A26" s="3">
        <v>43997</v>
      </c>
      <c r="B26" s="6">
        <f t="shared" si="0"/>
        <v>7</v>
      </c>
      <c r="C26" s="5">
        <v>27139</v>
      </c>
      <c r="D26" s="4">
        <v>27624</v>
      </c>
      <c r="E26" s="8">
        <v>415.73</v>
      </c>
      <c r="F26" s="8">
        <v>29830.1</v>
      </c>
      <c r="G26" s="1">
        <f t="shared" si="1"/>
        <v>45</v>
      </c>
      <c r="H26" s="1">
        <f t="shared" si="2"/>
        <v>42</v>
      </c>
      <c r="I26" s="1">
        <f t="shared" si="3"/>
        <v>6.4285714285714288</v>
      </c>
      <c r="J26" s="2">
        <f t="shared" si="4"/>
        <v>6</v>
      </c>
      <c r="K26" s="37">
        <f t="shared" si="5"/>
        <v>12.428571428571429</v>
      </c>
      <c r="L26" s="14">
        <f t="shared" si="6"/>
        <v>238.57142857143086</v>
      </c>
      <c r="M26" s="12">
        <f t="shared" si="7"/>
        <v>3.0142857142855064</v>
      </c>
      <c r="N26" s="12">
        <f t="shared" si="8"/>
        <v>87</v>
      </c>
      <c r="O26" s="42">
        <f t="shared" si="9"/>
        <v>1.6700000000000159</v>
      </c>
      <c r="P26" s="42">
        <f t="shared" si="10"/>
        <v>21.099999999998545</v>
      </c>
    </row>
    <row r="27" spans="1:16" x14ac:dyDescent="0.2">
      <c r="A27" s="3">
        <v>44004</v>
      </c>
      <c r="B27" s="6">
        <f t="shared" si="0"/>
        <v>7</v>
      </c>
      <c r="C27" s="5">
        <v>27181</v>
      </c>
      <c r="D27" s="4">
        <v>27663</v>
      </c>
      <c r="E27" s="8">
        <v>417.62</v>
      </c>
      <c r="F27" s="8">
        <v>29835.7</v>
      </c>
      <c r="G27" s="1">
        <f t="shared" si="1"/>
        <v>42</v>
      </c>
      <c r="H27" s="1">
        <f t="shared" si="2"/>
        <v>39</v>
      </c>
      <c r="I27" s="1">
        <f t="shared" si="3"/>
        <v>6</v>
      </c>
      <c r="J27" s="2">
        <f t="shared" si="4"/>
        <v>5.5714285714285712</v>
      </c>
      <c r="K27" s="37">
        <f t="shared" si="5"/>
        <v>11.571428571428571</v>
      </c>
      <c r="L27" s="14">
        <f t="shared" si="6"/>
        <v>269.99999999999807</v>
      </c>
      <c r="M27" s="12">
        <f t="shared" si="7"/>
        <v>0.8000000000003118</v>
      </c>
      <c r="N27" s="12">
        <f t="shared" si="8"/>
        <v>81</v>
      </c>
      <c r="O27" s="42">
        <f t="shared" si="9"/>
        <v>1.8899999999999864</v>
      </c>
      <c r="P27" s="42">
        <f t="shared" si="10"/>
        <v>5.6000000000021828</v>
      </c>
    </row>
    <row r="28" spans="1:16" x14ac:dyDescent="0.2">
      <c r="A28" s="3">
        <v>44011</v>
      </c>
      <c r="B28" s="6">
        <f t="shared" si="0"/>
        <v>7</v>
      </c>
      <c r="C28" s="5">
        <v>27222</v>
      </c>
      <c r="D28" s="4">
        <v>27708</v>
      </c>
      <c r="E28" s="8">
        <v>419.28</v>
      </c>
      <c r="F28" s="8">
        <v>29840.400000000001</v>
      </c>
      <c r="G28" s="1">
        <f t="shared" si="1"/>
        <v>41</v>
      </c>
      <c r="H28" s="1">
        <f t="shared" si="2"/>
        <v>45</v>
      </c>
      <c r="I28" s="1">
        <f t="shared" si="3"/>
        <v>5.8571428571428568</v>
      </c>
      <c r="J28" s="2">
        <f t="shared" si="4"/>
        <v>6.4285714285714288</v>
      </c>
      <c r="K28" s="37">
        <f t="shared" si="5"/>
        <v>12.285714285714285</v>
      </c>
      <c r="L28" s="14">
        <f t="shared" si="6"/>
        <v>237.14285714285259</v>
      </c>
      <c r="M28" s="12">
        <f t="shared" si="7"/>
        <v>0.6714285714286754</v>
      </c>
      <c r="N28" s="12">
        <f t="shared" si="8"/>
        <v>86</v>
      </c>
      <c r="O28" s="42">
        <f t="shared" si="9"/>
        <v>1.6599999999999682</v>
      </c>
      <c r="P28" s="42">
        <f t="shared" si="10"/>
        <v>4.7000000000007276</v>
      </c>
    </row>
    <row r="29" spans="1:16" x14ac:dyDescent="0.2">
      <c r="A29" s="3">
        <v>44025</v>
      </c>
      <c r="B29" s="6">
        <f t="shared" si="0"/>
        <v>14</v>
      </c>
      <c r="C29" s="5">
        <v>27304</v>
      </c>
      <c r="D29" s="4">
        <v>27787</v>
      </c>
      <c r="E29" s="8">
        <v>421.57</v>
      </c>
      <c r="F29" s="8">
        <v>29853</v>
      </c>
      <c r="G29" s="1">
        <f t="shared" si="1"/>
        <v>82</v>
      </c>
      <c r="H29" s="1">
        <f t="shared" si="2"/>
        <v>79</v>
      </c>
      <c r="I29" s="1">
        <f t="shared" si="3"/>
        <v>5.8571428571428568</v>
      </c>
      <c r="J29" s="2">
        <f t="shared" si="4"/>
        <v>5.6428571428571432</v>
      </c>
      <c r="K29" s="37">
        <f t="shared" si="5"/>
        <v>11.5</v>
      </c>
      <c r="L29" s="14">
        <f t="shared" si="6"/>
        <v>163.57142857143003</v>
      </c>
      <c r="M29" s="12">
        <f t="shared" si="7"/>
        <v>0.89999999999989611</v>
      </c>
      <c r="N29" s="12">
        <f t="shared" si="8"/>
        <v>161</v>
      </c>
      <c r="O29" s="42">
        <f t="shared" si="9"/>
        <v>2.2900000000000205</v>
      </c>
      <c r="P29" s="42">
        <f t="shared" si="10"/>
        <v>12.599999999998545</v>
      </c>
    </row>
    <row r="30" spans="1:16" x14ac:dyDescent="0.2">
      <c r="A30" s="3">
        <v>44034</v>
      </c>
      <c r="B30" s="6">
        <f t="shared" si="0"/>
        <v>9</v>
      </c>
      <c r="C30" s="5">
        <v>27378</v>
      </c>
      <c r="D30" s="4">
        <v>27838</v>
      </c>
      <c r="E30" s="8">
        <v>423.56</v>
      </c>
      <c r="F30" s="8">
        <v>29862</v>
      </c>
      <c r="G30" s="1">
        <f t="shared" si="1"/>
        <v>74</v>
      </c>
      <c r="H30" s="1">
        <f t="shared" si="2"/>
        <v>51</v>
      </c>
      <c r="I30" s="1">
        <f t="shared" si="3"/>
        <v>8.2222222222222214</v>
      </c>
      <c r="J30" s="2">
        <f t="shared" si="4"/>
        <v>5.666666666666667</v>
      </c>
      <c r="K30" s="37">
        <f t="shared" si="5"/>
        <v>13.888888888888889</v>
      </c>
      <c r="L30" s="14">
        <f t="shared" si="6"/>
        <v>221.11111111111211</v>
      </c>
      <c r="M30" s="12">
        <f t="shared" si="7"/>
        <v>1</v>
      </c>
      <c r="N30" s="12">
        <f t="shared" si="8"/>
        <v>125</v>
      </c>
      <c r="O30" s="42">
        <f t="shared" si="9"/>
        <v>1.9900000000000091</v>
      </c>
      <c r="P30" s="42">
        <f t="shared" si="10"/>
        <v>9</v>
      </c>
    </row>
    <row r="31" spans="1:16" x14ac:dyDescent="0.2">
      <c r="A31" s="3">
        <v>44039</v>
      </c>
      <c r="B31" s="6">
        <f t="shared" si="0"/>
        <v>5</v>
      </c>
      <c r="C31" s="5">
        <v>27399</v>
      </c>
      <c r="D31" s="4">
        <v>27876</v>
      </c>
      <c r="E31" s="8">
        <v>424.68</v>
      </c>
      <c r="F31" s="8">
        <v>29865</v>
      </c>
      <c r="G31" s="1">
        <f t="shared" si="1"/>
        <v>21</v>
      </c>
      <c r="H31" s="1">
        <f t="shared" si="2"/>
        <v>38</v>
      </c>
      <c r="I31" s="1">
        <f t="shared" si="3"/>
        <v>4.2</v>
      </c>
      <c r="J31" s="2">
        <f t="shared" si="4"/>
        <v>7.6</v>
      </c>
      <c r="K31" s="37">
        <f t="shared" si="5"/>
        <v>11.8</v>
      </c>
      <c r="L31" s="14">
        <f t="shared" si="6"/>
        <v>224.00000000000091</v>
      </c>
      <c r="M31" s="12">
        <f t="shared" si="7"/>
        <v>0.6</v>
      </c>
      <c r="N31" s="12">
        <f t="shared" si="8"/>
        <v>59</v>
      </c>
      <c r="O31" s="42">
        <f t="shared" si="9"/>
        <v>1.1200000000000045</v>
      </c>
      <c r="P31" s="42">
        <f t="shared" si="10"/>
        <v>3</v>
      </c>
    </row>
    <row r="32" spans="1:16" x14ac:dyDescent="0.2">
      <c r="A32" s="3">
        <v>44046</v>
      </c>
      <c r="B32" s="6">
        <f t="shared" si="0"/>
        <v>7</v>
      </c>
      <c r="C32" s="5">
        <v>27439</v>
      </c>
      <c r="D32" s="4">
        <v>27923</v>
      </c>
      <c r="E32" s="8">
        <v>426.32</v>
      </c>
      <c r="F32" s="8">
        <v>29870</v>
      </c>
      <c r="G32" s="1">
        <f t="shared" si="1"/>
        <v>40</v>
      </c>
      <c r="H32" s="1">
        <f t="shared" si="2"/>
        <v>47</v>
      </c>
      <c r="I32" s="1">
        <f t="shared" si="3"/>
        <v>5.7142857142857144</v>
      </c>
      <c r="J32" s="2">
        <f t="shared" si="4"/>
        <v>6.7142857142857144</v>
      </c>
      <c r="K32" s="37">
        <f t="shared" si="5"/>
        <v>12.428571428571429</v>
      </c>
      <c r="L32" s="14">
        <f t="shared" si="6"/>
        <v>234.28571428571234</v>
      </c>
      <c r="M32" s="12">
        <f t="shared" si="7"/>
        <v>0.7142857142857143</v>
      </c>
      <c r="N32" s="12">
        <f t="shared" si="8"/>
        <v>87</v>
      </c>
      <c r="O32" s="42">
        <f t="shared" si="9"/>
        <v>1.6399999999999864</v>
      </c>
      <c r="P32" s="42">
        <f t="shared" si="10"/>
        <v>5</v>
      </c>
    </row>
    <row r="33" spans="1:16" x14ac:dyDescent="0.2">
      <c r="A33" s="3">
        <v>44054</v>
      </c>
      <c r="B33" s="6">
        <f t="shared" si="0"/>
        <v>8</v>
      </c>
      <c r="C33" s="5">
        <v>27486</v>
      </c>
      <c r="D33" s="4">
        <v>27975</v>
      </c>
      <c r="E33" s="8">
        <v>428.25</v>
      </c>
      <c r="F33" s="8">
        <v>29875</v>
      </c>
      <c r="G33" s="1">
        <f t="shared" si="1"/>
        <v>47</v>
      </c>
      <c r="H33" s="1">
        <f t="shared" si="2"/>
        <v>52</v>
      </c>
      <c r="I33" s="1">
        <f t="shared" si="3"/>
        <v>5.875</v>
      </c>
      <c r="J33" s="2">
        <f t="shared" si="4"/>
        <v>6.5</v>
      </c>
      <c r="K33" s="37">
        <f t="shared" si="5"/>
        <v>12.375</v>
      </c>
      <c r="L33" s="14">
        <f t="shared" si="6"/>
        <v>241.25000000000085</v>
      </c>
      <c r="M33" s="12">
        <f t="shared" si="7"/>
        <v>0.625</v>
      </c>
      <c r="N33" s="12">
        <f t="shared" si="8"/>
        <v>99</v>
      </c>
      <c r="O33" s="42">
        <f t="shared" si="9"/>
        <v>1.9300000000000068</v>
      </c>
      <c r="P33" s="42">
        <f t="shared" si="10"/>
        <v>5</v>
      </c>
    </row>
    <row r="34" spans="1:16" x14ac:dyDescent="0.2">
      <c r="A34" s="3">
        <v>44060</v>
      </c>
      <c r="B34" s="6">
        <f t="shared" si="0"/>
        <v>6</v>
      </c>
      <c r="C34" s="5">
        <v>27523</v>
      </c>
      <c r="D34" s="4">
        <v>28013</v>
      </c>
      <c r="E34" s="8">
        <v>429.68</v>
      </c>
      <c r="F34" s="8">
        <v>29878</v>
      </c>
      <c r="G34" s="1">
        <f t="shared" si="1"/>
        <v>37</v>
      </c>
      <c r="H34" s="1">
        <f t="shared" si="2"/>
        <v>38</v>
      </c>
      <c r="I34" s="1">
        <f t="shared" si="3"/>
        <v>6.166666666666667</v>
      </c>
      <c r="J34" s="2">
        <f t="shared" si="4"/>
        <v>6.333333333333333</v>
      </c>
      <c r="K34" s="37">
        <f t="shared" si="5"/>
        <v>12.5</v>
      </c>
      <c r="L34" s="14">
        <f t="shared" si="6"/>
        <v>238.33333333333448</v>
      </c>
      <c r="M34" s="12">
        <f t="shared" si="7"/>
        <v>0.5</v>
      </c>
      <c r="N34" s="12">
        <f t="shared" si="8"/>
        <v>75</v>
      </c>
      <c r="O34" s="42">
        <f t="shared" si="9"/>
        <v>1.4300000000000068</v>
      </c>
      <c r="P34" s="42">
        <f t="shared" si="10"/>
        <v>3</v>
      </c>
    </row>
    <row r="35" spans="1:16" x14ac:dyDescent="0.2">
      <c r="A35" s="3">
        <v>44073</v>
      </c>
      <c r="B35" s="6">
        <f t="shared" si="0"/>
        <v>13</v>
      </c>
      <c r="C35" s="5">
        <v>27610</v>
      </c>
      <c r="D35" s="4">
        <v>28107</v>
      </c>
      <c r="E35" s="8">
        <v>433</v>
      </c>
      <c r="F35" s="8">
        <v>29893</v>
      </c>
      <c r="G35" s="1">
        <f t="shared" si="1"/>
        <v>87</v>
      </c>
      <c r="H35" s="1">
        <f t="shared" si="2"/>
        <v>94</v>
      </c>
      <c r="I35" s="1">
        <f t="shared" si="3"/>
        <v>6.6923076923076925</v>
      </c>
      <c r="J35" s="2">
        <f t="shared" si="4"/>
        <v>7.2307692307692308</v>
      </c>
      <c r="K35" s="37">
        <f t="shared" si="5"/>
        <v>13.923076923076923</v>
      </c>
      <c r="L35" s="14">
        <f t="shared" si="6"/>
        <v>255.38461538461485</v>
      </c>
      <c r="M35" s="12">
        <f t="shared" si="7"/>
        <v>1.1538461538461537</v>
      </c>
      <c r="N35" s="12">
        <f t="shared" si="8"/>
        <v>181</v>
      </c>
      <c r="O35" s="42">
        <f t="shared" si="9"/>
        <v>3.3199999999999932</v>
      </c>
      <c r="P35" s="42">
        <f t="shared" si="10"/>
        <v>15</v>
      </c>
    </row>
    <row r="36" spans="1:16" x14ac:dyDescent="0.2">
      <c r="A36" s="3">
        <v>44088</v>
      </c>
      <c r="B36" s="6">
        <f t="shared" si="0"/>
        <v>15</v>
      </c>
      <c r="C36" s="5">
        <v>27702</v>
      </c>
      <c r="D36" s="4">
        <v>28201</v>
      </c>
      <c r="E36" s="8">
        <v>436.58</v>
      </c>
      <c r="F36" s="8">
        <v>29928</v>
      </c>
      <c r="G36" s="1">
        <f t="shared" si="1"/>
        <v>92</v>
      </c>
      <c r="H36" s="1">
        <f t="shared" si="2"/>
        <v>94</v>
      </c>
      <c r="I36" s="1">
        <f t="shared" si="3"/>
        <v>6.1333333333333337</v>
      </c>
      <c r="J36" s="2">
        <f t="shared" si="4"/>
        <v>6.2666666666666666</v>
      </c>
      <c r="K36" s="37">
        <f t="shared" si="5"/>
        <v>12.4</v>
      </c>
      <c r="L36" s="14">
        <f t="shared" si="6"/>
        <v>238.66666666666561</v>
      </c>
      <c r="M36" s="12">
        <f t="shared" si="7"/>
        <v>2.3333333333333335</v>
      </c>
      <c r="N36" s="12">
        <f t="shared" si="8"/>
        <v>186</v>
      </c>
      <c r="O36" s="42">
        <f t="shared" si="9"/>
        <v>3.5799999999999841</v>
      </c>
      <c r="P36" s="42">
        <f t="shared" si="10"/>
        <v>35</v>
      </c>
    </row>
    <row r="37" spans="1:16" x14ac:dyDescent="0.2">
      <c r="A37" s="3">
        <v>44095</v>
      </c>
      <c r="B37" s="6">
        <f t="shared" ref="B37:B68" si="11">A37-A36</f>
        <v>7</v>
      </c>
      <c r="C37" s="5">
        <v>27752</v>
      </c>
      <c r="D37" s="4">
        <v>28245</v>
      </c>
      <c r="E37" s="8">
        <v>438.71</v>
      </c>
      <c r="F37" s="8">
        <v>29938.799999999999</v>
      </c>
      <c r="G37" s="1">
        <f t="shared" ref="G37:G68" si="12">C37-C36</f>
        <v>50</v>
      </c>
      <c r="H37" s="1">
        <f t="shared" ref="H37:H68" si="13">D37-D36</f>
        <v>44</v>
      </c>
      <c r="I37" s="1">
        <f t="shared" ref="I37:I68" si="14">G37/B37</f>
        <v>7.1428571428571432</v>
      </c>
      <c r="J37" s="2">
        <f t="shared" ref="J37:J68" si="15">H37/B37</f>
        <v>6.2857142857142856</v>
      </c>
      <c r="K37" s="37">
        <f t="shared" ref="K37:K68" si="16">I37+J37</f>
        <v>13.428571428571429</v>
      </c>
      <c r="L37" s="14">
        <f t="shared" ref="L37:L68" si="17">(E37-E36)*1000/B37</f>
        <v>304.28571428571365</v>
      </c>
      <c r="M37" s="12">
        <f t="shared" ref="M37:M68" si="18">(F37-F36)/B37</f>
        <v>1.542857142857039</v>
      </c>
      <c r="N37" s="12">
        <f t="shared" si="8"/>
        <v>94</v>
      </c>
      <c r="O37" s="42">
        <f t="shared" si="9"/>
        <v>2.1299999999999955</v>
      </c>
      <c r="P37" s="42">
        <f t="shared" si="10"/>
        <v>10.799999999999272</v>
      </c>
    </row>
    <row r="38" spans="1:16" x14ac:dyDescent="0.2">
      <c r="A38" s="3">
        <v>44102</v>
      </c>
      <c r="B38" s="6">
        <f t="shared" si="11"/>
        <v>7</v>
      </c>
      <c r="C38" s="17">
        <v>27805</v>
      </c>
      <c r="D38" s="18">
        <v>28294</v>
      </c>
      <c r="E38" s="8">
        <v>440.5</v>
      </c>
      <c r="F38" s="8">
        <v>29967.200000000001</v>
      </c>
      <c r="G38" s="1">
        <f t="shared" si="12"/>
        <v>53</v>
      </c>
      <c r="H38" s="1">
        <f t="shared" si="13"/>
        <v>49</v>
      </c>
      <c r="I38" s="1">
        <f t="shared" si="14"/>
        <v>7.5714285714285712</v>
      </c>
      <c r="J38" s="2">
        <f t="shared" si="15"/>
        <v>7</v>
      </c>
      <c r="K38" s="37">
        <f t="shared" si="16"/>
        <v>14.571428571428571</v>
      </c>
      <c r="L38" s="14">
        <f t="shared" si="17"/>
        <v>255.71428571428865</v>
      </c>
      <c r="M38" s="12">
        <f t="shared" si="18"/>
        <v>4.0571428571430648</v>
      </c>
      <c r="N38" s="12">
        <f t="shared" si="8"/>
        <v>102</v>
      </c>
      <c r="O38" s="42">
        <f t="shared" si="9"/>
        <v>1.7900000000000205</v>
      </c>
      <c r="P38" s="42">
        <f t="shared" si="10"/>
        <v>28.400000000001455</v>
      </c>
    </row>
    <row r="39" spans="1:16" x14ac:dyDescent="0.2">
      <c r="A39" s="3">
        <v>44109</v>
      </c>
      <c r="B39" s="6">
        <f t="shared" si="11"/>
        <v>7</v>
      </c>
      <c r="C39" s="5">
        <v>27854</v>
      </c>
      <c r="D39" s="4">
        <v>28340</v>
      </c>
      <c r="E39" s="8">
        <v>442.15</v>
      </c>
      <c r="F39" s="8">
        <v>30004</v>
      </c>
      <c r="G39" s="1">
        <f t="shared" si="12"/>
        <v>49</v>
      </c>
      <c r="H39" s="1">
        <f t="shared" si="13"/>
        <v>46</v>
      </c>
      <c r="I39" s="1">
        <f t="shared" si="14"/>
        <v>7</v>
      </c>
      <c r="J39" s="2">
        <f t="shared" si="15"/>
        <v>6.5714285714285712</v>
      </c>
      <c r="K39" s="37">
        <f t="shared" si="16"/>
        <v>13.571428571428571</v>
      </c>
      <c r="L39" s="14">
        <f t="shared" si="17"/>
        <v>235.71428571428245</v>
      </c>
      <c r="M39" s="12">
        <f t="shared" si="18"/>
        <v>5.2571428571427532</v>
      </c>
      <c r="N39" s="12">
        <f t="shared" si="8"/>
        <v>95</v>
      </c>
      <c r="O39" s="42">
        <f t="shared" si="9"/>
        <v>1.6499999999999773</v>
      </c>
      <c r="P39" s="42">
        <f t="shared" si="10"/>
        <v>36.799999999999272</v>
      </c>
    </row>
    <row r="40" spans="1:16" x14ac:dyDescent="0.2">
      <c r="A40" s="3">
        <v>44116</v>
      </c>
      <c r="B40" s="6">
        <f t="shared" si="11"/>
        <v>7</v>
      </c>
      <c r="C40" s="5">
        <v>27895</v>
      </c>
      <c r="D40" s="4">
        <v>28386</v>
      </c>
      <c r="E40" s="8">
        <v>443.9</v>
      </c>
      <c r="F40" s="8">
        <v>30049.8</v>
      </c>
      <c r="G40" s="1">
        <f t="shared" si="12"/>
        <v>41</v>
      </c>
      <c r="H40" s="1">
        <f t="shared" si="13"/>
        <v>46</v>
      </c>
      <c r="I40" s="1">
        <f t="shared" si="14"/>
        <v>5.8571428571428568</v>
      </c>
      <c r="J40" s="2">
        <f t="shared" si="15"/>
        <v>6.5714285714285712</v>
      </c>
      <c r="K40" s="37">
        <f t="shared" si="16"/>
        <v>12.428571428571427</v>
      </c>
      <c r="L40" s="14">
        <f t="shared" si="17"/>
        <v>250</v>
      </c>
      <c r="M40" s="12">
        <f t="shared" si="18"/>
        <v>6.5428571428570388</v>
      </c>
      <c r="N40" s="12">
        <f t="shared" si="8"/>
        <v>87</v>
      </c>
      <c r="O40" s="42">
        <f t="shared" si="9"/>
        <v>1.75</v>
      </c>
      <c r="P40" s="42">
        <f t="shared" si="10"/>
        <v>45.799999999999272</v>
      </c>
    </row>
    <row r="41" spans="1:16" x14ac:dyDescent="0.2">
      <c r="A41" s="3">
        <v>44123</v>
      </c>
      <c r="B41" s="6">
        <f t="shared" si="11"/>
        <v>7</v>
      </c>
      <c r="C41" s="5">
        <v>27943</v>
      </c>
      <c r="D41" s="4">
        <v>28434</v>
      </c>
      <c r="E41" s="8">
        <v>445.46</v>
      </c>
      <c r="F41" s="8">
        <v>30106.3</v>
      </c>
      <c r="G41" s="1">
        <f t="shared" si="12"/>
        <v>48</v>
      </c>
      <c r="H41" s="1">
        <f t="shared" si="13"/>
        <v>48</v>
      </c>
      <c r="I41" s="1">
        <f t="shared" si="14"/>
        <v>6.8571428571428568</v>
      </c>
      <c r="J41" s="2">
        <f t="shared" si="15"/>
        <v>6.8571428571428568</v>
      </c>
      <c r="K41" s="37">
        <f t="shared" si="16"/>
        <v>13.714285714285714</v>
      </c>
      <c r="L41" s="14">
        <f t="shared" si="17"/>
        <v>222.85714285714317</v>
      </c>
      <c r="M41" s="12">
        <f t="shared" si="18"/>
        <v>8.0714285714285712</v>
      </c>
      <c r="N41" s="12">
        <f t="shared" si="8"/>
        <v>96</v>
      </c>
      <c r="O41" s="42">
        <f t="shared" si="9"/>
        <v>1.5600000000000023</v>
      </c>
      <c r="P41" s="42">
        <f t="shared" si="10"/>
        <v>56.5</v>
      </c>
    </row>
    <row r="42" spans="1:16" x14ac:dyDescent="0.2">
      <c r="A42" s="3">
        <v>44130</v>
      </c>
      <c r="B42" s="6">
        <f t="shared" si="11"/>
        <v>7</v>
      </c>
      <c r="C42" s="5">
        <v>27988</v>
      </c>
      <c r="D42" s="4">
        <v>28486</v>
      </c>
      <c r="E42" s="8">
        <v>447.23</v>
      </c>
      <c r="F42" s="8">
        <v>30149</v>
      </c>
      <c r="G42" s="1">
        <f t="shared" si="12"/>
        <v>45</v>
      </c>
      <c r="H42" s="1">
        <f t="shared" si="13"/>
        <v>52</v>
      </c>
      <c r="I42" s="1">
        <f t="shared" si="14"/>
        <v>6.4285714285714288</v>
      </c>
      <c r="J42" s="2">
        <f t="shared" si="15"/>
        <v>7.4285714285714288</v>
      </c>
      <c r="K42" s="37">
        <f t="shared" si="16"/>
        <v>13.857142857142858</v>
      </c>
      <c r="L42" s="14">
        <f t="shared" si="17"/>
        <v>252.85714285714838</v>
      </c>
      <c r="M42" s="12">
        <f t="shared" si="18"/>
        <v>6.1000000000001036</v>
      </c>
      <c r="N42" s="12">
        <f t="shared" si="8"/>
        <v>97</v>
      </c>
      <c r="O42" s="42">
        <f t="shared" si="9"/>
        <v>1.7700000000000387</v>
      </c>
      <c r="P42" s="42">
        <f t="shared" si="10"/>
        <v>42.700000000000728</v>
      </c>
    </row>
    <row r="43" spans="1:16" x14ac:dyDescent="0.2">
      <c r="A43" s="3">
        <v>44137</v>
      </c>
      <c r="B43" s="6">
        <f t="shared" si="11"/>
        <v>7</v>
      </c>
      <c r="C43" s="5">
        <v>28034</v>
      </c>
      <c r="D43" s="4">
        <v>28530</v>
      </c>
      <c r="E43" s="8">
        <v>448.73</v>
      </c>
      <c r="F43" s="8">
        <v>30196.5</v>
      </c>
      <c r="G43" s="1">
        <f t="shared" si="12"/>
        <v>46</v>
      </c>
      <c r="H43" s="1">
        <f t="shared" si="13"/>
        <v>44</v>
      </c>
      <c r="I43" s="1">
        <f t="shared" si="14"/>
        <v>6.5714285714285712</v>
      </c>
      <c r="J43" s="2">
        <f t="shared" si="15"/>
        <v>6.2857142857142856</v>
      </c>
      <c r="K43" s="37">
        <f t="shared" si="16"/>
        <v>12.857142857142858</v>
      </c>
      <c r="L43" s="14">
        <f t="shared" si="17"/>
        <v>214.28571428571428</v>
      </c>
      <c r="M43" s="12">
        <f t="shared" si="18"/>
        <v>6.7857142857142856</v>
      </c>
      <c r="N43" s="12">
        <f t="shared" si="8"/>
        <v>90</v>
      </c>
      <c r="O43" s="42">
        <f t="shared" si="9"/>
        <v>1.5</v>
      </c>
      <c r="P43" s="42">
        <f t="shared" si="10"/>
        <v>47.5</v>
      </c>
    </row>
    <row r="44" spans="1:16" x14ac:dyDescent="0.2">
      <c r="A44" s="3">
        <v>44144</v>
      </c>
      <c r="B44" s="6">
        <f t="shared" si="11"/>
        <v>7</v>
      </c>
      <c r="C44" s="5">
        <v>28084</v>
      </c>
      <c r="D44" s="4">
        <v>28577</v>
      </c>
      <c r="E44" s="8">
        <v>450.42</v>
      </c>
      <c r="F44" s="8">
        <v>30265.3</v>
      </c>
      <c r="G44" s="1">
        <f t="shared" si="12"/>
        <v>50</v>
      </c>
      <c r="H44" s="1">
        <f t="shared" si="13"/>
        <v>47</v>
      </c>
      <c r="I44" s="1">
        <f t="shared" si="14"/>
        <v>7.1428571428571432</v>
      </c>
      <c r="J44" s="2">
        <f t="shared" si="15"/>
        <v>6.7142857142857144</v>
      </c>
      <c r="K44" s="37">
        <f t="shared" si="16"/>
        <v>13.857142857142858</v>
      </c>
      <c r="L44" s="14">
        <f t="shared" si="17"/>
        <v>241.4285714285711</v>
      </c>
      <c r="M44" s="12">
        <f t="shared" si="18"/>
        <v>9.8285714285713244</v>
      </c>
      <c r="N44" s="12">
        <f t="shared" si="8"/>
        <v>97</v>
      </c>
      <c r="O44" s="42">
        <f t="shared" si="9"/>
        <v>1.6899999999999977</v>
      </c>
      <c r="P44" s="42">
        <f t="shared" si="10"/>
        <v>68.799999999999272</v>
      </c>
    </row>
    <row r="45" spans="1:16" x14ac:dyDescent="0.2">
      <c r="A45" s="3">
        <v>44153</v>
      </c>
      <c r="B45" s="6">
        <f t="shared" si="11"/>
        <v>9</v>
      </c>
      <c r="C45" s="5">
        <v>28150</v>
      </c>
      <c r="D45" s="4">
        <v>28633</v>
      </c>
      <c r="E45" s="8">
        <v>452.7</v>
      </c>
      <c r="F45" s="8">
        <v>30331.5</v>
      </c>
      <c r="G45" s="1">
        <f t="shared" si="12"/>
        <v>66</v>
      </c>
      <c r="H45" s="1">
        <f t="shared" si="13"/>
        <v>56</v>
      </c>
      <c r="I45" s="1">
        <f t="shared" si="14"/>
        <v>7.333333333333333</v>
      </c>
      <c r="J45" s="2">
        <f t="shared" si="15"/>
        <v>6.2222222222222223</v>
      </c>
      <c r="K45" s="37">
        <f t="shared" si="16"/>
        <v>13.555555555555555</v>
      </c>
      <c r="L45" s="14">
        <f t="shared" si="17"/>
        <v>253.3333333333303</v>
      </c>
      <c r="M45" s="12">
        <f t="shared" si="18"/>
        <v>7.355555555555636</v>
      </c>
      <c r="N45" s="12">
        <f t="shared" si="8"/>
        <v>122</v>
      </c>
      <c r="O45" s="42">
        <f t="shared" si="9"/>
        <v>2.2799999999999727</v>
      </c>
      <c r="P45" s="42">
        <f t="shared" si="10"/>
        <v>66.200000000000728</v>
      </c>
    </row>
    <row r="46" spans="1:16" x14ac:dyDescent="0.2">
      <c r="A46" s="3">
        <v>44158</v>
      </c>
      <c r="B46" s="6">
        <f t="shared" si="11"/>
        <v>5</v>
      </c>
      <c r="C46" s="5">
        <v>28182</v>
      </c>
      <c r="D46" s="4">
        <v>28680</v>
      </c>
      <c r="E46" s="8">
        <v>454.1</v>
      </c>
      <c r="F46" s="8">
        <v>30376.6</v>
      </c>
      <c r="G46" s="1">
        <f t="shared" si="12"/>
        <v>32</v>
      </c>
      <c r="H46" s="1">
        <f t="shared" si="13"/>
        <v>47</v>
      </c>
      <c r="I46" s="1">
        <f t="shared" si="14"/>
        <v>6.4</v>
      </c>
      <c r="J46" s="2">
        <f t="shared" si="15"/>
        <v>9.4</v>
      </c>
      <c r="K46" s="37">
        <f t="shared" si="16"/>
        <v>15.8</v>
      </c>
      <c r="L46" s="14">
        <f t="shared" si="17"/>
        <v>280.00000000000682</v>
      </c>
      <c r="M46" s="12">
        <f t="shared" si="18"/>
        <v>9.0199999999997083</v>
      </c>
      <c r="N46" s="12">
        <f t="shared" si="8"/>
        <v>79</v>
      </c>
      <c r="O46" s="42">
        <f t="shared" si="9"/>
        <v>1.4000000000000341</v>
      </c>
      <c r="P46" s="42">
        <f t="shared" si="10"/>
        <v>45.099999999998545</v>
      </c>
    </row>
    <row r="47" spans="1:16" x14ac:dyDescent="0.2">
      <c r="A47" s="3">
        <v>44165</v>
      </c>
      <c r="B47" s="6">
        <f t="shared" si="11"/>
        <v>7</v>
      </c>
      <c r="C47" s="5">
        <v>28227</v>
      </c>
      <c r="D47" s="4">
        <v>28728</v>
      </c>
      <c r="E47" s="8">
        <v>455.9</v>
      </c>
      <c r="F47" s="20">
        <v>30453.200000000001</v>
      </c>
      <c r="G47" s="1">
        <f t="shared" si="12"/>
        <v>45</v>
      </c>
      <c r="H47" s="1">
        <f t="shared" si="13"/>
        <v>48</v>
      </c>
      <c r="I47" s="1">
        <f t="shared" si="14"/>
        <v>6.4285714285714288</v>
      </c>
      <c r="J47" s="2">
        <f t="shared" si="15"/>
        <v>6.8571428571428568</v>
      </c>
      <c r="K47" s="37">
        <f t="shared" si="16"/>
        <v>13.285714285714285</v>
      </c>
      <c r="L47" s="14">
        <f t="shared" si="17"/>
        <v>257.14285714285063</v>
      </c>
      <c r="M47" s="12">
        <f t="shared" si="18"/>
        <v>10.942857142857454</v>
      </c>
      <c r="N47" s="12">
        <f t="shared" si="8"/>
        <v>93</v>
      </c>
      <c r="O47" s="42">
        <f t="shared" si="9"/>
        <v>1.7999999999999545</v>
      </c>
      <c r="P47" s="42">
        <f t="shared" si="10"/>
        <v>76.600000000002183</v>
      </c>
    </row>
    <row r="48" spans="1:16" x14ac:dyDescent="0.2">
      <c r="A48" s="21">
        <v>44172</v>
      </c>
      <c r="B48" s="6">
        <f t="shared" si="11"/>
        <v>7</v>
      </c>
      <c r="C48" s="5">
        <v>28278.3</v>
      </c>
      <c r="D48" s="4">
        <v>28766.7</v>
      </c>
      <c r="E48" s="8">
        <v>457.8</v>
      </c>
      <c r="F48" s="8">
        <v>30546.7</v>
      </c>
      <c r="G48" s="1">
        <f t="shared" si="12"/>
        <v>51.299999999999272</v>
      </c>
      <c r="H48" s="1">
        <f t="shared" si="13"/>
        <v>38.700000000000728</v>
      </c>
      <c r="I48" s="1">
        <f t="shared" si="14"/>
        <v>7.3285714285713244</v>
      </c>
      <c r="J48" s="2">
        <f t="shared" si="15"/>
        <v>5.5285714285715324</v>
      </c>
      <c r="K48" s="37">
        <f t="shared" si="16"/>
        <v>12.857142857142858</v>
      </c>
      <c r="L48" s="14">
        <f t="shared" si="17"/>
        <v>271.42857142857628</v>
      </c>
      <c r="M48" s="12">
        <f t="shared" si="18"/>
        <v>13.357142857142858</v>
      </c>
      <c r="N48" s="12">
        <f t="shared" si="8"/>
        <v>90</v>
      </c>
      <c r="O48" s="42">
        <f t="shared" si="9"/>
        <v>1.9000000000000341</v>
      </c>
      <c r="P48" s="42">
        <f t="shared" si="10"/>
        <v>93.5</v>
      </c>
    </row>
    <row r="49" spans="1:16" x14ac:dyDescent="0.2">
      <c r="A49" s="3">
        <v>44179</v>
      </c>
      <c r="B49" s="6">
        <f t="shared" si="11"/>
        <v>7</v>
      </c>
      <c r="C49" s="5">
        <v>28336.5</v>
      </c>
      <c r="D49" s="4">
        <v>28819.1</v>
      </c>
      <c r="E49" s="8">
        <v>459.7</v>
      </c>
      <c r="F49" s="8">
        <v>30649.7</v>
      </c>
      <c r="G49" s="1">
        <f t="shared" si="12"/>
        <v>58.200000000000728</v>
      </c>
      <c r="H49" s="1">
        <f t="shared" si="13"/>
        <v>52.399999999997817</v>
      </c>
      <c r="I49" s="1">
        <f t="shared" si="14"/>
        <v>8.314285714285818</v>
      </c>
      <c r="J49" s="2">
        <f t="shared" si="15"/>
        <v>7.485714285713974</v>
      </c>
      <c r="K49" s="37">
        <f t="shared" si="16"/>
        <v>15.799999999999791</v>
      </c>
      <c r="L49" s="14">
        <f t="shared" si="17"/>
        <v>271.4285714285682</v>
      </c>
      <c r="M49" s="12">
        <f t="shared" si="18"/>
        <v>14.714285714285714</v>
      </c>
      <c r="N49" s="12">
        <f t="shared" si="8"/>
        <v>110.59999999999854</v>
      </c>
      <c r="O49" s="42">
        <f t="shared" si="9"/>
        <v>1.8999999999999773</v>
      </c>
      <c r="P49" s="42">
        <f t="shared" si="10"/>
        <v>103</v>
      </c>
    </row>
    <row r="50" spans="1:16" x14ac:dyDescent="0.2">
      <c r="A50" s="3">
        <v>44186</v>
      </c>
      <c r="B50" s="6">
        <f t="shared" si="11"/>
        <v>7</v>
      </c>
      <c r="C50" s="5">
        <v>28382</v>
      </c>
      <c r="D50" s="4">
        <v>28866</v>
      </c>
      <c r="E50" s="8">
        <v>461.2</v>
      </c>
      <c r="F50" s="8">
        <v>30722.7</v>
      </c>
      <c r="G50" s="1">
        <f t="shared" si="12"/>
        <v>45.5</v>
      </c>
      <c r="H50" s="1">
        <f t="shared" si="13"/>
        <v>46.900000000001455</v>
      </c>
      <c r="I50" s="1">
        <f t="shared" si="14"/>
        <v>6.5</v>
      </c>
      <c r="J50" s="2">
        <f t="shared" si="15"/>
        <v>6.700000000000208</v>
      </c>
      <c r="K50" s="37">
        <f t="shared" si="16"/>
        <v>13.200000000000209</v>
      </c>
      <c r="L50" s="14">
        <f t="shared" si="17"/>
        <v>214.28571428571428</v>
      </c>
      <c r="M50" s="12">
        <f t="shared" si="18"/>
        <v>10.428571428571429</v>
      </c>
      <c r="N50" s="12">
        <f t="shared" si="8"/>
        <v>92.400000000001455</v>
      </c>
      <c r="O50" s="42">
        <f t="shared" si="9"/>
        <v>1.5</v>
      </c>
      <c r="P50" s="42">
        <f t="shared" si="10"/>
        <v>73</v>
      </c>
    </row>
    <row r="51" spans="1:16" x14ac:dyDescent="0.2">
      <c r="A51" s="3">
        <v>44193</v>
      </c>
      <c r="B51" s="6">
        <f t="shared" si="11"/>
        <v>7</v>
      </c>
      <c r="C51" s="5">
        <v>28435</v>
      </c>
      <c r="D51" s="4">
        <v>28914</v>
      </c>
      <c r="E51" s="8">
        <v>462.9</v>
      </c>
      <c r="F51" s="8">
        <v>30802.1</v>
      </c>
      <c r="G51" s="1">
        <f t="shared" si="12"/>
        <v>53</v>
      </c>
      <c r="H51" s="1">
        <f t="shared" si="13"/>
        <v>48</v>
      </c>
      <c r="I51" s="1">
        <f t="shared" si="14"/>
        <v>7.5714285714285712</v>
      </c>
      <c r="J51" s="2">
        <f t="shared" si="15"/>
        <v>6.8571428571428568</v>
      </c>
      <c r="K51" s="37">
        <f t="shared" si="16"/>
        <v>14.428571428571427</v>
      </c>
      <c r="L51" s="14">
        <f t="shared" si="17"/>
        <v>242.85714285714124</v>
      </c>
      <c r="M51" s="12">
        <f t="shared" si="18"/>
        <v>11.342857142856831</v>
      </c>
      <c r="N51" s="12">
        <f t="shared" si="8"/>
        <v>101</v>
      </c>
      <c r="O51" s="42">
        <f t="shared" si="9"/>
        <v>1.6999999999999886</v>
      </c>
      <c r="P51" s="42">
        <f t="shared" si="10"/>
        <v>79.399999999997817</v>
      </c>
    </row>
    <row r="52" spans="1:16" x14ac:dyDescent="0.2">
      <c r="A52" s="3">
        <v>44200</v>
      </c>
      <c r="B52" s="6">
        <f t="shared" si="11"/>
        <v>7</v>
      </c>
      <c r="C52" s="5">
        <v>28476</v>
      </c>
      <c r="D52" s="4">
        <v>28966</v>
      </c>
      <c r="E52" s="8">
        <v>464.71</v>
      </c>
      <c r="F52" s="8">
        <v>30905.200000000001</v>
      </c>
      <c r="G52" s="1">
        <f t="shared" si="12"/>
        <v>41</v>
      </c>
      <c r="H52" s="1">
        <f t="shared" si="13"/>
        <v>52</v>
      </c>
      <c r="I52" s="1">
        <f t="shared" si="14"/>
        <v>5.8571428571428568</v>
      </c>
      <c r="J52" s="2">
        <f t="shared" si="15"/>
        <v>7.4285714285714288</v>
      </c>
      <c r="K52" s="37">
        <f t="shared" si="16"/>
        <v>13.285714285714285</v>
      </c>
      <c r="L52" s="14">
        <f t="shared" si="17"/>
        <v>258.5714285714289</v>
      </c>
      <c r="M52" s="12">
        <f t="shared" si="18"/>
        <v>14.72857142857174</v>
      </c>
      <c r="N52" s="12">
        <f t="shared" si="8"/>
        <v>93</v>
      </c>
      <c r="O52" s="42">
        <f t="shared" si="9"/>
        <v>1.8100000000000023</v>
      </c>
      <c r="P52" s="42">
        <f t="shared" si="10"/>
        <v>103.10000000000218</v>
      </c>
    </row>
    <row r="53" spans="1:16" x14ac:dyDescent="0.2">
      <c r="A53" s="3">
        <v>44207</v>
      </c>
      <c r="B53" s="6">
        <f t="shared" si="11"/>
        <v>7</v>
      </c>
      <c r="C53" s="5">
        <v>28521</v>
      </c>
      <c r="D53" s="4">
        <v>29003</v>
      </c>
      <c r="E53" s="8">
        <v>466.18</v>
      </c>
      <c r="F53" s="8">
        <v>31010.7</v>
      </c>
      <c r="G53" s="1">
        <f t="shared" si="12"/>
        <v>45</v>
      </c>
      <c r="H53" s="1">
        <f t="shared" si="13"/>
        <v>37</v>
      </c>
      <c r="I53" s="1">
        <f t="shared" si="14"/>
        <v>6.4285714285714288</v>
      </c>
      <c r="J53" s="2">
        <f t="shared" si="15"/>
        <v>5.2857142857142856</v>
      </c>
      <c r="K53" s="37">
        <f t="shared" si="16"/>
        <v>11.714285714285715</v>
      </c>
      <c r="L53" s="14">
        <f t="shared" si="17"/>
        <v>210.00000000000389</v>
      </c>
      <c r="M53" s="12">
        <f t="shared" si="18"/>
        <v>15.071428571428571</v>
      </c>
      <c r="N53" s="12">
        <f t="shared" si="8"/>
        <v>82</v>
      </c>
      <c r="O53" s="42">
        <f t="shared" si="9"/>
        <v>1.4700000000000273</v>
      </c>
      <c r="P53" s="42">
        <f t="shared" si="10"/>
        <v>105.5</v>
      </c>
    </row>
    <row r="54" spans="1:16" x14ac:dyDescent="0.2">
      <c r="A54" s="3">
        <v>44214</v>
      </c>
      <c r="B54" s="6">
        <f t="shared" si="11"/>
        <v>7</v>
      </c>
      <c r="C54" s="5">
        <v>28570</v>
      </c>
      <c r="D54" s="4">
        <v>29037</v>
      </c>
      <c r="E54" s="8">
        <v>468.18</v>
      </c>
      <c r="F54" s="8">
        <v>31116.6</v>
      </c>
      <c r="G54" s="1">
        <f t="shared" si="12"/>
        <v>49</v>
      </c>
      <c r="H54" s="1">
        <f t="shared" si="13"/>
        <v>34</v>
      </c>
      <c r="I54" s="1">
        <f t="shared" si="14"/>
        <v>7</v>
      </c>
      <c r="J54" s="2">
        <f t="shared" si="15"/>
        <v>4.8571428571428568</v>
      </c>
      <c r="K54" s="37">
        <f t="shared" si="16"/>
        <v>11.857142857142858</v>
      </c>
      <c r="L54" s="14">
        <f t="shared" si="17"/>
        <v>285.71428571428572</v>
      </c>
      <c r="M54" s="12">
        <f t="shared" si="18"/>
        <v>15.128571428571117</v>
      </c>
      <c r="N54" s="12">
        <f t="shared" si="8"/>
        <v>83</v>
      </c>
      <c r="O54" s="42">
        <f t="shared" si="9"/>
        <v>2</v>
      </c>
      <c r="P54" s="42">
        <f t="shared" si="10"/>
        <v>105.89999999999782</v>
      </c>
    </row>
    <row r="55" spans="1:16" x14ac:dyDescent="0.2">
      <c r="A55" s="3">
        <v>44218</v>
      </c>
      <c r="B55" s="6">
        <f t="shared" si="11"/>
        <v>4</v>
      </c>
      <c r="C55" s="5">
        <v>28613.7</v>
      </c>
      <c r="D55" s="4">
        <v>29048.7</v>
      </c>
      <c r="E55" s="8">
        <v>469.226</v>
      </c>
      <c r="F55" s="8">
        <v>31165.752</v>
      </c>
      <c r="G55" s="1">
        <f t="shared" si="12"/>
        <v>43.700000000000728</v>
      </c>
      <c r="H55" s="1">
        <f t="shared" si="13"/>
        <v>11.700000000000728</v>
      </c>
      <c r="I55" s="1">
        <f t="shared" si="14"/>
        <v>10.925000000000182</v>
      </c>
      <c r="J55" s="2">
        <f t="shared" si="15"/>
        <v>2.9250000000001819</v>
      </c>
      <c r="K55" s="37">
        <f t="shared" si="16"/>
        <v>13.850000000000364</v>
      </c>
      <c r="L55" s="14">
        <f t="shared" si="17"/>
        <v>261.49999999999807</v>
      </c>
      <c r="M55" s="12">
        <f t="shared" si="18"/>
        <v>12.288000000000466</v>
      </c>
      <c r="N55" s="12">
        <f t="shared" si="8"/>
        <v>55.400000000001455</v>
      </c>
      <c r="O55" s="42">
        <f t="shared" si="9"/>
        <v>1.0459999999999923</v>
      </c>
      <c r="P55" s="42">
        <f t="shared" si="10"/>
        <v>49.152000000001863</v>
      </c>
    </row>
    <row r="56" spans="1:16" x14ac:dyDescent="0.2">
      <c r="A56" s="3">
        <v>44222</v>
      </c>
      <c r="B56" s="6">
        <f t="shared" si="11"/>
        <v>4</v>
      </c>
      <c r="C56" s="5">
        <v>28624</v>
      </c>
      <c r="D56" s="4">
        <v>29071.599999999999</v>
      </c>
      <c r="E56" s="8">
        <v>469.94900000000001</v>
      </c>
      <c r="F56" s="8">
        <v>31221.309000000001</v>
      </c>
      <c r="G56" s="1">
        <f t="shared" si="12"/>
        <v>10.299999999999272</v>
      </c>
      <c r="H56" s="1">
        <f t="shared" si="13"/>
        <v>22.899999999997817</v>
      </c>
      <c r="I56" s="1">
        <f t="shared" si="14"/>
        <v>2.5749999999998181</v>
      </c>
      <c r="J56" s="2">
        <f t="shared" si="15"/>
        <v>5.7249999999994543</v>
      </c>
      <c r="K56" s="37">
        <f t="shared" si="16"/>
        <v>8.2999999999992724</v>
      </c>
      <c r="L56" s="14">
        <f t="shared" si="17"/>
        <v>180.7500000000033</v>
      </c>
      <c r="M56" s="12">
        <f t="shared" si="18"/>
        <v>13.889250000000175</v>
      </c>
      <c r="N56" s="12">
        <f t="shared" si="8"/>
        <v>33.19999999999709</v>
      </c>
      <c r="O56" s="42">
        <f t="shared" si="9"/>
        <v>0.72300000000001319</v>
      </c>
      <c r="P56" s="42">
        <f t="shared" si="10"/>
        <v>55.557000000000698</v>
      </c>
    </row>
    <row r="57" spans="1:16" x14ac:dyDescent="0.2">
      <c r="A57" s="3">
        <v>44226</v>
      </c>
      <c r="B57" s="6">
        <f t="shared" si="11"/>
        <v>4</v>
      </c>
      <c r="C57" s="5">
        <v>28669.599999999999</v>
      </c>
      <c r="D57" s="4">
        <v>29084.9</v>
      </c>
      <c r="E57" s="8">
        <v>471.08</v>
      </c>
      <c r="F57" s="8">
        <v>31269.976999999999</v>
      </c>
      <c r="G57" s="1">
        <f t="shared" si="12"/>
        <v>45.599999999998545</v>
      </c>
      <c r="H57" s="1">
        <f t="shared" si="13"/>
        <v>13.30000000000291</v>
      </c>
      <c r="I57" s="1">
        <f t="shared" si="14"/>
        <v>11.399999999999636</v>
      </c>
      <c r="J57" s="2">
        <f t="shared" si="15"/>
        <v>3.3250000000007276</v>
      </c>
      <c r="K57" s="37">
        <f t="shared" si="16"/>
        <v>14.725000000000364</v>
      </c>
      <c r="L57" s="14">
        <f t="shared" si="17"/>
        <v>282.74999999999295</v>
      </c>
      <c r="M57" s="12">
        <f t="shared" si="18"/>
        <v>12.166999999999462</v>
      </c>
      <c r="N57" s="12">
        <f t="shared" si="8"/>
        <v>58.900000000001455</v>
      </c>
      <c r="O57" s="42">
        <f t="shared" si="9"/>
        <v>1.1309999999999718</v>
      </c>
      <c r="P57" s="42">
        <f t="shared" si="10"/>
        <v>48.667999999997846</v>
      </c>
    </row>
    <row r="58" spans="1:16" x14ac:dyDescent="0.2">
      <c r="A58" s="3">
        <v>44228</v>
      </c>
      <c r="B58" s="6">
        <f t="shared" si="11"/>
        <v>2</v>
      </c>
      <c r="C58" s="5">
        <v>28671.599999999999</v>
      </c>
      <c r="D58" s="4">
        <v>29104.7</v>
      </c>
      <c r="E58" s="8">
        <v>471.44099999999997</v>
      </c>
      <c r="F58" s="8">
        <v>31297.255000000001</v>
      </c>
      <c r="G58" s="1">
        <f t="shared" si="12"/>
        <v>2</v>
      </c>
      <c r="H58" s="1">
        <f t="shared" si="13"/>
        <v>19.799999999999272</v>
      </c>
      <c r="I58" s="1">
        <f t="shared" si="14"/>
        <v>1</v>
      </c>
      <c r="J58" s="2">
        <f t="shared" si="15"/>
        <v>9.8999999999996362</v>
      </c>
      <c r="K58" s="37">
        <f t="shared" si="16"/>
        <v>10.899999999999636</v>
      </c>
      <c r="L58" s="14">
        <f t="shared" si="17"/>
        <v>180.499999999995</v>
      </c>
      <c r="M58" s="12">
        <f t="shared" si="18"/>
        <v>13.639000000001033</v>
      </c>
      <c r="N58" s="12">
        <f t="shared" si="8"/>
        <v>21.799999999999272</v>
      </c>
      <c r="O58" s="42">
        <f t="shared" si="9"/>
        <v>0.36099999999999</v>
      </c>
      <c r="P58" s="42">
        <f t="shared" si="10"/>
        <v>27.278000000002066</v>
      </c>
    </row>
    <row r="59" spans="1:16" x14ac:dyDescent="0.2">
      <c r="A59" s="3">
        <v>44235</v>
      </c>
      <c r="B59" s="6">
        <f t="shared" si="11"/>
        <v>7</v>
      </c>
      <c r="C59" s="5">
        <v>28729.599999999999</v>
      </c>
      <c r="D59" s="4">
        <v>29136.3</v>
      </c>
      <c r="E59" s="8">
        <v>473.16</v>
      </c>
      <c r="F59" s="8">
        <v>31384.240000000002</v>
      </c>
      <c r="G59" s="1">
        <f t="shared" si="12"/>
        <v>58</v>
      </c>
      <c r="H59" s="1">
        <f t="shared" si="13"/>
        <v>31.599999999998545</v>
      </c>
      <c r="I59" s="1">
        <f t="shared" si="14"/>
        <v>8.2857142857142865</v>
      </c>
      <c r="J59" s="2">
        <f t="shared" si="15"/>
        <v>4.5142857142855064</v>
      </c>
      <c r="K59" s="37">
        <f t="shared" si="16"/>
        <v>12.799999999999793</v>
      </c>
      <c r="L59" s="14">
        <f t="shared" si="17"/>
        <v>245.57142857143586</v>
      </c>
      <c r="M59" s="12">
        <f t="shared" si="18"/>
        <v>12.426428571428655</v>
      </c>
      <c r="N59" s="12">
        <f t="shared" si="8"/>
        <v>89.599999999998545</v>
      </c>
      <c r="O59" s="42">
        <f t="shared" si="9"/>
        <v>1.7190000000000509</v>
      </c>
      <c r="P59" s="42">
        <f t="shared" si="10"/>
        <v>86.985000000000582</v>
      </c>
    </row>
    <row r="60" spans="1:16" x14ac:dyDescent="0.2">
      <c r="A60" s="3">
        <v>44242</v>
      </c>
      <c r="B60" s="6">
        <f t="shared" si="11"/>
        <v>7</v>
      </c>
      <c r="C60" s="5">
        <v>28779.9</v>
      </c>
      <c r="D60" s="4">
        <v>29186.2</v>
      </c>
      <c r="E60" s="8">
        <v>475.11</v>
      </c>
      <c r="F60" s="8">
        <v>31523.67</v>
      </c>
      <c r="G60" s="1">
        <f t="shared" si="12"/>
        <v>50.30000000000291</v>
      </c>
      <c r="H60" s="1">
        <f t="shared" si="13"/>
        <v>49.900000000001455</v>
      </c>
      <c r="I60" s="1">
        <f t="shared" si="14"/>
        <v>7.1857142857147016</v>
      </c>
      <c r="J60" s="2">
        <f t="shared" si="15"/>
        <v>7.1285714285716368</v>
      </c>
      <c r="K60" s="37">
        <f t="shared" si="16"/>
        <v>14.314285714286338</v>
      </c>
      <c r="L60" s="14">
        <f t="shared" si="17"/>
        <v>278.57142857142696</v>
      </c>
      <c r="M60" s="12">
        <f t="shared" si="18"/>
        <v>19.918571428570949</v>
      </c>
      <c r="N60" s="12">
        <f t="shared" si="8"/>
        <v>100.20000000000437</v>
      </c>
      <c r="O60" s="42">
        <f t="shared" si="9"/>
        <v>1.9499999999999886</v>
      </c>
      <c r="P60" s="42">
        <f t="shared" si="10"/>
        <v>139.42999999999665</v>
      </c>
    </row>
    <row r="61" spans="1:16" x14ac:dyDescent="0.2">
      <c r="A61" s="3">
        <v>44249</v>
      </c>
      <c r="B61" s="6">
        <f t="shared" si="11"/>
        <v>7</v>
      </c>
      <c r="C61" s="5">
        <v>28829.200000000001</v>
      </c>
      <c r="D61" s="4">
        <v>29217.9</v>
      </c>
      <c r="E61" s="8">
        <v>476.74</v>
      </c>
      <c r="F61" s="8">
        <v>31595.47</v>
      </c>
      <c r="G61" s="1">
        <f t="shared" si="12"/>
        <v>49.299999999999272</v>
      </c>
      <c r="H61" s="1">
        <f t="shared" si="13"/>
        <v>31.700000000000728</v>
      </c>
      <c r="I61" s="1">
        <f t="shared" si="14"/>
        <v>7.0428571428570388</v>
      </c>
      <c r="J61" s="2">
        <f t="shared" si="15"/>
        <v>4.5285714285715324</v>
      </c>
      <c r="K61" s="37">
        <f t="shared" si="16"/>
        <v>11.571428571428571</v>
      </c>
      <c r="L61" s="14">
        <f t="shared" si="17"/>
        <v>232.85714285714221</v>
      </c>
      <c r="M61" s="12">
        <f t="shared" si="18"/>
        <v>10.257142857143274</v>
      </c>
      <c r="N61" s="12">
        <f t="shared" si="8"/>
        <v>81</v>
      </c>
      <c r="O61" s="42">
        <f t="shared" si="9"/>
        <v>1.6299999999999955</v>
      </c>
      <c r="P61" s="42">
        <f t="shared" si="10"/>
        <v>71.80000000000291</v>
      </c>
    </row>
    <row r="62" spans="1:16" x14ac:dyDescent="0.2">
      <c r="A62" s="3">
        <v>44253</v>
      </c>
      <c r="B62" s="6">
        <f t="shared" si="11"/>
        <v>4</v>
      </c>
      <c r="C62" s="5">
        <v>28867</v>
      </c>
      <c r="D62" s="4">
        <v>29229.5</v>
      </c>
      <c r="E62" s="8">
        <v>477.89</v>
      </c>
      <c r="F62" s="8">
        <v>31618.560000000001</v>
      </c>
      <c r="G62" s="1">
        <f t="shared" si="12"/>
        <v>37.799999999999272</v>
      </c>
      <c r="H62" s="1">
        <f t="shared" si="13"/>
        <v>11.599999999998545</v>
      </c>
      <c r="I62" s="1">
        <f t="shared" si="14"/>
        <v>9.4499999999998181</v>
      </c>
      <c r="J62" s="2">
        <f t="shared" si="15"/>
        <v>2.8999999999996362</v>
      </c>
      <c r="K62" s="37">
        <f t="shared" si="16"/>
        <v>12.349999999999454</v>
      </c>
      <c r="L62" s="14">
        <f t="shared" si="17"/>
        <v>287.49999999999432</v>
      </c>
      <c r="M62" s="12">
        <f t="shared" si="18"/>
        <v>5.7725000000000364</v>
      </c>
      <c r="N62" s="12">
        <f t="shared" si="8"/>
        <v>49.399999999997817</v>
      </c>
      <c r="O62" s="42">
        <f t="shared" si="9"/>
        <v>1.1499999999999773</v>
      </c>
      <c r="P62" s="42">
        <f t="shared" si="10"/>
        <v>23.090000000000146</v>
      </c>
    </row>
    <row r="63" spans="1:16" x14ac:dyDescent="0.2">
      <c r="A63" s="3">
        <v>44256</v>
      </c>
      <c r="B63" s="6">
        <f t="shared" si="11"/>
        <v>3</v>
      </c>
      <c r="C63" s="5">
        <v>28872.9</v>
      </c>
      <c r="D63" s="4">
        <v>29248.7</v>
      </c>
      <c r="E63" s="8">
        <v>478.20100000000002</v>
      </c>
      <c r="F63" s="8">
        <v>31646.25</v>
      </c>
      <c r="G63" s="1">
        <f t="shared" si="12"/>
        <v>5.9000000000014552</v>
      </c>
      <c r="H63" s="1">
        <f t="shared" si="13"/>
        <v>19.200000000000728</v>
      </c>
      <c r="I63" s="1">
        <f t="shared" si="14"/>
        <v>1.9666666666671517</v>
      </c>
      <c r="J63" s="2">
        <f t="shared" si="15"/>
        <v>6.4000000000002428</v>
      </c>
      <c r="K63" s="37">
        <f t="shared" si="16"/>
        <v>8.3666666666673954</v>
      </c>
      <c r="L63" s="14">
        <f t="shared" si="17"/>
        <v>103.66666666667849</v>
      </c>
      <c r="M63" s="12">
        <f t="shared" si="18"/>
        <v>9.2299999999995634</v>
      </c>
      <c r="N63" s="12">
        <f t="shared" si="8"/>
        <v>25.100000000002183</v>
      </c>
      <c r="O63" s="42">
        <f t="shared" si="9"/>
        <v>0.31100000000003547</v>
      </c>
      <c r="P63" s="42">
        <f t="shared" si="10"/>
        <v>27.68999999999869</v>
      </c>
    </row>
    <row r="64" spans="1:16" x14ac:dyDescent="0.2">
      <c r="A64" s="3">
        <v>44263</v>
      </c>
      <c r="B64" s="6">
        <f t="shared" si="11"/>
        <v>7</v>
      </c>
      <c r="C64" s="5">
        <v>28923.8</v>
      </c>
      <c r="D64" s="4">
        <v>29298.799999999999</v>
      </c>
      <c r="E64" s="8">
        <v>480.22</v>
      </c>
      <c r="F64" s="8">
        <v>31726.81</v>
      </c>
      <c r="G64" s="1">
        <f t="shared" si="12"/>
        <v>50.899999999997817</v>
      </c>
      <c r="H64" s="1">
        <f t="shared" si="13"/>
        <v>50.099999999998545</v>
      </c>
      <c r="I64" s="1">
        <f t="shared" si="14"/>
        <v>7.2714285714282596</v>
      </c>
      <c r="J64" s="2">
        <f t="shared" si="15"/>
        <v>7.1571428571426496</v>
      </c>
      <c r="K64" s="37">
        <f t="shared" si="16"/>
        <v>14.428571428570908</v>
      </c>
      <c r="L64" s="14">
        <f t="shared" si="17"/>
        <v>288.42857142857218</v>
      </c>
      <c r="M64" s="12">
        <f t="shared" si="18"/>
        <v>11.508571428571615</v>
      </c>
      <c r="N64" s="12">
        <f t="shared" si="8"/>
        <v>100.99999999999636</v>
      </c>
      <c r="O64" s="42">
        <f t="shared" si="9"/>
        <v>2.0190000000000055</v>
      </c>
      <c r="P64" s="42">
        <f t="shared" si="10"/>
        <v>80.56000000000131</v>
      </c>
    </row>
    <row r="65" spans="1:16" x14ac:dyDescent="0.2">
      <c r="A65" s="3">
        <v>44270</v>
      </c>
      <c r="B65" s="6">
        <f t="shared" si="11"/>
        <v>7</v>
      </c>
      <c r="C65" s="5">
        <v>28976.1</v>
      </c>
      <c r="D65" s="4">
        <v>29323.1</v>
      </c>
      <c r="E65" s="8">
        <v>481.42</v>
      </c>
      <c r="F65" s="8">
        <v>31801.46</v>
      </c>
      <c r="G65" s="1">
        <f t="shared" si="12"/>
        <v>52.299999999999272</v>
      </c>
      <c r="H65" s="1">
        <f t="shared" si="13"/>
        <v>24.299999999999272</v>
      </c>
      <c r="I65" s="1">
        <f t="shared" si="14"/>
        <v>7.4714285714284676</v>
      </c>
      <c r="J65" s="2">
        <f t="shared" si="15"/>
        <v>3.4714285714284676</v>
      </c>
      <c r="K65" s="37">
        <f t="shared" si="16"/>
        <v>10.942857142856935</v>
      </c>
      <c r="L65" s="14">
        <f t="shared" si="17"/>
        <v>171.4285714285698</v>
      </c>
      <c r="M65" s="12">
        <f t="shared" si="18"/>
        <v>10.664285714285402</v>
      </c>
      <c r="N65" s="12">
        <f t="shared" si="8"/>
        <v>76.599999999998545</v>
      </c>
      <c r="O65" s="42">
        <f t="shared" si="9"/>
        <v>1.1999999999999886</v>
      </c>
      <c r="P65" s="42">
        <f t="shared" si="10"/>
        <v>74.649999999997817</v>
      </c>
    </row>
    <row r="66" spans="1:16" x14ac:dyDescent="0.2">
      <c r="A66" s="3">
        <v>44277</v>
      </c>
      <c r="B66" s="6">
        <f t="shared" si="11"/>
        <v>7</v>
      </c>
      <c r="C66" s="5">
        <v>29024.6</v>
      </c>
      <c r="D66" s="4">
        <v>29358.5</v>
      </c>
      <c r="E66" s="8">
        <v>482.79</v>
      </c>
      <c r="F66" s="8">
        <v>31872.65</v>
      </c>
      <c r="G66" s="1">
        <f t="shared" si="12"/>
        <v>48.5</v>
      </c>
      <c r="H66" s="1">
        <f t="shared" si="13"/>
        <v>35.400000000001455</v>
      </c>
      <c r="I66" s="1">
        <f t="shared" si="14"/>
        <v>6.9285714285714288</v>
      </c>
      <c r="J66" s="2">
        <f t="shared" si="15"/>
        <v>5.0571428571430648</v>
      </c>
      <c r="K66" s="37">
        <f t="shared" si="16"/>
        <v>11.985714285714494</v>
      </c>
      <c r="L66" s="14">
        <f t="shared" si="17"/>
        <v>195.71428571428638</v>
      </c>
      <c r="M66" s="12">
        <f t="shared" si="18"/>
        <v>10.170000000000332</v>
      </c>
      <c r="N66" s="12">
        <f t="shared" si="8"/>
        <v>83.900000000001455</v>
      </c>
      <c r="O66" s="42">
        <f t="shared" si="9"/>
        <v>1.3700000000000045</v>
      </c>
      <c r="P66" s="42">
        <f t="shared" si="10"/>
        <v>71.190000000002328</v>
      </c>
    </row>
    <row r="67" spans="1:16" x14ac:dyDescent="0.2">
      <c r="A67" s="3">
        <v>44284</v>
      </c>
      <c r="B67" s="6">
        <f t="shared" si="11"/>
        <v>7</v>
      </c>
      <c r="C67" s="5">
        <v>29075.599999999999</v>
      </c>
      <c r="D67" s="4">
        <v>29388.799999999999</v>
      </c>
      <c r="E67" s="8">
        <v>484.09399999999999</v>
      </c>
      <c r="F67" s="8">
        <v>31928.400000000001</v>
      </c>
      <c r="G67" s="1">
        <f t="shared" si="12"/>
        <v>51</v>
      </c>
      <c r="H67" s="1">
        <f t="shared" si="13"/>
        <v>30.299999999999272</v>
      </c>
      <c r="I67" s="1">
        <f t="shared" si="14"/>
        <v>7.2857142857142856</v>
      </c>
      <c r="J67" s="2">
        <f t="shared" si="15"/>
        <v>4.3285714285713244</v>
      </c>
      <c r="K67" s="37">
        <f t="shared" si="16"/>
        <v>11.614285714285611</v>
      </c>
      <c r="L67" s="14">
        <f t="shared" si="17"/>
        <v>186.28571428571053</v>
      </c>
      <c r="M67" s="12">
        <f t="shared" si="18"/>
        <v>7.9642857142857144</v>
      </c>
      <c r="N67" s="12">
        <f t="shared" si="8"/>
        <v>81.299999999999272</v>
      </c>
      <c r="O67" s="42">
        <f t="shared" si="9"/>
        <v>1.3039999999999736</v>
      </c>
      <c r="P67" s="42">
        <f t="shared" si="10"/>
        <v>55.75</v>
      </c>
    </row>
    <row r="68" spans="1:16" x14ac:dyDescent="0.2">
      <c r="A68" s="3">
        <v>44298</v>
      </c>
      <c r="B68" s="6">
        <f t="shared" si="11"/>
        <v>14</v>
      </c>
      <c r="C68" s="5">
        <v>29170</v>
      </c>
      <c r="D68" s="4">
        <v>29487.7</v>
      </c>
      <c r="E68" s="8">
        <v>487.67</v>
      </c>
      <c r="F68" s="8">
        <v>32047.86</v>
      </c>
      <c r="G68" s="1">
        <f t="shared" si="12"/>
        <v>94.400000000001455</v>
      </c>
      <c r="H68" s="1">
        <f t="shared" si="13"/>
        <v>98.900000000001455</v>
      </c>
      <c r="I68" s="1">
        <f t="shared" si="14"/>
        <v>6.7428571428572468</v>
      </c>
      <c r="J68" s="2">
        <f t="shared" si="15"/>
        <v>7.064285714285818</v>
      </c>
      <c r="K68" s="37">
        <f t="shared" si="16"/>
        <v>13.807142857143065</v>
      </c>
      <c r="L68" s="14">
        <f t="shared" si="17"/>
        <v>255.42857142857298</v>
      </c>
      <c r="M68" s="12">
        <f t="shared" si="18"/>
        <v>8.5328571428570807</v>
      </c>
      <c r="N68" s="12">
        <f t="shared" si="8"/>
        <v>193.30000000000291</v>
      </c>
      <c r="O68" s="42">
        <f t="shared" si="9"/>
        <v>3.5760000000000218</v>
      </c>
      <c r="P68" s="42">
        <f t="shared" si="10"/>
        <v>119.45999999999913</v>
      </c>
    </row>
    <row r="69" spans="1:16" x14ac:dyDescent="0.2">
      <c r="A69" s="3">
        <v>44299</v>
      </c>
      <c r="B69" s="6">
        <f t="shared" ref="B69:B100" si="19">A69-A68</f>
        <v>1</v>
      </c>
      <c r="C69" s="5">
        <v>29183</v>
      </c>
      <c r="D69" s="4">
        <v>29490.7</v>
      </c>
      <c r="E69" s="8">
        <v>487.93</v>
      </c>
      <c r="F69" s="8">
        <v>32059.84</v>
      </c>
      <c r="G69" s="1">
        <f t="shared" ref="G69:G100" si="20">C69-C68</f>
        <v>13</v>
      </c>
      <c r="H69" s="1">
        <f t="shared" ref="H69:H100" si="21">D69-D68</f>
        <v>3</v>
      </c>
      <c r="I69" s="1">
        <f t="shared" ref="I69:I100" si="22">G69/B69</f>
        <v>13</v>
      </c>
      <c r="J69" s="2">
        <f t="shared" ref="J69:J100" si="23">H69/B69</f>
        <v>3</v>
      </c>
      <c r="K69" s="37">
        <f t="shared" ref="K69:K100" si="24">I69+J69</f>
        <v>16</v>
      </c>
      <c r="L69" s="14">
        <f t="shared" ref="L69:L100" si="25">(E69-E68)*1000/B69</f>
        <v>259.99999999999091</v>
      </c>
      <c r="M69" s="12">
        <f t="shared" ref="M69:M104" si="26">(F69-F68)/B69</f>
        <v>11.979999999999563</v>
      </c>
      <c r="N69" s="12">
        <f t="shared" si="8"/>
        <v>16</v>
      </c>
      <c r="O69" s="42">
        <f t="shared" si="9"/>
        <v>0.25999999999999091</v>
      </c>
      <c r="P69" s="42">
        <f t="shared" si="10"/>
        <v>11.979999999999563</v>
      </c>
    </row>
    <row r="70" spans="1:16" x14ac:dyDescent="0.2">
      <c r="A70" s="3">
        <v>44312</v>
      </c>
      <c r="B70" s="6">
        <f t="shared" si="19"/>
        <v>13</v>
      </c>
      <c r="C70" s="5">
        <v>29251.4</v>
      </c>
      <c r="D70" s="4">
        <v>29558.2</v>
      </c>
      <c r="E70" s="8">
        <v>490.322</v>
      </c>
      <c r="F70" s="8">
        <v>32155.14</v>
      </c>
      <c r="G70" s="1">
        <f t="shared" si="20"/>
        <v>68.400000000001455</v>
      </c>
      <c r="H70" s="1">
        <f t="shared" si="21"/>
        <v>67.5</v>
      </c>
      <c r="I70" s="1">
        <f t="shared" si="22"/>
        <v>5.2615384615385734</v>
      </c>
      <c r="J70" s="2">
        <f t="shared" si="23"/>
        <v>5.1923076923076925</v>
      </c>
      <c r="K70" s="37">
        <f t="shared" si="24"/>
        <v>10.453846153846266</v>
      </c>
      <c r="L70" s="14">
        <f t="shared" si="25"/>
        <v>183.99999999999969</v>
      </c>
      <c r="M70" s="12">
        <f t="shared" si="26"/>
        <v>7.3307692307691745</v>
      </c>
      <c r="N70" s="12">
        <f t="shared" ref="N70:N133" si="27">(C70-C69)+(D70-D69)</f>
        <v>135.90000000000146</v>
      </c>
      <c r="O70" s="42">
        <f t="shared" ref="O70:O101" si="28">E70-E69</f>
        <v>2.3919999999999959</v>
      </c>
      <c r="P70" s="42">
        <f t="shared" ref="P70:P133" si="29">F70-F69</f>
        <v>95.299999999999272</v>
      </c>
    </row>
    <row r="71" spans="1:16" x14ac:dyDescent="0.2">
      <c r="A71" s="3">
        <v>44319</v>
      </c>
      <c r="B71" s="6">
        <f t="shared" si="19"/>
        <v>7</v>
      </c>
      <c r="C71" s="5">
        <v>29304.7</v>
      </c>
      <c r="D71" s="4">
        <v>29607.4</v>
      </c>
      <c r="E71" s="8">
        <v>492.31599999999997</v>
      </c>
      <c r="F71" s="8">
        <v>32205.71</v>
      </c>
      <c r="G71" s="1">
        <f t="shared" si="20"/>
        <v>53.299999999999272</v>
      </c>
      <c r="H71" s="1">
        <f t="shared" si="21"/>
        <v>49.200000000000728</v>
      </c>
      <c r="I71" s="1">
        <f t="shared" si="22"/>
        <v>7.61428571428561</v>
      </c>
      <c r="J71" s="2">
        <f t="shared" si="23"/>
        <v>7.0285714285715324</v>
      </c>
      <c r="K71" s="37">
        <f t="shared" si="24"/>
        <v>14.642857142857142</v>
      </c>
      <c r="L71" s="14">
        <f t="shared" si="25"/>
        <v>284.85714285713874</v>
      </c>
      <c r="M71" s="12">
        <f t="shared" si="26"/>
        <v>7.2242857142856725</v>
      </c>
      <c r="N71" s="12">
        <f t="shared" si="27"/>
        <v>102.5</v>
      </c>
      <c r="O71" s="42">
        <f t="shared" si="28"/>
        <v>1.9939999999999714</v>
      </c>
      <c r="P71" s="42">
        <f t="shared" si="29"/>
        <v>50.569999999999709</v>
      </c>
    </row>
    <row r="72" spans="1:16" x14ac:dyDescent="0.2">
      <c r="A72" s="3">
        <v>44326</v>
      </c>
      <c r="B72" s="6">
        <f t="shared" si="19"/>
        <v>7</v>
      </c>
      <c r="C72" s="5">
        <v>29354.6</v>
      </c>
      <c r="D72" s="4">
        <v>29652</v>
      </c>
      <c r="E72" s="20">
        <v>494</v>
      </c>
      <c r="F72" s="8">
        <v>32252.01</v>
      </c>
      <c r="G72" s="1">
        <f t="shared" si="20"/>
        <v>49.899999999997817</v>
      </c>
      <c r="H72" s="1">
        <f t="shared" si="21"/>
        <v>44.599999999998545</v>
      </c>
      <c r="I72" s="1">
        <f t="shared" si="22"/>
        <v>7.1285714285711164</v>
      </c>
      <c r="J72" s="2">
        <f t="shared" si="23"/>
        <v>6.3714285714283632</v>
      </c>
      <c r="K72" s="37">
        <f t="shared" si="24"/>
        <v>13.49999999999948</v>
      </c>
      <c r="L72" s="14">
        <f t="shared" si="25"/>
        <v>240.57142857143228</v>
      </c>
      <c r="M72" s="12">
        <f t="shared" si="26"/>
        <v>6.61428571428561</v>
      </c>
      <c r="N72" s="12">
        <f t="shared" si="27"/>
        <v>94.499999999996362</v>
      </c>
      <c r="O72" s="42">
        <f t="shared" si="28"/>
        <v>1.6840000000000259</v>
      </c>
      <c r="P72" s="42">
        <f t="shared" si="29"/>
        <v>46.299999999999272</v>
      </c>
    </row>
    <row r="73" spans="1:16" x14ac:dyDescent="0.2">
      <c r="A73" s="3">
        <v>44333</v>
      </c>
      <c r="B73" s="6">
        <f t="shared" si="19"/>
        <v>7</v>
      </c>
      <c r="C73" s="5">
        <v>29389.5</v>
      </c>
      <c r="D73" s="4">
        <v>29695.1</v>
      </c>
      <c r="E73" s="8">
        <v>495.16</v>
      </c>
      <c r="F73" s="8">
        <v>32277.200000000001</v>
      </c>
      <c r="G73" s="1">
        <f t="shared" si="20"/>
        <v>34.900000000001455</v>
      </c>
      <c r="H73" s="1">
        <f t="shared" si="21"/>
        <v>43.099999999998545</v>
      </c>
      <c r="I73" s="1">
        <f t="shared" si="22"/>
        <v>4.9857142857144936</v>
      </c>
      <c r="J73" s="2">
        <f t="shared" si="23"/>
        <v>6.1571428571426496</v>
      </c>
      <c r="K73" s="37">
        <f t="shared" si="24"/>
        <v>11.142857142857142</v>
      </c>
      <c r="L73" s="14">
        <f t="shared" si="25"/>
        <v>165.71428571428928</v>
      </c>
      <c r="M73" s="12">
        <f t="shared" si="26"/>
        <v>3.5985714285717614</v>
      </c>
      <c r="N73" s="12">
        <f t="shared" si="27"/>
        <v>78</v>
      </c>
      <c r="O73" s="42">
        <f t="shared" si="28"/>
        <v>1.160000000000025</v>
      </c>
      <c r="P73" s="42">
        <f t="shared" si="29"/>
        <v>25.190000000002328</v>
      </c>
    </row>
    <row r="74" spans="1:16" x14ac:dyDescent="0.2">
      <c r="A74" s="3">
        <v>44340</v>
      </c>
      <c r="B74" s="6">
        <f t="shared" si="19"/>
        <v>7</v>
      </c>
      <c r="C74" s="5">
        <v>29438.400000000001</v>
      </c>
      <c r="D74" s="4">
        <v>29730.3</v>
      </c>
      <c r="E74" s="8">
        <v>496.56</v>
      </c>
      <c r="F74" s="8">
        <v>32309.3</v>
      </c>
      <c r="G74" s="1">
        <f t="shared" si="20"/>
        <v>48.900000000001455</v>
      </c>
      <c r="H74" s="1">
        <f t="shared" si="21"/>
        <v>35.200000000000728</v>
      </c>
      <c r="I74" s="1">
        <f t="shared" si="22"/>
        <v>6.9857142857144936</v>
      </c>
      <c r="J74" s="2">
        <f t="shared" si="23"/>
        <v>5.0285714285715324</v>
      </c>
      <c r="K74" s="37">
        <f t="shared" si="24"/>
        <v>12.014285714286025</v>
      </c>
      <c r="L74" s="14">
        <f t="shared" si="25"/>
        <v>199.99999999999676</v>
      </c>
      <c r="M74" s="12">
        <f t="shared" si="26"/>
        <v>4.5857142857140776</v>
      </c>
      <c r="N74" s="12">
        <f t="shared" si="27"/>
        <v>84.100000000002183</v>
      </c>
      <c r="O74" s="42">
        <f t="shared" si="28"/>
        <v>1.3999999999999773</v>
      </c>
      <c r="P74" s="42">
        <f t="shared" si="29"/>
        <v>32.099999999998545</v>
      </c>
    </row>
    <row r="75" spans="1:16" x14ac:dyDescent="0.2">
      <c r="A75" s="3">
        <v>44347</v>
      </c>
      <c r="B75" s="6">
        <f t="shared" si="19"/>
        <v>7</v>
      </c>
      <c r="C75" s="5">
        <v>29486.799999999999</v>
      </c>
      <c r="D75" s="4">
        <v>29762.2</v>
      </c>
      <c r="E75" s="8">
        <v>497.95</v>
      </c>
      <c r="F75" s="8">
        <v>32340.36</v>
      </c>
      <c r="G75" s="1">
        <f t="shared" si="20"/>
        <v>48.399999999997817</v>
      </c>
      <c r="H75" s="1">
        <f t="shared" si="21"/>
        <v>31.900000000001455</v>
      </c>
      <c r="I75" s="1">
        <f t="shared" si="22"/>
        <v>6.9142857142854028</v>
      </c>
      <c r="J75" s="2">
        <f t="shared" si="23"/>
        <v>4.5571428571430648</v>
      </c>
      <c r="K75" s="37">
        <f t="shared" si="24"/>
        <v>11.471428571428469</v>
      </c>
      <c r="L75" s="14">
        <f t="shared" si="25"/>
        <v>198.57142857142662</v>
      </c>
      <c r="M75" s="12">
        <f t="shared" si="26"/>
        <v>4.4371428571430442</v>
      </c>
      <c r="N75" s="12">
        <f t="shared" si="27"/>
        <v>80.299999999999272</v>
      </c>
      <c r="O75" s="42">
        <f t="shared" si="28"/>
        <v>1.3899999999999864</v>
      </c>
      <c r="P75" s="42">
        <f t="shared" si="29"/>
        <v>31.06000000000131</v>
      </c>
    </row>
    <row r="76" spans="1:16" x14ac:dyDescent="0.2">
      <c r="A76" s="3">
        <v>44361</v>
      </c>
      <c r="B76" s="6">
        <f t="shared" si="19"/>
        <v>14</v>
      </c>
      <c r="C76" s="25">
        <v>29569.1</v>
      </c>
      <c r="D76" s="26">
        <v>29848</v>
      </c>
      <c r="E76" s="8">
        <v>501.38600000000002</v>
      </c>
      <c r="F76" s="8">
        <v>32354.018</v>
      </c>
      <c r="G76" s="1">
        <f t="shared" si="20"/>
        <v>82.299999999999272</v>
      </c>
      <c r="H76" s="1">
        <f t="shared" si="21"/>
        <v>85.799999999999272</v>
      </c>
      <c r="I76" s="1">
        <f t="shared" si="22"/>
        <v>5.8785714285713766</v>
      </c>
      <c r="J76" s="2">
        <f t="shared" si="23"/>
        <v>6.1285714285713766</v>
      </c>
      <c r="K76" s="37">
        <f t="shared" si="24"/>
        <v>12.007142857142753</v>
      </c>
      <c r="L76" s="14">
        <f t="shared" si="25"/>
        <v>245.42857142857397</v>
      </c>
      <c r="M76" s="12">
        <f t="shared" si="26"/>
        <v>0.97557142857138912</v>
      </c>
      <c r="N76" s="12">
        <f t="shared" si="27"/>
        <v>168.09999999999854</v>
      </c>
      <c r="O76" s="42">
        <f t="shared" si="28"/>
        <v>3.4360000000000355</v>
      </c>
      <c r="P76" s="42">
        <f t="shared" si="29"/>
        <v>13.657999999999447</v>
      </c>
    </row>
    <row r="77" spans="1:16" x14ac:dyDescent="0.2">
      <c r="A77" s="3">
        <v>44368</v>
      </c>
      <c r="B77" s="6">
        <f t="shared" si="19"/>
        <v>7</v>
      </c>
      <c r="C77" s="5">
        <v>29612.5</v>
      </c>
      <c r="D77" s="4">
        <v>29894.5</v>
      </c>
      <c r="E77" s="8">
        <v>503.29700000000003</v>
      </c>
      <c r="F77" s="8">
        <v>32358.73</v>
      </c>
      <c r="G77" s="1">
        <f t="shared" si="20"/>
        <v>43.400000000001455</v>
      </c>
      <c r="H77" s="1">
        <f t="shared" si="21"/>
        <v>46.5</v>
      </c>
      <c r="I77" s="1">
        <f t="shared" si="22"/>
        <v>6.200000000000208</v>
      </c>
      <c r="J77" s="2">
        <f t="shared" si="23"/>
        <v>6.6428571428571432</v>
      </c>
      <c r="K77" s="37">
        <f t="shared" si="24"/>
        <v>12.842857142857351</v>
      </c>
      <c r="L77" s="14">
        <f t="shared" si="25"/>
        <v>273.00000000000017</v>
      </c>
      <c r="M77" s="12">
        <f t="shared" si="26"/>
        <v>0.67314285714279065</v>
      </c>
      <c r="N77" s="12">
        <f t="shared" si="27"/>
        <v>89.900000000001455</v>
      </c>
      <c r="O77" s="42">
        <f t="shared" si="28"/>
        <v>1.9110000000000014</v>
      </c>
      <c r="P77" s="42">
        <f t="shared" si="29"/>
        <v>4.7119999999995343</v>
      </c>
    </row>
    <row r="78" spans="1:16" x14ac:dyDescent="0.2">
      <c r="A78" s="3">
        <v>44375</v>
      </c>
      <c r="B78" s="6">
        <f t="shared" si="19"/>
        <v>7</v>
      </c>
      <c r="C78" s="5">
        <v>29660.5</v>
      </c>
      <c r="D78" s="4">
        <v>29932.3</v>
      </c>
      <c r="E78" s="8">
        <v>504.62</v>
      </c>
      <c r="F78" s="8">
        <v>32368.895</v>
      </c>
      <c r="G78" s="1">
        <f t="shared" si="20"/>
        <v>48</v>
      </c>
      <c r="H78" s="1">
        <f t="shared" si="21"/>
        <v>37.799999999999272</v>
      </c>
      <c r="I78" s="1">
        <f t="shared" si="22"/>
        <v>6.8571428571428568</v>
      </c>
      <c r="J78" s="2">
        <f t="shared" si="23"/>
        <v>5.3999999999998964</v>
      </c>
      <c r="K78" s="37">
        <f t="shared" si="24"/>
        <v>12.257142857142753</v>
      </c>
      <c r="L78" s="14">
        <f t="shared" si="25"/>
        <v>188.99999999999702</v>
      </c>
      <c r="M78" s="12">
        <f t="shared" si="26"/>
        <v>1.452142857142982</v>
      </c>
      <c r="N78" s="12">
        <f t="shared" si="27"/>
        <v>85.799999999999272</v>
      </c>
      <c r="O78" s="42">
        <f t="shared" si="28"/>
        <v>1.3229999999999791</v>
      </c>
      <c r="P78" s="42">
        <f t="shared" si="29"/>
        <v>10.165000000000873</v>
      </c>
    </row>
    <row r="79" spans="1:16" x14ac:dyDescent="0.2">
      <c r="A79" s="3">
        <v>44382</v>
      </c>
      <c r="B79" s="6">
        <f t="shared" si="19"/>
        <v>7</v>
      </c>
      <c r="C79" s="5">
        <v>29713.599999999999</v>
      </c>
      <c r="D79" s="4">
        <v>29978</v>
      </c>
      <c r="E79" s="8">
        <v>504.91</v>
      </c>
      <c r="F79" s="8">
        <v>32379.03</v>
      </c>
      <c r="G79" s="1">
        <f t="shared" si="20"/>
        <v>53.099999999998545</v>
      </c>
      <c r="H79" s="1">
        <f t="shared" si="21"/>
        <v>45.700000000000728</v>
      </c>
      <c r="I79" s="1">
        <f t="shared" si="22"/>
        <v>7.5857142857140776</v>
      </c>
      <c r="J79" s="2">
        <f t="shared" si="23"/>
        <v>6.5285714285715324</v>
      </c>
      <c r="K79" s="37">
        <f t="shared" si="24"/>
        <v>14.114285714285611</v>
      </c>
      <c r="L79" s="14">
        <f t="shared" si="25"/>
        <v>41.428571428574351</v>
      </c>
      <c r="M79" s="12">
        <f t="shared" si="26"/>
        <v>1.4478571428569142</v>
      </c>
      <c r="N79" s="12">
        <f t="shared" si="27"/>
        <v>98.799999999999272</v>
      </c>
      <c r="O79" s="42">
        <f t="shared" si="28"/>
        <v>0.29000000000002046</v>
      </c>
      <c r="P79" s="42">
        <f t="shared" si="29"/>
        <v>10.134999999998399</v>
      </c>
    </row>
    <row r="80" spans="1:16" x14ac:dyDescent="0.2">
      <c r="A80" s="3">
        <v>44389</v>
      </c>
      <c r="B80" s="6">
        <f t="shared" si="19"/>
        <v>7</v>
      </c>
      <c r="C80" s="5">
        <v>29755.599999999999</v>
      </c>
      <c r="D80" s="4">
        <v>30014.400000000001</v>
      </c>
      <c r="E80" s="8">
        <v>504.91</v>
      </c>
      <c r="F80" s="8">
        <v>32386.1</v>
      </c>
      <c r="G80" s="1">
        <f t="shared" si="20"/>
        <v>42</v>
      </c>
      <c r="H80" s="1">
        <f t="shared" si="21"/>
        <v>36.400000000001455</v>
      </c>
      <c r="I80" s="1">
        <f t="shared" si="22"/>
        <v>6</v>
      </c>
      <c r="J80" s="2">
        <f t="shared" si="23"/>
        <v>5.200000000000208</v>
      </c>
      <c r="K80" s="37">
        <f t="shared" si="24"/>
        <v>11.200000000000209</v>
      </c>
      <c r="L80" s="14">
        <f t="shared" si="25"/>
        <v>0</v>
      </c>
      <c r="M80" s="12">
        <f t="shared" si="26"/>
        <v>1.0099999999999585</v>
      </c>
      <c r="N80" s="12">
        <f t="shared" si="27"/>
        <v>78.400000000001455</v>
      </c>
      <c r="O80" s="42">
        <f t="shared" si="28"/>
        <v>0</v>
      </c>
      <c r="P80" s="42">
        <f t="shared" si="29"/>
        <v>7.069999999999709</v>
      </c>
    </row>
    <row r="81" spans="1:16" x14ac:dyDescent="0.2">
      <c r="A81" s="3">
        <v>44400</v>
      </c>
      <c r="B81" s="6">
        <f t="shared" si="19"/>
        <v>11</v>
      </c>
      <c r="C81" s="5">
        <v>29825.599999999999</v>
      </c>
      <c r="D81" s="4">
        <v>30056.2</v>
      </c>
      <c r="E81" s="8">
        <v>504.91</v>
      </c>
      <c r="F81" s="8">
        <v>32398.959999999999</v>
      </c>
      <c r="G81" s="1">
        <f t="shared" si="20"/>
        <v>70</v>
      </c>
      <c r="H81" s="1">
        <f t="shared" si="21"/>
        <v>41.799999999999272</v>
      </c>
      <c r="I81" s="1">
        <f t="shared" si="22"/>
        <v>6.3636363636363633</v>
      </c>
      <c r="J81" s="2">
        <f t="shared" si="23"/>
        <v>3.7999999999999337</v>
      </c>
      <c r="K81" s="37">
        <f t="shared" si="24"/>
        <v>10.163636363636297</v>
      </c>
      <c r="L81" s="14">
        <f t="shared" si="25"/>
        <v>0</v>
      </c>
      <c r="M81" s="12">
        <f t="shared" si="26"/>
        <v>1.169090909090962</v>
      </c>
      <c r="N81" s="12">
        <f t="shared" si="27"/>
        <v>111.79999999999927</v>
      </c>
      <c r="O81" s="42">
        <f t="shared" si="28"/>
        <v>0</v>
      </c>
      <c r="P81" s="42">
        <f t="shared" si="29"/>
        <v>12.860000000000582</v>
      </c>
    </row>
    <row r="82" spans="1:16" x14ac:dyDescent="0.2">
      <c r="A82" s="3">
        <v>44403</v>
      </c>
      <c r="B82" s="6">
        <f t="shared" si="19"/>
        <v>3</v>
      </c>
      <c r="C82" s="5">
        <v>29839.4</v>
      </c>
      <c r="D82" s="4">
        <v>30088.2</v>
      </c>
      <c r="E82" s="8">
        <v>504.91</v>
      </c>
      <c r="F82" s="8">
        <v>32401.26</v>
      </c>
      <c r="G82" s="1">
        <f t="shared" si="20"/>
        <v>13.80000000000291</v>
      </c>
      <c r="H82" s="1">
        <f t="shared" si="21"/>
        <v>32</v>
      </c>
      <c r="I82" s="1">
        <f t="shared" si="22"/>
        <v>4.6000000000009704</v>
      </c>
      <c r="J82" s="2">
        <f t="shared" si="23"/>
        <v>10.666666666666666</v>
      </c>
      <c r="K82" s="37">
        <f t="shared" si="24"/>
        <v>15.266666666667636</v>
      </c>
      <c r="L82" s="14">
        <f t="shared" si="25"/>
        <v>0</v>
      </c>
      <c r="M82" s="12">
        <f t="shared" si="26"/>
        <v>0.76666666666642413</v>
      </c>
      <c r="N82" s="12">
        <f t="shared" si="27"/>
        <v>45.80000000000291</v>
      </c>
      <c r="O82" s="42">
        <f t="shared" si="28"/>
        <v>0</v>
      </c>
      <c r="P82" s="42">
        <f t="shared" si="29"/>
        <v>2.2999999999992724</v>
      </c>
    </row>
    <row r="83" spans="1:16" x14ac:dyDescent="0.2">
      <c r="A83" s="3">
        <v>44410</v>
      </c>
      <c r="B83" s="6">
        <f t="shared" si="19"/>
        <v>7</v>
      </c>
      <c r="C83" s="5">
        <v>29877.1</v>
      </c>
      <c r="D83" s="4">
        <v>30128.1</v>
      </c>
      <c r="E83" s="8">
        <v>504.91</v>
      </c>
      <c r="F83" s="8">
        <v>32408.43</v>
      </c>
      <c r="G83" s="1">
        <f t="shared" si="20"/>
        <v>37.69999999999709</v>
      </c>
      <c r="H83" s="1">
        <f t="shared" si="21"/>
        <v>39.899999999997817</v>
      </c>
      <c r="I83" s="1">
        <f t="shared" si="22"/>
        <v>5.3857142857138696</v>
      </c>
      <c r="J83" s="2">
        <f t="shared" si="23"/>
        <v>5.6999999999996884</v>
      </c>
      <c r="K83" s="37">
        <f t="shared" si="24"/>
        <v>11.085714285713557</v>
      </c>
      <c r="L83" s="14">
        <f t="shared" si="25"/>
        <v>0</v>
      </c>
      <c r="M83" s="12">
        <f t="shared" si="26"/>
        <v>1.0242857142859845</v>
      </c>
      <c r="N83" s="12">
        <f t="shared" si="27"/>
        <v>77.599999999994907</v>
      </c>
      <c r="O83" s="42">
        <f t="shared" si="28"/>
        <v>0</v>
      </c>
      <c r="P83" s="42">
        <f t="shared" si="29"/>
        <v>7.1700000000018917</v>
      </c>
    </row>
    <row r="84" spans="1:16" x14ac:dyDescent="0.2">
      <c r="A84" s="3">
        <v>44417</v>
      </c>
      <c r="B84" s="6">
        <f t="shared" si="19"/>
        <v>7</v>
      </c>
      <c r="C84" s="5">
        <v>29908.5</v>
      </c>
      <c r="D84" s="4">
        <v>30171.4</v>
      </c>
      <c r="E84" s="8">
        <v>504.91</v>
      </c>
      <c r="F84" s="8">
        <v>32415.72</v>
      </c>
      <c r="G84" s="1">
        <f t="shared" si="20"/>
        <v>31.400000000001455</v>
      </c>
      <c r="H84" s="1">
        <f t="shared" si="21"/>
        <v>43.30000000000291</v>
      </c>
      <c r="I84" s="1">
        <f t="shared" si="22"/>
        <v>4.4857142857144936</v>
      </c>
      <c r="J84" s="2">
        <f t="shared" si="23"/>
        <v>6.1857142857147016</v>
      </c>
      <c r="K84" s="37">
        <f t="shared" si="24"/>
        <v>10.671428571429196</v>
      </c>
      <c r="L84" s="14">
        <f t="shared" si="25"/>
        <v>0</v>
      </c>
      <c r="M84" s="12">
        <f t="shared" si="26"/>
        <v>1.0414285714286962</v>
      </c>
      <c r="N84" s="12">
        <f t="shared" si="27"/>
        <v>74.700000000004366</v>
      </c>
      <c r="O84" s="42">
        <f t="shared" si="28"/>
        <v>0</v>
      </c>
      <c r="P84" s="42">
        <f t="shared" si="29"/>
        <v>7.2900000000008731</v>
      </c>
    </row>
    <row r="85" spans="1:16" x14ac:dyDescent="0.2">
      <c r="A85" s="3">
        <v>44424</v>
      </c>
      <c r="B85" s="6">
        <f t="shared" si="19"/>
        <v>7</v>
      </c>
      <c r="C85" s="5">
        <v>29934.799999999999</v>
      </c>
      <c r="D85" s="4">
        <v>30213.200000000001</v>
      </c>
      <c r="E85" s="8">
        <v>505.392</v>
      </c>
      <c r="F85" s="8">
        <v>32421.09</v>
      </c>
      <c r="G85" s="1">
        <f t="shared" si="20"/>
        <v>26.299999999999272</v>
      </c>
      <c r="H85" s="1">
        <f t="shared" si="21"/>
        <v>41.799999999999272</v>
      </c>
      <c r="I85" s="1">
        <f t="shared" si="22"/>
        <v>3.7571428571427532</v>
      </c>
      <c r="J85" s="2">
        <f t="shared" si="23"/>
        <v>5.9714285714284676</v>
      </c>
      <c r="K85" s="37">
        <f t="shared" si="24"/>
        <v>9.7285714285712217</v>
      </c>
      <c r="L85" s="14">
        <f t="shared" si="25"/>
        <v>68.857142857138697</v>
      </c>
      <c r="M85" s="12">
        <f t="shared" si="26"/>
        <v>0.76714285714271158</v>
      </c>
      <c r="N85" s="12">
        <f t="shared" si="27"/>
        <v>68.099999999998545</v>
      </c>
      <c r="O85" s="42">
        <f t="shared" si="28"/>
        <v>0.4819999999999709</v>
      </c>
      <c r="P85" s="42">
        <f t="shared" si="29"/>
        <v>5.3699999999989814</v>
      </c>
    </row>
    <row r="86" spans="1:16" x14ac:dyDescent="0.2">
      <c r="A86" s="3">
        <v>44431</v>
      </c>
      <c r="B86" s="6">
        <f t="shared" si="19"/>
        <v>7</v>
      </c>
      <c r="C86" s="5">
        <v>29978.799999999999</v>
      </c>
      <c r="D86" s="4">
        <v>30262</v>
      </c>
      <c r="E86" s="8">
        <v>507.02600000000001</v>
      </c>
      <c r="F86" s="8">
        <v>32434.46</v>
      </c>
      <c r="G86" s="1">
        <f t="shared" si="20"/>
        <v>44</v>
      </c>
      <c r="H86" s="1">
        <f t="shared" si="21"/>
        <v>48.799999999999272</v>
      </c>
      <c r="I86" s="1">
        <f t="shared" si="22"/>
        <v>6.2857142857142856</v>
      </c>
      <c r="J86" s="2">
        <f t="shared" si="23"/>
        <v>6.9714285714284676</v>
      </c>
      <c r="K86" s="37">
        <f t="shared" si="24"/>
        <v>13.257142857142753</v>
      </c>
      <c r="L86" s="14">
        <f t="shared" si="25"/>
        <v>233.42857142857352</v>
      </c>
      <c r="M86" s="12">
        <f t="shared" si="26"/>
        <v>1.9099999999998545</v>
      </c>
      <c r="N86" s="12">
        <f t="shared" si="27"/>
        <v>92.799999999999272</v>
      </c>
      <c r="O86" s="42">
        <f t="shared" si="28"/>
        <v>1.6340000000000146</v>
      </c>
      <c r="P86" s="42">
        <f t="shared" si="29"/>
        <v>13.369999999998981</v>
      </c>
    </row>
    <row r="87" spans="1:16" x14ac:dyDescent="0.2">
      <c r="A87" s="3">
        <v>44440</v>
      </c>
      <c r="B87" s="6">
        <f t="shared" si="19"/>
        <v>9</v>
      </c>
      <c r="C87" s="5">
        <v>30032</v>
      </c>
      <c r="D87" s="4">
        <v>30298.5</v>
      </c>
      <c r="E87" s="8">
        <v>508.50900000000001</v>
      </c>
      <c r="F87" s="8">
        <v>32449.09</v>
      </c>
      <c r="G87" s="1">
        <f t="shared" si="20"/>
        <v>53.200000000000728</v>
      </c>
      <c r="H87" s="1">
        <f t="shared" si="21"/>
        <v>36.5</v>
      </c>
      <c r="I87" s="1">
        <f t="shared" si="22"/>
        <v>5.9111111111111923</v>
      </c>
      <c r="J87" s="2">
        <f t="shared" si="23"/>
        <v>4.0555555555555554</v>
      </c>
      <c r="K87" s="37">
        <f t="shared" si="24"/>
        <v>9.9666666666667467</v>
      </c>
      <c r="L87" s="14">
        <f t="shared" si="25"/>
        <v>164.77777777777823</v>
      </c>
      <c r="M87" s="12">
        <f t="shared" si="26"/>
        <v>1.6255555555556687</v>
      </c>
      <c r="N87" s="12">
        <f t="shared" si="27"/>
        <v>89.700000000000728</v>
      </c>
      <c r="O87" s="42">
        <f t="shared" si="28"/>
        <v>1.4830000000000041</v>
      </c>
      <c r="P87" s="42">
        <f t="shared" si="29"/>
        <v>14.630000000001019</v>
      </c>
    </row>
    <row r="88" spans="1:16" x14ac:dyDescent="0.2">
      <c r="A88" s="3">
        <v>44459</v>
      </c>
      <c r="B88" s="6">
        <f t="shared" si="19"/>
        <v>19</v>
      </c>
      <c r="C88" s="27">
        <v>30133</v>
      </c>
      <c r="D88" s="28">
        <v>30414</v>
      </c>
      <c r="E88" s="8">
        <v>512.11</v>
      </c>
      <c r="F88" s="8">
        <v>32479.7</v>
      </c>
      <c r="G88" s="1">
        <f t="shared" si="20"/>
        <v>101</v>
      </c>
      <c r="H88" s="1">
        <f t="shared" si="21"/>
        <v>115.5</v>
      </c>
      <c r="I88" s="1">
        <f t="shared" si="22"/>
        <v>5.3157894736842106</v>
      </c>
      <c r="J88" s="2">
        <f t="shared" si="23"/>
        <v>6.0789473684210522</v>
      </c>
      <c r="K88" s="37">
        <f t="shared" si="24"/>
        <v>11.394736842105264</v>
      </c>
      <c r="L88" s="14">
        <f t="shared" si="25"/>
        <v>189.52631578947364</v>
      </c>
      <c r="M88" s="12">
        <f t="shared" si="26"/>
        <v>1.6110526315789779</v>
      </c>
      <c r="N88" s="12">
        <f t="shared" si="27"/>
        <v>216.5</v>
      </c>
      <c r="O88" s="42">
        <f t="shared" si="28"/>
        <v>3.6009999999999991</v>
      </c>
      <c r="P88" s="42">
        <f t="shared" si="29"/>
        <v>30.610000000000582</v>
      </c>
    </row>
    <row r="89" spans="1:16" x14ac:dyDescent="0.2">
      <c r="A89" s="3">
        <v>44466</v>
      </c>
      <c r="B89" s="6">
        <f t="shared" si="19"/>
        <v>7</v>
      </c>
      <c r="C89" s="5">
        <v>30180.9</v>
      </c>
      <c r="D89" s="4">
        <v>30448.400000000001</v>
      </c>
      <c r="E89" s="8">
        <v>513.79999999999995</v>
      </c>
      <c r="F89" s="8">
        <v>32501.22</v>
      </c>
      <c r="G89" s="1">
        <f t="shared" si="20"/>
        <v>47.900000000001455</v>
      </c>
      <c r="H89" s="1">
        <f t="shared" si="21"/>
        <v>34.400000000001455</v>
      </c>
      <c r="I89" s="1">
        <f t="shared" si="22"/>
        <v>6.8428571428573504</v>
      </c>
      <c r="J89" s="2">
        <f t="shared" si="23"/>
        <v>4.9142857142859224</v>
      </c>
      <c r="K89" s="37">
        <f t="shared" si="24"/>
        <v>11.757142857143272</v>
      </c>
      <c r="L89" s="14">
        <f t="shared" si="25"/>
        <v>241.42857142856298</v>
      </c>
      <c r="M89" s="12">
        <f t="shared" si="26"/>
        <v>3.0742857142857765</v>
      </c>
      <c r="N89" s="12">
        <f t="shared" si="27"/>
        <v>82.30000000000291</v>
      </c>
      <c r="O89" s="42">
        <f t="shared" si="28"/>
        <v>1.6899999999999409</v>
      </c>
      <c r="P89" s="42">
        <f t="shared" si="29"/>
        <v>21.520000000000437</v>
      </c>
    </row>
    <row r="90" spans="1:16" x14ac:dyDescent="0.2">
      <c r="A90" s="3">
        <v>44473</v>
      </c>
      <c r="B90" s="6">
        <f t="shared" si="19"/>
        <v>7</v>
      </c>
      <c r="C90" s="5">
        <v>30228</v>
      </c>
      <c r="D90" s="4">
        <v>30496.5</v>
      </c>
      <c r="E90" s="8">
        <v>515.45500000000004</v>
      </c>
      <c r="F90" s="8">
        <v>32533.54</v>
      </c>
      <c r="G90" s="1">
        <f t="shared" si="20"/>
        <v>47.099999999998545</v>
      </c>
      <c r="H90" s="1">
        <f t="shared" si="21"/>
        <v>48.099999999998545</v>
      </c>
      <c r="I90" s="1">
        <f t="shared" si="22"/>
        <v>6.7285714285712208</v>
      </c>
      <c r="J90" s="2">
        <f t="shared" si="23"/>
        <v>6.8714285714283632</v>
      </c>
      <c r="K90" s="37">
        <f t="shared" si="24"/>
        <v>13.599999999999584</v>
      </c>
      <c r="L90" s="14">
        <f t="shared" si="25"/>
        <v>236.42857142858378</v>
      </c>
      <c r="M90" s="12">
        <f t="shared" si="26"/>
        <v>4.6171428571428157</v>
      </c>
      <c r="N90" s="12">
        <f t="shared" si="27"/>
        <v>95.19999999999709</v>
      </c>
      <c r="O90" s="42">
        <f t="shared" si="28"/>
        <v>1.6550000000000864</v>
      </c>
      <c r="P90" s="42">
        <f t="shared" si="29"/>
        <v>32.319999999999709</v>
      </c>
    </row>
    <row r="91" spans="1:16" x14ac:dyDescent="0.2">
      <c r="A91" s="3">
        <v>44480</v>
      </c>
      <c r="B91" s="6">
        <f t="shared" si="19"/>
        <v>7</v>
      </c>
      <c r="C91" s="5">
        <v>30274</v>
      </c>
      <c r="D91" s="4">
        <v>30529.3</v>
      </c>
      <c r="E91" s="8">
        <v>516.86</v>
      </c>
      <c r="F91" s="8">
        <v>32573.8</v>
      </c>
      <c r="G91" s="1">
        <f t="shared" si="20"/>
        <v>46</v>
      </c>
      <c r="H91" s="1">
        <f t="shared" si="21"/>
        <v>32.799999999999272</v>
      </c>
      <c r="I91" s="1">
        <f t="shared" si="22"/>
        <v>6.5714285714285712</v>
      </c>
      <c r="J91" s="2">
        <f t="shared" si="23"/>
        <v>4.685714285714182</v>
      </c>
      <c r="K91" s="37">
        <f t="shared" si="24"/>
        <v>11.257142857142753</v>
      </c>
      <c r="L91" s="14">
        <f t="shared" si="25"/>
        <v>200.71428571428183</v>
      </c>
      <c r="M91" s="12">
        <f t="shared" si="26"/>
        <v>5.7514285714283426</v>
      </c>
      <c r="N91" s="12">
        <f t="shared" si="27"/>
        <v>78.799999999999272</v>
      </c>
      <c r="O91" s="42">
        <f t="shared" si="28"/>
        <v>1.4049999999999727</v>
      </c>
      <c r="P91" s="42">
        <f t="shared" si="29"/>
        <v>40.259999999998399</v>
      </c>
    </row>
    <row r="92" spans="1:16" x14ac:dyDescent="0.2">
      <c r="A92" s="3">
        <v>44487</v>
      </c>
      <c r="B92" s="6">
        <f t="shared" si="19"/>
        <v>7</v>
      </c>
      <c r="C92" s="5">
        <v>30327.7</v>
      </c>
      <c r="D92" s="4">
        <v>30574.5</v>
      </c>
      <c r="E92" s="8">
        <v>518.52</v>
      </c>
      <c r="F92" s="8">
        <v>32625.599999999999</v>
      </c>
      <c r="G92" s="1">
        <f t="shared" si="20"/>
        <v>53.700000000000728</v>
      </c>
      <c r="H92" s="1">
        <f t="shared" si="21"/>
        <v>45.200000000000728</v>
      </c>
      <c r="I92" s="1">
        <f t="shared" si="22"/>
        <v>7.6714285714286756</v>
      </c>
      <c r="J92" s="2">
        <f t="shared" si="23"/>
        <v>6.4571428571429612</v>
      </c>
      <c r="K92" s="37">
        <f t="shared" si="24"/>
        <v>14.128571428571636</v>
      </c>
      <c r="L92" s="14">
        <f t="shared" si="25"/>
        <v>237.14285714285259</v>
      </c>
      <c r="M92" s="12">
        <f t="shared" si="26"/>
        <v>7.3999999999998964</v>
      </c>
      <c r="N92" s="12">
        <f t="shared" si="27"/>
        <v>98.900000000001455</v>
      </c>
      <c r="O92" s="42">
        <f t="shared" si="28"/>
        <v>1.6599999999999682</v>
      </c>
      <c r="P92" s="42">
        <f t="shared" si="29"/>
        <v>51.799999999999272</v>
      </c>
    </row>
    <row r="93" spans="1:16" x14ac:dyDescent="0.2">
      <c r="A93" s="3">
        <v>44494</v>
      </c>
      <c r="B93" s="6">
        <f t="shared" si="19"/>
        <v>7</v>
      </c>
      <c r="C93" s="5">
        <v>30373.1</v>
      </c>
      <c r="D93" s="4">
        <v>30619.1</v>
      </c>
      <c r="E93" s="8">
        <v>520.24</v>
      </c>
      <c r="F93" s="8">
        <v>32675.3</v>
      </c>
      <c r="G93" s="1">
        <f t="shared" si="20"/>
        <v>45.399999999997817</v>
      </c>
      <c r="H93" s="1">
        <f t="shared" si="21"/>
        <v>44.599999999998545</v>
      </c>
      <c r="I93" s="1">
        <f t="shared" si="22"/>
        <v>6.485714285713974</v>
      </c>
      <c r="J93" s="2">
        <f t="shared" si="23"/>
        <v>6.3714285714283632</v>
      </c>
      <c r="K93" s="37">
        <f t="shared" si="24"/>
        <v>12.857142857142337</v>
      </c>
      <c r="L93" s="14">
        <f t="shared" si="25"/>
        <v>245.71428571428962</v>
      </c>
      <c r="M93" s="12">
        <f t="shared" si="26"/>
        <v>7.1000000000001036</v>
      </c>
      <c r="N93" s="12">
        <f t="shared" si="27"/>
        <v>89.999999999996362</v>
      </c>
      <c r="O93" s="42">
        <f t="shared" si="28"/>
        <v>1.7200000000000273</v>
      </c>
      <c r="P93" s="42">
        <f t="shared" si="29"/>
        <v>49.700000000000728</v>
      </c>
    </row>
    <row r="94" spans="1:16" x14ac:dyDescent="0.2">
      <c r="A94" s="3">
        <v>44501</v>
      </c>
      <c r="B94" s="6">
        <f t="shared" si="19"/>
        <v>7</v>
      </c>
      <c r="C94" s="5">
        <v>30411</v>
      </c>
      <c r="D94" s="4">
        <v>30659.1</v>
      </c>
      <c r="E94" s="8">
        <v>521.54</v>
      </c>
      <c r="F94" s="8">
        <v>32716.9</v>
      </c>
      <c r="G94" s="1">
        <f t="shared" si="20"/>
        <v>37.900000000001455</v>
      </c>
      <c r="H94" s="1">
        <f t="shared" si="21"/>
        <v>40</v>
      </c>
      <c r="I94" s="1">
        <f t="shared" si="22"/>
        <v>5.4142857142859224</v>
      </c>
      <c r="J94" s="2">
        <f t="shared" si="23"/>
        <v>5.7142857142857144</v>
      </c>
      <c r="K94" s="37">
        <f t="shared" si="24"/>
        <v>11.128571428571636</v>
      </c>
      <c r="L94" s="14">
        <f t="shared" si="25"/>
        <v>185.71428571427921</v>
      </c>
      <c r="M94" s="12">
        <f t="shared" si="26"/>
        <v>5.9428571428574548</v>
      </c>
      <c r="N94" s="12">
        <f t="shared" si="27"/>
        <v>77.900000000001455</v>
      </c>
      <c r="O94" s="42">
        <f t="shared" si="28"/>
        <v>1.2999999999999545</v>
      </c>
      <c r="P94" s="42">
        <f t="shared" si="29"/>
        <v>41.600000000002183</v>
      </c>
    </row>
    <row r="95" spans="1:16" x14ac:dyDescent="0.2">
      <c r="A95" s="3">
        <v>44508</v>
      </c>
      <c r="B95" s="6">
        <f t="shared" si="19"/>
        <v>7</v>
      </c>
      <c r="C95" s="5">
        <v>30460.799999999999</v>
      </c>
      <c r="D95" s="4">
        <v>30703.4</v>
      </c>
      <c r="E95" s="8">
        <v>523.26</v>
      </c>
      <c r="F95" s="8">
        <v>32784.300000000003</v>
      </c>
      <c r="G95" s="1">
        <f t="shared" si="20"/>
        <v>49.799999999999272</v>
      </c>
      <c r="H95" s="1">
        <f t="shared" si="21"/>
        <v>44.30000000000291</v>
      </c>
      <c r="I95" s="1">
        <f t="shared" si="22"/>
        <v>7.11428571428561</v>
      </c>
      <c r="J95" s="2">
        <f t="shared" si="23"/>
        <v>6.328571428571844</v>
      </c>
      <c r="K95" s="37">
        <f t="shared" si="24"/>
        <v>13.442857142857454</v>
      </c>
      <c r="L95" s="14">
        <f t="shared" si="25"/>
        <v>245.71428571428962</v>
      </c>
      <c r="M95" s="12">
        <f t="shared" si="26"/>
        <v>9.6285714285716359</v>
      </c>
      <c r="N95" s="12">
        <f t="shared" si="27"/>
        <v>94.100000000002183</v>
      </c>
      <c r="O95" s="42">
        <f t="shared" si="28"/>
        <v>1.7200000000000273</v>
      </c>
      <c r="P95" s="42">
        <f t="shared" si="29"/>
        <v>67.400000000001455</v>
      </c>
    </row>
    <row r="96" spans="1:16" x14ac:dyDescent="0.2">
      <c r="A96" s="3">
        <v>44515</v>
      </c>
      <c r="B96" s="6">
        <f t="shared" si="19"/>
        <v>7</v>
      </c>
      <c r="C96" s="5">
        <v>30511</v>
      </c>
      <c r="D96" s="4">
        <v>30751</v>
      </c>
      <c r="E96" s="8">
        <v>525.16999999999996</v>
      </c>
      <c r="F96" s="8">
        <v>32861.300000000003</v>
      </c>
      <c r="G96" s="1">
        <f t="shared" si="20"/>
        <v>50.200000000000728</v>
      </c>
      <c r="H96" s="1">
        <f t="shared" si="21"/>
        <v>47.599999999998545</v>
      </c>
      <c r="I96" s="1">
        <f t="shared" si="22"/>
        <v>7.1714285714286756</v>
      </c>
      <c r="J96" s="2">
        <f t="shared" si="23"/>
        <v>6.799999999999792</v>
      </c>
      <c r="K96" s="37">
        <f t="shared" si="24"/>
        <v>13.971428571428469</v>
      </c>
      <c r="L96" s="14">
        <f t="shared" si="25"/>
        <v>272.85714285713829</v>
      </c>
      <c r="M96" s="12">
        <f t="shared" si="26"/>
        <v>11</v>
      </c>
      <c r="N96" s="12">
        <f t="shared" si="27"/>
        <v>97.799999999999272</v>
      </c>
      <c r="O96" s="42">
        <f t="shared" si="28"/>
        <v>1.9099999999999682</v>
      </c>
      <c r="P96" s="42">
        <f t="shared" si="29"/>
        <v>77</v>
      </c>
    </row>
    <row r="97" spans="1:16" x14ac:dyDescent="0.2">
      <c r="A97" s="3">
        <v>44522</v>
      </c>
      <c r="B97" s="6">
        <f t="shared" si="19"/>
        <v>7</v>
      </c>
      <c r="C97" s="5">
        <v>30555.1</v>
      </c>
      <c r="D97" s="4">
        <v>30800.3</v>
      </c>
      <c r="E97" s="8">
        <v>526.83000000000004</v>
      </c>
      <c r="F97" s="8">
        <v>32930.35</v>
      </c>
      <c r="G97" s="1">
        <f t="shared" si="20"/>
        <v>44.099999999998545</v>
      </c>
      <c r="H97" s="1">
        <f t="shared" si="21"/>
        <v>49.299999999999272</v>
      </c>
      <c r="I97" s="1">
        <f t="shared" si="22"/>
        <v>6.299999999999792</v>
      </c>
      <c r="J97" s="2">
        <f t="shared" si="23"/>
        <v>7.0428571428570388</v>
      </c>
      <c r="K97" s="37">
        <f t="shared" si="24"/>
        <v>13.342857142856831</v>
      </c>
      <c r="L97" s="14">
        <f t="shared" si="25"/>
        <v>237.14285714286885</v>
      </c>
      <c r="M97" s="12">
        <f t="shared" si="26"/>
        <v>9.8642857142850904</v>
      </c>
      <c r="N97" s="12">
        <f t="shared" si="27"/>
        <v>93.399999999997817</v>
      </c>
      <c r="O97" s="42">
        <f t="shared" si="28"/>
        <v>1.6600000000000819</v>
      </c>
      <c r="P97" s="42">
        <f t="shared" si="29"/>
        <v>69.049999999995634</v>
      </c>
    </row>
    <row r="98" spans="1:16" x14ac:dyDescent="0.2">
      <c r="A98" s="3">
        <v>44529</v>
      </c>
      <c r="B98" s="6">
        <f t="shared" si="19"/>
        <v>7</v>
      </c>
      <c r="C98" s="5">
        <v>30601.1</v>
      </c>
      <c r="D98" s="4">
        <v>30846.9</v>
      </c>
      <c r="E98" s="8">
        <v>528.34</v>
      </c>
      <c r="F98" s="8">
        <v>33022.68</v>
      </c>
      <c r="G98" s="1">
        <f t="shared" si="20"/>
        <v>46</v>
      </c>
      <c r="H98" s="1">
        <f t="shared" si="21"/>
        <v>46.600000000002183</v>
      </c>
      <c r="I98" s="1">
        <f t="shared" si="22"/>
        <v>6.5714285714285712</v>
      </c>
      <c r="J98" s="2">
        <f t="shared" si="23"/>
        <v>6.6571428571431692</v>
      </c>
      <c r="K98" s="37">
        <f t="shared" si="24"/>
        <v>13.22857142857174</v>
      </c>
      <c r="L98" s="14">
        <f t="shared" si="25"/>
        <v>215.71428571428442</v>
      </c>
      <c r="M98" s="12">
        <f t="shared" si="26"/>
        <v>13.19000000000025</v>
      </c>
      <c r="N98" s="12">
        <f t="shared" si="27"/>
        <v>92.600000000002183</v>
      </c>
      <c r="O98" s="42">
        <f t="shared" si="28"/>
        <v>1.5099999999999909</v>
      </c>
      <c r="P98" s="42">
        <f t="shared" si="29"/>
        <v>92.330000000001746</v>
      </c>
    </row>
    <row r="99" spans="1:16" x14ac:dyDescent="0.2">
      <c r="A99" s="3">
        <v>44531</v>
      </c>
      <c r="B99" s="6">
        <f t="shared" si="19"/>
        <v>2</v>
      </c>
      <c r="C99" s="5">
        <v>30621.1</v>
      </c>
      <c r="D99" s="4">
        <v>30852.9</v>
      </c>
      <c r="E99" s="8">
        <v>528.85</v>
      </c>
      <c r="F99" s="8">
        <v>33038.1</v>
      </c>
      <c r="G99" s="1">
        <f t="shared" si="20"/>
        <v>20</v>
      </c>
      <c r="H99" s="1">
        <f t="shared" si="21"/>
        <v>6</v>
      </c>
      <c r="I99" s="1">
        <f t="shared" si="22"/>
        <v>10</v>
      </c>
      <c r="J99" s="2">
        <f t="shared" si="23"/>
        <v>3</v>
      </c>
      <c r="K99" s="37">
        <f t="shared" si="24"/>
        <v>13</v>
      </c>
      <c r="L99" s="14">
        <f t="shared" si="25"/>
        <v>254.99999999999545</v>
      </c>
      <c r="M99" s="12">
        <f t="shared" si="26"/>
        <v>7.7099999999991269</v>
      </c>
      <c r="N99" s="12">
        <f t="shared" si="27"/>
        <v>26</v>
      </c>
      <c r="O99" s="42">
        <f t="shared" si="28"/>
        <v>0.50999999999999091</v>
      </c>
      <c r="P99" s="42">
        <f t="shared" si="29"/>
        <v>15.419999999998254</v>
      </c>
    </row>
    <row r="100" spans="1:16" x14ac:dyDescent="0.2">
      <c r="A100" s="3">
        <v>44536</v>
      </c>
      <c r="B100" s="6">
        <f t="shared" si="19"/>
        <v>5</v>
      </c>
      <c r="C100" s="5">
        <v>30648.5</v>
      </c>
      <c r="D100" s="4">
        <v>30895.5</v>
      </c>
      <c r="E100" s="8">
        <v>530.13499999999999</v>
      </c>
      <c r="F100" s="8">
        <v>33114.300000000003</v>
      </c>
      <c r="G100" s="1">
        <f t="shared" si="20"/>
        <v>27.400000000001455</v>
      </c>
      <c r="H100" s="1">
        <f t="shared" si="21"/>
        <v>42.599999999998545</v>
      </c>
      <c r="I100" s="1">
        <f t="shared" si="22"/>
        <v>5.4800000000002909</v>
      </c>
      <c r="J100" s="2">
        <f t="shared" si="23"/>
        <v>8.5199999999997083</v>
      </c>
      <c r="K100" s="37">
        <f t="shared" si="24"/>
        <v>14</v>
      </c>
      <c r="L100" s="14">
        <f t="shared" si="25"/>
        <v>256.99999999999363</v>
      </c>
      <c r="M100" s="12">
        <f t="shared" si="26"/>
        <v>15.240000000000872</v>
      </c>
      <c r="N100" s="12">
        <f t="shared" si="27"/>
        <v>70</v>
      </c>
      <c r="O100" s="42">
        <f t="shared" si="28"/>
        <v>1.2849999999999682</v>
      </c>
      <c r="P100" s="42">
        <f t="shared" si="29"/>
        <v>76.200000000004366</v>
      </c>
    </row>
    <row r="101" spans="1:16" x14ac:dyDescent="0.2">
      <c r="A101" s="3">
        <v>44543</v>
      </c>
      <c r="B101" s="6">
        <f t="shared" ref="B101:B132" si="30">A101-A100</f>
        <v>7</v>
      </c>
      <c r="C101" s="5">
        <v>30695.4</v>
      </c>
      <c r="D101" s="4">
        <v>30935.4</v>
      </c>
      <c r="E101" s="8">
        <v>531.45000000000005</v>
      </c>
      <c r="F101" s="8">
        <v>33205.760000000002</v>
      </c>
      <c r="G101" s="1">
        <f t="shared" ref="G101:G132" si="31">C101-C100</f>
        <v>46.900000000001455</v>
      </c>
      <c r="H101" s="1">
        <f t="shared" ref="H101:H132" si="32">D101-D100</f>
        <v>39.900000000001455</v>
      </c>
      <c r="I101" s="1">
        <f t="shared" ref="I101:I132" si="33">G101/B101</f>
        <v>6.700000000000208</v>
      </c>
      <c r="J101" s="2">
        <f t="shared" ref="J101:J132" si="34">H101/B101</f>
        <v>5.700000000000208</v>
      </c>
      <c r="K101" s="37">
        <f t="shared" ref="K101:K132" si="35">I101+J101</f>
        <v>12.400000000000416</v>
      </c>
      <c r="L101" s="14">
        <f t="shared" ref="L101:L128" si="36">(E101-E100)*1000/B101</f>
        <v>187.85714285715065</v>
      </c>
      <c r="M101" s="12">
        <f t="shared" si="26"/>
        <v>13.065714285714161</v>
      </c>
      <c r="N101" s="12">
        <f t="shared" si="27"/>
        <v>86.80000000000291</v>
      </c>
      <c r="O101" s="42">
        <f t="shared" si="28"/>
        <v>1.3150000000000546</v>
      </c>
      <c r="P101" s="42">
        <f t="shared" si="29"/>
        <v>91.459999999999127</v>
      </c>
    </row>
    <row r="102" spans="1:16" x14ac:dyDescent="0.2">
      <c r="A102" s="3">
        <v>44550</v>
      </c>
      <c r="B102" s="6">
        <f t="shared" si="30"/>
        <v>7</v>
      </c>
      <c r="C102" s="5">
        <v>30750</v>
      </c>
      <c r="D102" s="4">
        <v>30979.4</v>
      </c>
      <c r="E102" s="8">
        <v>533.19000000000005</v>
      </c>
      <c r="F102" s="22">
        <v>33282.25</v>
      </c>
      <c r="G102" s="1">
        <f t="shared" si="31"/>
        <v>54.599999999998545</v>
      </c>
      <c r="H102" s="1">
        <f t="shared" si="32"/>
        <v>44</v>
      </c>
      <c r="I102" s="1">
        <f t="shared" si="33"/>
        <v>7.799999999999792</v>
      </c>
      <c r="J102" s="2">
        <f t="shared" si="34"/>
        <v>6.2857142857142856</v>
      </c>
      <c r="K102" s="37">
        <f t="shared" si="35"/>
        <v>14.085714285714078</v>
      </c>
      <c r="L102" s="14">
        <f t="shared" si="36"/>
        <v>248.57142857142986</v>
      </c>
      <c r="M102" s="12">
        <f t="shared" si="26"/>
        <v>10.927142857142567</v>
      </c>
      <c r="N102" s="12">
        <f t="shared" si="27"/>
        <v>98.599999999998545</v>
      </c>
      <c r="O102" s="42">
        <f t="shared" ref="O102:O133" si="37">E102-E101</f>
        <v>1.7400000000000091</v>
      </c>
      <c r="P102" s="42">
        <f t="shared" si="29"/>
        <v>76.489999999997963</v>
      </c>
    </row>
    <row r="103" spans="1:16" x14ac:dyDescent="0.2">
      <c r="A103" s="3">
        <v>44557</v>
      </c>
      <c r="B103" s="6">
        <f t="shared" si="30"/>
        <v>7</v>
      </c>
      <c r="C103" s="5">
        <v>30801.4</v>
      </c>
      <c r="D103" s="4">
        <v>31017.5</v>
      </c>
      <c r="E103" s="8">
        <v>534.59</v>
      </c>
      <c r="F103" s="8">
        <v>33376.230000000003</v>
      </c>
      <c r="G103" s="1">
        <f t="shared" si="31"/>
        <v>51.400000000001455</v>
      </c>
      <c r="H103" s="1">
        <f t="shared" si="32"/>
        <v>38.099999999998545</v>
      </c>
      <c r="I103" s="1">
        <f t="shared" si="33"/>
        <v>7.3428571428573504</v>
      </c>
      <c r="J103" s="2">
        <f t="shared" si="34"/>
        <v>5.4428571428569352</v>
      </c>
      <c r="K103" s="37">
        <f t="shared" si="35"/>
        <v>12.785714285714285</v>
      </c>
      <c r="L103" s="14">
        <f t="shared" si="36"/>
        <v>199.99999999999676</v>
      </c>
      <c r="M103" s="12">
        <f t="shared" si="26"/>
        <v>13.425714285714744</v>
      </c>
      <c r="N103" s="12">
        <f t="shared" si="27"/>
        <v>89.5</v>
      </c>
      <c r="O103" s="42">
        <f t="shared" si="37"/>
        <v>1.3999999999999773</v>
      </c>
      <c r="P103" s="42">
        <f t="shared" si="29"/>
        <v>93.980000000003201</v>
      </c>
    </row>
    <row r="104" spans="1:16" x14ac:dyDescent="0.2">
      <c r="A104" s="3">
        <v>44562</v>
      </c>
      <c r="B104" s="6">
        <f t="shared" si="30"/>
        <v>5</v>
      </c>
      <c r="C104" s="5">
        <v>30849</v>
      </c>
      <c r="D104" s="4">
        <v>31035.5</v>
      </c>
      <c r="E104" s="8">
        <v>535.66</v>
      </c>
      <c r="F104" s="8">
        <v>33428.400000000001</v>
      </c>
      <c r="G104" s="1">
        <f t="shared" si="31"/>
        <v>47.599999999998545</v>
      </c>
      <c r="H104" s="1">
        <f t="shared" si="32"/>
        <v>18</v>
      </c>
      <c r="I104" s="1">
        <f t="shared" si="33"/>
        <v>9.5199999999997083</v>
      </c>
      <c r="J104" s="2">
        <f t="shared" si="34"/>
        <v>3.6</v>
      </c>
      <c r="K104" s="37">
        <f t="shared" si="35"/>
        <v>13.119999999999708</v>
      </c>
      <c r="L104" s="14">
        <f t="shared" si="36"/>
        <v>213.99999999998727</v>
      </c>
      <c r="M104" s="12">
        <f t="shared" si="26"/>
        <v>10.433999999999651</v>
      </c>
      <c r="N104" s="12">
        <f t="shared" si="27"/>
        <v>65.599999999998545</v>
      </c>
      <c r="O104" s="42">
        <f t="shared" si="37"/>
        <v>1.0699999999999363</v>
      </c>
      <c r="P104" s="42">
        <f t="shared" si="29"/>
        <v>52.169999999998254</v>
      </c>
    </row>
    <row r="105" spans="1:16" x14ac:dyDescent="0.2">
      <c r="A105" s="3">
        <v>44564</v>
      </c>
      <c r="B105" s="6">
        <f t="shared" si="30"/>
        <v>2</v>
      </c>
      <c r="C105" s="5">
        <v>30851.1</v>
      </c>
      <c r="D105" s="4">
        <v>31065.7</v>
      </c>
      <c r="E105" s="8">
        <v>536.16999999999996</v>
      </c>
      <c r="F105" s="8">
        <v>33431.4</v>
      </c>
      <c r="G105" s="1">
        <f t="shared" si="31"/>
        <v>2.0999999999985448</v>
      </c>
      <c r="H105" s="1">
        <f t="shared" si="32"/>
        <v>30.200000000000728</v>
      </c>
      <c r="I105" s="1">
        <f t="shared" si="33"/>
        <v>1.0499999999992724</v>
      </c>
      <c r="J105" s="2">
        <f t="shared" si="34"/>
        <v>15.100000000000364</v>
      </c>
      <c r="K105" s="37">
        <f t="shared" si="35"/>
        <v>16.149999999999636</v>
      </c>
      <c r="L105" s="14">
        <f t="shared" si="36"/>
        <v>254.99999999999545</v>
      </c>
      <c r="M105" s="12">
        <v>10</v>
      </c>
      <c r="N105" s="12">
        <f t="shared" si="27"/>
        <v>32.299999999999272</v>
      </c>
      <c r="O105" s="42">
        <f t="shared" si="37"/>
        <v>0.50999999999999091</v>
      </c>
      <c r="P105" s="42">
        <f t="shared" si="29"/>
        <v>3</v>
      </c>
    </row>
    <row r="106" spans="1:16" x14ac:dyDescent="0.2">
      <c r="A106" s="3">
        <v>44571</v>
      </c>
      <c r="B106" s="6">
        <f t="shared" si="30"/>
        <v>7</v>
      </c>
      <c r="C106" s="5">
        <v>30901.599999999999</v>
      </c>
      <c r="D106" s="4">
        <v>31115.3</v>
      </c>
      <c r="E106" s="8">
        <v>537.85</v>
      </c>
      <c r="F106" s="8">
        <v>33516.800000000003</v>
      </c>
      <c r="G106" s="1">
        <f t="shared" si="31"/>
        <v>50.5</v>
      </c>
      <c r="H106" s="1">
        <f t="shared" si="32"/>
        <v>49.599999999998545</v>
      </c>
      <c r="I106" s="1">
        <f t="shared" si="33"/>
        <v>7.2142857142857144</v>
      </c>
      <c r="J106" s="2">
        <f t="shared" si="34"/>
        <v>7.0857142857140776</v>
      </c>
      <c r="K106" s="37">
        <f t="shared" si="35"/>
        <v>14.299999999999791</v>
      </c>
      <c r="L106" s="14">
        <f t="shared" si="36"/>
        <v>240.00000000000909</v>
      </c>
      <c r="M106" s="12">
        <f t="shared" ref="M106:M128" si="38">(F106-F105)/B106</f>
        <v>12.200000000000207</v>
      </c>
      <c r="N106" s="12">
        <f t="shared" si="27"/>
        <v>100.09999999999854</v>
      </c>
      <c r="O106" s="42">
        <f t="shared" si="37"/>
        <v>1.6800000000000637</v>
      </c>
      <c r="P106" s="42">
        <f t="shared" si="29"/>
        <v>85.400000000001455</v>
      </c>
    </row>
    <row r="107" spans="1:16" x14ac:dyDescent="0.2">
      <c r="A107" s="3">
        <v>44578</v>
      </c>
      <c r="B107" s="6">
        <f t="shared" si="30"/>
        <v>7</v>
      </c>
      <c r="C107" s="5">
        <v>30947.8</v>
      </c>
      <c r="D107" s="4">
        <v>31153.7</v>
      </c>
      <c r="E107" s="8">
        <v>539.04999999999995</v>
      </c>
      <c r="F107" s="8">
        <v>33616.1</v>
      </c>
      <c r="G107" s="1">
        <f t="shared" si="31"/>
        <v>46.200000000000728</v>
      </c>
      <c r="H107" s="1">
        <f t="shared" si="32"/>
        <v>38.400000000001455</v>
      </c>
      <c r="I107" s="1">
        <f t="shared" si="33"/>
        <v>6.6000000000001036</v>
      </c>
      <c r="J107" s="2">
        <f t="shared" si="34"/>
        <v>5.4857142857144936</v>
      </c>
      <c r="K107" s="37">
        <f t="shared" si="35"/>
        <v>12.085714285714598</v>
      </c>
      <c r="L107" s="14">
        <f t="shared" si="36"/>
        <v>171.4285714285617</v>
      </c>
      <c r="M107" s="12">
        <f t="shared" si="38"/>
        <v>14.185714285713662</v>
      </c>
      <c r="N107" s="12">
        <f t="shared" si="27"/>
        <v>84.600000000002183</v>
      </c>
      <c r="O107" s="42">
        <f t="shared" si="37"/>
        <v>1.1999999999999318</v>
      </c>
      <c r="P107" s="42">
        <f t="shared" si="29"/>
        <v>99.299999999995634</v>
      </c>
    </row>
    <row r="108" spans="1:16" x14ac:dyDescent="0.2">
      <c r="A108" s="3">
        <v>44585</v>
      </c>
      <c r="B108" s="6">
        <f t="shared" si="30"/>
        <v>7</v>
      </c>
      <c r="C108" s="5">
        <v>30994.3</v>
      </c>
      <c r="D108" s="4">
        <v>31199.8</v>
      </c>
      <c r="E108" s="8">
        <v>540.4</v>
      </c>
      <c r="F108" s="8">
        <v>33705.800000000003</v>
      </c>
      <c r="G108" s="1">
        <f t="shared" si="31"/>
        <v>46.5</v>
      </c>
      <c r="H108" s="1">
        <f t="shared" si="32"/>
        <v>46.099999999998545</v>
      </c>
      <c r="I108" s="1">
        <f t="shared" si="33"/>
        <v>6.6428571428571432</v>
      </c>
      <c r="J108" s="2">
        <f t="shared" si="34"/>
        <v>6.5857142857140776</v>
      </c>
      <c r="K108" s="37">
        <f t="shared" si="35"/>
        <v>13.228571428571222</v>
      </c>
      <c r="L108" s="14">
        <f t="shared" si="36"/>
        <v>192.8571428571461</v>
      </c>
      <c r="M108" s="12">
        <f t="shared" si="38"/>
        <v>12.814285714286338</v>
      </c>
      <c r="N108" s="12">
        <f t="shared" si="27"/>
        <v>92.599999999998545</v>
      </c>
      <c r="O108" s="42">
        <f t="shared" si="37"/>
        <v>1.3500000000000227</v>
      </c>
      <c r="P108" s="42">
        <f t="shared" si="29"/>
        <v>89.700000000004366</v>
      </c>
    </row>
    <row r="109" spans="1:16" x14ac:dyDescent="0.2">
      <c r="A109" s="3">
        <v>44592</v>
      </c>
      <c r="B109" s="6">
        <f t="shared" si="30"/>
        <v>7</v>
      </c>
      <c r="C109" s="5">
        <v>31045.5</v>
      </c>
      <c r="D109" s="4">
        <v>31232.400000000001</v>
      </c>
      <c r="E109" s="8">
        <v>541.55999999999995</v>
      </c>
      <c r="F109" s="8">
        <v>33801.24</v>
      </c>
      <c r="G109" s="1">
        <f t="shared" si="31"/>
        <v>51.200000000000728</v>
      </c>
      <c r="H109" s="1">
        <f t="shared" si="32"/>
        <v>32.600000000002183</v>
      </c>
      <c r="I109" s="1">
        <f t="shared" si="33"/>
        <v>7.314285714285818</v>
      </c>
      <c r="J109" s="2">
        <f t="shared" si="34"/>
        <v>4.6571428571431692</v>
      </c>
      <c r="K109" s="37">
        <f t="shared" si="35"/>
        <v>11.971428571428987</v>
      </c>
      <c r="L109" s="14">
        <f t="shared" si="36"/>
        <v>165.71428571428117</v>
      </c>
      <c r="M109" s="12">
        <f t="shared" si="38"/>
        <v>13.634285714285008</v>
      </c>
      <c r="N109" s="12">
        <f t="shared" si="27"/>
        <v>83.80000000000291</v>
      </c>
      <c r="O109" s="42">
        <f t="shared" si="37"/>
        <v>1.1599999999999682</v>
      </c>
      <c r="P109" s="42">
        <f t="shared" si="29"/>
        <v>95.439999999995052</v>
      </c>
    </row>
    <row r="110" spans="1:16" x14ac:dyDescent="0.2">
      <c r="A110" s="3">
        <v>44600</v>
      </c>
      <c r="B110" s="6">
        <f t="shared" si="30"/>
        <v>8</v>
      </c>
      <c r="C110" s="5">
        <v>31102.1</v>
      </c>
      <c r="D110" s="4">
        <v>31278.5</v>
      </c>
      <c r="E110" s="8">
        <v>543.26</v>
      </c>
      <c r="F110" s="8">
        <v>33888.699999999997</v>
      </c>
      <c r="G110" s="1">
        <f t="shared" si="31"/>
        <v>56.599999999998545</v>
      </c>
      <c r="H110" s="1">
        <f t="shared" si="32"/>
        <v>46.099999999998545</v>
      </c>
      <c r="I110" s="1">
        <f t="shared" si="33"/>
        <v>7.0749999999998181</v>
      </c>
      <c r="J110" s="2">
        <f t="shared" si="34"/>
        <v>5.7624999999998181</v>
      </c>
      <c r="K110" s="37">
        <f t="shared" si="35"/>
        <v>12.837499999999636</v>
      </c>
      <c r="L110" s="14">
        <f t="shared" si="36"/>
        <v>212.50000000000568</v>
      </c>
      <c r="M110" s="12">
        <f t="shared" si="38"/>
        <v>10.932499999999891</v>
      </c>
      <c r="N110" s="12">
        <f t="shared" si="27"/>
        <v>102.69999999999709</v>
      </c>
      <c r="O110" s="42">
        <f t="shared" si="37"/>
        <v>1.7000000000000455</v>
      </c>
      <c r="P110" s="42">
        <f t="shared" si="29"/>
        <v>87.459999999999127</v>
      </c>
    </row>
    <row r="111" spans="1:16" x14ac:dyDescent="0.2">
      <c r="A111" s="3">
        <v>44606</v>
      </c>
      <c r="B111" s="6">
        <f t="shared" si="30"/>
        <v>6</v>
      </c>
      <c r="C111" s="5">
        <v>31141</v>
      </c>
      <c r="D111" s="4">
        <v>31311</v>
      </c>
      <c r="E111" s="8">
        <v>544.48</v>
      </c>
      <c r="F111" s="8">
        <v>33958.699999999997</v>
      </c>
      <c r="G111" s="1">
        <f t="shared" si="31"/>
        <v>38.900000000001455</v>
      </c>
      <c r="H111" s="1">
        <f t="shared" si="32"/>
        <v>32.5</v>
      </c>
      <c r="I111" s="1">
        <f t="shared" si="33"/>
        <v>6.4833333333335759</v>
      </c>
      <c r="J111" s="2">
        <f t="shared" si="34"/>
        <v>5.416666666666667</v>
      </c>
      <c r="K111" s="37">
        <f t="shared" si="35"/>
        <v>11.900000000000244</v>
      </c>
      <c r="L111" s="14">
        <f t="shared" si="36"/>
        <v>203.33333333333789</v>
      </c>
      <c r="M111" s="12">
        <f t="shared" si="38"/>
        <v>11.666666666666666</v>
      </c>
      <c r="N111" s="12">
        <f t="shared" si="27"/>
        <v>71.400000000001455</v>
      </c>
      <c r="O111" s="42">
        <f t="shared" si="37"/>
        <v>1.2200000000000273</v>
      </c>
      <c r="P111" s="42">
        <f t="shared" si="29"/>
        <v>70</v>
      </c>
    </row>
    <row r="112" spans="1:16" x14ac:dyDescent="0.2">
      <c r="A112" s="3">
        <v>44613</v>
      </c>
      <c r="B112" s="6">
        <f t="shared" si="30"/>
        <v>7</v>
      </c>
      <c r="C112" s="5">
        <v>31187</v>
      </c>
      <c r="D112" s="4">
        <v>31351</v>
      </c>
      <c r="E112" s="8">
        <v>545.79999999999995</v>
      </c>
      <c r="F112" s="8">
        <v>34024.5</v>
      </c>
      <c r="G112" s="1">
        <f t="shared" si="31"/>
        <v>46</v>
      </c>
      <c r="H112" s="1">
        <f t="shared" si="32"/>
        <v>40</v>
      </c>
      <c r="I112" s="1">
        <f t="shared" si="33"/>
        <v>6.5714285714285712</v>
      </c>
      <c r="J112" s="2">
        <f t="shared" si="34"/>
        <v>5.7142857142857144</v>
      </c>
      <c r="K112" s="37">
        <f t="shared" si="35"/>
        <v>12.285714285714285</v>
      </c>
      <c r="L112" s="14">
        <f t="shared" si="36"/>
        <v>188.57142857141949</v>
      </c>
      <c r="M112" s="12">
        <f t="shared" si="38"/>
        <v>9.400000000000416</v>
      </c>
      <c r="N112" s="12">
        <f t="shared" si="27"/>
        <v>86</v>
      </c>
      <c r="O112" s="42">
        <f t="shared" si="37"/>
        <v>1.3199999999999363</v>
      </c>
      <c r="P112" s="42">
        <f t="shared" si="29"/>
        <v>65.80000000000291</v>
      </c>
    </row>
    <row r="113" spans="1:16" x14ac:dyDescent="0.2">
      <c r="A113" s="3">
        <v>44621</v>
      </c>
      <c r="B113" s="6">
        <f t="shared" si="30"/>
        <v>8</v>
      </c>
      <c r="C113" s="5">
        <v>31245.599999999999</v>
      </c>
      <c r="D113" s="4">
        <v>31386.9</v>
      </c>
      <c r="E113" s="8">
        <v>547.22</v>
      </c>
      <c r="F113" s="8">
        <v>34120.1</v>
      </c>
      <c r="G113" s="1">
        <f t="shared" si="31"/>
        <v>58.599999999998545</v>
      </c>
      <c r="H113" s="1">
        <f t="shared" si="32"/>
        <v>35.900000000001455</v>
      </c>
      <c r="I113" s="1">
        <f t="shared" si="33"/>
        <v>7.3249999999998181</v>
      </c>
      <c r="J113" s="2">
        <f t="shared" si="34"/>
        <v>4.4875000000001819</v>
      </c>
      <c r="K113" s="37">
        <f t="shared" si="35"/>
        <v>11.8125</v>
      </c>
      <c r="L113" s="14">
        <f t="shared" si="36"/>
        <v>177.50000000000909</v>
      </c>
      <c r="M113" s="12">
        <f t="shared" si="38"/>
        <v>11.949999999999818</v>
      </c>
      <c r="N113" s="12">
        <f t="shared" si="27"/>
        <v>94.5</v>
      </c>
      <c r="O113" s="42">
        <f t="shared" si="37"/>
        <v>1.4200000000000728</v>
      </c>
      <c r="P113" s="42">
        <f t="shared" si="29"/>
        <v>95.599999999998545</v>
      </c>
    </row>
    <row r="114" spans="1:16" x14ac:dyDescent="0.2">
      <c r="A114" s="3">
        <v>44627</v>
      </c>
      <c r="B114" s="6">
        <f t="shared" si="30"/>
        <v>6</v>
      </c>
      <c r="C114" s="5">
        <v>31288.7</v>
      </c>
      <c r="D114" s="4">
        <v>31426.400000000001</v>
      </c>
      <c r="E114" s="8">
        <v>548.6</v>
      </c>
      <c r="F114" s="8">
        <v>34187.599999999999</v>
      </c>
      <c r="G114" s="1">
        <f t="shared" si="31"/>
        <v>43.100000000002183</v>
      </c>
      <c r="H114" s="1">
        <f t="shared" si="32"/>
        <v>39.5</v>
      </c>
      <c r="I114" s="1">
        <f t="shared" si="33"/>
        <v>7.1833333333336968</v>
      </c>
      <c r="J114" s="2">
        <f t="shared" si="34"/>
        <v>6.583333333333333</v>
      </c>
      <c r="K114" s="37">
        <f t="shared" si="35"/>
        <v>13.76666666666703</v>
      </c>
      <c r="L114" s="14">
        <f t="shared" si="36"/>
        <v>229.99999999999923</v>
      </c>
      <c r="M114" s="12">
        <f t="shared" si="38"/>
        <v>11.25</v>
      </c>
      <c r="N114" s="12">
        <f t="shared" si="27"/>
        <v>82.600000000002183</v>
      </c>
      <c r="O114" s="42">
        <f t="shared" si="37"/>
        <v>1.3799999999999955</v>
      </c>
      <c r="P114" s="42">
        <f t="shared" si="29"/>
        <v>67.5</v>
      </c>
    </row>
    <row r="115" spans="1:16" x14ac:dyDescent="0.2">
      <c r="A115" s="3">
        <v>44634</v>
      </c>
      <c r="B115" s="6">
        <f t="shared" si="30"/>
        <v>7</v>
      </c>
      <c r="C115" s="5">
        <v>31321.9</v>
      </c>
      <c r="D115" s="4">
        <v>31470.799999999999</v>
      </c>
      <c r="E115" s="8">
        <v>549.79999999999995</v>
      </c>
      <c r="F115" s="8">
        <v>34249.5</v>
      </c>
      <c r="G115" s="1">
        <f t="shared" si="31"/>
        <v>33.200000000000728</v>
      </c>
      <c r="H115" s="1">
        <f t="shared" si="32"/>
        <v>44.399999999997817</v>
      </c>
      <c r="I115" s="1">
        <f t="shared" si="33"/>
        <v>4.7428571428572468</v>
      </c>
      <c r="J115" s="2">
        <f t="shared" si="34"/>
        <v>6.3428571428568308</v>
      </c>
      <c r="K115" s="37">
        <f t="shared" si="35"/>
        <v>11.085714285714078</v>
      </c>
      <c r="L115" s="14">
        <f t="shared" si="36"/>
        <v>171.4285714285617</v>
      </c>
      <c r="M115" s="12">
        <f t="shared" si="38"/>
        <v>8.8428571428573512</v>
      </c>
      <c r="N115" s="12">
        <f t="shared" si="27"/>
        <v>77.599999999998545</v>
      </c>
      <c r="O115" s="42">
        <f t="shared" si="37"/>
        <v>1.1999999999999318</v>
      </c>
      <c r="P115" s="42">
        <f t="shared" si="29"/>
        <v>61.900000000001455</v>
      </c>
    </row>
    <row r="116" spans="1:16" x14ac:dyDescent="0.2">
      <c r="A116" s="3">
        <v>44641</v>
      </c>
      <c r="B116" s="6">
        <f t="shared" si="30"/>
        <v>7</v>
      </c>
      <c r="C116" s="5">
        <v>31367.3</v>
      </c>
      <c r="D116" s="4">
        <v>31505.9</v>
      </c>
      <c r="E116" s="8">
        <v>550.78</v>
      </c>
      <c r="F116" s="8">
        <v>34291.699999999997</v>
      </c>
      <c r="G116" s="1">
        <f t="shared" si="31"/>
        <v>45.399999999997817</v>
      </c>
      <c r="H116" s="1">
        <f t="shared" si="32"/>
        <v>35.100000000002183</v>
      </c>
      <c r="I116" s="1">
        <f t="shared" si="33"/>
        <v>6.485714285713974</v>
      </c>
      <c r="J116" s="2">
        <f t="shared" si="34"/>
        <v>5.014285714286026</v>
      </c>
      <c r="K116" s="37">
        <f t="shared" si="35"/>
        <v>11.5</v>
      </c>
      <c r="L116" s="14">
        <f t="shared" si="36"/>
        <v>140.00000000000259</v>
      </c>
      <c r="M116" s="12">
        <f t="shared" si="38"/>
        <v>6.0285714285710128</v>
      </c>
      <c r="N116" s="12">
        <f t="shared" si="27"/>
        <v>80.5</v>
      </c>
      <c r="O116" s="42">
        <f t="shared" si="37"/>
        <v>0.98000000000001819</v>
      </c>
      <c r="P116" s="42">
        <f t="shared" si="29"/>
        <v>42.19999999999709</v>
      </c>
    </row>
    <row r="117" spans="1:16" x14ac:dyDescent="0.2">
      <c r="A117" s="3">
        <v>44648</v>
      </c>
      <c r="B117" s="6">
        <f t="shared" si="30"/>
        <v>7</v>
      </c>
      <c r="C117" s="5">
        <v>31415.5</v>
      </c>
      <c r="D117" s="4">
        <v>31548.799999999999</v>
      </c>
      <c r="E117" s="8">
        <v>552.36</v>
      </c>
      <c r="F117" s="8">
        <v>34344.699999999997</v>
      </c>
      <c r="G117" s="1">
        <f t="shared" si="31"/>
        <v>48.200000000000728</v>
      </c>
      <c r="H117" s="1">
        <f t="shared" si="32"/>
        <v>42.899999999997817</v>
      </c>
      <c r="I117" s="1">
        <f t="shared" si="33"/>
        <v>6.88571428571439</v>
      </c>
      <c r="J117" s="2">
        <f t="shared" si="34"/>
        <v>6.1285714285711164</v>
      </c>
      <c r="K117" s="37">
        <f t="shared" si="35"/>
        <v>13.014285714285506</v>
      </c>
      <c r="L117" s="14">
        <f t="shared" si="36"/>
        <v>225.71428571429155</v>
      </c>
      <c r="M117" s="12">
        <f t="shared" si="38"/>
        <v>7.5714285714285712</v>
      </c>
      <c r="N117" s="12">
        <f t="shared" si="27"/>
        <v>91.099999999998545</v>
      </c>
      <c r="O117" s="42">
        <f t="shared" si="37"/>
        <v>1.5800000000000409</v>
      </c>
      <c r="P117" s="42">
        <f t="shared" si="29"/>
        <v>53</v>
      </c>
    </row>
    <row r="118" spans="1:16" x14ac:dyDescent="0.2">
      <c r="A118" s="3">
        <v>44652</v>
      </c>
      <c r="B118" s="6">
        <f t="shared" si="30"/>
        <v>4</v>
      </c>
      <c r="C118" s="5">
        <v>31452</v>
      </c>
      <c r="D118" s="4">
        <v>31560.799999999999</v>
      </c>
      <c r="E118" s="8">
        <v>553</v>
      </c>
      <c r="F118" s="8">
        <v>34370.6</v>
      </c>
      <c r="G118" s="1">
        <f t="shared" si="31"/>
        <v>36.5</v>
      </c>
      <c r="H118" s="1">
        <f t="shared" si="32"/>
        <v>12</v>
      </c>
      <c r="I118" s="1">
        <f t="shared" si="33"/>
        <v>9.125</v>
      </c>
      <c r="J118" s="2">
        <f t="shared" si="34"/>
        <v>3</v>
      </c>
      <c r="K118" s="37">
        <f t="shared" si="35"/>
        <v>12.125</v>
      </c>
      <c r="L118" s="14">
        <f t="shared" si="36"/>
        <v>159.99999999999659</v>
      </c>
      <c r="M118" s="12">
        <f t="shared" si="38"/>
        <v>6.4750000000003638</v>
      </c>
      <c r="N118" s="12">
        <f t="shared" si="27"/>
        <v>48.5</v>
      </c>
      <c r="O118" s="42">
        <f t="shared" si="37"/>
        <v>0.63999999999998636</v>
      </c>
      <c r="P118" s="42">
        <f t="shared" si="29"/>
        <v>25.900000000001455</v>
      </c>
    </row>
    <row r="119" spans="1:16" x14ac:dyDescent="0.2">
      <c r="A119" s="3">
        <v>44655</v>
      </c>
      <c r="B119" s="6">
        <f t="shared" si="30"/>
        <v>3</v>
      </c>
      <c r="C119" s="5">
        <v>31461.5</v>
      </c>
      <c r="D119" s="4">
        <v>31596.1</v>
      </c>
      <c r="E119" s="8">
        <v>553.59</v>
      </c>
      <c r="F119" s="8">
        <v>34406.800000000003</v>
      </c>
      <c r="G119" s="1">
        <f t="shared" si="31"/>
        <v>9.5</v>
      </c>
      <c r="H119" s="1">
        <f t="shared" si="32"/>
        <v>35.299999999999272</v>
      </c>
      <c r="I119" s="1">
        <f t="shared" si="33"/>
        <v>3.1666666666666665</v>
      </c>
      <c r="J119" s="2">
        <f t="shared" si="34"/>
        <v>11.766666666666424</v>
      </c>
      <c r="K119" s="37">
        <f t="shared" si="35"/>
        <v>14.93333333333309</v>
      </c>
      <c r="L119" s="14">
        <f t="shared" si="36"/>
        <v>196.66666666667729</v>
      </c>
      <c r="M119" s="12">
        <f t="shared" si="38"/>
        <v>12.066666666668121</v>
      </c>
      <c r="N119" s="12">
        <f t="shared" si="27"/>
        <v>44.799999999999272</v>
      </c>
      <c r="O119" s="42">
        <f t="shared" si="37"/>
        <v>0.59000000000003183</v>
      </c>
      <c r="P119" s="42">
        <f t="shared" si="29"/>
        <v>36.200000000004366</v>
      </c>
    </row>
    <row r="120" spans="1:16" x14ac:dyDescent="0.2">
      <c r="A120" s="3">
        <v>44669</v>
      </c>
      <c r="B120" s="6">
        <f t="shared" si="30"/>
        <v>14</v>
      </c>
      <c r="C120" s="5">
        <v>31548.5</v>
      </c>
      <c r="D120" s="4">
        <v>31670.3</v>
      </c>
      <c r="E120" s="8">
        <v>556.20000000000005</v>
      </c>
      <c r="F120" s="8">
        <v>34496.959999999999</v>
      </c>
      <c r="G120" s="1">
        <f t="shared" si="31"/>
        <v>87</v>
      </c>
      <c r="H120" s="1">
        <f t="shared" si="32"/>
        <v>74.200000000000728</v>
      </c>
      <c r="I120" s="1">
        <f t="shared" si="33"/>
        <v>6.2142857142857144</v>
      </c>
      <c r="J120" s="2">
        <f t="shared" si="34"/>
        <v>5.3000000000000522</v>
      </c>
      <c r="K120" s="37">
        <f t="shared" si="35"/>
        <v>11.514285714285766</v>
      </c>
      <c r="L120" s="14">
        <f t="shared" si="36"/>
        <v>186.42857142857241</v>
      </c>
      <c r="M120" s="12">
        <f t="shared" si="38"/>
        <v>6.4399999999997295</v>
      </c>
      <c r="N120" s="12">
        <f t="shared" si="27"/>
        <v>161.20000000000073</v>
      </c>
      <c r="O120" s="42">
        <f t="shared" si="37"/>
        <v>2.6100000000000136</v>
      </c>
      <c r="P120" s="42">
        <f t="shared" si="29"/>
        <v>90.159999999996217</v>
      </c>
    </row>
    <row r="121" spans="1:16" x14ac:dyDescent="0.2">
      <c r="A121" s="3">
        <v>44676</v>
      </c>
      <c r="B121" s="6">
        <f t="shared" si="30"/>
        <v>7</v>
      </c>
      <c r="C121" s="5">
        <v>31593.200000000001</v>
      </c>
      <c r="D121" s="4">
        <v>31716.7</v>
      </c>
      <c r="E121" s="8">
        <v>557.79</v>
      </c>
      <c r="F121" s="8">
        <v>34520.1</v>
      </c>
      <c r="G121" s="1">
        <f t="shared" si="31"/>
        <v>44.700000000000728</v>
      </c>
      <c r="H121" s="1">
        <f t="shared" si="32"/>
        <v>46.400000000001455</v>
      </c>
      <c r="I121" s="1">
        <f t="shared" si="33"/>
        <v>6.38571428571439</v>
      </c>
      <c r="J121" s="2">
        <f t="shared" si="34"/>
        <v>6.6285714285716368</v>
      </c>
      <c r="K121" s="37">
        <f t="shared" si="35"/>
        <v>13.014285714286027</v>
      </c>
      <c r="L121" s="14">
        <f t="shared" si="36"/>
        <v>227.14285714284546</v>
      </c>
      <c r="M121" s="12">
        <f t="shared" si="38"/>
        <v>3.3057142857142026</v>
      </c>
      <c r="N121" s="12">
        <f t="shared" si="27"/>
        <v>91.100000000002183</v>
      </c>
      <c r="O121" s="42">
        <f t="shared" si="37"/>
        <v>1.5899999999999181</v>
      </c>
      <c r="P121" s="42">
        <f t="shared" si="29"/>
        <v>23.139999999999418</v>
      </c>
    </row>
    <row r="122" spans="1:16" x14ac:dyDescent="0.2">
      <c r="A122" s="3">
        <v>44682</v>
      </c>
      <c r="B122" s="6">
        <f t="shared" si="30"/>
        <v>6</v>
      </c>
      <c r="C122" s="5">
        <v>31627</v>
      </c>
      <c r="D122" s="4">
        <v>31743.4</v>
      </c>
      <c r="E122" s="20">
        <v>558.22</v>
      </c>
      <c r="F122" s="8">
        <v>34547.300000000003</v>
      </c>
      <c r="G122" s="1">
        <f t="shared" si="31"/>
        <v>33.799999999999272</v>
      </c>
      <c r="H122" s="1">
        <f t="shared" si="32"/>
        <v>26.700000000000728</v>
      </c>
      <c r="I122" s="1">
        <f t="shared" si="33"/>
        <v>5.6333333333332121</v>
      </c>
      <c r="J122" s="2">
        <f t="shared" si="34"/>
        <v>4.450000000000121</v>
      </c>
      <c r="K122" s="37">
        <f t="shared" si="35"/>
        <v>10.083333333333332</v>
      </c>
      <c r="L122" s="14">
        <f t="shared" si="36"/>
        <v>71.666666666677273</v>
      </c>
      <c r="M122" s="12">
        <f t="shared" si="38"/>
        <v>4.5333333333340606</v>
      </c>
      <c r="N122" s="12">
        <f t="shared" si="27"/>
        <v>60.5</v>
      </c>
      <c r="O122" s="42">
        <f t="shared" si="37"/>
        <v>0.43000000000006366</v>
      </c>
      <c r="P122" s="42">
        <f t="shared" si="29"/>
        <v>27.200000000004366</v>
      </c>
    </row>
    <row r="123" spans="1:16" x14ac:dyDescent="0.2">
      <c r="A123" s="3">
        <v>44690</v>
      </c>
      <c r="B123" s="6">
        <f t="shared" si="30"/>
        <v>8</v>
      </c>
      <c r="C123" s="5">
        <v>31673.4</v>
      </c>
      <c r="D123" s="4">
        <v>31795.200000000001</v>
      </c>
      <c r="E123" s="8">
        <v>560.19000000000005</v>
      </c>
      <c r="F123" s="8">
        <v>34570.42</v>
      </c>
      <c r="G123" s="1">
        <f t="shared" si="31"/>
        <v>46.400000000001455</v>
      </c>
      <c r="H123" s="1">
        <f t="shared" si="32"/>
        <v>51.799999999999272</v>
      </c>
      <c r="I123" s="1">
        <f t="shared" si="33"/>
        <v>5.8000000000001819</v>
      </c>
      <c r="J123" s="2">
        <f t="shared" si="34"/>
        <v>6.4749999999999091</v>
      </c>
      <c r="K123" s="37">
        <f t="shared" si="35"/>
        <v>12.275000000000091</v>
      </c>
      <c r="L123" s="14">
        <f t="shared" si="36"/>
        <v>246.25000000000341</v>
      </c>
      <c r="M123" s="12">
        <f t="shared" si="38"/>
        <v>2.8899999999994179</v>
      </c>
      <c r="N123" s="12">
        <f t="shared" si="27"/>
        <v>98.200000000000728</v>
      </c>
      <c r="O123" s="42">
        <f t="shared" si="37"/>
        <v>1.9700000000000273</v>
      </c>
      <c r="P123" s="42">
        <f t="shared" si="29"/>
        <v>23.119999999995343</v>
      </c>
    </row>
    <row r="124" spans="1:16" x14ac:dyDescent="0.2">
      <c r="A124" s="3">
        <v>44697</v>
      </c>
      <c r="B124" s="6">
        <f t="shared" si="30"/>
        <v>7</v>
      </c>
      <c r="C124" s="5">
        <v>31712.5</v>
      </c>
      <c r="D124" s="4">
        <v>31827.1</v>
      </c>
      <c r="E124" s="8">
        <v>561</v>
      </c>
      <c r="F124" s="8">
        <v>34577.5</v>
      </c>
      <c r="G124" s="1">
        <f t="shared" si="31"/>
        <v>39.099999999998545</v>
      </c>
      <c r="H124" s="1">
        <f t="shared" si="32"/>
        <v>31.899999999997817</v>
      </c>
      <c r="I124" s="1">
        <f t="shared" si="33"/>
        <v>5.5857142857140776</v>
      </c>
      <c r="J124" s="2">
        <f t="shared" si="34"/>
        <v>4.5571428571425452</v>
      </c>
      <c r="K124" s="37">
        <f t="shared" si="35"/>
        <v>10.142857142856624</v>
      </c>
      <c r="L124" s="14">
        <f t="shared" si="36"/>
        <v>115.71428571427792</v>
      </c>
      <c r="M124" s="12">
        <f t="shared" si="38"/>
        <v>1.0114285714288209</v>
      </c>
      <c r="N124" s="12">
        <f t="shared" si="27"/>
        <v>70.999999999996362</v>
      </c>
      <c r="O124" s="42">
        <f t="shared" si="37"/>
        <v>0.80999999999994543</v>
      </c>
      <c r="P124" s="42">
        <f t="shared" si="29"/>
        <v>7.0800000000017462</v>
      </c>
    </row>
    <row r="125" spans="1:16" x14ac:dyDescent="0.2">
      <c r="A125" s="3">
        <v>44704</v>
      </c>
      <c r="B125" s="6">
        <f t="shared" si="30"/>
        <v>7</v>
      </c>
      <c r="C125" s="5">
        <v>31751.8</v>
      </c>
      <c r="D125" s="4">
        <v>31870</v>
      </c>
      <c r="E125" s="8">
        <v>562.79</v>
      </c>
      <c r="F125" s="8">
        <v>34583.599999999999</v>
      </c>
      <c r="G125" s="1">
        <f t="shared" si="31"/>
        <v>39.299999999999272</v>
      </c>
      <c r="H125" s="1">
        <f t="shared" si="32"/>
        <v>42.900000000001455</v>
      </c>
      <c r="I125" s="1">
        <f t="shared" si="33"/>
        <v>5.61428571428561</v>
      </c>
      <c r="J125" s="2">
        <f t="shared" si="34"/>
        <v>6.1285714285716368</v>
      </c>
      <c r="K125" s="37">
        <f t="shared" si="35"/>
        <v>11.742857142857247</v>
      </c>
      <c r="L125" s="14">
        <f t="shared" si="36"/>
        <v>255.71428571428052</v>
      </c>
      <c r="M125" s="12">
        <f t="shared" si="38"/>
        <v>0.8714285714283635</v>
      </c>
      <c r="N125" s="12">
        <f t="shared" si="27"/>
        <v>82.200000000000728</v>
      </c>
      <c r="O125" s="42">
        <f t="shared" si="37"/>
        <v>1.7899999999999636</v>
      </c>
      <c r="P125" s="42">
        <f t="shared" si="29"/>
        <v>6.0999999999985448</v>
      </c>
    </row>
    <row r="126" spans="1:16" x14ac:dyDescent="0.2">
      <c r="A126" s="3">
        <v>44711</v>
      </c>
      <c r="B126" s="6">
        <f t="shared" si="30"/>
        <v>7</v>
      </c>
      <c r="C126" s="5">
        <v>31785.3</v>
      </c>
      <c r="D126" s="4">
        <v>31910.3</v>
      </c>
      <c r="E126" s="8">
        <v>563.77</v>
      </c>
      <c r="F126" s="8">
        <v>34596.26</v>
      </c>
      <c r="G126" s="1">
        <f t="shared" si="31"/>
        <v>33.5</v>
      </c>
      <c r="H126" s="1">
        <f t="shared" si="32"/>
        <v>40.299999999999272</v>
      </c>
      <c r="I126" s="1">
        <f t="shared" si="33"/>
        <v>4.7857142857142856</v>
      </c>
      <c r="J126" s="2">
        <f t="shared" si="34"/>
        <v>5.7571428571427532</v>
      </c>
      <c r="K126" s="37">
        <f t="shared" si="35"/>
        <v>10.542857142857038</v>
      </c>
      <c r="L126" s="14">
        <f t="shared" si="36"/>
        <v>140.00000000000259</v>
      </c>
      <c r="M126" s="12">
        <f t="shared" si="38"/>
        <v>1.8085714285719274</v>
      </c>
      <c r="N126" s="12">
        <f t="shared" si="27"/>
        <v>73.799999999999272</v>
      </c>
      <c r="O126" s="42">
        <f t="shared" si="37"/>
        <v>0.98000000000001819</v>
      </c>
      <c r="P126" s="42">
        <f t="shared" si="29"/>
        <v>12.660000000003492</v>
      </c>
    </row>
    <row r="127" spans="1:16" x14ac:dyDescent="0.2">
      <c r="A127" s="3">
        <v>44713</v>
      </c>
      <c r="B127" s="6">
        <f t="shared" si="30"/>
        <v>2</v>
      </c>
      <c r="C127" s="5">
        <v>31801.8</v>
      </c>
      <c r="D127" s="4">
        <v>31915.9</v>
      </c>
      <c r="E127" s="8">
        <v>564.29999999999995</v>
      </c>
      <c r="F127" s="8">
        <v>34602.25</v>
      </c>
      <c r="G127" s="1">
        <f t="shared" si="31"/>
        <v>16.5</v>
      </c>
      <c r="H127" s="1">
        <f t="shared" si="32"/>
        <v>5.6000000000021828</v>
      </c>
      <c r="I127" s="1">
        <f t="shared" si="33"/>
        <v>8.25</v>
      </c>
      <c r="J127" s="2">
        <f t="shared" si="34"/>
        <v>2.8000000000010914</v>
      </c>
      <c r="K127" s="37">
        <f t="shared" si="35"/>
        <v>11.050000000001091</v>
      </c>
      <c r="L127" s="14">
        <f t="shared" si="36"/>
        <v>264.99999999998636</v>
      </c>
      <c r="M127" s="12">
        <f t="shared" si="38"/>
        <v>2.9949999999989814</v>
      </c>
      <c r="N127" s="12">
        <f t="shared" si="27"/>
        <v>22.100000000002183</v>
      </c>
      <c r="O127" s="42">
        <f t="shared" si="37"/>
        <v>0.52999999999997272</v>
      </c>
      <c r="P127" s="42">
        <f t="shared" si="29"/>
        <v>5.9899999999979627</v>
      </c>
    </row>
    <row r="128" spans="1:16" x14ac:dyDescent="0.2">
      <c r="A128" s="3">
        <v>44718</v>
      </c>
      <c r="B128" s="6">
        <f t="shared" si="30"/>
        <v>5</v>
      </c>
      <c r="C128" s="5">
        <v>31827.7</v>
      </c>
      <c r="D128" s="4">
        <v>31949.9</v>
      </c>
      <c r="E128" s="8">
        <v>565.38</v>
      </c>
      <c r="F128" s="8">
        <v>34610.03</v>
      </c>
      <c r="G128" s="1">
        <f t="shared" si="31"/>
        <v>25.900000000001455</v>
      </c>
      <c r="H128" s="1">
        <f t="shared" si="32"/>
        <v>34</v>
      </c>
      <c r="I128" s="1">
        <f t="shared" si="33"/>
        <v>5.180000000000291</v>
      </c>
      <c r="J128" s="2">
        <f t="shared" si="34"/>
        <v>6.8</v>
      </c>
      <c r="K128" s="37">
        <f t="shared" si="35"/>
        <v>11.980000000000292</v>
      </c>
      <c r="L128" s="14">
        <f t="shared" si="36"/>
        <v>216.00000000000819</v>
      </c>
      <c r="M128" s="12">
        <f t="shared" si="38"/>
        <v>1.5559999999997671</v>
      </c>
      <c r="N128" s="12">
        <f t="shared" si="27"/>
        <v>59.900000000001455</v>
      </c>
      <c r="O128" s="42">
        <f t="shared" si="37"/>
        <v>1.0800000000000409</v>
      </c>
      <c r="P128" s="42">
        <f t="shared" si="29"/>
        <v>7.7799999999988358</v>
      </c>
    </row>
    <row r="129" spans="1:16" ht="12" customHeight="1" x14ac:dyDescent="0.2">
      <c r="A129" s="3">
        <v>44719</v>
      </c>
      <c r="B129" s="6">
        <f t="shared" si="30"/>
        <v>1</v>
      </c>
      <c r="C129" s="5">
        <v>31838.15</v>
      </c>
      <c r="D129" s="4">
        <v>31952.720000000001</v>
      </c>
      <c r="G129" s="1">
        <f t="shared" si="31"/>
        <v>10.450000000000728</v>
      </c>
      <c r="H129" s="1">
        <f t="shared" si="32"/>
        <v>2.819999999999709</v>
      </c>
      <c r="I129" s="1">
        <f t="shared" si="33"/>
        <v>10.450000000000728</v>
      </c>
      <c r="J129" s="2">
        <f t="shared" si="34"/>
        <v>2.819999999999709</v>
      </c>
      <c r="K129" s="37">
        <f t="shared" si="35"/>
        <v>13.270000000000437</v>
      </c>
      <c r="N129" s="12">
        <f t="shared" si="27"/>
        <v>13.270000000000437</v>
      </c>
      <c r="O129" s="42">
        <f t="shared" si="37"/>
        <v>-565.38</v>
      </c>
      <c r="P129" s="42">
        <f t="shared" si="29"/>
        <v>-34610.03</v>
      </c>
    </row>
    <row r="130" spans="1:16" x14ac:dyDescent="0.2">
      <c r="A130" s="3">
        <v>44725</v>
      </c>
      <c r="B130" s="6">
        <f t="shared" si="30"/>
        <v>6</v>
      </c>
      <c r="C130" s="5">
        <v>31845.4</v>
      </c>
      <c r="D130" s="4">
        <v>31972.7</v>
      </c>
      <c r="E130" s="8">
        <v>566.31500000000005</v>
      </c>
      <c r="F130" s="8">
        <v>34618.445</v>
      </c>
      <c r="G130" s="1">
        <f t="shared" si="31"/>
        <v>7.25</v>
      </c>
      <c r="H130" s="1">
        <f t="shared" si="32"/>
        <v>19.979999999999563</v>
      </c>
      <c r="I130" s="1">
        <f t="shared" si="33"/>
        <v>1.2083333333333333</v>
      </c>
      <c r="J130" s="2">
        <f t="shared" si="34"/>
        <v>3.3299999999999272</v>
      </c>
      <c r="K130" s="37">
        <f t="shared" si="35"/>
        <v>4.5383333333332603</v>
      </c>
      <c r="L130" s="14">
        <f>(E130-E128)*1000/B130</f>
        <v>155.83333333334318</v>
      </c>
      <c r="M130" s="12">
        <f>(F130-F128)/(B130+B129)</f>
        <v>1.202142857142982</v>
      </c>
      <c r="N130" s="12">
        <f t="shared" si="27"/>
        <v>27.229999999999563</v>
      </c>
      <c r="O130" s="42">
        <f t="shared" si="37"/>
        <v>566.31500000000005</v>
      </c>
      <c r="P130" s="42">
        <f t="shared" si="29"/>
        <v>34618.445</v>
      </c>
    </row>
    <row r="131" spans="1:16" x14ac:dyDescent="0.2">
      <c r="A131" s="3">
        <v>44732</v>
      </c>
      <c r="B131" s="6">
        <f t="shared" si="30"/>
        <v>7</v>
      </c>
      <c r="C131" s="5">
        <v>31850.25</v>
      </c>
      <c r="D131" s="4">
        <v>31992.93</v>
      </c>
      <c r="E131" s="8">
        <v>567.61</v>
      </c>
      <c r="F131" s="8">
        <v>34624.160000000003</v>
      </c>
      <c r="G131" s="1">
        <f t="shared" si="31"/>
        <v>4.8499999999985448</v>
      </c>
      <c r="H131" s="1">
        <f t="shared" si="32"/>
        <v>20.229999999999563</v>
      </c>
      <c r="I131" s="1">
        <f t="shared" si="33"/>
        <v>0.692857142856935</v>
      </c>
      <c r="J131" s="2">
        <f t="shared" si="34"/>
        <v>2.8899999999999375</v>
      </c>
      <c r="K131" s="37">
        <f t="shared" si="35"/>
        <v>3.5828571428568727</v>
      </c>
      <c r="L131" s="14">
        <f t="shared" ref="L131:L151" si="39">(E131-E130)*1000/B131</f>
        <v>184.99999999999415</v>
      </c>
      <c r="M131" s="12">
        <f t="shared" ref="M131:M151" si="40">(F131-F130)/B131</f>
        <v>0.81642857142911196</v>
      </c>
      <c r="N131" s="12">
        <f t="shared" si="27"/>
        <v>25.079999999998108</v>
      </c>
      <c r="O131" s="42">
        <f t="shared" si="37"/>
        <v>1.2949999999999591</v>
      </c>
      <c r="P131" s="42">
        <f t="shared" si="29"/>
        <v>5.7150000000037835</v>
      </c>
    </row>
    <row r="132" spans="1:16" x14ac:dyDescent="0.2">
      <c r="A132" s="3">
        <v>44739</v>
      </c>
      <c r="B132" s="6">
        <f t="shared" si="30"/>
        <v>7</v>
      </c>
      <c r="C132" s="5">
        <v>31857.3</v>
      </c>
      <c r="D132" s="4">
        <v>32020.05</v>
      </c>
      <c r="E132" s="8">
        <v>568.83000000000004</v>
      </c>
      <c r="F132" s="8">
        <v>34629.06</v>
      </c>
      <c r="G132" s="1">
        <f t="shared" si="31"/>
        <v>7.0499999999992724</v>
      </c>
      <c r="H132" s="1">
        <f t="shared" si="32"/>
        <v>27.119999999998981</v>
      </c>
      <c r="I132" s="1">
        <f t="shared" si="33"/>
        <v>1.0071428571427532</v>
      </c>
      <c r="J132" s="2">
        <f t="shared" si="34"/>
        <v>3.8742857142855689</v>
      </c>
      <c r="K132" s="37">
        <f t="shared" si="35"/>
        <v>4.8814285714283221</v>
      </c>
      <c r="L132" s="14">
        <f t="shared" si="39"/>
        <v>174.28571428571817</v>
      </c>
      <c r="M132" s="12">
        <f t="shared" si="40"/>
        <v>0.69999999999916851</v>
      </c>
      <c r="N132" s="12">
        <f t="shared" si="27"/>
        <v>34.169999999998254</v>
      </c>
      <c r="O132" s="42">
        <f t="shared" si="37"/>
        <v>1.2200000000000273</v>
      </c>
      <c r="P132" s="42">
        <f t="shared" si="29"/>
        <v>4.8999999999941792</v>
      </c>
    </row>
    <row r="133" spans="1:16" x14ac:dyDescent="0.2">
      <c r="A133" s="3">
        <v>44743</v>
      </c>
      <c r="B133" s="6">
        <f t="shared" ref="B133:B151" si="41">A133-A132</f>
        <v>4</v>
      </c>
      <c r="C133" s="5">
        <v>31865.35</v>
      </c>
      <c r="D133" s="4">
        <v>32032.85</v>
      </c>
      <c r="E133" s="8">
        <v>569.37</v>
      </c>
      <c r="F133" s="8">
        <v>34631.72</v>
      </c>
      <c r="G133" s="1">
        <f t="shared" ref="G133:G151" si="42">C133-C132</f>
        <v>8.0499999999992724</v>
      </c>
      <c r="H133" s="1">
        <f t="shared" ref="H133:H151" si="43">D133-D132</f>
        <v>12.799999999999272</v>
      </c>
      <c r="I133" s="1">
        <f t="shared" ref="I133:I151" si="44">G133/B133</f>
        <v>2.0124999999998181</v>
      </c>
      <c r="J133" s="2">
        <f t="shared" ref="J133:J151" si="45">H133/B133</f>
        <v>3.1999999999998181</v>
      </c>
      <c r="K133" s="37">
        <f t="shared" ref="K133:K151" si="46">I133+J133</f>
        <v>5.2124999999996362</v>
      </c>
      <c r="L133" s="14">
        <f t="shared" si="39"/>
        <v>134.99999999999091</v>
      </c>
      <c r="M133" s="12">
        <f t="shared" si="40"/>
        <v>0.66500000000087311</v>
      </c>
      <c r="N133" s="12">
        <f t="shared" si="27"/>
        <v>20.849999999998545</v>
      </c>
      <c r="O133" s="42">
        <f t="shared" si="37"/>
        <v>0.53999999999996362</v>
      </c>
      <c r="P133" s="42">
        <f t="shared" si="29"/>
        <v>2.6600000000034925</v>
      </c>
    </row>
    <row r="134" spans="1:16" x14ac:dyDescent="0.2">
      <c r="A134" s="3">
        <v>44746</v>
      </c>
      <c r="B134" s="6">
        <f t="shared" si="41"/>
        <v>3</v>
      </c>
      <c r="C134" s="5">
        <v>31868.98</v>
      </c>
      <c r="D134" s="4">
        <v>32044.18</v>
      </c>
      <c r="E134" s="8">
        <v>570.06799999999998</v>
      </c>
      <c r="F134" s="8">
        <v>34634.067000000003</v>
      </c>
      <c r="G134" s="1">
        <f t="shared" si="42"/>
        <v>3.6300000000010186</v>
      </c>
      <c r="H134" s="1">
        <f t="shared" si="43"/>
        <v>11.330000000001746</v>
      </c>
      <c r="I134" s="1">
        <f t="shared" si="44"/>
        <v>1.2100000000003395</v>
      </c>
      <c r="J134" s="2">
        <f t="shared" si="45"/>
        <v>3.7766666666672486</v>
      </c>
      <c r="K134" s="37">
        <f t="shared" si="46"/>
        <v>4.9866666666675883</v>
      </c>
      <c r="L134" s="14">
        <f t="shared" si="39"/>
        <v>232.66666666665969</v>
      </c>
      <c r="M134" s="12">
        <f t="shared" si="40"/>
        <v>0.78233333333385724</v>
      </c>
      <c r="N134" s="12">
        <f t="shared" ref="N134:N151" si="47">(C134-C133)+(D134-D133)</f>
        <v>14.960000000002765</v>
      </c>
      <c r="O134" s="42">
        <f t="shared" ref="O134:O151" si="48">E134-E133</f>
        <v>0.69799999999997908</v>
      </c>
      <c r="P134" s="42">
        <f t="shared" ref="P134:P151" si="49">F134-F133</f>
        <v>2.3470000000015716</v>
      </c>
    </row>
    <row r="135" spans="1:16" x14ac:dyDescent="0.2">
      <c r="A135" s="3">
        <v>44753</v>
      </c>
      <c r="B135" s="6">
        <f t="shared" si="41"/>
        <v>7</v>
      </c>
      <c r="C135" s="5">
        <v>31871.55</v>
      </c>
      <c r="D135" s="4">
        <v>32066.799999999999</v>
      </c>
      <c r="E135" s="8">
        <v>570.71500000000003</v>
      </c>
      <c r="F135" s="8">
        <v>34638.944000000003</v>
      </c>
      <c r="G135" s="1">
        <f t="shared" si="42"/>
        <v>2.569999999999709</v>
      </c>
      <c r="H135" s="1">
        <f t="shared" si="43"/>
        <v>22.619999999998981</v>
      </c>
      <c r="I135" s="1">
        <f t="shared" si="44"/>
        <v>0.36714285714281558</v>
      </c>
      <c r="J135" s="2">
        <f t="shared" si="45"/>
        <v>3.2314285714284261</v>
      </c>
      <c r="K135" s="37">
        <f t="shared" si="46"/>
        <v>3.5985714285712418</v>
      </c>
      <c r="L135" s="14">
        <f t="shared" si="39"/>
        <v>92.428571428578309</v>
      </c>
      <c r="M135" s="12">
        <f t="shared" si="40"/>
        <v>0.69671428571434391</v>
      </c>
      <c r="N135" s="12">
        <f t="shared" si="47"/>
        <v>25.18999999999869</v>
      </c>
      <c r="O135" s="42">
        <f t="shared" si="48"/>
        <v>0.6470000000000482</v>
      </c>
      <c r="P135" s="42">
        <f t="shared" si="49"/>
        <v>4.8770000000004075</v>
      </c>
    </row>
    <row r="136" spans="1:16" x14ac:dyDescent="0.2">
      <c r="A136" s="3">
        <v>44760</v>
      </c>
      <c r="B136" s="6">
        <f t="shared" si="41"/>
        <v>7</v>
      </c>
      <c r="C136" s="5">
        <v>31881.06</v>
      </c>
      <c r="D136" s="4">
        <v>32091.18</v>
      </c>
      <c r="E136" s="8">
        <v>572.05799999999999</v>
      </c>
      <c r="F136" s="8">
        <v>34643.014999999999</v>
      </c>
      <c r="G136" s="1">
        <f t="shared" si="42"/>
        <v>9.5100000000020373</v>
      </c>
      <c r="H136" s="1">
        <f t="shared" si="43"/>
        <v>24.380000000001019</v>
      </c>
      <c r="I136" s="1">
        <f t="shared" si="44"/>
        <v>1.3585714285717196</v>
      </c>
      <c r="J136" s="2">
        <f t="shared" si="45"/>
        <v>3.4828571428572883</v>
      </c>
      <c r="K136" s="37">
        <f t="shared" si="46"/>
        <v>4.8414285714290077</v>
      </c>
      <c r="L136" s="14">
        <f t="shared" si="39"/>
        <v>191.85714285713726</v>
      </c>
      <c r="M136" s="12">
        <f t="shared" si="40"/>
        <v>0.58157142857089639</v>
      </c>
      <c r="N136" s="12">
        <f t="shared" si="47"/>
        <v>33.890000000003056</v>
      </c>
      <c r="O136" s="42">
        <f t="shared" si="48"/>
        <v>1.3429999999999609</v>
      </c>
      <c r="P136" s="42">
        <f t="shared" si="49"/>
        <v>4.0709999999962747</v>
      </c>
    </row>
    <row r="137" spans="1:16" x14ac:dyDescent="0.2">
      <c r="A137" s="3">
        <v>44767</v>
      </c>
      <c r="B137" s="6">
        <f t="shared" si="41"/>
        <v>7</v>
      </c>
      <c r="C137" s="5">
        <v>31889.15</v>
      </c>
      <c r="D137" s="4">
        <v>32116.799999999999</v>
      </c>
      <c r="E137" s="8">
        <v>572.91399999999999</v>
      </c>
      <c r="F137" s="8">
        <v>34646.392</v>
      </c>
      <c r="G137" s="1">
        <f t="shared" si="42"/>
        <v>8.0900000000001455</v>
      </c>
      <c r="H137" s="1">
        <f t="shared" si="43"/>
        <v>25.619999999998981</v>
      </c>
      <c r="I137" s="1">
        <f t="shared" si="44"/>
        <v>1.1557142857143066</v>
      </c>
      <c r="J137" s="2">
        <f t="shared" si="45"/>
        <v>3.6599999999998545</v>
      </c>
      <c r="K137" s="37">
        <f t="shared" si="46"/>
        <v>4.8157142857141615</v>
      </c>
      <c r="L137" s="14">
        <f t="shared" si="39"/>
        <v>122.28571428571351</v>
      </c>
      <c r="M137" s="12">
        <f t="shared" si="40"/>
        <v>0.48242857142862966</v>
      </c>
      <c r="N137" s="12">
        <f t="shared" si="47"/>
        <v>33.709999999999127</v>
      </c>
      <c r="O137" s="42">
        <f t="shared" si="48"/>
        <v>0.85599999999999454</v>
      </c>
      <c r="P137" s="42">
        <f t="shared" si="49"/>
        <v>3.3770000000004075</v>
      </c>
    </row>
    <row r="138" spans="1:16" x14ac:dyDescent="0.2">
      <c r="A138" s="3">
        <v>44774</v>
      </c>
      <c r="B138" s="6">
        <f t="shared" si="41"/>
        <v>7</v>
      </c>
      <c r="C138" s="5">
        <v>31898.45</v>
      </c>
      <c r="D138" s="4">
        <v>32141.8</v>
      </c>
      <c r="E138" s="8">
        <v>574.62800000000004</v>
      </c>
      <c r="F138" s="8">
        <v>34651.260999999999</v>
      </c>
      <c r="G138" s="1">
        <f t="shared" si="42"/>
        <v>9.2999999999992724</v>
      </c>
      <c r="H138" s="1">
        <f t="shared" si="43"/>
        <v>25</v>
      </c>
      <c r="I138" s="1">
        <f t="shared" si="44"/>
        <v>1.3285714285713246</v>
      </c>
      <c r="J138" s="2">
        <f t="shared" si="45"/>
        <v>3.5714285714285716</v>
      </c>
      <c r="K138" s="37">
        <f t="shared" si="46"/>
        <v>4.8999999999998964</v>
      </c>
      <c r="L138" s="14">
        <f t="shared" si="39"/>
        <v>244.85714285715079</v>
      </c>
      <c r="M138" s="12">
        <f t="shared" si="40"/>
        <v>0.69557142857125398</v>
      </c>
      <c r="N138" s="12">
        <f t="shared" si="47"/>
        <v>34.299999999999272</v>
      </c>
      <c r="O138" s="42">
        <f t="shared" si="48"/>
        <v>1.7140000000000555</v>
      </c>
      <c r="P138" s="42">
        <f t="shared" si="49"/>
        <v>4.8689999999987776</v>
      </c>
    </row>
    <row r="139" spans="1:16" x14ac:dyDescent="0.2">
      <c r="A139" s="3">
        <v>44781</v>
      </c>
      <c r="B139" s="6">
        <f t="shared" si="41"/>
        <v>7</v>
      </c>
      <c r="C139" s="5">
        <v>31905.3</v>
      </c>
      <c r="D139" s="4">
        <v>32167.15</v>
      </c>
      <c r="E139" s="8">
        <v>575.303</v>
      </c>
      <c r="F139" s="8">
        <v>34654.788</v>
      </c>
      <c r="G139" s="1">
        <f t="shared" si="42"/>
        <v>6.8499999999985448</v>
      </c>
      <c r="H139" s="1">
        <f t="shared" si="43"/>
        <v>25.350000000002183</v>
      </c>
      <c r="I139" s="1">
        <f t="shared" si="44"/>
        <v>0.9785714285712207</v>
      </c>
      <c r="J139" s="2">
        <f t="shared" si="45"/>
        <v>3.6214285714288832</v>
      </c>
      <c r="K139" s="37">
        <f t="shared" si="46"/>
        <v>4.6000000000001036</v>
      </c>
      <c r="L139" s="14">
        <f t="shared" si="39"/>
        <v>96.428571428564936</v>
      </c>
      <c r="M139" s="12">
        <f t="shared" si="40"/>
        <v>0.5038571428574089</v>
      </c>
      <c r="N139" s="12">
        <f t="shared" si="47"/>
        <v>32.200000000000728</v>
      </c>
      <c r="O139" s="42">
        <f t="shared" si="48"/>
        <v>0.67499999999995453</v>
      </c>
      <c r="P139" s="42">
        <f t="shared" si="49"/>
        <v>3.5270000000018626</v>
      </c>
    </row>
    <row r="140" spans="1:16" x14ac:dyDescent="0.2">
      <c r="A140" s="3">
        <v>44788</v>
      </c>
      <c r="B140" s="6">
        <f t="shared" si="41"/>
        <v>7</v>
      </c>
      <c r="C140" s="5">
        <v>31913.599999999999</v>
      </c>
      <c r="D140" s="4">
        <v>32195.35</v>
      </c>
      <c r="E140" s="8">
        <v>577.09100000000001</v>
      </c>
      <c r="F140" s="8">
        <v>34658.741999999998</v>
      </c>
      <c r="G140" s="1">
        <f t="shared" si="42"/>
        <v>8.2999999999992724</v>
      </c>
      <c r="H140" s="1">
        <f t="shared" si="43"/>
        <v>28.19999999999709</v>
      </c>
      <c r="I140" s="1">
        <f t="shared" si="44"/>
        <v>1.1857142857141818</v>
      </c>
      <c r="J140" s="2">
        <f t="shared" si="45"/>
        <v>4.0285714285710128</v>
      </c>
      <c r="K140" s="37">
        <f t="shared" si="46"/>
        <v>5.2142857142851948</v>
      </c>
      <c r="L140" s="14">
        <f t="shared" si="39"/>
        <v>255.42857142857298</v>
      </c>
      <c r="M140" s="12">
        <f t="shared" si="40"/>
        <v>0.56485714285684352</v>
      </c>
      <c r="N140" s="12">
        <f t="shared" si="47"/>
        <v>36.499999999996362</v>
      </c>
      <c r="O140" s="42">
        <f t="shared" si="48"/>
        <v>1.7880000000000109</v>
      </c>
      <c r="P140" s="42">
        <f t="shared" si="49"/>
        <v>3.9539999999979045</v>
      </c>
    </row>
    <row r="141" spans="1:16" x14ac:dyDescent="0.2">
      <c r="A141" s="3">
        <v>44795</v>
      </c>
      <c r="B141" s="6">
        <f t="shared" si="41"/>
        <v>7</v>
      </c>
      <c r="C141" s="5">
        <v>31925.97</v>
      </c>
      <c r="D141" s="4">
        <v>32225.1</v>
      </c>
      <c r="E141" s="8">
        <v>578.20799999999997</v>
      </c>
      <c r="F141" s="8">
        <v>34662.252</v>
      </c>
      <c r="G141" s="1">
        <f t="shared" si="42"/>
        <v>12.370000000002619</v>
      </c>
      <c r="H141" s="1">
        <f t="shared" si="43"/>
        <v>29.75</v>
      </c>
      <c r="I141" s="1">
        <f t="shared" si="44"/>
        <v>1.7671428571432313</v>
      </c>
      <c r="J141" s="2">
        <f t="shared" si="45"/>
        <v>4.25</v>
      </c>
      <c r="K141" s="37">
        <f t="shared" si="46"/>
        <v>6.0171428571432308</v>
      </c>
      <c r="L141" s="14">
        <f t="shared" si="39"/>
        <v>159.57142857142313</v>
      </c>
      <c r="M141" s="12">
        <f t="shared" si="40"/>
        <v>0.50142857142886244</v>
      </c>
      <c r="N141" s="12">
        <f t="shared" si="47"/>
        <v>42.120000000002619</v>
      </c>
      <c r="O141" s="42">
        <f t="shared" si="48"/>
        <v>1.1169999999999618</v>
      </c>
      <c r="P141" s="42">
        <f t="shared" si="49"/>
        <v>3.5100000000020373</v>
      </c>
    </row>
    <row r="142" spans="1:16" x14ac:dyDescent="0.2">
      <c r="A142" s="3">
        <v>44802</v>
      </c>
      <c r="B142" s="6">
        <f t="shared" si="41"/>
        <v>7</v>
      </c>
      <c r="C142" s="5">
        <v>31934.95</v>
      </c>
      <c r="D142" s="4">
        <v>32252.23</v>
      </c>
      <c r="E142" s="8">
        <v>578.85599999999999</v>
      </c>
      <c r="F142" s="8">
        <v>34665.512000000002</v>
      </c>
      <c r="G142" s="1">
        <f t="shared" si="42"/>
        <v>8.9799999999995634</v>
      </c>
      <c r="H142" s="1">
        <f t="shared" si="43"/>
        <v>27.130000000001019</v>
      </c>
      <c r="I142" s="1">
        <f t="shared" si="44"/>
        <v>1.2828571428570805</v>
      </c>
      <c r="J142" s="2">
        <f t="shared" si="45"/>
        <v>3.8757142857144311</v>
      </c>
      <c r="K142" s="37">
        <f t="shared" si="46"/>
        <v>5.1585714285715119</v>
      </c>
      <c r="L142" s="14">
        <f t="shared" si="39"/>
        <v>92.571428571432079</v>
      </c>
      <c r="M142" s="12">
        <f t="shared" si="40"/>
        <v>0.46571428571457674</v>
      </c>
      <c r="N142" s="12">
        <f t="shared" si="47"/>
        <v>36.110000000000582</v>
      </c>
      <c r="O142" s="42">
        <f t="shared" si="48"/>
        <v>0.64800000000002456</v>
      </c>
      <c r="P142" s="42">
        <f t="shared" si="49"/>
        <v>3.2600000000020373</v>
      </c>
    </row>
    <row r="143" spans="1:16" x14ac:dyDescent="0.2">
      <c r="A143" s="3">
        <v>44805</v>
      </c>
      <c r="B143" s="6">
        <f t="shared" si="41"/>
        <v>3</v>
      </c>
      <c r="C143" s="5">
        <v>31944.22</v>
      </c>
      <c r="D143" s="4">
        <v>32261.96</v>
      </c>
      <c r="E143" s="8">
        <v>579.55999999999995</v>
      </c>
      <c r="F143" s="8">
        <v>34667.455000000002</v>
      </c>
      <c r="G143" s="1">
        <f t="shared" si="42"/>
        <v>9.2700000000004366</v>
      </c>
      <c r="H143" s="1">
        <f t="shared" si="43"/>
        <v>9.7299999999995634</v>
      </c>
      <c r="I143" s="1">
        <f t="shared" si="44"/>
        <v>3.0900000000001455</v>
      </c>
      <c r="J143" s="2">
        <f t="shared" si="45"/>
        <v>3.243333333333188</v>
      </c>
      <c r="K143" s="37">
        <f t="shared" si="46"/>
        <v>6.3333333333333339</v>
      </c>
      <c r="L143" s="14">
        <f t="shared" si="39"/>
        <v>234.66666666665029</v>
      </c>
      <c r="M143" s="12">
        <f t="shared" si="40"/>
        <v>0.6476666666664338</v>
      </c>
      <c r="N143" s="12">
        <f t="shared" si="47"/>
        <v>19</v>
      </c>
      <c r="O143" s="42">
        <f t="shared" si="48"/>
        <v>0.70399999999995089</v>
      </c>
      <c r="P143" s="42">
        <f t="shared" si="49"/>
        <v>1.9429999999993015</v>
      </c>
    </row>
    <row r="144" spans="1:16" x14ac:dyDescent="0.2">
      <c r="A144" s="3">
        <v>44809</v>
      </c>
      <c r="B144" s="6">
        <f t="shared" si="41"/>
        <v>4</v>
      </c>
      <c r="C144" s="5">
        <v>31948.65</v>
      </c>
      <c r="D144" s="4">
        <v>32276.51</v>
      </c>
      <c r="E144" s="8">
        <v>579.96100000000001</v>
      </c>
      <c r="F144" s="8">
        <v>34669.366999999998</v>
      </c>
      <c r="G144" s="1">
        <f t="shared" si="42"/>
        <v>4.430000000000291</v>
      </c>
      <c r="H144" s="1">
        <f t="shared" si="43"/>
        <v>14.549999999999272</v>
      </c>
      <c r="I144" s="1">
        <f t="shared" si="44"/>
        <v>1.1075000000000728</v>
      </c>
      <c r="J144" s="2">
        <f t="shared" si="45"/>
        <v>3.6374999999998181</v>
      </c>
      <c r="K144" s="37">
        <f t="shared" si="46"/>
        <v>4.7449999999998909</v>
      </c>
      <c r="L144" s="14">
        <f t="shared" si="39"/>
        <v>100.25000000001683</v>
      </c>
      <c r="M144" s="12">
        <f t="shared" si="40"/>
        <v>0.47799999999915599</v>
      </c>
      <c r="N144" s="12">
        <f t="shared" si="47"/>
        <v>18.979999999999563</v>
      </c>
      <c r="O144" s="42">
        <f t="shared" si="48"/>
        <v>0.4010000000000673</v>
      </c>
      <c r="P144" s="42">
        <f t="shared" si="49"/>
        <v>1.911999999996624</v>
      </c>
    </row>
    <row r="145" spans="1:16" x14ac:dyDescent="0.2">
      <c r="A145" s="3">
        <v>44816</v>
      </c>
      <c r="B145" s="6">
        <f t="shared" si="41"/>
        <v>7</v>
      </c>
      <c r="C145" s="5">
        <v>31968.400000000001</v>
      </c>
      <c r="D145" s="4">
        <v>32303.5</v>
      </c>
      <c r="E145" s="8">
        <v>581.64300000000003</v>
      </c>
      <c r="F145" s="8">
        <v>34674.512000000002</v>
      </c>
      <c r="G145" s="1">
        <f t="shared" si="42"/>
        <v>19.75</v>
      </c>
      <c r="H145" s="1">
        <f t="shared" si="43"/>
        <v>26.990000000001601</v>
      </c>
      <c r="I145" s="1">
        <f t="shared" si="44"/>
        <v>2.8214285714285716</v>
      </c>
      <c r="J145" s="2">
        <f t="shared" si="45"/>
        <v>3.8557142857145146</v>
      </c>
      <c r="K145" s="37">
        <f t="shared" si="46"/>
        <v>6.6771428571430862</v>
      </c>
      <c r="L145" s="14">
        <f t="shared" si="39"/>
        <v>240.28571428571664</v>
      </c>
      <c r="M145" s="12">
        <f t="shared" si="40"/>
        <v>0.73500000000058208</v>
      </c>
      <c r="N145" s="12">
        <f t="shared" si="47"/>
        <v>46.740000000001601</v>
      </c>
      <c r="O145" s="42">
        <f t="shared" si="48"/>
        <v>1.6820000000000164</v>
      </c>
      <c r="P145" s="42">
        <f t="shared" si="49"/>
        <v>5.1450000000040745</v>
      </c>
    </row>
    <row r="146" spans="1:16" x14ac:dyDescent="0.2">
      <c r="A146" s="3">
        <v>44823</v>
      </c>
      <c r="B146" s="6">
        <f t="shared" si="41"/>
        <v>7</v>
      </c>
      <c r="C146" s="31">
        <v>31991.8</v>
      </c>
      <c r="D146" s="15">
        <v>32333.4</v>
      </c>
      <c r="E146" s="8">
        <v>582.86099999999999</v>
      </c>
      <c r="F146" s="8">
        <v>34687.125</v>
      </c>
      <c r="G146" s="1">
        <f t="shared" si="42"/>
        <v>23.399999999997817</v>
      </c>
      <c r="H146" s="1">
        <f t="shared" si="43"/>
        <v>29.900000000001455</v>
      </c>
      <c r="I146" s="1">
        <f t="shared" si="44"/>
        <v>3.3428571428568312</v>
      </c>
      <c r="J146" s="2">
        <f t="shared" si="45"/>
        <v>4.2714285714287792</v>
      </c>
      <c r="K146" s="37">
        <f t="shared" si="46"/>
        <v>7.6142857142856109</v>
      </c>
      <c r="L146" s="14">
        <f t="shared" si="39"/>
        <v>173.9999999999944</v>
      </c>
      <c r="M146" s="12">
        <f t="shared" si="40"/>
        <v>1.8018571428567935</v>
      </c>
      <c r="N146" s="12">
        <f t="shared" si="47"/>
        <v>53.299999999999272</v>
      </c>
      <c r="O146" s="42">
        <f t="shared" si="48"/>
        <v>1.2179999999999609</v>
      </c>
      <c r="P146" s="42">
        <f t="shared" si="49"/>
        <v>12.612999999997555</v>
      </c>
    </row>
    <row r="147" spans="1:16" x14ac:dyDescent="0.2">
      <c r="A147" s="3">
        <v>44830</v>
      </c>
      <c r="B147" s="6">
        <f t="shared" si="41"/>
        <v>7</v>
      </c>
      <c r="C147" s="5">
        <v>32008.45</v>
      </c>
      <c r="D147" s="4">
        <v>32355.9</v>
      </c>
      <c r="E147" s="8">
        <v>583.78700000000003</v>
      </c>
      <c r="F147" s="8">
        <v>34711.044999999998</v>
      </c>
      <c r="G147" s="1">
        <f t="shared" si="42"/>
        <v>16.650000000001455</v>
      </c>
      <c r="H147" s="1">
        <f t="shared" si="43"/>
        <v>22.5</v>
      </c>
      <c r="I147" s="1">
        <f t="shared" si="44"/>
        <v>2.3785714285716364</v>
      </c>
      <c r="J147" s="2">
        <f t="shared" si="45"/>
        <v>3.2142857142857144</v>
      </c>
      <c r="K147" s="37">
        <f t="shared" si="46"/>
        <v>5.5928571428573512</v>
      </c>
      <c r="L147" s="14">
        <f t="shared" si="39"/>
        <v>132.28571428572064</v>
      </c>
      <c r="M147" s="12">
        <f t="shared" si="40"/>
        <v>3.4171428571426077</v>
      </c>
      <c r="N147" s="12">
        <f t="shared" si="47"/>
        <v>39.150000000001455</v>
      </c>
      <c r="O147" s="42">
        <f t="shared" si="48"/>
        <v>0.92600000000004457</v>
      </c>
      <c r="P147" s="42">
        <f t="shared" si="49"/>
        <v>23.919999999998254</v>
      </c>
    </row>
    <row r="148" spans="1:16" x14ac:dyDescent="0.2">
      <c r="A148" s="3">
        <v>44835</v>
      </c>
      <c r="B148" s="6">
        <f t="shared" si="41"/>
        <v>5</v>
      </c>
      <c r="C148" s="5">
        <v>32030.95</v>
      </c>
      <c r="D148" s="4">
        <v>32369.95</v>
      </c>
      <c r="E148" s="8">
        <v>584.75099999999998</v>
      </c>
      <c r="F148" s="8">
        <v>34737.714999999997</v>
      </c>
      <c r="G148" s="1">
        <f t="shared" si="42"/>
        <v>22.5</v>
      </c>
      <c r="H148" s="1">
        <f t="shared" si="43"/>
        <v>14.049999999999272</v>
      </c>
      <c r="I148" s="1">
        <f t="shared" si="44"/>
        <v>4.5</v>
      </c>
      <c r="J148" s="2">
        <f t="shared" si="45"/>
        <v>2.8099999999998544</v>
      </c>
      <c r="K148" s="37">
        <f t="shared" si="46"/>
        <v>7.3099999999998548</v>
      </c>
      <c r="L148" s="14">
        <f t="shared" si="39"/>
        <v>192.79999999998836</v>
      </c>
      <c r="M148" s="12">
        <f t="shared" si="40"/>
        <v>5.3339999999996506</v>
      </c>
      <c r="N148" s="12">
        <f t="shared" si="47"/>
        <v>36.549999999999272</v>
      </c>
      <c r="O148" s="42">
        <f t="shared" si="48"/>
        <v>0.96399999999994179</v>
      </c>
      <c r="P148" s="42">
        <f t="shared" si="49"/>
        <v>26.669999999998254</v>
      </c>
    </row>
    <row r="149" spans="1:16" x14ac:dyDescent="0.2">
      <c r="A149" s="3">
        <v>44837</v>
      </c>
      <c r="B149" s="6">
        <f t="shared" si="41"/>
        <v>2</v>
      </c>
      <c r="C149" s="5">
        <v>32031.5</v>
      </c>
      <c r="D149" s="4">
        <v>32385.85</v>
      </c>
      <c r="E149" s="8">
        <v>585.029</v>
      </c>
      <c r="F149" s="8">
        <v>34743.864000000001</v>
      </c>
      <c r="G149" s="1">
        <f t="shared" si="42"/>
        <v>0.5499999999992724</v>
      </c>
      <c r="H149" s="1">
        <f t="shared" si="43"/>
        <v>15.899999999997817</v>
      </c>
      <c r="I149" s="1">
        <f t="shared" si="44"/>
        <v>0.2749999999996362</v>
      </c>
      <c r="J149" s="2">
        <f t="shared" si="45"/>
        <v>7.9499999999989086</v>
      </c>
      <c r="K149" s="37">
        <f t="shared" si="46"/>
        <v>8.2249999999985448</v>
      </c>
      <c r="L149" s="14">
        <f t="shared" si="39"/>
        <v>139.00000000001</v>
      </c>
      <c r="M149" s="12">
        <f t="shared" si="40"/>
        <v>3.0745000000024447</v>
      </c>
      <c r="N149" s="12">
        <f t="shared" si="47"/>
        <v>16.44999999999709</v>
      </c>
      <c r="O149" s="42">
        <f t="shared" si="48"/>
        <v>0.27800000000002001</v>
      </c>
      <c r="P149" s="42">
        <f t="shared" si="49"/>
        <v>6.1490000000048894</v>
      </c>
    </row>
    <row r="150" spans="1:16" x14ac:dyDescent="0.2">
      <c r="A150" s="3">
        <v>44844</v>
      </c>
      <c r="B150" s="6">
        <f t="shared" si="41"/>
        <v>7</v>
      </c>
      <c r="C150" s="5">
        <v>32052.75</v>
      </c>
      <c r="D150" s="4">
        <v>32412.2</v>
      </c>
      <c r="E150" s="8">
        <v>586.31100000000004</v>
      </c>
      <c r="F150" s="8">
        <v>34768.741000000002</v>
      </c>
      <c r="G150" s="1">
        <f t="shared" si="42"/>
        <v>21.25</v>
      </c>
      <c r="H150" s="1">
        <f t="shared" si="43"/>
        <v>26.350000000002183</v>
      </c>
      <c r="I150" s="1">
        <f t="shared" si="44"/>
        <v>3.0357142857142856</v>
      </c>
      <c r="J150" s="2">
        <f t="shared" si="45"/>
        <v>3.764285714286026</v>
      </c>
      <c r="K150" s="37">
        <f t="shared" si="46"/>
        <v>6.8000000000003116</v>
      </c>
      <c r="L150" s="14">
        <f t="shared" si="39"/>
        <v>183.14285714286274</v>
      </c>
      <c r="M150" s="12">
        <f t="shared" si="40"/>
        <v>3.553857142857201</v>
      </c>
      <c r="N150" s="12">
        <f t="shared" si="47"/>
        <v>47.600000000002183</v>
      </c>
      <c r="O150" s="42">
        <f t="shared" si="48"/>
        <v>1.2820000000000391</v>
      </c>
      <c r="P150" s="42">
        <f t="shared" si="49"/>
        <v>24.877000000000407</v>
      </c>
    </row>
    <row r="151" spans="1:16" x14ac:dyDescent="0.2">
      <c r="A151" s="3">
        <v>44851</v>
      </c>
      <c r="B151" s="6">
        <f t="shared" si="41"/>
        <v>7</v>
      </c>
      <c r="C151" s="29">
        <v>32075.45</v>
      </c>
      <c r="D151" s="30">
        <v>32443</v>
      </c>
      <c r="E151" s="8">
        <v>587.73699999999997</v>
      </c>
      <c r="F151" s="8">
        <v>34799.406999999999</v>
      </c>
      <c r="G151" s="1">
        <f t="shared" si="42"/>
        <v>22.700000000000728</v>
      </c>
      <c r="H151" s="1">
        <f t="shared" si="43"/>
        <v>30.799999999999272</v>
      </c>
      <c r="I151" s="1">
        <f t="shared" si="44"/>
        <v>3.2428571428572468</v>
      </c>
      <c r="J151" s="2">
        <f t="shared" si="45"/>
        <v>4.3999999999998964</v>
      </c>
      <c r="K151" s="37">
        <f t="shared" si="46"/>
        <v>7.6428571428571432</v>
      </c>
      <c r="L151" s="14">
        <f t="shared" si="39"/>
        <v>203.71428571427583</v>
      </c>
      <c r="M151" s="12">
        <f t="shared" si="40"/>
        <v>4.3808571428567769</v>
      </c>
      <c r="N151" s="12">
        <f t="shared" si="47"/>
        <v>53.5</v>
      </c>
      <c r="O151" s="42">
        <f t="shared" si="48"/>
        <v>1.4259999999999309</v>
      </c>
      <c r="P151" s="42">
        <f t="shared" si="49"/>
        <v>30.665999999997439</v>
      </c>
    </row>
  </sheetData>
  <autoFilter ref="A3:M151" xr:uid="{05A2E0EB-0567-4C91-B5EE-D7C4983C4996}"/>
  <mergeCells count="1">
    <mergeCell ref="G2:K2"/>
  </mergeCells>
  <phoneticPr fontId="3" type="noConversion"/>
  <printOptions gridLines="1" gridLinesSet="0"/>
  <pageMargins left="0.78740157480314965" right="0.78740157480314965" top="0.98425196850393704" bottom="0.98425196850393704" header="0.51181102362204722" footer="0.51181102362204722"/>
  <pageSetup paperSize="9" scale="75" orientation="portrait" horizontalDpi="300" verticalDpi="300" r:id="rId1"/>
  <headerFooter alignWithMargins="0">
    <oddHeader>&amp;C&amp;12&amp;UConsommations</oddHead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5D440-A8DF-48D3-8DD1-7B4A6256186A}">
  <dimension ref="A1"/>
  <sheetViews>
    <sheetView workbookViewId="0">
      <selection activeCell="L40" sqref="L40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W62" sqref="W62"/>
    </sheetView>
  </sheetViews>
  <sheetFormatPr baseColWidth="10" defaultRowHeight="12.75" x14ac:dyDescent="0.2"/>
  <sheetData/>
  <phoneticPr fontId="3" type="noConversion"/>
  <printOptions gridLines="1" gridLinesSet="0"/>
  <pageMargins left="0.78740157499999996" right="0.78740157499999996" top="0.984251969" bottom="0.984251969" header="0.4921259845" footer="0.4921259845"/>
  <pageSetup paperSize="9" orientation="portrait" horizontalDpi="300" verticalDpi="300" copies="0" r:id="rId1"/>
  <headerFooter alignWithMargins="0">
    <oddHeader>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TCD</vt:lpstr>
      <vt:lpstr>Maison</vt:lpstr>
      <vt:lpstr>Electricité</vt:lpstr>
      <vt:lpstr>Gaz</vt:lpstr>
      <vt:lpstr>anne2022</vt:lpstr>
      <vt:lpstr>annee2021</vt:lpstr>
      <vt:lpstr>Maison!Zone_d_impression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Consommation gaz electricite</dc:title>
  <dc:creator>André</dc:creator>
  <cp:lastModifiedBy>A S</cp:lastModifiedBy>
  <cp:lastPrinted>2001-05-11T20:16:43Z</cp:lastPrinted>
  <dcterms:created xsi:type="dcterms:W3CDTF">2002-01-10T22:51:24Z</dcterms:created>
  <dcterms:modified xsi:type="dcterms:W3CDTF">2023-01-12T20:19:21Z</dcterms:modified>
</cp:coreProperties>
</file>