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externalLinks/externalLink2.xml" ContentType="application/vnd.openxmlformats-officedocument.spreadsheetml.externalLink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120" yWindow="135" windowWidth="23715" windowHeight="9780"/>
  </bookViews>
  <sheets>
    <sheet name="Janvier" sheetId="1" r:id="rId1"/>
  </sheets>
  <externalReferences>
    <externalReference r:id="rId2"/>
    <externalReference r:id="rId3"/>
  </externalReferences>
  <definedNames>
    <definedName name="An">[2]Feuil3!$B$1</definedName>
    <definedName name="Feries">[1]Données!$C$3:$C$15</definedName>
    <definedName name="Pâques">[2]Feuil3!$B$5</definedName>
  </definedNames>
  <calcPr calcId="125725"/>
</workbook>
</file>

<file path=xl/calcChain.xml><?xml version="1.0" encoding="utf-8"?>
<calcChain xmlns="http://schemas.openxmlformats.org/spreadsheetml/2006/main">
  <c r="AH33" i="1"/>
  <c r="AH30" s="1"/>
  <c r="AG33"/>
  <c r="AG30" s="1"/>
  <c r="AF33"/>
  <c r="AE33"/>
  <c r="AD33"/>
  <c r="AD30" s="1"/>
  <c r="AC33"/>
  <c r="AC30" s="1"/>
  <c r="AB33"/>
  <c r="AA33"/>
  <c r="Z33"/>
  <c r="Z30" s="1"/>
  <c r="Y33"/>
  <c r="Y30" s="1"/>
  <c r="X33"/>
  <c r="W33"/>
  <c r="V33"/>
  <c r="V30" s="1"/>
  <c r="U33"/>
  <c r="U30" s="1"/>
  <c r="T33"/>
  <c r="S33"/>
  <c r="R33"/>
  <c r="R30" s="1"/>
  <c r="Q33"/>
  <c r="Q30" s="1"/>
  <c r="P33"/>
  <c r="O33"/>
  <c r="N33"/>
  <c r="N30" s="1"/>
  <c r="M33"/>
  <c r="M30" s="1"/>
  <c r="L33"/>
  <c r="K33"/>
  <c r="J33"/>
  <c r="J30" s="1"/>
  <c r="I33"/>
  <c r="I30" s="1"/>
  <c r="H33"/>
  <c r="G33"/>
  <c r="F33"/>
  <c r="F30" s="1"/>
  <c r="E33"/>
  <c r="E30" s="1"/>
  <c r="D33"/>
  <c r="AH32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AH31"/>
  <c r="AG31"/>
  <c r="AF31"/>
  <c r="AF30" s="1"/>
  <c r="AE31"/>
  <c r="AD31"/>
  <c r="AC31"/>
  <c r="AB31"/>
  <c r="AB30" s="1"/>
  <c r="AA31"/>
  <c r="Z31"/>
  <c r="Y31"/>
  <c r="X31"/>
  <c r="X30" s="1"/>
  <c r="W31"/>
  <c r="V31"/>
  <c r="U31"/>
  <c r="T31"/>
  <c r="T30" s="1"/>
  <c r="S31"/>
  <c r="R31"/>
  <c r="Q31"/>
  <c r="P31"/>
  <c r="P30" s="1"/>
  <c r="O31"/>
  <c r="N31"/>
  <c r="M31"/>
  <c r="L31"/>
  <c r="L30" s="1"/>
  <c r="K31"/>
  <c r="J31"/>
  <c r="I31"/>
  <c r="H31"/>
  <c r="H30" s="1"/>
  <c r="G31"/>
  <c r="F31"/>
  <c r="E31"/>
  <c r="D31"/>
  <c r="D30" s="1"/>
  <c r="AE30"/>
  <c r="AA30"/>
  <c r="W30"/>
  <c r="S30"/>
  <c r="O30"/>
  <c r="K30"/>
  <c r="G30"/>
  <c r="AH28"/>
  <c r="AG28"/>
  <c r="AF28"/>
  <c r="AE28"/>
  <c r="AD28"/>
  <c r="AC28"/>
  <c r="AB28"/>
  <c r="AA28"/>
  <c r="Z28"/>
  <c r="Y28"/>
  <c r="X28"/>
  <c r="W28"/>
  <c r="V28"/>
  <c r="U28"/>
  <c r="T28"/>
  <c r="S28"/>
  <c r="R28"/>
  <c r="Q28"/>
  <c r="P28"/>
  <c r="O28"/>
  <c r="N28"/>
  <c r="M28"/>
  <c r="L28"/>
  <c r="K28"/>
  <c r="J28"/>
  <c r="I28"/>
  <c r="H28"/>
  <c r="G28"/>
  <c r="F28"/>
  <c r="E28"/>
  <c r="D28"/>
  <c r="C28"/>
  <c r="F29" l="1"/>
  <c r="AH27"/>
  <c r="AH29" s="1"/>
  <c r="AG27"/>
  <c r="AG29" s="1"/>
  <c r="AF27"/>
  <c r="AE27"/>
  <c r="AD27"/>
  <c r="AD29" s="1"/>
  <c r="AC27"/>
  <c r="AC29" s="1"/>
  <c r="AB27"/>
  <c r="AA27"/>
  <c r="Z27"/>
  <c r="Z29" s="1"/>
  <c r="Y27"/>
  <c r="Y29" s="1"/>
  <c r="X27"/>
  <c r="W27"/>
  <c r="V27"/>
  <c r="V29" s="1"/>
  <c r="U27"/>
  <c r="U29" s="1"/>
  <c r="T27"/>
  <c r="S27"/>
  <c r="R27"/>
  <c r="R29" s="1"/>
  <c r="Q27"/>
  <c r="Q29" s="1"/>
  <c r="P27"/>
  <c r="O27"/>
  <c r="N27"/>
  <c r="N29" s="1"/>
  <c r="M27"/>
  <c r="M29" s="1"/>
  <c r="L27"/>
  <c r="K27"/>
  <c r="J27"/>
  <c r="J29" s="1"/>
  <c r="I27"/>
  <c r="I29" s="1"/>
  <c r="H27"/>
  <c r="G27"/>
  <c r="F27"/>
  <c r="E27"/>
  <c r="E29" s="1"/>
  <c r="D27"/>
  <c r="C27"/>
  <c r="AR25"/>
  <c r="AP25"/>
  <c r="AO25"/>
  <c r="AN25"/>
  <c r="AM25"/>
  <c r="AL25"/>
  <c r="AK25"/>
  <c r="AJ25"/>
  <c r="AI25"/>
  <c r="AR24"/>
  <c r="AP24"/>
  <c r="AO24"/>
  <c r="AN24"/>
  <c r="AM24"/>
  <c r="AL24"/>
  <c r="AK24"/>
  <c r="AJ24"/>
  <c r="AI24"/>
  <c r="AP23"/>
  <c r="AO23"/>
  <c r="AN23"/>
  <c r="AM23"/>
  <c r="AL23"/>
  <c r="AK23"/>
  <c r="AR23" s="1"/>
  <c r="AJ23"/>
  <c r="AI23"/>
  <c r="AP22"/>
  <c r="AO22"/>
  <c r="AN22"/>
  <c r="AM22"/>
  <c r="AL22"/>
  <c r="AK22"/>
  <c r="AR22" s="1"/>
  <c r="AJ22"/>
  <c r="AI22"/>
  <c r="AR21"/>
  <c r="AP21"/>
  <c r="AO21"/>
  <c r="AN21"/>
  <c r="AM21"/>
  <c r="AL21"/>
  <c r="AK21"/>
  <c r="AJ21"/>
  <c r="AI21"/>
  <c r="AR20"/>
  <c r="AP20"/>
  <c r="AO20"/>
  <c r="AN20"/>
  <c r="AM20"/>
  <c r="AL20"/>
  <c r="AK20"/>
  <c r="AJ20"/>
  <c r="AI20"/>
  <c r="AP19"/>
  <c r="AO19"/>
  <c r="AN19"/>
  <c r="AM19"/>
  <c r="AL19"/>
  <c r="AK19"/>
  <c r="AR19" s="1"/>
  <c r="AJ19"/>
  <c r="AI19"/>
  <c r="AQ18"/>
  <c r="AP18"/>
  <c r="AO18"/>
  <c r="AN18"/>
  <c r="AM18"/>
  <c r="AL18"/>
  <c r="AK18"/>
  <c r="AR18" s="1"/>
  <c r="AJ18"/>
  <c r="AI18"/>
  <c r="B17"/>
  <c r="AP15"/>
  <c r="AO15"/>
  <c r="AN15"/>
  <c r="AM15"/>
  <c r="AL15"/>
  <c r="AK15"/>
  <c r="AR15" s="1"/>
  <c r="AJ15"/>
  <c r="AI15"/>
  <c r="AP14"/>
  <c r="AO14"/>
  <c r="AN14"/>
  <c r="AM14"/>
  <c r="AL14"/>
  <c r="AK14"/>
  <c r="AR14" s="1"/>
  <c r="AJ14"/>
  <c r="AI14"/>
  <c r="AR13"/>
  <c r="AP13"/>
  <c r="AO13"/>
  <c r="AN13"/>
  <c r="AM13"/>
  <c r="AL13"/>
  <c r="AK13"/>
  <c r="AJ13"/>
  <c r="AI13"/>
  <c r="AR12"/>
  <c r="AP12"/>
  <c r="AO12"/>
  <c r="AN12"/>
  <c r="AM12"/>
  <c r="AL12"/>
  <c r="AK12"/>
  <c r="AJ12"/>
  <c r="AI12"/>
  <c r="AP11"/>
  <c r="AO11"/>
  <c r="AN11"/>
  <c r="AM11"/>
  <c r="AL11"/>
  <c r="AK11"/>
  <c r="AR11" s="1"/>
  <c r="AJ11"/>
  <c r="AI11"/>
  <c r="AP10"/>
  <c r="AO10"/>
  <c r="AN10"/>
  <c r="AM10"/>
  <c r="AL10"/>
  <c r="AK10"/>
  <c r="AR10" s="1"/>
  <c r="AJ10"/>
  <c r="AI10"/>
  <c r="AR9"/>
  <c r="AP9"/>
  <c r="AO9"/>
  <c r="AN9"/>
  <c r="AM9"/>
  <c r="AL9"/>
  <c r="AK9"/>
  <c r="AJ9"/>
  <c r="AI9"/>
  <c r="AR8"/>
  <c r="AP8"/>
  <c r="AO8"/>
  <c r="AN8"/>
  <c r="AM8"/>
  <c r="AL8"/>
  <c r="AK8"/>
  <c r="AJ8"/>
  <c r="AI8"/>
  <c r="AQ7"/>
  <c r="AP7"/>
  <c r="AO7"/>
  <c r="AN7"/>
  <c r="AM7"/>
  <c r="AL7"/>
  <c r="AK7"/>
  <c r="AR7" s="1"/>
  <c r="AJ7"/>
  <c r="AI7"/>
  <c r="B5"/>
  <c r="A4"/>
  <c r="D2" s="1"/>
  <c r="E2" s="1"/>
  <c r="F2" s="1"/>
  <c r="G2" s="1"/>
  <c r="H2" s="1"/>
  <c r="I2" s="1"/>
  <c r="J2" s="1"/>
  <c r="K2" s="1"/>
  <c r="L2" s="1"/>
  <c r="M2" s="1"/>
  <c r="N2" s="1"/>
  <c r="O2" s="1"/>
  <c r="P2" s="1"/>
  <c r="Q2" s="1"/>
  <c r="R2" s="1"/>
  <c r="S2" s="1"/>
  <c r="T2" s="1"/>
  <c r="U2" s="1"/>
  <c r="V2" s="1"/>
  <c r="W2" s="1"/>
  <c r="X2" s="1"/>
  <c r="Y2" s="1"/>
  <c r="Z2" s="1"/>
  <c r="AA2" s="1"/>
  <c r="AB2" s="1"/>
  <c r="AC2" s="1"/>
  <c r="AD2" s="1"/>
  <c r="AE2" s="1"/>
  <c r="AF2" s="1"/>
  <c r="AG2" s="1"/>
  <c r="AH2" s="1"/>
  <c r="D3"/>
  <c r="E3" s="1"/>
  <c r="F3" s="1"/>
  <c r="G3" s="1"/>
  <c r="H3" s="1"/>
  <c r="I3" s="1"/>
  <c r="J3" s="1"/>
  <c r="K3" s="1"/>
  <c r="L3" s="1"/>
  <c r="M3" s="1"/>
  <c r="N3" s="1"/>
  <c r="O3" s="1"/>
  <c r="P3" s="1"/>
  <c r="Q3" s="1"/>
  <c r="R3" s="1"/>
  <c r="S3" s="1"/>
  <c r="T3" s="1"/>
  <c r="U3" s="1"/>
  <c r="V3" s="1"/>
  <c r="W3" s="1"/>
  <c r="X3" s="1"/>
  <c r="Y3" s="1"/>
  <c r="Z3" s="1"/>
  <c r="AA3" s="1"/>
  <c r="AB3" s="1"/>
  <c r="AC3" s="1"/>
  <c r="AD3" s="1"/>
  <c r="AE3" s="1"/>
  <c r="AF3" s="1"/>
  <c r="AG3" s="1"/>
  <c r="AH3" s="1"/>
  <c r="AY1"/>
  <c r="G29" l="1"/>
  <c r="K29"/>
  <c r="O29"/>
  <c r="S29"/>
  <c r="W29"/>
  <c r="AA29"/>
  <c r="AE29"/>
  <c r="D29"/>
  <c r="H29"/>
  <c r="L29"/>
  <c r="P29"/>
  <c r="T29"/>
  <c r="X29"/>
  <c r="AB29"/>
  <c r="AF29"/>
</calcChain>
</file>

<file path=xl/sharedStrings.xml><?xml version="1.0" encoding="utf-8"?>
<sst xmlns="http://schemas.openxmlformats.org/spreadsheetml/2006/main" count="48" uniqueCount="32">
  <si>
    <t>Semaine 13</t>
  </si>
  <si>
    <t>semaine 14</t>
  </si>
  <si>
    <t>semaine 15</t>
  </si>
  <si>
    <t>semaine 16</t>
  </si>
  <si>
    <t>semaine 17</t>
  </si>
  <si>
    <t>CA</t>
  </si>
  <si>
    <t>Rcy</t>
  </si>
  <si>
    <t>RC</t>
  </si>
  <si>
    <t>ASA</t>
  </si>
  <si>
    <t>CM</t>
  </si>
  <si>
    <t>JAS</t>
  </si>
  <si>
    <t>F</t>
  </si>
  <si>
    <t>AT</t>
  </si>
  <si>
    <t>Nb d'heures de RC</t>
  </si>
  <si>
    <t>Sécable</t>
  </si>
  <si>
    <t>EQUIPE 1</t>
  </si>
  <si>
    <t>VBA</t>
  </si>
  <si>
    <t>Facteur Qualité</t>
  </si>
  <si>
    <t>FQ</t>
  </si>
  <si>
    <t>Facteur d'Equipe</t>
  </si>
  <si>
    <t>Facteur</t>
  </si>
  <si>
    <t>R. Equipe</t>
  </si>
  <si>
    <t>EQUIPE 2</t>
  </si>
  <si>
    <t>Vba</t>
  </si>
  <si>
    <t xml:space="preserve">Tournée couverte </t>
  </si>
  <si>
    <t>Jours Fort</t>
  </si>
  <si>
    <t>Jours Faibles</t>
  </si>
  <si>
    <t>Position couvertes</t>
  </si>
  <si>
    <r>
      <t xml:space="preserve">Situation </t>
    </r>
    <r>
      <rPr>
        <b/>
        <sz val="10"/>
        <color indexed="11"/>
        <rFont val="Times New Roman"/>
        <family val="1"/>
      </rPr>
      <t xml:space="preserve">OK </t>
    </r>
    <r>
      <rPr>
        <b/>
        <sz val="10"/>
        <color indexed="10"/>
        <rFont val="Times New Roman"/>
        <family val="1"/>
      </rPr>
      <t xml:space="preserve">Problème </t>
    </r>
    <r>
      <rPr>
        <b/>
        <sz val="10"/>
        <rFont val="Times New Roman"/>
        <family val="1"/>
      </rPr>
      <t>disponible jaune</t>
    </r>
  </si>
  <si>
    <t>nombre de titulaire absent</t>
  </si>
  <si>
    <t>Nombre de rouleur libre</t>
  </si>
  <si>
    <t>Nombre de rouleur en tournée</t>
  </si>
</sst>
</file>

<file path=xl/styles.xml><?xml version="1.0" encoding="utf-8"?>
<styleSheet xmlns="http://schemas.openxmlformats.org/spreadsheetml/2006/main">
  <numFmts count="9">
    <numFmt numFmtId="164" formatCode="mmmm\ yyyy"/>
    <numFmt numFmtId="165" formatCode="00"/>
    <numFmt numFmtId="166" formatCode="d"/>
    <numFmt numFmtId="167" formatCode="0;\-0;&quot;&quot;"/>
    <numFmt numFmtId="168" formatCode="ddd"/>
    <numFmt numFmtId="169" formatCode="dddd\ dd\-mmm\-yyyy"/>
    <numFmt numFmtId="170" formatCode="[$-40C]mmmm\-yy;@"/>
    <numFmt numFmtId="171" formatCode="[h]:mm"/>
    <numFmt numFmtId="172" formatCode="0#,##0"/>
  </numFmts>
  <fonts count="23">
    <font>
      <sz val="10"/>
      <name val="Arial"/>
    </font>
    <font>
      <sz val="9"/>
      <name val="Arial"/>
      <family val="2"/>
    </font>
    <font>
      <sz val="14"/>
      <name val="Arial"/>
      <family val="2"/>
    </font>
    <font>
      <sz val="9"/>
      <name val="Times New Roman"/>
      <family val="1"/>
    </font>
    <font>
      <i/>
      <sz val="8"/>
      <name val="Times New Roman"/>
      <family val="1"/>
    </font>
    <font>
      <b/>
      <sz val="9"/>
      <name val="Times New Roman"/>
      <family val="1"/>
    </font>
    <font>
      <sz val="9"/>
      <color indexed="10"/>
      <name val="Times New Roman"/>
      <family val="1"/>
    </font>
    <font>
      <sz val="10"/>
      <name val="Arial"/>
      <family val="2"/>
    </font>
    <font>
      <sz val="11"/>
      <name val="Times New Roman"/>
      <family val="1"/>
    </font>
    <font>
      <sz val="8"/>
      <name val="Times New Roman"/>
      <family val="1"/>
    </font>
    <font>
      <b/>
      <sz val="11"/>
      <name val="Times New Roman"/>
      <family val="1"/>
    </font>
    <font>
      <b/>
      <sz val="14"/>
      <name val="Arial"/>
      <family val="2"/>
    </font>
    <font>
      <i/>
      <sz val="8"/>
      <color indexed="22"/>
      <name val="Times New Roman"/>
      <family val="1"/>
    </font>
    <font>
      <sz val="9"/>
      <color indexed="22"/>
      <name val="Times New Roman"/>
      <family val="1"/>
    </font>
    <font>
      <b/>
      <sz val="9"/>
      <name val="Arial"/>
      <family val="2"/>
    </font>
    <font>
      <sz val="9"/>
      <color indexed="8"/>
      <name val="Times New Roman"/>
      <family val="1"/>
    </font>
    <font>
      <i/>
      <sz val="8"/>
      <color indexed="55"/>
      <name val="Times New Roman"/>
      <family val="1"/>
    </font>
    <font>
      <sz val="9"/>
      <color indexed="55"/>
      <name val="Times New Roman"/>
      <family val="1"/>
    </font>
    <font>
      <b/>
      <sz val="9"/>
      <color indexed="55"/>
      <name val="Times New Roman"/>
      <family val="1"/>
    </font>
    <font>
      <b/>
      <sz val="9"/>
      <color indexed="55"/>
      <name val="Arial"/>
      <family val="2"/>
    </font>
    <font>
      <b/>
      <sz val="10"/>
      <name val="Times New Roman"/>
      <family val="1"/>
    </font>
    <font>
      <b/>
      <sz val="10"/>
      <color indexed="11"/>
      <name val="Times New Roman"/>
      <family val="1"/>
    </font>
    <font>
      <b/>
      <sz val="10"/>
      <color indexed="10"/>
      <name val="Times New Roman"/>
      <family val="1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5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7" fillId="0" borderId="0">
      <alignment vertical="center"/>
    </xf>
    <xf numFmtId="0" fontId="7" fillId="0" borderId="0"/>
  </cellStyleXfs>
  <cellXfs count="71">
    <xf numFmtId="0" fontId="0" fillId="0" borderId="0" xfId="0"/>
    <xf numFmtId="0" fontId="1" fillId="0" borderId="0" xfId="0" applyFont="1" applyFill="1" applyAlignment="1" applyProtection="1">
      <alignment vertical="center"/>
    </xf>
    <xf numFmtId="0" fontId="2" fillId="0" borderId="0" xfId="0" applyFont="1" applyFill="1" applyBorder="1" applyAlignment="1" applyProtection="1">
      <alignment vertical="center"/>
    </xf>
    <xf numFmtId="0" fontId="0" fillId="0" borderId="1" xfId="0" applyBorder="1" applyAlignment="1">
      <alignment horizontal="center" vertical="center"/>
    </xf>
    <xf numFmtId="164" fontId="3" fillId="0" borderId="1" xfId="0" applyNumberFormat="1" applyFont="1" applyFill="1" applyBorder="1" applyAlignment="1" applyProtection="1">
      <alignment horizontal="center" vertical="center"/>
    </xf>
    <xf numFmtId="164" fontId="3" fillId="0" borderId="0" xfId="0" applyNumberFormat="1" applyFont="1" applyFill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4" fillId="0" borderId="2" xfId="0" applyFont="1" applyFill="1" applyBorder="1" applyAlignment="1" applyProtection="1">
      <alignment horizontal="left" vertical="center"/>
    </xf>
    <xf numFmtId="0" fontId="3" fillId="0" borderId="2" xfId="0" applyFont="1" applyBorder="1" applyAlignment="1" applyProtection="1">
      <alignment horizontal="left" vertical="center"/>
    </xf>
    <xf numFmtId="165" fontId="5" fillId="2" borderId="2" xfId="0" applyNumberFormat="1" applyFont="1" applyFill="1" applyBorder="1" applyAlignment="1" applyProtection="1">
      <alignment horizontal="center" vertical="center"/>
    </xf>
    <xf numFmtId="166" fontId="3" fillId="0" borderId="2" xfId="0" applyNumberFormat="1" applyFont="1" applyFill="1" applyBorder="1" applyAlignment="1" applyProtection="1">
      <alignment horizontal="center" vertical="center"/>
      <protection locked="0"/>
    </xf>
    <xf numFmtId="167" fontId="6" fillId="0" borderId="2" xfId="0" applyNumberFormat="1" applyFont="1" applyFill="1" applyBorder="1" applyAlignment="1" applyProtection="1">
      <alignment horizontal="center" vertical="center"/>
    </xf>
    <xf numFmtId="2" fontId="1" fillId="0" borderId="2" xfId="0" applyNumberFormat="1" applyFont="1" applyBorder="1" applyAlignment="1" applyProtection="1">
      <alignment horizontal="center" vertical="center"/>
    </xf>
    <xf numFmtId="0" fontId="7" fillId="0" borderId="0" xfId="1" applyBorder="1" applyAlignment="1">
      <alignment horizontal="right" vertical="center"/>
    </xf>
    <xf numFmtId="0" fontId="7" fillId="0" borderId="0" xfId="1" applyBorder="1" applyAlignment="1">
      <alignment horizontal="center" vertical="center"/>
    </xf>
    <xf numFmtId="165" fontId="5" fillId="3" borderId="0" xfId="0" applyNumberFormat="1" applyFont="1" applyFill="1" applyBorder="1" applyAlignment="1" applyProtection="1">
      <alignment horizontal="right" vertical="center"/>
    </xf>
    <xf numFmtId="165" fontId="3" fillId="3" borderId="0" xfId="0" applyNumberFormat="1" applyFont="1" applyFill="1" applyBorder="1" applyAlignment="1" applyProtection="1">
      <alignment vertical="center"/>
    </xf>
    <xf numFmtId="165" fontId="3" fillId="3" borderId="0" xfId="0" applyNumberFormat="1" applyFont="1" applyFill="1" applyBorder="1" applyAlignment="1" applyProtection="1">
      <alignment horizontal="center" vertical="center"/>
    </xf>
    <xf numFmtId="168" fontId="3" fillId="0" borderId="2" xfId="0" applyNumberFormat="1" applyFont="1" applyFill="1" applyBorder="1" applyAlignment="1" applyProtection="1">
      <alignment horizontal="center" vertical="center"/>
      <protection locked="0"/>
    </xf>
    <xf numFmtId="0" fontId="3" fillId="3" borderId="1" xfId="0" applyNumberFormat="1" applyFont="1" applyFill="1" applyBorder="1" applyAlignment="1" applyProtection="1">
      <alignment horizontal="center" vertical="center"/>
    </xf>
    <xf numFmtId="0" fontId="1" fillId="3" borderId="3" xfId="0" applyFont="1" applyFill="1" applyBorder="1" applyAlignment="1" applyProtection="1">
      <alignment vertical="center"/>
    </xf>
    <xf numFmtId="169" fontId="7" fillId="0" borderId="0" xfId="1" quotePrefix="1" applyNumberFormat="1" applyBorder="1" applyAlignment="1">
      <alignment vertical="center"/>
    </xf>
    <xf numFmtId="0" fontId="8" fillId="0" borderId="0" xfId="0" applyFont="1" applyFill="1" applyBorder="1" applyAlignment="1">
      <alignment horizontal="right"/>
    </xf>
    <xf numFmtId="0" fontId="9" fillId="0" borderId="0" xfId="0" applyFont="1" applyFill="1" applyBorder="1"/>
    <xf numFmtId="0" fontId="10" fillId="0" borderId="0" xfId="0" applyFont="1" applyFill="1" applyBorder="1" applyAlignment="1">
      <alignment horizontal="center"/>
    </xf>
    <xf numFmtId="166" fontId="3" fillId="0" borderId="0" xfId="0" applyNumberFormat="1" applyFont="1" applyFill="1" applyBorder="1" applyAlignment="1" applyProtection="1">
      <alignment horizontal="center" vertical="center"/>
      <protection locked="0"/>
    </xf>
    <xf numFmtId="0" fontId="8" fillId="0" borderId="0" xfId="0" applyFont="1" applyFill="1" applyBorder="1" applyProtection="1"/>
    <xf numFmtId="0" fontId="11" fillId="4" borderId="0" xfId="0" applyFont="1" applyFill="1" applyBorder="1" applyAlignment="1" applyProtection="1">
      <alignment horizontal="center" vertical="center" wrapText="1"/>
    </xf>
    <xf numFmtId="170" fontId="11" fillId="4" borderId="0" xfId="0" applyNumberFormat="1" applyFont="1" applyFill="1" applyBorder="1" applyAlignment="1" applyProtection="1">
      <alignment horizontal="center" vertical="center" wrapText="1"/>
    </xf>
    <xf numFmtId="168" fontId="3" fillId="0" borderId="0" xfId="0" applyNumberFormat="1" applyFont="1" applyFill="1" applyBorder="1" applyAlignment="1" applyProtection="1">
      <alignment horizontal="center" vertical="center"/>
      <protection locked="0"/>
    </xf>
    <xf numFmtId="169" fontId="7" fillId="0" borderId="0" xfId="1" applyNumberFormat="1" applyBorder="1" applyAlignment="1">
      <alignment vertical="center"/>
    </xf>
    <xf numFmtId="165" fontId="12" fillId="2" borderId="0" xfId="0" applyNumberFormat="1" applyFont="1" applyFill="1" applyBorder="1" applyAlignment="1" applyProtection="1">
      <alignment horizontal="left" vertical="center"/>
    </xf>
    <xf numFmtId="0" fontId="3" fillId="2" borderId="0" xfId="0" applyFont="1" applyFill="1" applyBorder="1" applyAlignment="1" applyProtection="1">
      <alignment horizontal="left" vertical="center"/>
    </xf>
    <xf numFmtId="165" fontId="5" fillId="2" borderId="0" xfId="0" applyNumberFormat="1" applyFont="1" applyFill="1" applyBorder="1" applyAlignment="1" applyProtection="1">
      <alignment horizontal="center" vertical="center"/>
    </xf>
    <xf numFmtId="0" fontId="13" fillId="2" borderId="0" xfId="0" applyFont="1" applyFill="1" applyBorder="1" applyAlignment="1" applyProtection="1">
      <alignment horizontal="center" vertical="center"/>
    </xf>
    <xf numFmtId="171" fontId="14" fillId="2" borderId="2" xfId="0" applyNumberFormat="1" applyFont="1" applyFill="1" applyBorder="1" applyAlignment="1" applyProtection="1">
      <alignment horizontal="center" vertical="center"/>
    </xf>
    <xf numFmtId="0" fontId="4" fillId="5" borderId="2" xfId="0" applyFont="1" applyFill="1" applyBorder="1" applyAlignment="1" applyProtection="1">
      <alignment horizontal="left" vertical="center"/>
    </xf>
    <xf numFmtId="0" fontId="3" fillId="5" borderId="2" xfId="0" applyFont="1" applyFill="1" applyBorder="1" applyAlignment="1" applyProtection="1">
      <alignment horizontal="left" vertical="center"/>
    </xf>
    <xf numFmtId="165" fontId="5" fillId="5" borderId="2" xfId="0" applyNumberFormat="1" applyFont="1" applyFill="1" applyBorder="1" applyAlignment="1" applyProtection="1">
      <alignment horizontal="center" vertical="center"/>
    </xf>
    <xf numFmtId="165" fontId="3" fillId="5" borderId="2" xfId="0" applyNumberFormat="1" applyFont="1" applyFill="1" applyBorder="1" applyAlignment="1" applyProtection="1">
      <alignment horizontal="center" vertical="center"/>
      <protection locked="0"/>
    </xf>
    <xf numFmtId="0" fontId="15" fillId="5" borderId="2" xfId="0" applyFont="1" applyFill="1" applyBorder="1" applyAlignment="1" applyProtection="1">
      <alignment horizontal="center" vertical="center"/>
      <protection locked="0"/>
    </xf>
    <xf numFmtId="0" fontId="4" fillId="6" borderId="2" xfId="0" applyFont="1" applyFill="1" applyBorder="1" applyAlignment="1" applyProtection="1">
      <alignment horizontal="left" vertical="center"/>
    </xf>
    <xf numFmtId="0" fontId="3" fillId="6" borderId="2" xfId="0" applyFont="1" applyFill="1" applyBorder="1" applyAlignment="1" applyProtection="1">
      <alignment horizontal="left" vertical="center"/>
    </xf>
    <xf numFmtId="165" fontId="5" fillId="6" borderId="2" xfId="0" applyNumberFormat="1" applyFont="1" applyFill="1" applyBorder="1" applyAlignment="1" applyProtection="1">
      <alignment horizontal="center" vertical="center"/>
    </xf>
    <xf numFmtId="165" fontId="3" fillId="6" borderId="2" xfId="0" applyNumberFormat="1" applyFont="1" applyFill="1" applyBorder="1" applyAlignment="1" applyProtection="1">
      <alignment horizontal="center" vertical="center"/>
      <protection locked="0"/>
    </xf>
    <xf numFmtId="0" fontId="3" fillId="0" borderId="2" xfId="0" applyFont="1" applyFill="1" applyBorder="1" applyAlignment="1" applyProtection="1">
      <alignment horizontal="left" vertical="center"/>
    </xf>
    <xf numFmtId="165" fontId="3" fillId="0" borderId="2" xfId="0" applyNumberFormat="1" applyFont="1" applyFill="1" applyBorder="1" applyAlignment="1" applyProtection="1">
      <alignment horizontal="center" vertical="center"/>
      <protection locked="0"/>
    </xf>
    <xf numFmtId="0" fontId="15" fillId="0" borderId="2" xfId="0" applyFont="1" applyFill="1" applyBorder="1" applyAlignment="1" applyProtection="1">
      <alignment horizontal="center" vertical="center"/>
      <protection locked="0"/>
    </xf>
    <xf numFmtId="165" fontId="15" fillId="0" borderId="2" xfId="0" applyNumberFormat="1" applyFont="1" applyFill="1" applyBorder="1" applyAlignment="1" applyProtection="1">
      <alignment horizontal="center" vertical="center"/>
      <protection locked="0"/>
    </xf>
    <xf numFmtId="165" fontId="16" fillId="7" borderId="0" xfId="0" applyNumberFormat="1" applyFont="1" applyFill="1" applyBorder="1" applyAlignment="1" applyProtection="1">
      <alignment horizontal="left" vertical="center"/>
    </xf>
    <xf numFmtId="0" fontId="17" fillId="7" borderId="0" xfId="0" applyFont="1" applyFill="1" applyBorder="1" applyAlignment="1" applyProtection="1">
      <alignment horizontal="left" vertical="center"/>
    </xf>
    <xf numFmtId="165" fontId="18" fillId="7" borderId="0" xfId="0" applyNumberFormat="1" applyFont="1" applyFill="1" applyBorder="1" applyAlignment="1" applyProtection="1">
      <alignment horizontal="center" vertical="center"/>
    </xf>
    <xf numFmtId="0" fontId="17" fillId="7" borderId="0" xfId="0" applyFont="1" applyFill="1" applyBorder="1" applyAlignment="1" applyProtection="1">
      <alignment horizontal="center" vertical="center"/>
    </xf>
    <xf numFmtId="171" fontId="19" fillId="7" borderId="0" xfId="0" applyNumberFormat="1" applyFont="1" applyFill="1" applyBorder="1" applyAlignment="1" applyProtection="1">
      <alignment horizontal="center" vertical="center"/>
    </xf>
    <xf numFmtId="0" fontId="11" fillId="4" borderId="4" xfId="0" applyFont="1" applyFill="1" applyBorder="1" applyAlignment="1" applyProtection="1">
      <alignment horizontal="center" vertical="center"/>
    </xf>
    <xf numFmtId="0" fontId="11" fillId="4" borderId="0" xfId="0" applyFont="1" applyFill="1" applyBorder="1" applyAlignment="1" applyProtection="1">
      <alignment horizontal="center" vertical="center"/>
    </xf>
    <xf numFmtId="0" fontId="17" fillId="4" borderId="0" xfId="0" applyFont="1" applyFill="1" applyBorder="1" applyAlignment="1" applyProtection="1">
      <alignment horizontal="center" vertical="center"/>
    </xf>
    <xf numFmtId="165" fontId="3" fillId="0" borderId="2" xfId="0" applyNumberFormat="1" applyFont="1" applyFill="1" applyBorder="1" applyAlignment="1" applyProtection="1">
      <alignment horizontal="center" vertical="center"/>
    </xf>
    <xf numFmtId="165" fontId="20" fillId="0" borderId="5" xfId="0" applyNumberFormat="1" applyFont="1" applyFill="1" applyBorder="1" applyAlignment="1" applyProtection="1">
      <alignment horizontal="center" vertical="center" wrapText="1"/>
    </xf>
    <xf numFmtId="165" fontId="20" fillId="0" borderId="6" xfId="0" applyNumberFormat="1" applyFont="1" applyFill="1" applyBorder="1" applyAlignment="1" applyProtection="1">
      <alignment horizontal="center" vertical="center" wrapText="1"/>
    </xf>
    <xf numFmtId="165" fontId="20" fillId="0" borderId="7" xfId="0" applyNumberFormat="1" applyFont="1" applyFill="1" applyBorder="1" applyAlignment="1" applyProtection="1">
      <alignment horizontal="center" vertical="center" wrapText="1"/>
    </xf>
    <xf numFmtId="172" fontId="3" fillId="0" borderId="2" xfId="0" applyNumberFormat="1" applyFont="1" applyFill="1" applyBorder="1" applyAlignment="1" applyProtection="1">
      <alignment horizontal="center" vertical="center"/>
      <protection locked="0"/>
    </xf>
    <xf numFmtId="165" fontId="4" fillId="0" borderId="2" xfId="0" applyNumberFormat="1" applyFont="1" applyFill="1" applyBorder="1" applyAlignment="1" applyProtection="1">
      <alignment vertical="center"/>
    </xf>
    <xf numFmtId="0" fontId="3" fillId="0" borderId="2" xfId="0" applyFont="1" applyFill="1" applyBorder="1" applyAlignment="1" applyProtection="1">
      <alignment horizontal="left" vertical="center"/>
      <protection locked="0"/>
    </xf>
    <xf numFmtId="0" fontId="4" fillId="0" borderId="2" xfId="0" applyFont="1" applyFill="1" applyBorder="1" applyAlignment="1" applyProtection="1">
      <alignment vertical="center"/>
    </xf>
    <xf numFmtId="0" fontId="0" fillId="0" borderId="2" xfId="0" applyBorder="1"/>
    <xf numFmtId="0" fontId="3" fillId="0" borderId="2" xfId="0" applyFont="1" applyFill="1" applyBorder="1" applyAlignment="1" applyProtection="1">
      <alignment vertical="center"/>
      <protection locked="0"/>
    </xf>
    <xf numFmtId="0" fontId="5" fillId="2" borderId="2" xfId="0" applyFont="1" applyFill="1" applyBorder="1" applyAlignment="1" applyProtection="1">
      <alignment horizontal="center" vertical="center"/>
    </xf>
    <xf numFmtId="0" fontId="8" fillId="0" borderId="0" xfId="0" applyFont="1" applyFill="1" applyBorder="1"/>
    <xf numFmtId="0" fontId="0" fillId="0" borderId="0" xfId="0" applyBorder="1"/>
  </cellXfs>
  <cellStyles count="3">
    <cellStyle name="Normal" xfId="0" builtinId="0"/>
    <cellStyle name="Normal 2" xfId="2"/>
    <cellStyle name="Normal_SVM Vierge 2004" xfId="1"/>
  </cellStyles>
  <dxfs count="24"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ndense val="0"/>
        <extend val="0"/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lor indexed="55"/>
      </font>
      <fill>
        <patternFill>
          <bgColor indexed="55"/>
        </patternFill>
      </fill>
      <border>
        <left/>
        <right/>
        <top/>
        <bottom/>
      </border>
    </dxf>
    <dxf>
      <font>
        <color indexed="55"/>
      </font>
      <fill>
        <patternFill>
          <bgColor indexed="55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0</xdr:row>
      <xdr:rowOff>0</xdr:rowOff>
    </xdr:from>
    <xdr:to>
      <xdr:col>1</xdr:col>
      <xdr:colOff>552450</xdr:colOff>
      <xdr:row>0</xdr:row>
      <xdr:rowOff>0</xdr:rowOff>
    </xdr:to>
    <xdr:pic>
      <xdr:nvPicPr>
        <xdr:cNvPr id="2" name="Picture 21" descr="LogoLP05120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0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28575</xdr:colOff>
      <xdr:row>0</xdr:row>
      <xdr:rowOff>0</xdr:rowOff>
    </xdr:from>
    <xdr:to>
      <xdr:col>1</xdr:col>
      <xdr:colOff>552450</xdr:colOff>
      <xdr:row>0</xdr:row>
      <xdr:rowOff>0</xdr:rowOff>
    </xdr:to>
    <xdr:pic>
      <xdr:nvPicPr>
        <xdr:cNvPr id="3" name="Picture 30" descr="LogoLP051205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>
          <a:off x="28575" y="0"/>
          <a:ext cx="14573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28575</xdr:colOff>
      <xdr:row>0</xdr:row>
      <xdr:rowOff>114300</xdr:rowOff>
    </xdr:from>
    <xdr:to>
      <xdr:col>1</xdr:col>
      <xdr:colOff>552450</xdr:colOff>
      <xdr:row>1</xdr:row>
      <xdr:rowOff>133350</xdr:rowOff>
    </xdr:to>
    <xdr:pic>
      <xdr:nvPicPr>
        <xdr:cNvPr id="4" name="Picture 61" descr="LogoLP051205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" y="114300"/>
          <a:ext cx="1457325" cy="2476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Desktop/Planning%20g&#233;n&#233;rique%20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Eric/Desktop/2101%20Planning%20Lagnieu%201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  <sheetName val="Données"/>
      <sheetName val="Récap"/>
      <sheetName val="Janvier"/>
      <sheetName val="Février"/>
      <sheetName val="Mars"/>
      <sheetName val="Avril"/>
      <sheetName val="Mai"/>
      <sheetName val="Juin"/>
      <sheetName val="Juillet"/>
      <sheetName val="Aout"/>
    </sheetNames>
    <sheetDataSet>
      <sheetData sheetId="0"/>
      <sheetData sheetId="1">
        <row r="2">
          <cell r="E2">
            <v>2011</v>
          </cell>
        </row>
        <row r="3">
          <cell r="C3" t="str">
            <v>Fériés</v>
          </cell>
        </row>
        <row r="4">
          <cell r="C4">
            <v>40544</v>
          </cell>
        </row>
        <row r="5">
          <cell r="C5">
            <v>40657</v>
          </cell>
        </row>
        <row r="6">
          <cell r="C6">
            <v>40658</v>
          </cell>
        </row>
        <row r="7">
          <cell r="C7">
            <v>40664</v>
          </cell>
        </row>
        <row r="8">
          <cell r="C8">
            <v>40671</v>
          </cell>
        </row>
        <row r="9">
          <cell r="C9">
            <v>40696</v>
          </cell>
        </row>
        <row r="10">
          <cell r="C10">
            <v>40707</v>
          </cell>
        </row>
        <row r="11">
          <cell r="C11">
            <v>40738</v>
          </cell>
        </row>
        <row r="12">
          <cell r="C12">
            <v>40770</v>
          </cell>
        </row>
        <row r="13">
          <cell r="C13">
            <v>40848</v>
          </cell>
        </row>
        <row r="14">
          <cell r="C14">
            <v>40858</v>
          </cell>
        </row>
        <row r="15">
          <cell r="C15">
            <v>40902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Liste agent"/>
      <sheetName val="Accueil"/>
      <sheetName val="Accueil Planning"/>
      <sheetName val="Janvier"/>
      <sheetName val="Février"/>
      <sheetName val="Mars"/>
      <sheetName val="Avril"/>
      <sheetName val="Mai"/>
      <sheetName val="Juin"/>
      <sheetName val="Juillet"/>
      <sheetName val="Août"/>
      <sheetName val="Septembre"/>
      <sheetName val="Octobre"/>
      <sheetName val="Novembre"/>
      <sheetName val="Décembre"/>
      <sheetName val="Consolidation CA"/>
      <sheetName val="Consolidation Rcy"/>
      <sheetName val="Plan de résorption RC"/>
      <sheetName val="Fiche navette"/>
      <sheetName val="RC à Crédité"/>
      <sheetName val="Fiche individuelle"/>
      <sheetName val="Doublure "/>
      <sheetName val="Demande de congés"/>
      <sheetName val="Greve"/>
      <sheetName val="1202 Virieu &amp; Champagne"/>
      <sheetName val="TP ou RCY à récuper"/>
      <sheetName val="BOFORM Agents Contractuels"/>
      <sheetName val="BOFORM Agents Fonctionnaires"/>
      <sheetName val="Etat des formations"/>
      <sheetName val="HS"/>
      <sheetName val="Feuil1"/>
      <sheetName val="Lundi bleus"/>
      <sheetName val="Feuil3"/>
      <sheetName val="Feuil2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>
        <row r="1">
          <cell r="B1">
            <v>2010</v>
          </cell>
        </row>
        <row r="5">
          <cell r="B5">
            <v>38810</v>
          </cell>
        </row>
      </sheetData>
      <sheetData sheetId="3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4"/>
  <dimension ref="A1:AY35"/>
  <sheetViews>
    <sheetView tabSelected="1" zoomScale="75" workbookViewId="0">
      <selection activeCell="F26" sqref="F26"/>
    </sheetView>
  </sheetViews>
  <sheetFormatPr baseColWidth="10" defaultRowHeight="15"/>
  <cols>
    <col min="1" max="1" width="14" style="23" customWidth="1"/>
    <col min="2" max="2" width="18.28515625" style="24" customWidth="1"/>
    <col min="3" max="3" width="7.140625" style="25" customWidth="1"/>
    <col min="4" max="34" width="4.7109375" style="69" customWidth="1"/>
    <col min="35" max="42" width="4.7109375" style="27" customWidth="1"/>
    <col min="49" max="49" width="21.140625" customWidth="1"/>
  </cols>
  <sheetData>
    <row r="1" spans="1:51" ht="18">
      <c r="A1" s="1"/>
      <c r="B1" s="2"/>
      <c r="C1" s="2"/>
      <c r="D1" s="3" t="s">
        <v>0</v>
      </c>
      <c r="E1" s="3"/>
      <c r="F1" s="3"/>
      <c r="G1" s="3"/>
      <c r="H1" s="4" t="s">
        <v>1</v>
      </c>
      <c r="I1" s="4"/>
      <c r="J1" s="4"/>
      <c r="K1" s="4"/>
      <c r="L1" s="4"/>
      <c r="M1" s="4"/>
      <c r="N1" s="4"/>
      <c r="O1" s="4" t="s">
        <v>2</v>
      </c>
      <c r="P1" s="4"/>
      <c r="Q1" s="4"/>
      <c r="R1" s="4"/>
      <c r="S1" s="4"/>
      <c r="T1" s="4"/>
      <c r="U1" s="4"/>
      <c r="V1" s="4" t="s">
        <v>3</v>
      </c>
      <c r="W1" s="4"/>
      <c r="X1" s="4"/>
      <c r="Y1" s="4"/>
      <c r="Z1" s="4"/>
      <c r="AA1" s="4"/>
      <c r="AB1" s="4"/>
      <c r="AC1" s="4" t="s">
        <v>4</v>
      </c>
      <c r="AD1" s="4"/>
      <c r="AE1" s="4"/>
      <c r="AF1" s="4"/>
      <c r="AG1" s="4"/>
      <c r="AH1" s="4"/>
      <c r="AI1" s="4"/>
      <c r="AJ1" s="5"/>
      <c r="AK1" s="6"/>
      <c r="AL1" s="6"/>
      <c r="AM1" s="6"/>
      <c r="AN1" s="6"/>
      <c r="AO1" s="6"/>
      <c r="AP1" s="6"/>
      <c r="AQ1" s="7"/>
      <c r="AY1">
        <f>A4</f>
        <v>2011</v>
      </c>
    </row>
    <row r="2" spans="1:51" ht="12.75">
      <c r="A2" s="8"/>
      <c r="B2" s="9"/>
      <c r="C2" s="10"/>
      <c r="D2" s="11">
        <f>DATE(A4,B4,1)</f>
        <v>40544</v>
      </c>
      <c r="E2" s="11">
        <f>D2+1</f>
        <v>40545</v>
      </c>
      <c r="F2" s="11">
        <f t="shared" ref="F2:U3" si="0">E2+1</f>
        <v>40546</v>
      </c>
      <c r="G2" s="11">
        <f t="shared" si="0"/>
        <v>40547</v>
      </c>
      <c r="H2" s="11">
        <f t="shared" si="0"/>
        <v>40548</v>
      </c>
      <c r="I2" s="11">
        <f t="shared" si="0"/>
        <v>40549</v>
      </c>
      <c r="J2" s="11">
        <f t="shared" si="0"/>
        <v>40550</v>
      </c>
      <c r="K2" s="11">
        <f t="shared" si="0"/>
        <v>40551</v>
      </c>
      <c r="L2" s="11">
        <f t="shared" si="0"/>
        <v>40552</v>
      </c>
      <c r="M2" s="11">
        <f t="shared" si="0"/>
        <v>40553</v>
      </c>
      <c r="N2" s="11">
        <f t="shared" si="0"/>
        <v>40554</v>
      </c>
      <c r="O2" s="11">
        <f t="shared" si="0"/>
        <v>40555</v>
      </c>
      <c r="P2" s="11">
        <f t="shared" si="0"/>
        <v>40556</v>
      </c>
      <c r="Q2" s="11">
        <f t="shared" si="0"/>
        <v>40557</v>
      </c>
      <c r="R2" s="11">
        <f t="shared" si="0"/>
        <v>40558</v>
      </c>
      <c r="S2" s="11">
        <f t="shared" si="0"/>
        <v>40559</v>
      </c>
      <c r="T2" s="11">
        <f t="shared" si="0"/>
        <v>40560</v>
      </c>
      <c r="U2" s="11">
        <f t="shared" si="0"/>
        <v>40561</v>
      </c>
      <c r="V2" s="11">
        <f t="shared" ref="V2:AH3" si="1">U2+1</f>
        <v>40562</v>
      </c>
      <c r="W2" s="11">
        <f t="shared" si="1"/>
        <v>40563</v>
      </c>
      <c r="X2" s="11">
        <f t="shared" si="1"/>
        <v>40564</v>
      </c>
      <c r="Y2" s="11">
        <f t="shared" si="1"/>
        <v>40565</v>
      </c>
      <c r="Z2" s="11">
        <f t="shared" si="1"/>
        <v>40566</v>
      </c>
      <c r="AA2" s="11">
        <f t="shared" si="1"/>
        <v>40567</v>
      </c>
      <c r="AB2" s="11">
        <f t="shared" si="1"/>
        <v>40568</v>
      </c>
      <c r="AC2" s="11">
        <f t="shared" si="1"/>
        <v>40569</v>
      </c>
      <c r="AD2" s="11">
        <f t="shared" si="1"/>
        <v>40570</v>
      </c>
      <c r="AE2" s="11">
        <f t="shared" si="1"/>
        <v>40571</v>
      </c>
      <c r="AF2" s="11">
        <f t="shared" si="1"/>
        <v>40572</v>
      </c>
      <c r="AG2" s="11">
        <f t="shared" si="1"/>
        <v>40573</v>
      </c>
      <c r="AH2" s="11">
        <f t="shared" si="1"/>
        <v>40574</v>
      </c>
      <c r="AI2" s="12" t="s">
        <v>5</v>
      </c>
      <c r="AJ2" s="12" t="s">
        <v>6</v>
      </c>
      <c r="AK2" s="12" t="s">
        <v>7</v>
      </c>
      <c r="AL2" s="12" t="s">
        <v>8</v>
      </c>
      <c r="AM2" s="12" t="s">
        <v>9</v>
      </c>
      <c r="AN2" s="12" t="s">
        <v>10</v>
      </c>
      <c r="AO2" s="12" t="s">
        <v>11</v>
      </c>
      <c r="AP2" s="12" t="s">
        <v>12</v>
      </c>
      <c r="AQ2" s="13" t="s">
        <v>13</v>
      </c>
      <c r="AV2" s="14"/>
      <c r="AW2" s="15"/>
    </row>
    <row r="3" spans="1:51" ht="12.75">
      <c r="A3" s="16"/>
      <c r="B3" s="17"/>
      <c r="C3" s="18"/>
      <c r="D3" s="19">
        <f>DATE(A4,B4,1)</f>
        <v>40544</v>
      </c>
      <c r="E3" s="19">
        <f>D3+1</f>
        <v>40545</v>
      </c>
      <c r="F3" s="19">
        <f t="shared" si="0"/>
        <v>40546</v>
      </c>
      <c r="G3" s="19">
        <f t="shared" si="0"/>
        <v>40547</v>
      </c>
      <c r="H3" s="19">
        <f t="shared" si="0"/>
        <v>40548</v>
      </c>
      <c r="I3" s="19">
        <f t="shared" si="0"/>
        <v>40549</v>
      </c>
      <c r="J3" s="19">
        <f t="shared" si="0"/>
        <v>40550</v>
      </c>
      <c r="K3" s="19">
        <f t="shared" si="0"/>
        <v>40551</v>
      </c>
      <c r="L3" s="19">
        <f t="shared" si="0"/>
        <v>40552</v>
      </c>
      <c r="M3" s="19">
        <f t="shared" si="0"/>
        <v>40553</v>
      </c>
      <c r="N3" s="19">
        <f t="shared" si="0"/>
        <v>40554</v>
      </c>
      <c r="O3" s="19">
        <f t="shared" si="0"/>
        <v>40555</v>
      </c>
      <c r="P3" s="19">
        <f t="shared" si="0"/>
        <v>40556</v>
      </c>
      <c r="Q3" s="19">
        <f t="shared" si="0"/>
        <v>40557</v>
      </c>
      <c r="R3" s="19">
        <f t="shared" si="0"/>
        <v>40558</v>
      </c>
      <c r="S3" s="19">
        <f t="shared" si="0"/>
        <v>40559</v>
      </c>
      <c r="T3" s="19">
        <f t="shared" si="0"/>
        <v>40560</v>
      </c>
      <c r="U3" s="19">
        <f t="shared" si="0"/>
        <v>40561</v>
      </c>
      <c r="V3" s="19">
        <f t="shared" si="1"/>
        <v>40562</v>
      </c>
      <c r="W3" s="19">
        <f t="shared" si="1"/>
        <v>40563</v>
      </c>
      <c r="X3" s="19">
        <f t="shared" si="1"/>
        <v>40564</v>
      </c>
      <c r="Y3" s="19">
        <f t="shared" si="1"/>
        <v>40565</v>
      </c>
      <c r="Z3" s="19">
        <f t="shared" si="1"/>
        <v>40566</v>
      </c>
      <c r="AA3" s="19">
        <f t="shared" si="1"/>
        <v>40567</v>
      </c>
      <c r="AB3" s="19">
        <f t="shared" si="1"/>
        <v>40568</v>
      </c>
      <c r="AC3" s="19">
        <f t="shared" si="1"/>
        <v>40569</v>
      </c>
      <c r="AD3" s="19">
        <f t="shared" si="1"/>
        <v>40570</v>
      </c>
      <c r="AE3" s="19">
        <f t="shared" si="1"/>
        <v>40571</v>
      </c>
      <c r="AF3" s="19">
        <f t="shared" si="1"/>
        <v>40572</v>
      </c>
      <c r="AG3" s="19">
        <f t="shared" si="1"/>
        <v>40573</v>
      </c>
      <c r="AH3" s="19">
        <f t="shared" si="1"/>
        <v>40574</v>
      </c>
      <c r="AI3" s="20"/>
      <c r="AJ3" s="20"/>
      <c r="AK3" s="20"/>
      <c r="AL3" s="20"/>
      <c r="AM3" s="20"/>
      <c r="AN3" s="20"/>
      <c r="AO3" s="20"/>
      <c r="AP3" s="20"/>
      <c r="AQ3" s="21"/>
      <c r="AV3" s="14"/>
      <c r="AW3" s="22"/>
    </row>
    <row r="4" spans="1:51">
      <c r="A4" s="23">
        <f>[1]Données!E2</f>
        <v>2011</v>
      </c>
      <c r="B4" s="24">
        <v>1</v>
      </c>
      <c r="D4" s="26"/>
      <c r="E4" s="26"/>
      <c r="F4" s="26" t="s">
        <v>14</v>
      </c>
      <c r="G4" s="26"/>
      <c r="H4" s="26"/>
      <c r="I4" s="26"/>
      <c r="J4" s="26"/>
      <c r="K4" s="26"/>
      <c r="L4" s="26"/>
      <c r="M4" s="26"/>
      <c r="N4" s="26"/>
      <c r="O4" s="26"/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  <c r="AH4" s="26"/>
      <c r="AV4" s="14"/>
      <c r="AW4" s="22"/>
    </row>
    <row r="5" spans="1:51" ht="20.100000000000001" customHeight="1">
      <c r="A5" s="28" t="s">
        <v>15</v>
      </c>
      <c r="B5" s="29">
        <f>DATE(A4,B4,1)</f>
        <v>40544</v>
      </c>
      <c r="C5" s="28"/>
      <c r="D5" s="30"/>
      <c r="E5" s="30"/>
      <c r="F5" s="30"/>
      <c r="G5" s="30"/>
      <c r="H5" s="30"/>
      <c r="I5" s="30"/>
      <c r="J5" s="30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  <c r="AF5" s="30"/>
      <c r="AG5" s="30"/>
      <c r="AH5" s="30"/>
      <c r="AV5" s="14"/>
      <c r="AW5" s="31"/>
    </row>
    <row r="6" spans="1:51" ht="20.100000000000001" customHeight="1">
      <c r="A6" s="32" t="s">
        <v>16</v>
      </c>
      <c r="B6" s="33"/>
      <c r="C6" s="34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6"/>
      <c r="AV6" s="14"/>
      <c r="AW6" s="31"/>
    </row>
    <row r="7" spans="1:51" ht="20.100000000000001" customHeight="1">
      <c r="A7" s="37" t="s">
        <v>17</v>
      </c>
      <c r="B7" s="38"/>
      <c r="C7" s="39" t="s">
        <v>18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40"/>
      <c r="Q7" s="40"/>
      <c r="R7" s="40"/>
      <c r="S7" s="40"/>
      <c r="T7" s="40"/>
      <c r="U7" s="40"/>
      <c r="V7" s="40"/>
      <c r="W7" s="40"/>
      <c r="X7" s="40"/>
      <c r="Y7" s="40"/>
      <c r="Z7" s="40"/>
      <c r="AA7" s="40"/>
      <c r="AB7" s="40"/>
      <c r="AC7" s="40"/>
      <c r="AD7" s="41"/>
      <c r="AE7" s="41"/>
      <c r="AF7" s="41"/>
      <c r="AG7" s="41"/>
      <c r="AH7" s="41"/>
      <c r="AI7" s="12">
        <f t="shared" ref="AI7:AI15" si="2">COUNTIF(D7:AH7,"CA")</f>
        <v>0</v>
      </c>
      <c r="AJ7" s="12">
        <f t="shared" ref="AJ7:AJ15" si="3">COUNTIF(D7:AH7,"Rcy")</f>
        <v>0</v>
      </c>
      <c r="AK7" s="12">
        <f t="shared" ref="AK7:AK15" si="4">COUNTIF(D7:AH7,"RC")</f>
        <v>0</v>
      </c>
      <c r="AL7" s="12">
        <f t="shared" ref="AL7:AL15" si="5">COUNTIF(D7:AH7,"ASA")</f>
        <v>0</v>
      </c>
      <c r="AM7" s="12">
        <f t="shared" ref="AM7:AM15" si="6">COUNTIF(D7:AH7,"CM")</f>
        <v>0</v>
      </c>
      <c r="AN7" s="12">
        <f t="shared" ref="AN7:AN15" si="7">COUNTIF(D7:AH7,"JAS")</f>
        <v>0</v>
      </c>
      <c r="AO7" s="12">
        <f t="shared" ref="AO7:AO15" si="8">COUNTIF(D7:AH7,"F")</f>
        <v>0</v>
      </c>
      <c r="AP7" s="12">
        <f t="shared" ref="AP7:AP15" si="9">COUNTIF(D7:AH7,"AT")</f>
        <v>0</v>
      </c>
      <c r="AQ7" s="12">
        <f>COUNTIF(D7:AH7,"FQ")</f>
        <v>0</v>
      </c>
      <c r="AR7" s="13">
        <f t="shared" ref="AR7:AR15" si="10">AK7*6.56</f>
        <v>0</v>
      </c>
    </row>
    <row r="8" spans="1:51" ht="20.100000000000001" customHeight="1">
      <c r="A8" s="42" t="s">
        <v>19</v>
      </c>
      <c r="B8" s="43"/>
      <c r="C8" s="44">
        <v>1</v>
      </c>
      <c r="D8" s="45"/>
      <c r="E8" s="45"/>
      <c r="F8" s="45"/>
      <c r="G8" s="45">
        <v>1</v>
      </c>
      <c r="H8" s="45"/>
      <c r="I8" s="45"/>
      <c r="J8" s="45"/>
      <c r="K8" s="45"/>
      <c r="L8" s="45"/>
      <c r="M8" s="45"/>
      <c r="N8" s="45"/>
      <c r="O8" s="45"/>
      <c r="P8" s="45"/>
      <c r="Q8" s="45"/>
      <c r="R8" s="45"/>
      <c r="S8" s="45"/>
      <c r="T8" s="45"/>
      <c r="U8" s="45"/>
      <c r="V8" s="45"/>
      <c r="W8" s="45"/>
      <c r="X8" s="45"/>
      <c r="Y8" s="45"/>
      <c r="Z8" s="45"/>
      <c r="AA8" s="45"/>
      <c r="AB8" s="45"/>
      <c r="AC8" s="45"/>
      <c r="AD8" s="45"/>
      <c r="AE8" s="45"/>
      <c r="AF8" s="45"/>
      <c r="AG8" s="45"/>
      <c r="AH8" s="45"/>
      <c r="AI8" s="12">
        <f t="shared" si="2"/>
        <v>0</v>
      </c>
      <c r="AJ8" s="12">
        <f t="shared" si="3"/>
        <v>0</v>
      </c>
      <c r="AK8" s="12">
        <f t="shared" si="4"/>
        <v>0</v>
      </c>
      <c r="AL8" s="12">
        <f t="shared" si="5"/>
        <v>0</v>
      </c>
      <c r="AM8" s="12">
        <f t="shared" si="6"/>
        <v>0</v>
      </c>
      <c r="AN8" s="12">
        <f t="shared" si="7"/>
        <v>0</v>
      </c>
      <c r="AO8" s="12">
        <f t="shared" si="8"/>
        <v>0</v>
      </c>
      <c r="AP8" s="12">
        <f t="shared" si="9"/>
        <v>0</v>
      </c>
      <c r="AQ8" s="12"/>
      <c r="AR8" s="13">
        <f t="shared" si="10"/>
        <v>0</v>
      </c>
    </row>
    <row r="9" spans="1:51" ht="20.100000000000001" customHeight="1">
      <c r="A9" s="8" t="s">
        <v>20</v>
      </c>
      <c r="B9" s="46"/>
      <c r="C9" s="10">
        <v>2</v>
      </c>
      <c r="D9" s="47"/>
      <c r="E9" s="47"/>
      <c r="F9" s="47">
        <v>2</v>
      </c>
      <c r="G9" s="47">
        <v>2</v>
      </c>
      <c r="H9" s="47"/>
      <c r="I9" s="47"/>
      <c r="J9" s="47"/>
      <c r="K9" s="47"/>
      <c r="L9" s="47"/>
      <c r="M9" s="47"/>
      <c r="N9" s="47"/>
      <c r="O9" s="47"/>
      <c r="P9" s="47"/>
      <c r="Q9" s="47"/>
      <c r="R9" s="47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8"/>
      <c r="AE9" s="48"/>
      <c r="AF9" s="48"/>
      <c r="AG9" s="48"/>
      <c r="AH9" s="48"/>
      <c r="AI9" s="12">
        <f t="shared" si="2"/>
        <v>0</v>
      </c>
      <c r="AJ9" s="12">
        <f t="shared" si="3"/>
        <v>0</v>
      </c>
      <c r="AK9" s="12">
        <f t="shared" si="4"/>
        <v>0</v>
      </c>
      <c r="AL9" s="12">
        <f t="shared" si="5"/>
        <v>0</v>
      </c>
      <c r="AM9" s="12">
        <f t="shared" si="6"/>
        <v>0</v>
      </c>
      <c r="AN9" s="12">
        <f t="shared" si="7"/>
        <v>0</v>
      </c>
      <c r="AO9" s="12">
        <f t="shared" si="8"/>
        <v>0</v>
      </c>
      <c r="AP9" s="12">
        <f t="shared" si="9"/>
        <v>0</v>
      </c>
      <c r="AQ9" s="12"/>
      <c r="AR9" s="13">
        <f t="shared" si="10"/>
        <v>0</v>
      </c>
    </row>
    <row r="10" spans="1:51" ht="20.100000000000001" customHeight="1">
      <c r="A10" s="8" t="s">
        <v>20</v>
      </c>
      <c r="B10" s="46"/>
      <c r="C10" s="10">
        <v>3</v>
      </c>
      <c r="D10" s="47"/>
      <c r="E10" s="47"/>
      <c r="F10" s="47">
        <v>3</v>
      </c>
      <c r="G10" s="47">
        <v>3</v>
      </c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  <c r="W10" s="47"/>
      <c r="X10" s="47"/>
      <c r="Y10" s="47"/>
      <c r="Z10" s="47"/>
      <c r="AA10" s="47"/>
      <c r="AB10" s="47"/>
      <c r="AC10" s="47"/>
      <c r="AD10" s="48"/>
      <c r="AE10" s="48"/>
      <c r="AF10" s="48"/>
      <c r="AG10" s="48"/>
      <c r="AH10" s="48"/>
      <c r="AI10" s="12">
        <f t="shared" si="2"/>
        <v>0</v>
      </c>
      <c r="AJ10" s="12">
        <f t="shared" si="3"/>
        <v>0</v>
      </c>
      <c r="AK10" s="12">
        <f t="shared" si="4"/>
        <v>0</v>
      </c>
      <c r="AL10" s="12">
        <f t="shared" si="5"/>
        <v>0</v>
      </c>
      <c r="AM10" s="12">
        <f t="shared" si="6"/>
        <v>0</v>
      </c>
      <c r="AN10" s="12">
        <f t="shared" si="7"/>
        <v>0</v>
      </c>
      <c r="AO10" s="12">
        <f t="shared" si="8"/>
        <v>0</v>
      </c>
      <c r="AP10" s="12">
        <f t="shared" si="9"/>
        <v>0</v>
      </c>
      <c r="AQ10" s="12"/>
      <c r="AR10" s="13">
        <f t="shared" si="10"/>
        <v>0</v>
      </c>
    </row>
    <row r="11" spans="1:51" ht="20.100000000000001" customHeight="1">
      <c r="A11" s="8" t="s">
        <v>20</v>
      </c>
      <c r="B11" s="46"/>
      <c r="C11" s="10">
        <v>4</v>
      </c>
      <c r="D11" s="47"/>
      <c r="E11" s="47"/>
      <c r="F11" s="47">
        <v>4</v>
      </c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  <c r="W11" s="47"/>
      <c r="X11" s="47"/>
      <c r="Y11" s="47"/>
      <c r="Z11" s="47"/>
      <c r="AA11" s="47"/>
      <c r="AB11" s="47"/>
      <c r="AC11" s="47"/>
      <c r="AD11" s="48"/>
      <c r="AE11" s="48"/>
      <c r="AF11" s="48"/>
      <c r="AG11" s="48"/>
      <c r="AH11" s="48"/>
      <c r="AI11" s="12">
        <f t="shared" si="2"/>
        <v>0</v>
      </c>
      <c r="AJ11" s="12">
        <f t="shared" si="3"/>
        <v>0</v>
      </c>
      <c r="AK11" s="12">
        <f t="shared" si="4"/>
        <v>0</v>
      </c>
      <c r="AL11" s="12">
        <f t="shared" si="5"/>
        <v>0</v>
      </c>
      <c r="AM11" s="12">
        <f t="shared" si="6"/>
        <v>0</v>
      </c>
      <c r="AN11" s="12">
        <f t="shared" si="7"/>
        <v>0</v>
      </c>
      <c r="AO11" s="12">
        <f t="shared" si="8"/>
        <v>0</v>
      </c>
      <c r="AP11" s="12">
        <f t="shared" si="9"/>
        <v>0</v>
      </c>
      <c r="AQ11" s="12"/>
      <c r="AR11" s="13">
        <f t="shared" si="10"/>
        <v>0</v>
      </c>
    </row>
    <row r="12" spans="1:51" ht="20.100000000000001" customHeight="1">
      <c r="A12" s="8" t="s">
        <v>20</v>
      </c>
      <c r="B12" s="46"/>
      <c r="C12" s="10">
        <v>32</v>
      </c>
      <c r="D12" s="47"/>
      <c r="E12" s="47"/>
      <c r="F12" s="47">
        <v>32</v>
      </c>
      <c r="G12" s="47">
        <v>32</v>
      </c>
      <c r="H12" s="47"/>
      <c r="I12" s="47"/>
      <c r="J12" s="47"/>
      <c r="K12" s="47"/>
      <c r="L12" s="47"/>
      <c r="M12" s="47"/>
      <c r="N12" s="47"/>
      <c r="O12" s="47"/>
      <c r="P12" s="47"/>
      <c r="Q12" s="47"/>
      <c r="R12" s="47"/>
      <c r="S12" s="47"/>
      <c r="T12" s="47"/>
      <c r="U12" s="47"/>
      <c r="V12" s="47"/>
      <c r="W12" s="47"/>
      <c r="X12" s="47"/>
      <c r="Y12" s="47"/>
      <c r="Z12" s="47"/>
      <c r="AA12" s="47"/>
      <c r="AB12" s="47"/>
      <c r="AC12" s="47"/>
      <c r="AD12" s="48"/>
      <c r="AE12" s="48"/>
      <c r="AF12" s="48"/>
      <c r="AG12" s="48"/>
      <c r="AH12" s="48"/>
      <c r="AI12" s="12">
        <f t="shared" si="2"/>
        <v>0</v>
      </c>
      <c r="AJ12" s="12">
        <f t="shared" si="3"/>
        <v>0</v>
      </c>
      <c r="AK12" s="12">
        <f t="shared" si="4"/>
        <v>0</v>
      </c>
      <c r="AL12" s="12">
        <f t="shared" si="5"/>
        <v>0</v>
      </c>
      <c r="AM12" s="12">
        <f t="shared" si="6"/>
        <v>0</v>
      </c>
      <c r="AN12" s="12">
        <f t="shared" si="7"/>
        <v>0</v>
      </c>
      <c r="AO12" s="12">
        <f t="shared" si="8"/>
        <v>0</v>
      </c>
      <c r="AP12" s="12">
        <f t="shared" si="9"/>
        <v>0</v>
      </c>
      <c r="AQ12" s="12"/>
      <c r="AR12" s="13">
        <f t="shared" si="10"/>
        <v>0</v>
      </c>
    </row>
    <row r="13" spans="1:51" ht="20.100000000000001" customHeight="1">
      <c r="A13" s="8" t="s">
        <v>20</v>
      </c>
      <c r="B13" s="46"/>
      <c r="C13" s="10">
        <v>33</v>
      </c>
      <c r="D13" s="47"/>
      <c r="E13" s="47"/>
      <c r="F13" s="47"/>
      <c r="G13" s="47">
        <v>33</v>
      </c>
      <c r="H13" s="47"/>
      <c r="I13" s="47"/>
      <c r="J13" s="47"/>
      <c r="K13" s="47"/>
      <c r="L13" s="47"/>
      <c r="M13" s="47"/>
      <c r="N13" s="47"/>
      <c r="O13" s="47"/>
      <c r="P13" s="47"/>
      <c r="Q13" s="47"/>
      <c r="R13" s="47"/>
      <c r="S13" s="47"/>
      <c r="T13" s="47"/>
      <c r="U13" s="47"/>
      <c r="V13" s="47"/>
      <c r="W13" s="47"/>
      <c r="X13" s="47"/>
      <c r="Y13" s="47"/>
      <c r="Z13" s="47"/>
      <c r="AA13" s="47"/>
      <c r="AB13" s="47"/>
      <c r="AC13" s="47"/>
      <c r="AD13" s="48"/>
      <c r="AE13" s="48"/>
      <c r="AF13" s="48"/>
      <c r="AG13" s="48"/>
      <c r="AH13" s="48"/>
      <c r="AI13" s="12">
        <f t="shared" si="2"/>
        <v>0</v>
      </c>
      <c r="AJ13" s="12">
        <f t="shared" si="3"/>
        <v>0</v>
      </c>
      <c r="AK13" s="12">
        <f t="shared" si="4"/>
        <v>0</v>
      </c>
      <c r="AL13" s="12">
        <f t="shared" si="5"/>
        <v>0</v>
      </c>
      <c r="AM13" s="12">
        <f t="shared" si="6"/>
        <v>0</v>
      </c>
      <c r="AN13" s="12">
        <f t="shared" si="7"/>
        <v>0</v>
      </c>
      <c r="AO13" s="12">
        <f t="shared" si="8"/>
        <v>0</v>
      </c>
      <c r="AP13" s="12">
        <f t="shared" si="9"/>
        <v>0</v>
      </c>
      <c r="AQ13" s="12"/>
      <c r="AR13" s="13">
        <f t="shared" si="10"/>
        <v>0</v>
      </c>
    </row>
    <row r="14" spans="1:51" ht="20.100000000000001" customHeight="1">
      <c r="A14" s="8" t="s">
        <v>20</v>
      </c>
      <c r="B14" s="46"/>
      <c r="C14" s="10">
        <v>7</v>
      </c>
      <c r="D14" s="47"/>
      <c r="E14" s="47"/>
      <c r="F14" s="47">
        <v>7</v>
      </c>
      <c r="G14" s="47">
        <v>7</v>
      </c>
      <c r="H14" s="47"/>
      <c r="I14" s="47"/>
      <c r="J14" s="47"/>
      <c r="K14" s="47"/>
      <c r="L14" s="47"/>
      <c r="M14" s="47"/>
      <c r="N14" s="47"/>
      <c r="O14" s="47"/>
      <c r="P14" s="47"/>
      <c r="Q14" s="47"/>
      <c r="R14" s="47"/>
      <c r="S14" s="47"/>
      <c r="T14" s="47"/>
      <c r="U14" s="47"/>
      <c r="V14" s="47"/>
      <c r="W14" s="47"/>
      <c r="X14" s="47"/>
      <c r="Y14" s="47"/>
      <c r="Z14" s="47"/>
      <c r="AA14" s="47"/>
      <c r="AB14" s="47"/>
      <c r="AC14" s="47"/>
      <c r="AD14" s="48"/>
      <c r="AE14" s="48"/>
      <c r="AF14" s="48"/>
      <c r="AG14" s="48"/>
      <c r="AH14" s="48"/>
      <c r="AI14" s="12">
        <f t="shared" si="2"/>
        <v>0</v>
      </c>
      <c r="AJ14" s="12">
        <f t="shared" si="3"/>
        <v>0</v>
      </c>
      <c r="AK14" s="12">
        <f t="shared" si="4"/>
        <v>0</v>
      </c>
      <c r="AL14" s="12">
        <f t="shared" si="5"/>
        <v>0</v>
      </c>
      <c r="AM14" s="12">
        <f t="shared" si="6"/>
        <v>0</v>
      </c>
      <c r="AN14" s="12">
        <f t="shared" si="7"/>
        <v>0</v>
      </c>
      <c r="AO14" s="12">
        <f t="shared" si="8"/>
        <v>0</v>
      </c>
      <c r="AP14" s="12">
        <f t="shared" si="9"/>
        <v>0</v>
      </c>
      <c r="AQ14" s="12"/>
      <c r="AR14" s="13">
        <f t="shared" si="10"/>
        <v>0</v>
      </c>
    </row>
    <row r="15" spans="1:51" ht="20.100000000000001" customHeight="1">
      <c r="A15" s="8" t="s">
        <v>21</v>
      </c>
      <c r="B15" s="9"/>
      <c r="C15" s="10">
        <v>8</v>
      </c>
      <c r="D15" s="49"/>
      <c r="E15" s="49"/>
      <c r="F15" s="49">
        <v>8</v>
      </c>
      <c r="G15" s="49">
        <v>8</v>
      </c>
      <c r="H15" s="49"/>
      <c r="I15" s="49"/>
      <c r="J15" s="49"/>
      <c r="K15" s="49"/>
      <c r="L15" s="47"/>
      <c r="M15" s="49"/>
      <c r="N15" s="49"/>
      <c r="O15" s="47"/>
      <c r="P15" s="47"/>
      <c r="Q15" s="47"/>
      <c r="R15" s="47"/>
      <c r="S15" s="47"/>
      <c r="T15" s="47"/>
      <c r="U15" s="47"/>
      <c r="V15" s="47"/>
      <c r="W15" s="47"/>
      <c r="X15" s="47"/>
      <c r="Y15" s="47"/>
      <c r="Z15" s="47"/>
      <c r="AA15" s="47"/>
      <c r="AB15" s="47"/>
      <c r="AC15" s="47"/>
      <c r="AD15" s="47"/>
      <c r="AE15" s="47"/>
      <c r="AF15" s="47"/>
      <c r="AG15" s="47"/>
      <c r="AH15" s="47"/>
      <c r="AI15" s="12">
        <f t="shared" si="2"/>
        <v>0</v>
      </c>
      <c r="AJ15" s="12">
        <f t="shared" si="3"/>
        <v>0</v>
      </c>
      <c r="AK15" s="12">
        <f t="shared" si="4"/>
        <v>0</v>
      </c>
      <c r="AL15" s="12">
        <f t="shared" si="5"/>
        <v>0</v>
      </c>
      <c r="AM15" s="12">
        <f t="shared" si="6"/>
        <v>0</v>
      </c>
      <c r="AN15" s="12">
        <f t="shared" si="7"/>
        <v>0</v>
      </c>
      <c r="AO15" s="12">
        <f t="shared" si="8"/>
        <v>0</v>
      </c>
      <c r="AP15" s="12">
        <f t="shared" si="9"/>
        <v>0</v>
      </c>
      <c r="AQ15" s="12"/>
      <c r="AR15" s="13">
        <f t="shared" si="10"/>
        <v>0</v>
      </c>
    </row>
    <row r="16" spans="1:51" ht="20.100000000000001" customHeight="1" thickBot="1">
      <c r="A16" s="50" t="s">
        <v>16</v>
      </c>
      <c r="B16" s="51"/>
      <c r="C16" s="52"/>
      <c r="D16" s="53"/>
      <c r="E16" s="53"/>
      <c r="F16" s="53"/>
      <c r="G16" s="53"/>
      <c r="H16" s="53"/>
      <c r="I16" s="53"/>
      <c r="J16" s="53"/>
      <c r="K16" s="53"/>
      <c r="L16" s="53"/>
      <c r="M16" s="53"/>
      <c r="N16" s="53"/>
      <c r="O16" s="53"/>
      <c r="P16" s="53"/>
      <c r="Q16" s="53"/>
      <c r="R16" s="53"/>
      <c r="S16" s="53"/>
      <c r="T16" s="53"/>
      <c r="U16" s="53"/>
      <c r="V16" s="53"/>
      <c r="W16" s="53"/>
      <c r="X16" s="53"/>
      <c r="Y16" s="53"/>
      <c r="Z16" s="53"/>
      <c r="AA16" s="53"/>
      <c r="AB16" s="53"/>
      <c r="AC16" s="53"/>
      <c r="AD16" s="53"/>
      <c r="AE16" s="53"/>
      <c r="AF16" s="53"/>
      <c r="AG16" s="53"/>
      <c r="AH16" s="53"/>
      <c r="AI16" s="53"/>
      <c r="AJ16" s="53"/>
      <c r="AK16" s="53"/>
      <c r="AL16" s="53"/>
      <c r="AM16" s="53"/>
      <c r="AN16" s="53"/>
      <c r="AO16" s="53"/>
      <c r="AP16" s="53"/>
      <c r="AQ16" s="53"/>
      <c r="AR16" s="54"/>
    </row>
    <row r="17" spans="1:49" ht="20.100000000000001" customHeight="1">
      <c r="A17" s="55" t="s">
        <v>22</v>
      </c>
      <c r="B17" s="29">
        <f>DATE([1]Données!$E$2,$B$4,1)</f>
        <v>40544</v>
      </c>
      <c r="C17" s="56"/>
      <c r="D17" s="57"/>
      <c r="E17" s="57"/>
      <c r="F17" s="57"/>
      <c r="G17" s="57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4"/>
    </row>
    <row r="18" spans="1:49" ht="20.100000000000001" customHeight="1">
      <c r="A18" s="37" t="s">
        <v>17</v>
      </c>
      <c r="B18" s="38"/>
      <c r="C18" s="39" t="s">
        <v>18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0"/>
      <c r="T18" s="40"/>
      <c r="U18" s="40"/>
      <c r="V18" s="40"/>
      <c r="W18" s="40"/>
      <c r="X18" s="40"/>
      <c r="Y18" s="40"/>
      <c r="Z18" s="40"/>
      <c r="AA18" s="40"/>
      <c r="AB18" s="40"/>
      <c r="AC18" s="40"/>
      <c r="AD18" s="41"/>
      <c r="AE18" s="41"/>
      <c r="AF18" s="41"/>
      <c r="AG18" s="41"/>
      <c r="AH18" s="41"/>
      <c r="AI18" s="12">
        <f t="shared" ref="AI18:AI25" si="11">COUNTIF(D18:AH18,"CA")</f>
        <v>0</v>
      </c>
      <c r="AJ18" s="12">
        <f t="shared" ref="AJ18:AJ25" si="12">COUNTIF(D18:AH18,"Rcy")</f>
        <v>0</v>
      </c>
      <c r="AK18" s="12">
        <f t="shared" ref="AK18:AK25" si="13">COUNTIF(D18:AH18,"RC")</f>
        <v>0</v>
      </c>
      <c r="AL18" s="12">
        <f t="shared" ref="AL18:AL25" si="14">COUNTIF(D18:AH18,"ASA")</f>
        <v>0</v>
      </c>
      <c r="AM18" s="12">
        <f t="shared" ref="AM18:AM25" si="15">COUNTIF(D18:AH18,"CM")</f>
        <v>0</v>
      </c>
      <c r="AN18" s="12">
        <f t="shared" ref="AN18:AN25" si="16">COUNTIF(D18:AH18,"JAS")</f>
        <v>0</v>
      </c>
      <c r="AO18" s="12">
        <f t="shared" ref="AO18:AO25" si="17">COUNTIF(D18:AH18,"F")</f>
        <v>0</v>
      </c>
      <c r="AP18" s="12">
        <f t="shared" ref="AP18:AP25" si="18">COUNTIF(D18:AH18,"AT")</f>
        <v>0</v>
      </c>
      <c r="AQ18" s="12">
        <f>COUNTIF(D18:AH18,"FQ")</f>
        <v>0</v>
      </c>
      <c r="AR18" s="13">
        <f t="shared" ref="AR18:AR25" si="19">AK18*6.56</f>
        <v>0</v>
      </c>
    </row>
    <row r="19" spans="1:49" ht="20.100000000000001" customHeight="1">
      <c r="A19" s="42" t="s">
        <v>19</v>
      </c>
      <c r="B19" s="43"/>
      <c r="C19" s="44">
        <v>9</v>
      </c>
      <c r="D19" s="45"/>
      <c r="E19" s="45"/>
      <c r="F19" s="45"/>
      <c r="G19" s="45">
        <v>9</v>
      </c>
      <c r="H19" s="45"/>
      <c r="I19" s="45"/>
      <c r="J19" s="45"/>
      <c r="K19" s="45"/>
      <c r="L19" s="45"/>
      <c r="M19" s="45"/>
      <c r="N19" s="45"/>
      <c r="O19" s="45"/>
      <c r="P19" s="45"/>
      <c r="Q19" s="45"/>
      <c r="R19" s="45"/>
      <c r="S19" s="45"/>
      <c r="T19" s="45"/>
      <c r="U19" s="45"/>
      <c r="V19" s="45"/>
      <c r="W19" s="45"/>
      <c r="X19" s="45"/>
      <c r="Y19" s="45"/>
      <c r="Z19" s="45"/>
      <c r="AA19" s="45"/>
      <c r="AB19" s="45"/>
      <c r="AC19" s="45"/>
      <c r="AD19" s="45"/>
      <c r="AE19" s="45"/>
      <c r="AF19" s="45"/>
      <c r="AG19" s="45"/>
      <c r="AH19" s="45"/>
      <c r="AI19" s="12">
        <f t="shared" si="11"/>
        <v>0</v>
      </c>
      <c r="AJ19" s="12">
        <f t="shared" si="12"/>
        <v>0</v>
      </c>
      <c r="AK19" s="12">
        <f t="shared" si="13"/>
        <v>0</v>
      </c>
      <c r="AL19" s="12">
        <f t="shared" si="14"/>
        <v>0</v>
      </c>
      <c r="AM19" s="12">
        <f t="shared" si="15"/>
        <v>0</v>
      </c>
      <c r="AN19" s="12">
        <f t="shared" si="16"/>
        <v>0</v>
      </c>
      <c r="AO19" s="12">
        <f t="shared" si="17"/>
        <v>0</v>
      </c>
      <c r="AP19" s="12">
        <f t="shared" si="18"/>
        <v>0</v>
      </c>
      <c r="AQ19" s="12"/>
      <c r="AR19" s="13">
        <f t="shared" si="19"/>
        <v>0</v>
      </c>
    </row>
    <row r="20" spans="1:49" ht="20.100000000000001" customHeight="1">
      <c r="A20" s="8" t="s">
        <v>20</v>
      </c>
      <c r="B20" s="46"/>
      <c r="C20" s="10">
        <v>10</v>
      </c>
      <c r="D20" s="47"/>
      <c r="E20" s="47"/>
      <c r="F20" s="47">
        <v>10</v>
      </c>
      <c r="G20" s="47">
        <v>10</v>
      </c>
      <c r="H20" s="47"/>
      <c r="I20" s="47"/>
      <c r="J20" s="47"/>
      <c r="K20" s="47"/>
      <c r="L20" s="47"/>
      <c r="M20" s="47"/>
      <c r="N20" s="47"/>
      <c r="O20" s="47"/>
      <c r="P20" s="47"/>
      <c r="Q20" s="47"/>
      <c r="R20" s="47"/>
      <c r="S20" s="47"/>
      <c r="T20" s="47"/>
      <c r="U20" s="47"/>
      <c r="V20" s="47"/>
      <c r="W20" s="47"/>
      <c r="X20" s="47"/>
      <c r="Y20" s="47"/>
      <c r="Z20" s="47"/>
      <c r="AA20" s="47"/>
      <c r="AB20" s="47"/>
      <c r="AC20" s="47"/>
      <c r="AD20" s="48"/>
      <c r="AE20" s="48"/>
      <c r="AF20" s="48"/>
      <c r="AG20" s="48"/>
      <c r="AH20" s="48"/>
      <c r="AI20" s="12">
        <f t="shared" si="11"/>
        <v>0</v>
      </c>
      <c r="AJ20" s="12">
        <f t="shared" si="12"/>
        <v>0</v>
      </c>
      <c r="AK20" s="12">
        <f t="shared" si="13"/>
        <v>0</v>
      </c>
      <c r="AL20" s="12">
        <f t="shared" si="14"/>
        <v>0</v>
      </c>
      <c r="AM20" s="12">
        <f t="shared" si="15"/>
        <v>0</v>
      </c>
      <c r="AN20" s="12">
        <f t="shared" si="16"/>
        <v>0</v>
      </c>
      <c r="AO20" s="12">
        <f t="shared" si="17"/>
        <v>0</v>
      </c>
      <c r="AP20" s="12">
        <f t="shared" si="18"/>
        <v>0</v>
      </c>
      <c r="AQ20" s="12"/>
      <c r="AR20" s="13">
        <f t="shared" si="19"/>
        <v>0</v>
      </c>
    </row>
    <row r="21" spans="1:49" ht="20.100000000000001" customHeight="1">
      <c r="A21" s="8" t="s">
        <v>20</v>
      </c>
      <c r="B21" s="46"/>
      <c r="C21" s="10">
        <v>11</v>
      </c>
      <c r="D21" s="47"/>
      <c r="E21" s="47"/>
      <c r="F21" s="47"/>
      <c r="G21" s="47">
        <v>11</v>
      </c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  <c r="X21" s="47"/>
      <c r="Y21" s="47"/>
      <c r="Z21" s="47"/>
      <c r="AA21" s="47"/>
      <c r="AB21" s="47"/>
      <c r="AC21" s="47"/>
      <c r="AD21" s="48"/>
      <c r="AE21" s="48"/>
      <c r="AF21" s="48"/>
      <c r="AG21" s="48"/>
      <c r="AH21" s="48"/>
      <c r="AI21" s="12">
        <f t="shared" si="11"/>
        <v>0</v>
      </c>
      <c r="AJ21" s="12">
        <f t="shared" si="12"/>
        <v>0</v>
      </c>
      <c r="AK21" s="12">
        <f t="shared" si="13"/>
        <v>0</v>
      </c>
      <c r="AL21" s="12">
        <f t="shared" si="14"/>
        <v>0</v>
      </c>
      <c r="AM21" s="12">
        <f t="shared" si="15"/>
        <v>0</v>
      </c>
      <c r="AN21" s="12">
        <f t="shared" si="16"/>
        <v>0</v>
      </c>
      <c r="AO21" s="12">
        <f t="shared" si="17"/>
        <v>0</v>
      </c>
      <c r="AP21" s="12">
        <f t="shared" si="18"/>
        <v>0</v>
      </c>
      <c r="AQ21" s="12"/>
      <c r="AR21" s="13">
        <f t="shared" si="19"/>
        <v>0</v>
      </c>
    </row>
    <row r="22" spans="1:49" ht="20.100000000000001" customHeight="1">
      <c r="A22" s="8" t="s">
        <v>20</v>
      </c>
      <c r="B22" s="46"/>
      <c r="C22" s="10">
        <v>22</v>
      </c>
      <c r="D22" s="47"/>
      <c r="E22" s="47"/>
      <c r="F22" s="47">
        <v>22</v>
      </c>
      <c r="G22" s="47">
        <v>22</v>
      </c>
      <c r="H22" s="47"/>
      <c r="I22" s="47"/>
      <c r="J22" s="47"/>
      <c r="K22" s="47"/>
      <c r="L22" s="47"/>
      <c r="M22" s="47"/>
      <c r="N22" s="47"/>
      <c r="O22" s="47"/>
      <c r="P22" s="47"/>
      <c r="Q22" s="47"/>
      <c r="R22" s="47"/>
      <c r="S22" s="47"/>
      <c r="T22" s="47"/>
      <c r="U22" s="47"/>
      <c r="V22" s="47"/>
      <c r="W22" s="47"/>
      <c r="X22" s="47"/>
      <c r="Y22" s="47"/>
      <c r="Z22" s="47"/>
      <c r="AA22" s="47"/>
      <c r="AB22" s="47"/>
      <c r="AC22" s="47"/>
      <c r="AD22" s="48"/>
      <c r="AE22" s="48"/>
      <c r="AF22" s="48"/>
      <c r="AG22" s="48"/>
      <c r="AH22" s="48"/>
      <c r="AI22" s="12">
        <f t="shared" si="11"/>
        <v>0</v>
      </c>
      <c r="AJ22" s="12">
        <f t="shared" si="12"/>
        <v>0</v>
      </c>
      <c r="AK22" s="12">
        <f t="shared" si="13"/>
        <v>0</v>
      </c>
      <c r="AL22" s="12">
        <f t="shared" si="14"/>
        <v>0</v>
      </c>
      <c r="AM22" s="12">
        <f t="shared" si="15"/>
        <v>0</v>
      </c>
      <c r="AN22" s="12">
        <f t="shared" si="16"/>
        <v>0</v>
      </c>
      <c r="AO22" s="12">
        <f t="shared" si="17"/>
        <v>0</v>
      </c>
      <c r="AP22" s="12">
        <f t="shared" si="18"/>
        <v>0</v>
      </c>
      <c r="AQ22" s="12"/>
      <c r="AR22" s="13">
        <f t="shared" si="19"/>
        <v>0</v>
      </c>
    </row>
    <row r="23" spans="1:49" ht="20.100000000000001" customHeight="1">
      <c r="A23" s="8" t="s">
        <v>20</v>
      </c>
      <c r="B23" s="46"/>
      <c r="C23" s="10">
        <v>13</v>
      </c>
      <c r="D23" s="47"/>
      <c r="E23" s="47"/>
      <c r="F23" s="47">
        <v>13</v>
      </c>
      <c r="G23" s="47">
        <v>13</v>
      </c>
      <c r="H23" s="47"/>
      <c r="I23" s="47"/>
      <c r="J23" s="47"/>
      <c r="K23" s="47"/>
      <c r="L23" s="47"/>
      <c r="M23" s="47"/>
      <c r="N23" s="47"/>
      <c r="O23" s="47"/>
      <c r="P23" s="47"/>
      <c r="Q23" s="47"/>
      <c r="R23" s="47"/>
      <c r="S23" s="47"/>
      <c r="T23" s="47"/>
      <c r="U23" s="47"/>
      <c r="V23" s="47"/>
      <c r="W23" s="47"/>
      <c r="X23" s="47"/>
      <c r="Y23" s="47"/>
      <c r="Z23" s="47"/>
      <c r="AA23" s="47"/>
      <c r="AB23" s="47"/>
      <c r="AC23" s="47"/>
      <c r="AD23" s="48"/>
      <c r="AE23" s="48"/>
      <c r="AF23" s="48"/>
      <c r="AG23" s="48"/>
      <c r="AH23" s="48"/>
      <c r="AI23" s="12">
        <f t="shared" si="11"/>
        <v>0</v>
      </c>
      <c r="AJ23" s="12">
        <f t="shared" si="12"/>
        <v>0</v>
      </c>
      <c r="AK23" s="12">
        <f t="shared" si="13"/>
        <v>0</v>
      </c>
      <c r="AL23" s="12">
        <f t="shared" si="14"/>
        <v>0</v>
      </c>
      <c r="AM23" s="12">
        <f t="shared" si="15"/>
        <v>0</v>
      </c>
      <c r="AN23" s="12">
        <f t="shared" si="16"/>
        <v>0</v>
      </c>
      <c r="AO23" s="12">
        <f t="shared" si="17"/>
        <v>0</v>
      </c>
      <c r="AP23" s="12">
        <f t="shared" si="18"/>
        <v>0</v>
      </c>
      <c r="AQ23" s="12"/>
      <c r="AR23" s="13">
        <f t="shared" si="19"/>
        <v>0</v>
      </c>
    </row>
    <row r="24" spans="1:49" ht="20.100000000000001" customHeight="1">
      <c r="A24" s="8" t="s">
        <v>20</v>
      </c>
      <c r="B24" s="46"/>
      <c r="C24" s="10">
        <v>14</v>
      </c>
      <c r="D24" s="47"/>
      <c r="E24" s="47"/>
      <c r="F24" s="47">
        <v>14</v>
      </c>
      <c r="G24" s="47">
        <v>14</v>
      </c>
      <c r="H24" s="47"/>
      <c r="I24" s="47"/>
      <c r="J24" s="47"/>
      <c r="K24" s="47"/>
      <c r="L24" s="47"/>
      <c r="M24" s="47"/>
      <c r="N24" s="47"/>
      <c r="O24" s="47"/>
      <c r="P24" s="47"/>
      <c r="Q24" s="47"/>
      <c r="R24" s="47"/>
      <c r="S24" s="47"/>
      <c r="T24" s="47"/>
      <c r="U24" s="47"/>
      <c r="V24" s="47"/>
      <c r="W24" s="47"/>
      <c r="X24" s="47"/>
      <c r="Y24" s="47"/>
      <c r="Z24" s="47"/>
      <c r="AA24" s="47"/>
      <c r="AB24" s="47"/>
      <c r="AC24" s="47"/>
      <c r="AD24" s="48"/>
      <c r="AE24" s="48"/>
      <c r="AF24" s="48"/>
      <c r="AG24" s="48"/>
      <c r="AH24" s="48"/>
      <c r="AI24" s="12">
        <f t="shared" si="11"/>
        <v>0</v>
      </c>
      <c r="AJ24" s="12">
        <f t="shared" si="12"/>
        <v>0</v>
      </c>
      <c r="AK24" s="12">
        <f t="shared" si="13"/>
        <v>0</v>
      </c>
      <c r="AL24" s="12">
        <f t="shared" si="14"/>
        <v>0</v>
      </c>
      <c r="AM24" s="12">
        <f t="shared" si="15"/>
        <v>0</v>
      </c>
      <c r="AN24" s="12">
        <f t="shared" si="16"/>
        <v>0</v>
      </c>
      <c r="AO24" s="12">
        <f t="shared" si="17"/>
        <v>0</v>
      </c>
      <c r="AP24" s="12">
        <f t="shared" si="18"/>
        <v>0</v>
      </c>
      <c r="AQ24" s="12"/>
      <c r="AR24" s="13">
        <f t="shared" si="19"/>
        <v>0</v>
      </c>
    </row>
    <row r="25" spans="1:49" ht="20.100000000000001" customHeight="1">
      <c r="A25" s="8" t="s">
        <v>20</v>
      </c>
      <c r="B25" s="46"/>
      <c r="C25" s="10">
        <v>18</v>
      </c>
      <c r="D25" s="47"/>
      <c r="E25" s="47"/>
      <c r="F25" s="47">
        <v>18</v>
      </c>
      <c r="G25" s="47"/>
      <c r="H25" s="47"/>
      <c r="I25" s="47"/>
      <c r="J25" s="47"/>
      <c r="K25" s="47"/>
      <c r="L25" s="47"/>
      <c r="M25" s="47"/>
      <c r="N25" s="47"/>
      <c r="O25" s="47"/>
      <c r="P25" s="47"/>
      <c r="Q25" s="47"/>
      <c r="R25" s="47"/>
      <c r="S25" s="47"/>
      <c r="T25" s="47"/>
      <c r="U25" s="47"/>
      <c r="V25" s="47"/>
      <c r="W25" s="47"/>
      <c r="X25" s="47"/>
      <c r="Y25" s="47"/>
      <c r="Z25" s="47"/>
      <c r="AA25" s="47"/>
      <c r="AB25" s="47"/>
      <c r="AC25" s="47"/>
      <c r="AD25" s="48"/>
      <c r="AE25" s="48"/>
      <c r="AF25" s="48"/>
      <c r="AG25" s="48"/>
      <c r="AH25" s="48"/>
      <c r="AI25" s="12">
        <f t="shared" si="11"/>
        <v>0</v>
      </c>
      <c r="AJ25" s="12">
        <f t="shared" si="12"/>
        <v>0</v>
      </c>
      <c r="AK25" s="12">
        <f t="shared" si="13"/>
        <v>0</v>
      </c>
      <c r="AL25" s="12">
        <f t="shared" si="14"/>
        <v>0</v>
      </c>
      <c r="AM25" s="12">
        <f t="shared" si="15"/>
        <v>0</v>
      </c>
      <c r="AN25" s="12">
        <f t="shared" si="16"/>
        <v>0</v>
      </c>
      <c r="AO25" s="12">
        <f t="shared" si="17"/>
        <v>0</v>
      </c>
      <c r="AP25" s="12">
        <f t="shared" si="18"/>
        <v>0</v>
      </c>
      <c r="AQ25" s="12"/>
      <c r="AR25" s="13">
        <f t="shared" si="19"/>
        <v>0</v>
      </c>
    </row>
    <row r="26" spans="1:49" ht="19.5" customHeight="1">
      <c r="A26" s="32" t="s">
        <v>23</v>
      </c>
      <c r="B26" s="33"/>
      <c r="C26" s="34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5"/>
      <c r="R26" s="35"/>
      <c r="S26" s="35"/>
      <c r="T26" s="35"/>
      <c r="U26" s="35"/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/>
      <c r="AH26" s="35"/>
      <c r="AI26" s="35"/>
      <c r="AJ26" s="35"/>
      <c r="AK26" s="35"/>
      <c r="AL26" s="35"/>
      <c r="AM26" s="35"/>
      <c r="AN26" s="35"/>
      <c r="AO26" s="35"/>
      <c r="AP26" s="35"/>
      <c r="AQ26" s="36"/>
      <c r="AV26" s="14"/>
      <c r="AW26" s="31"/>
    </row>
    <row r="27" spans="1:49" ht="18" hidden="1" customHeight="1">
      <c r="A27" s="8" t="s">
        <v>24</v>
      </c>
      <c r="B27" s="9" t="s">
        <v>25</v>
      </c>
      <c r="C27" s="58">
        <f>SUM(C6:C26)</f>
        <v>187</v>
      </c>
      <c r="D27" s="58">
        <f>SUM(D6:D26)</f>
        <v>0</v>
      </c>
      <c r="E27" s="58">
        <f t="shared" ref="E27:AH27" si="20">SUM(E6:E26)</f>
        <v>0</v>
      </c>
      <c r="F27" s="58">
        <f t="shared" si="20"/>
        <v>133</v>
      </c>
      <c r="G27" s="58">
        <f t="shared" si="20"/>
        <v>165</v>
      </c>
      <c r="H27" s="58">
        <f t="shared" si="20"/>
        <v>0</v>
      </c>
      <c r="I27" s="58">
        <f t="shared" si="20"/>
        <v>0</v>
      </c>
      <c r="J27" s="58">
        <f t="shared" si="20"/>
        <v>0</v>
      </c>
      <c r="K27" s="58">
        <f t="shared" si="20"/>
        <v>0</v>
      </c>
      <c r="L27" s="58">
        <f t="shared" si="20"/>
        <v>0</v>
      </c>
      <c r="M27" s="58">
        <f t="shared" si="20"/>
        <v>0</v>
      </c>
      <c r="N27" s="58">
        <f t="shared" si="20"/>
        <v>0</v>
      </c>
      <c r="O27" s="58">
        <f t="shared" si="20"/>
        <v>0</v>
      </c>
      <c r="P27" s="58">
        <f t="shared" si="20"/>
        <v>0</v>
      </c>
      <c r="Q27" s="58">
        <f t="shared" si="20"/>
        <v>0</v>
      </c>
      <c r="R27" s="58">
        <f t="shared" si="20"/>
        <v>0</v>
      </c>
      <c r="S27" s="58">
        <f t="shared" si="20"/>
        <v>0</v>
      </c>
      <c r="T27" s="58">
        <f t="shared" si="20"/>
        <v>0</v>
      </c>
      <c r="U27" s="58">
        <f t="shared" si="20"/>
        <v>0</v>
      </c>
      <c r="V27" s="58">
        <f t="shared" si="20"/>
        <v>0</v>
      </c>
      <c r="W27" s="58">
        <f t="shared" si="20"/>
        <v>0</v>
      </c>
      <c r="X27" s="58">
        <f t="shared" si="20"/>
        <v>0</v>
      </c>
      <c r="Y27" s="58">
        <f t="shared" si="20"/>
        <v>0</v>
      </c>
      <c r="Z27" s="58">
        <f t="shared" si="20"/>
        <v>0</v>
      </c>
      <c r="AA27" s="58">
        <f t="shared" si="20"/>
        <v>0</v>
      </c>
      <c r="AB27" s="58">
        <f t="shared" si="20"/>
        <v>0</v>
      </c>
      <c r="AC27" s="58">
        <f t="shared" si="20"/>
        <v>0</v>
      </c>
      <c r="AD27" s="58">
        <f t="shared" si="20"/>
        <v>0</v>
      </c>
      <c r="AE27" s="58">
        <f t="shared" si="20"/>
        <v>0</v>
      </c>
      <c r="AF27" s="58">
        <f t="shared" si="20"/>
        <v>0</v>
      </c>
      <c r="AG27" s="58">
        <f t="shared" si="20"/>
        <v>0</v>
      </c>
      <c r="AH27" s="58">
        <f t="shared" si="20"/>
        <v>0</v>
      </c>
      <c r="AV27" s="14"/>
      <c r="AW27" s="31"/>
    </row>
    <row r="28" spans="1:49" ht="12" hidden="1" customHeight="1">
      <c r="A28" s="8" t="s">
        <v>24</v>
      </c>
      <c r="B28" s="9" t="s">
        <v>26</v>
      </c>
      <c r="C28" s="58" t="e">
        <f ca="1">SUM(C6:C26)-SommeCouleurFond(C6:C26,8)</f>
        <v>#NAME?</v>
      </c>
      <c r="D28" s="58">
        <f>SUM(D6:D26)</f>
        <v>0</v>
      </c>
      <c r="E28" s="58">
        <f>SUM(E6:E26)</f>
        <v>0</v>
      </c>
      <c r="F28" s="58">
        <f>SUM(F6:F26)</f>
        <v>133</v>
      </c>
      <c r="G28" s="58">
        <f t="shared" ref="G28:AH28" si="21">SUM(G6:G26)</f>
        <v>165</v>
      </c>
      <c r="H28" s="58">
        <f t="shared" si="21"/>
        <v>0</v>
      </c>
      <c r="I28" s="58">
        <f t="shared" si="21"/>
        <v>0</v>
      </c>
      <c r="J28" s="58">
        <f t="shared" si="21"/>
        <v>0</v>
      </c>
      <c r="K28" s="58">
        <f t="shared" si="21"/>
        <v>0</v>
      </c>
      <c r="L28" s="58">
        <f t="shared" si="21"/>
        <v>0</v>
      </c>
      <c r="M28" s="58">
        <f t="shared" si="21"/>
        <v>0</v>
      </c>
      <c r="N28" s="58">
        <f t="shared" si="21"/>
        <v>0</v>
      </c>
      <c r="O28" s="58">
        <f t="shared" si="21"/>
        <v>0</v>
      </c>
      <c r="P28" s="58">
        <f t="shared" si="21"/>
        <v>0</v>
      </c>
      <c r="Q28" s="58">
        <f t="shared" si="21"/>
        <v>0</v>
      </c>
      <c r="R28" s="58">
        <f t="shared" si="21"/>
        <v>0</v>
      </c>
      <c r="S28" s="58">
        <f t="shared" si="21"/>
        <v>0</v>
      </c>
      <c r="T28" s="58">
        <f t="shared" si="21"/>
        <v>0</v>
      </c>
      <c r="U28" s="58">
        <f t="shared" si="21"/>
        <v>0</v>
      </c>
      <c r="V28" s="58">
        <f t="shared" si="21"/>
        <v>0</v>
      </c>
      <c r="W28" s="58">
        <f t="shared" si="21"/>
        <v>0</v>
      </c>
      <c r="X28" s="58">
        <f t="shared" si="21"/>
        <v>0</v>
      </c>
      <c r="Y28" s="58">
        <f t="shared" si="21"/>
        <v>0</v>
      </c>
      <c r="Z28" s="58">
        <f t="shared" si="21"/>
        <v>0</v>
      </c>
      <c r="AA28" s="58">
        <f t="shared" si="21"/>
        <v>0</v>
      </c>
      <c r="AB28" s="58">
        <f t="shared" si="21"/>
        <v>0</v>
      </c>
      <c r="AC28" s="58">
        <f t="shared" si="21"/>
        <v>0</v>
      </c>
      <c r="AD28" s="58">
        <f t="shared" si="21"/>
        <v>0</v>
      </c>
      <c r="AE28" s="58">
        <f t="shared" si="21"/>
        <v>0</v>
      </c>
      <c r="AF28" s="58">
        <f t="shared" si="21"/>
        <v>0</v>
      </c>
      <c r="AG28" s="58">
        <f t="shared" si="21"/>
        <v>0</v>
      </c>
      <c r="AH28" s="58">
        <f t="shared" si="21"/>
        <v>0</v>
      </c>
      <c r="AV28" s="14"/>
      <c r="AW28" s="31"/>
    </row>
    <row r="29" spans="1:49" ht="20.100000000000001" customHeight="1">
      <c r="A29" s="8"/>
      <c r="B29" s="9" t="s">
        <v>27</v>
      </c>
      <c r="C29" s="10"/>
      <c r="D29" s="58">
        <f>IF(D4="Sécable",D28-$C$28,D27-$C$27)</f>
        <v>-187</v>
      </c>
      <c r="E29" s="58">
        <f>IF(E4="Sécable",E28-$C$28,E27-$C$27)</f>
        <v>-187</v>
      </c>
      <c r="F29" s="58" t="e">
        <f ca="1">IF(F4="Sécable",F28-$C$28,F27-$C$27)</f>
        <v>#NAME?</v>
      </c>
      <c r="G29" s="58">
        <f t="shared" ref="G29:AH29" si="22">IF(G4="Sécable",G28-$C$28,G27-$C$27)</f>
        <v>-22</v>
      </c>
      <c r="H29" s="58">
        <f t="shared" si="22"/>
        <v>-187</v>
      </c>
      <c r="I29" s="58">
        <f t="shared" si="22"/>
        <v>-187</v>
      </c>
      <c r="J29" s="58">
        <f t="shared" si="22"/>
        <v>-187</v>
      </c>
      <c r="K29" s="58">
        <f t="shared" si="22"/>
        <v>-187</v>
      </c>
      <c r="L29" s="58">
        <f t="shared" si="22"/>
        <v>-187</v>
      </c>
      <c r="M29" s="58">
        <f t="shared" si="22"/>
        <v>-187</v>
      </c>
      <c r="N29" s="58">
        <f t="shared" si="22"/>
        <v>-187</v>
      </c>
      <c r="O29" s="58">
        <f t="shared" si="22"/>
        <v>-187</v>
      </c>
      <c r="P29" s="58">
        <f t="shared" si="22"/>
        <v>-187</v>
      </c>
      <c r="Q29" s="58">
        <f t="shared" si="22"/>
        <v>-187</v>
      </c>
      <c r="R29" s="58">
        <f t="shared" si="22"/>
        <v>-187</v>
      </c>
      <c r="S29" s="58">
        <f t="shared" si="22"/>
        <v>-187</v>
      </c>
      <c r="T29" s="58">
        <f t="shared" si="22"/>
        <v>-187</v>
      </c>
      <c r="U29" s="58">
        <f t="shared" si="22"/>
        <v>-187</v>
      </c>
      <c r="V29" s="58">
        <f t="shared" si="22"/>
        <v>-187</v>
      </c>
      <c r="W29" s="58">
        <f t="shared" si="22"/>
        <v>-187</v>
      </c>
      <c r="X29" s="58">
        <f t="shared" si="22"/>
        <v>-187</v>
      </c>
      <c r="Y29" s="58">
        <f t="shared" si="22"/>
        <v>-187</v>
      </c>
      <c r="Z29" s="58">
        <f t="shared" si="22"/>
        <v>-187</v>
      </c>
      <c r="AA29" s="58">
        <f t="shared" si="22"/>
        <v>-187</v>
      </c>
      <c r="AB29" s="58">
        <f t="shared" si="22"/>
        <v>-187</v>
      </c>
      <c r="AC29" s="58">
        <f t="shared" si="22"/>
        <v>-187</v>
      </c>
      <c r="AD29" s="58">
        <f t="shared" si="22"/>
        <v>-187</v>
      </c>
      <c r="AE29" s="58">
        <f t="shared" si="22"/>
        <v>-187</v>
      </c>
      <c r="AF29" s="58">
        <f t="shared" si="22"/>
        <v>-187</v>
      </c>
      <c r="AG29" s="58">
        <f t="shared" si="22"/>
        <v>-187</v>
      </c>
      <c r="AH29" s="58">
        <f t="shared" si="22"/>
        <v>-187</v>
      </c>
      <c r="AV29" s="14"/>
      <c r="AW29" s="31"/>
    </row>
    <row r="30" spans="1:49" ht="20.100000000000001" customHeight="1">
      <c r="A30" s="59" t="s">
        <v>28</v>
      </c>
      <c r="B30" s="60"/>
      <c r="C30" s="61"/>
      <c r="D30" s="62">
        <f t="shared" ref="D30:AF30" si="23">D31-D33-D32</f>
        <v>-5</v>
      </c>
      <c r="E30" s="62">
        <f t="shared" si="23"/>
        <v>-5</v>
      </c>
      <c r="F30" s="62">
        <f t="shared" si="23"/>
        <v>-5</v>
      </c>
      <c r="G30" s="62">
        <f t="shared" si="23"/>
        <v>-5</v>
      </c>
      <c r="H30" s="62">
        <f t="shared" si="23"/>
        <v>-5</v>
      </c>
      <c r="I30" s="62">
        <f t="shared" si="23"/>
        <v>-5</v>
      </c>
      <c r="J30" s="62">
        <f t="shared" si="23"/>
        <v>-5</v>
      </c>
      <c r="K30" s="62">
        <f t="shared" si="23"/>
        <v>-5</v>
      </c>
      <c r="L30" s="62">
        <f t="shared" si="23"/>
        <v>-5</v>
      </c>
      <c r="M30" s="62">
        <f t="shared" si="23"/>
        <v>-5</v>
      </c>
      <c r="N30" s="62">
        <f t="shared" si="23"/>
        <v>-5</v>
      </c>
      <c r="O30" s="62">
        <f t="shared" si="23"/>
        <v>-5</v>
      </c>
      <c r="P30" s="62">
        <f t="shared" si="23"/>
        <v>-5</v>
      </c>
      <c r="Q30" s="62">
        <f t="shared" si="23"/>
        <v>-5</v>
      </c>
      <c r="R30" s="62">
        <f t="shared" si="23"/>
        <v>-5</v>
      </c>
      <c r="S30" s="62">
        <f t="shared" si="23"/>
        <v>-5</v>
      </c>
      <c r="T30" s="62">
        <f t="shared" si="23"/>
        <v>-5</v>
      </c>
      <c r="U30" s="62">
        <f t="shared" si="23"/>
        <v>-5</v>
      </c>
      <c r="V30" s="62">
        <f t="shared" si="23"/>
        <v>-5</v>
      </c>
      <c r="W30" s="62">
        <f t="shared" si="23"/>
        <v>-5</v>
      </c>
      <c r="X30" s="62">
        <f t="shared" si="23"/>
        <v>-5</v>
      </c>
      <c r="Y30" s="62">
        <f t="shared" si="23"/>
        <v>-5</v>
      </c>
      <c r="Z30" s="62">
        <f t="shared" si="23"/>
        <v>-5</v>
      </c>
      <c r="AA30" s="62">
        <f t="shared" si="23"/>
        <v>-5</v>
      </c>
      <c r="AB30" s="62">
        <f t="shared" si="23"/>
        <v>-5</v>
      </c>
      <c r="AC30" s="62">
        <f t="shared" si="23"/>
        <v>-5</v>
      </c>
      <c r="AD30" s="62">
        <f t="shared" si="23"/>
        <v>-5</v>
      </c>
      <c r="AE30" s="62">
        <f t="shared" si="23"/>
        <v>-5</v>
      </c>
      <c r="AF30" s="62">
        <f t="shared" si="23"/>
        <v>-5</v>
      </c>
      <c r="AG30" s="62">
        <f>AG31-AG33-AG32</f>
        <v>-5</v>
      </c>
      <c r="AH30" s="62">
        <f>AH31-AH33-AH32</f>
        <v>-5</v>
      </c>
      <c r="AV30" s="14"/>
      <c r="AW30" s="31"/>
    </row>
    <row r="31" spans="1:49" ht="20.100000000000001" customHeight="1">
      <c r="A31" s="63" t="s">
        <v>29</v>
      </c>
      <c r="B31" s="64"/>
      <c r="C31" s="10"/>
      <c r="D31" s="47">
        <f t="shared" ref="D31:AH31" si="24">COUNTIF(D5:D26,"*")</f>
        <v>0</v>
      </c>
      <c r="E31" s="47">
        <f t="shared" si="24"/>
        <v>0</v>
      </c>
      <c r="F31" s="47">
        <f t="shared" si="24"/>
        <v>0</v>
      </c>
      <c r="G31" s="47">
        <f t="shared" si="24"/>
        <v>0</v>
      </c>
      <c r="H31" s="47">
        <f t="shared" si="24"/>
        <v>0</v>
      </c>
      <c r="I31" s="47">
        <f t="shared" si="24"/>
        <v>0</v>
      </c>
      <c r="J31" s="47">
        <f t="shared" si="24"/>
        <v>0</v>
      </c>
      <c r="K31" s="47">
        <f t="shared" si="24"/>
        <v>0</v>
      </c>
      <c r="L31" s="47">
        <f t="shared" si="24"/>
        <v>0</v>
      </c>
      <c r="M31" s="47">
        <f t="shared" si="24"/>
        <v>0</v>
      </c>
      <c r="N31" s="47">
        <f t="shared" si="24"/>
        <v>0</v>
      </c>
      <c r="O31" s="47">
        <f t="shared" si="24"/>
        <v>0</v>
      </c>
      <c r="P31" s="47">
        <f t="shared" si="24"/>
        <v>0</v>
      </c>
      <c r="Q31" s="47">
        <f t="shared" si="24"/>
        <v>0</v>
      </c>
      <c r="R31" s="47">
        <f t="shared" si="24"/>
        <v>0</v>
      </c>
      <c r="S31" s="47">
        <f t="shared" si="24"/>
        <v>0</v>
      </c>
      <c r="T31" s="47">
        <f t="shared" si="24"/>
        <v>0</v>
      </c>
      <c r="U31" s="47">
        <f t="shared" si="24"/>
        <v>0</v>
      </c>
      <c r="V31" s="47">
        <f t="shared" si="24"/>
        <v>0</v>
      </c>
      <c r="W31" s="47">
        <f t="shared" si="24"/>
        <v>0</v>
      </c>
      <c r="X31" s="47">
        <f t="shared" si="24"/>
        <v>0</v>
      </c>
      <c r="Y31" s="47">
        <f t="shared" si="24"/>
        <v>0</v>
      </c>
      <c r="Z31" s="47">
        <f t="shared" si="24"/>
        <v>0</v>
      </c>
      <c r="AA31" s="47">
        <f t="shared" si="24"/>
        <v>0</v>
      </c>
      <c r="AB31" s="47">
        <f t="shared" si="24"/>
        <v>0</v>
      </c>
      <c r="AC31" s="47">
        <f t="shared" si="24"/>
        <v>0</v>
      </c>
      <c r="AD31" s="47">
        <f t="shared" si="24"/>
        <v>0</v>
      </c>
      <c r="AE31" s="47">
        <f t="shared" si="24"/>
        <v>0</v>
      </c>
      <c r="AF31" s="47">
        <f t="shared" si="24"/>
        <v>0</v>
      </c>
      <c r="AG31" s="47">
        <f t="shared" si="24"/>
        <v>0</v>
      </c>
      <c r="AH31" s="47">
        <f t="shared" si="24"/>
        <v>0</v>
      </c>
      <c r="AV31" s="14"/>
      <c r="AW31" s="31"/>
    </row>
    <row r="32" spans="1:49">
      <c r="A32" s="65" t="s">
        <v>30</v>
      </c>
      <c r="B32" s="64"/>
      <c r="C32" s="10"/>
      <c r="D32" s="66">
        <f t="shared" ref="D32:AH32" si="25">SUMPRODUCT(($A6:$A26="Facteur Qualité")*(D6:D26="")+($A6:$A26="Facteur d'Equipe")*(D6:D26="")+($A6:$A26="R. Equipe")*(D6:D26="")+($A6:$A26="R. Bureau")*(D6:D26="")+($A6:$A26="CDD")*(D6:D26=""))</f>
        <v>5</v>
      </c>
      <c r="E32" s="66">
        <f t="shared" si="25"/>
        <v>5</v>
      </c>
      <c r="F32" s="66">
        <f t="shared" si="25"/>
        <v>4</v>
      </c>
      <c r="G32" s="66">
        <f t="shared" si="25"/>
        <v>2</v>
      </c>
      <c r="H32" s="66">
        <f t="shared" si="25"/>
        <v>5</v>
      </c>
      <c r="I32" s="66">
        <f t="shared" si="25"/>
        <v>5</v>
      </c>
      <c r="J32" s="66">
        <f t="shared" si="25"/>
        <v>5</v>
      </c>
      <c r="K32" s="66">
        <f t="shared" si="25"/>
        <v>5</v>
      </c>
      <c r="L32" s="66">
        <f t="shared" si="25"/>
        <v>5</v>
      </c>
      <c r="M32" s="66">
        <f t="shared" si="25"/>
        <v>5</v>
      </c>
      <c r="N32" s="66">
        <f t="shared" si="25"/>
        <v>5</v>
      </c>
      <c r="O32" s="66">
        <f t="shared" si="25"/>
        <v>5</v>
      </c>
      <c r="P32" s="66">
        <f t="shared" si="25"/>
        <v>5</v>
      </c>
      <c r="Q32" s="66">
        <f t="shared" si="25"/>
        <v>5</v>
      </c>
      <c r="R32" s="66">
        <f t="shared" si="25"/>
        <v>5</v>
      </c>
      <c r="S32" s="66">
        <f t="shared" si="25"/>
        <v>5</v>
      </c>
      <c r="T32" s="66">
        <f t="shared" si="25"/>
        <v>5</v>
      </c>
      <c r="U32" s="66">
        <f t="shared" si="25"/>
        <v>5</v>
      </c>
      <c r="V32" s="66">
        <f t="shared" si="25"/>
        <v>5</v>
      </c>
      <c r="W32" s="66">
        <f t="shared" si="25"/>
        <v>5</v>
      </c>
      <c r="X32" s="66">
        <f t="shared" si="25"/>
        <v>5</v>
      </c>
      <c r="Y32" s="66">
        <f t="shared" si="25"/>
        <v>5</v>
      </c>
      <c r="Z32" s="66">
        <f t="shared" si="25"/>
        <v>5</v>
      </c>
      <c r="AA32" s="66">
        <f t="shared" si="25"/>
        <v>5</v>
      </c>
      <c r="AB32" s="66">
        <f t="shared" si="25"/>
        <v>5</v>
      </c>
      <c r="AC32" s="66">
        <f t="shared" si="25"/>
        <v>5</v>
      </c>
      <c r="AD32" s="66">
        <f t="shared" si="25"/>
        <v>5</v>
      </c>
      <c r="AE32" s="66">
        <f t="shared" si="25"/>
        <v>5</v>
      </c>
      <c r="AF32" s="66">
        <f t="shared" si="25"/>
        <v>5</v>
      </c>
      <c r="AG32" s="66">
        <f t="shared" si="25"/>
        <v>5</v>
      </c>
      <c r="AH32" s="66">
        <f t="shared" si="25"/>
        <v>5</v>
      </c>
      <c r="AV32" s="14"/>
      <c r="AW32" s="31"/>
    </row>
    <row r="33" spans="1:49">
      <c r="A33" s="65" t="s">
        <v>31</v>
      </c>
      <c r="B33" s="67"/>
      <c r="C33" s="68"/>
      <c r="D33" s="66">
        <f>SUMPRODUCT(($A6:$A26="Facteur Qualité")*(D6:D26&gt;0)+($A6:$A26="Facteur d'Equipe")*(D6:D26&gt;0)+($A6:$A26="R. Equipe")*(D6:D26&gt;0)+($A6:$A26="R. Bureau")*(D6:D26&gt;0)+($A6:$A26="CDD")*(D6:D26&gt;0))</f>
        <v>0</v>
      </c>
      <c r="E33" s="66">
        <f>SUMPRODUCT(($A6:$A26="Facteur Qualité")*(E6:E26&gt;0)+($A6:$A26="Facteur d'Equipe")*(E6:E26&gt;0)+($A6:$A26="R. Equipe")*(E6:E26&gt;0)+($A6:$A26="R. Bureau")*(E6:E26&gt;0)+($A6:$A26="CDD")*(E6:E26&gt;0))</f>
        <v>0</v>
      </c>
      <c r="F33" s="66">
        <f>SUMPRODUCT(($A6:$A26="Facteur Qualité")*(F6:F26&gt;0)+($A6:$A26="Facteur d'Equipe")*(F6:F26&gt;0)+($A6:$A26="R. Equipe")*(F6:F26&gt;0)+($A6:$A26="R. Bureau")*(F6:F26&gt;0)+($A6:$A26="CDD")*(F6:F26&gt;0))</f>
        <v>1</v>
      </c>
      <c r="G33" s="66">
        <f t="shared" ref="G33:AH33" si="26">SUMPRODUCT(($A6:$A26="Facteur Qualité")*(G6:G26&gt;0)+($A6:$A26="Facteur d'Equipe")*(G6:G26&gt;0)+($A6:$A26="R. Equipe")*(G6:G26&gt;0)+($A6:$A26="R. Bureau")*(G6:G26&gt;0)+($A6:$A26="CDD")*(G6:G26&gt;0))</f>
        <v>3</v>
      </c>
      <c r="H33" s="66">
        <f t="shared" si="26"/>
        <v>0</v>
      </c>
      <c r="I33" s="66">
        <f t="shared" si="26"/>
        <v>0</v>
      </c>
      <c r="J33" s="66">
        <f t="shared" si="26"/>
        <v>0</v>
      </c>
      <c r="K33" s="66">
        <f t="shared" si="26"/>
        <v>0</v>
      </c>
      <c r="L33" s="66">
        <f t="shared" si="26"/>
        <v>0</v>
      </c>
      <c r="M33" s="66">
        <f t="shared" si="26"/>
        <v>0</v>
      </c>
      <c r="N33" s="66">
        <f t="shared" si="26"/>
        <v>0</v>
      </c>
      <c r="O33" s="66">
        <f t="shared" si="26"/>
        <v>0</v>
      </c>
      <c r="P33" s="66">
        <f t="shared" si="26"/>
        <v>0</v>
      </c>
      <c r="Q33" s="66">
        <f t="shared" si="26"/>
        <v>0</v>
      </c>
      <c r="R33" s="66">
        <f t="shared" si="26"/>
        <v>0</v>
      </c>
      <c r="S33" s="66">
        <f t="shared" si="26"/>
        <v>0</v>
      </c>
      <c r="T33" s="66">
        <f t="shared" si="26"/>
        <v>0</v>
      </c>
      <c r="U33" s="66">
        <f t="shared" si="26"/>
        <v>0</v>
      </c>
      <c r="V33" s="66">
        <f t="shared" si="26"/>
        <v>0</v>
      </c>
      <c r="W33" s="66">
        <f t="shared" si="26"/>
        <v>0</v>
      </c>
      <c r="X33" s="66">
        <f t="shared" si="26"/>
        <v>0</v>
      </c>
      <c r="Y33" s="66">
        <f t="shared" si="26"/>
        <v>0</v>
      </c>
      <c r="Z33" s="66">
        <f t="shared" si="26"/>
        <v>0</v>
      </c>
      <c r="AA33" s="66">
        <f t="shared" si="26"/>
        <v>0</v>
      </c>
      <c r="AB33" s="66">
        <f t="shared" si="26"/>
        <v>0</v>
      </c>
      <c r="AC33" s="66">
        <f t="shared" si="26"/>
        <v>0</v>
      </c>
      <c r="AD33" s="66">
        <f t="shared" si="26"/>
        <v>0</v>
      </c>
      <c r="AE33" s="66">
        <f t="shared" si="26"/>
        <v>0</v>
      </c>
      <c r="AF33" s="66">
        <f t="shared" si="26"/>
        <v>0</v>
      </c>
      <c r="AG33" s="66">
        <f t="shared" si="26"/>
        <v>0</v>
      </c>
      <c r="AH33" s="66">
        <f t="shared" si="26"/>
        <v>0</v>
      </c>
      <c r="AV33" s="14"/>
      <c r="AW33" s="31"/>
    </row>
    <row r="34" spans="1:49">
      <c r="AV34" s="14"/>
      <c r="AW34" s="31"/>
    </row>
    <row r="35" spans="1:49">
      <c r="AV35" s="70"/>
      <c r="AW35" s="70"/>
    </row>
  </sheetData>
  <mergeCells count="1">
    <mergeCell ref="A30:B30"/>
  </mergeCells>
  <conditionalFormatting sqref="AI26:AP26">
    <cfRule type="expression" dxfId="23" priority="24" stopIfTrue="1">
      <formula>OR(WEEKDAY(AI$2)=1,COUNTIF($AV$26:$AV$36,AI$2))</formula>
    </cfRule>
  </conditionalFormatting>
  <conditionalFormatting sqref="AI6:AP25">
    <cfRule type="expression" dxfId="22" priority="23" stopIfTrue="1">
      <formula>OR(WEEKDAY(AI$2)=1,COUNTIF($AV$6:$AV$37,AI$2))</formula>
    </cfRule>
  </conditionalFormatting>
  <conditionalFormatting sqref="D2:AH224">
    <cfRule type="expression" dxfId="21" priority="22" stopIfTrue="1">
      <formula>OR(WEEKDAY(D$2)=1,COUNTIF(Feries,D$2))</formula>
    </cfRule>
  </conditionalFormatting>
  <conditionalFormatting sqref="D7:AH25">
    <cfRule type="expression" dxfId="20" priority="21" stopIfTrue="1">
      <formula>OR(WEEKDAY(D$2)=1,COUNTIF(Feries,D$2))</formula>
    </cfRule>
  </conditionalFormatting>
  <conditionalFormatting sqref="D8:AH25">
    <cfRule type="expression" dxfId="19" priority="20" stopIfTrue="1">
      <formula>OR(WEEKDAY(D$2)=1,COUNTIF(Feries,D$2))</formula>
    </cfRule>
  </conditionalFormatting>
  <conditionalFormatting sqref="D9:AH25">
    <cfRule type="expression" dxfId="18" priority="19" stopIfTrue="1">
      <formula>OR(WEEKDAY(D$2)=1,COUNTIF(Feries,D$2))</formula>
    </cfRule>
  </conditionalFormatting>
  <conditionalFormatting sqref="D10:AH25">
    <cfRule type="expression" dxfId="17" priority="18" stopIfTrue="1">
      <formula>OR(WEEKDAY(D$2)=1,COUNTIF(Feries,D$2))</formula>
    </cfRule>
  </conditionalFormatting>
  <conditionalFormatting sqref="D11:AH25">
    <cfRule type="expression" dxfId="16" priority="17" stopIfTrue="1">
      <formula>OR(WEEKDAY(D$2)=1,COUNTIF(Feries,D$2))</formula>
    </cfRule>
  </conditionalFormatting>
  <conditionalFormatting sqref="D12:AH25">
    <cfRule type="expression" dxfId="15" priority="16" stopIfTrue="1">
      <formula>OR(WEEKDAY(D$2)=1,COUNTIF(Feries,D$2))</formula>
    </cfRule>
  </conditionalFormatting>
  <conditionalFormatting sqref="D13:AH25">
    <cfRule type="expression" dxfId="14" priority="15" stopIfTrue="1">
      <formula>OR(WEEKDAY(D$2)=1,COUNTIF(Feries,D$2))</formula>
    </cfRule>
  </conditionalFormatting>
  <conditionalFormatting sqref="D14:AH25">
    <cfRule type="expression" dxfId="13" priority="14" stopIfTrue="1">
      <formula>OR(WEEKDAY(D$2)=1,COUNTIF(Feries,D$2))</formula>
    </cfRule>
  </conditionalFormatting>
  <conditionalFormatting sqref="D15:AH25">
    <cfRule type="expression" dxfId="12" priority="13" stopIfTrue="1">
      <formula>OR(WEEKDAY(D$2)=1,COUNTIF(Feries,D$2))</formula>
    </cfRule>
  </conditionalFormatting>
  <conditionalFormatting sqref="AI16:AQ25">
    <cfRule type="expression" dxfId="11" priority="12" stopIfTrue="1">
      <formula>OR(WEEKDAY(AI$2)=1,COUNTIF($AW$6:$AW$27,AI$2))</formula>
    </cfRule>
  </conditionalFormatting>
  <conditionalFormatting sqref="D16:AH25">
    <cfRule type="expression" dxfId="10" priority="11" stopIfTrue="1">
      <formula>OR(WEEKDAY(D$2)=1,COUNTIF(Feries,D$2))</formula>
    </cfRule>
  </conditionalFormatting>
  <conditionalFormatting sqref="AI17:AQ25">
    <cfRule type="expression" dxfId="9" priority="10" stopIfTrue="1">
      <formula>OR(WEEKDAY(AI$2)=1,COUNTIF($AW$6:$AW$26,AI$2))</formula>
    </cfRule>
  </conditionalFormatting>
  <conditionalFormatting sqref="D17:AH25">
    <cfRule type="expression" dxfId="8" priority="9" stopIfTrue="1">
      <formula>OR(WEEKDAY(D$2)=1,COUNTIF(Feries,D$2))</formula>
    </cfRule>
  </conditionalFormatting>
  <conditionalFormatting sqref="D18:AH25">
    <cfRule type="expression" dxfId="7" priority="8" stopIfTrue="1">
      <formula>OR(WEEKDAY(D$2)=1,COUNTIF(Feries,D$2))</formula>
    </cfRule>
  </conditionalFormatting>
  <conditionalFormatting sqref="D19:AH25">
    <cfRule type="expression" dxfId="6" priority="7" stopIfTrue="1">
      <formula>OR(WEEKDAY(D$2)=1,COUNTIF(Feries,D$2))</formula>
    </cfRule>
  </conditionalFormatting>
  <conditionalFormatting sqref="D20:AH25">
    <cfRule type="expression" dxfId="5" priority="6" stopIfTrue="1">
      <formula>OR(WEEKDAY(D$2)=1,COUNTIF(Feries,D$2))</formula>
    </cfRule>
  </conditionalFormatting>
  <conditionalFormatting sqref="D21:AH25">
    <cfRule type="expression" dxfId="4" priority="5" stopIfTrue="1">
      <formula>OR(WEEKDAY(D$2)=1,COUNTIF(Feries,D$2))</formula>
    </cfRule>
  </conditionalFormatting>
  <conditionalFormatting sqref="D22:AH25">
    <cfRule type="expression" dxfId="3" priority="4" stopIfTrue="1">
      <formula>OR(WEEKDAY(D$2)=1,COUNTIF(Feries,D$2))</formula>
    </cfRule>
  </conditionalFormatting>
  <conditionalFormatting sqref="D23:AH25">
    <cfRule type="expression" dxfId="2" priority="3" stopIfTrue="1">
      <formula>OR(WEEKDAY(D$2)=1,COUNTIF(Feries,D$2))</formula>
    </cfRule>
  </conditionalFormatting>
  <conditionalFormatting sqref="D24:AH25">
    <cfRule type="expression" dxfId="1" priority="2" stopIfTrue="1">
      <formula>OR(WEEKDAY(D$2)=1,COUNTIF(Feries,D$2))</formula>
    </cfRule>
  </conditionalFormatting>
  <conditionalFormatting sqref="D25:AH25">
    <cfRule type="expression" dxfId="0" priority="1" stopIfTrue="1">
      <formula>OR(WEEKDAY(D$2)=1,COUNTIF(Feries,D$2))</formula>
    </cfRule>
  </conditionalFormatting>
  <dataValidations count="1">
    <dataValidation type="list" allowBlank="1" showInputMessage="1" showErrorMessage="1" sqref="D4:AH4">
      <formula1>"Sécable"</formula1>
    </dataValidation>
  </dataValidations>
  <pageMargins left="0.78740157480314965" right="0.78740157480314965" top="0.98425196850393704" bottom="0.98425196850393704" header="0.51181102362204722" footer="0.51181102362204722"/>
  <pageSetup paperSize="9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</dc:creator>
  <cp:lastModifiedBy>Eric</cp:lastModifiedBy>
  <dcterms:created xsi:type="dcterms:W3CDTF">2010-10-18T19:35:24Z</dcterms:created>
  <dcterms:modified xsi:type="dcterms:W3CDTF">2010-10-18T19:35:39Z</dcterms:modified>
</cp:coreProperties>
</file>