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uill\Desktop\"/>
    </mc:Choice>
  </mc:AlternateContent>
  <xr:revisionPtr revIDLastSave="0" documentId="13_ncr:1_{45533C37-78EB-41A3-87AA-C145B1DFDB5D}" xr6:coauthVersionLast="47" xr6:coauthVersionMax="47" xr10:uidLastSave="{00000000-0000-0000-0000-000000000000}"/>
  <bookViews>
    <workbookView xWindow="-120" yWindow="-120" windowWidth="29040" windowHeight="16440" tabRatio="811" xr2:uid="{34959BFC-2816-42B1-8027-048AABCBC0B0}"/>
  </bookViews>
  <sheets>
    <sheet name="Contacts clients" sheetId="1" r:id="rId1"/>
    <sheet name="Fiche Client" sheetId="7" r:id="rId2"/>
    <sheet name="Clone Contacts Clients" sheetId="8" r:id="rId3"/>
    <sheet name="N°devis" sheetId="9" r:id="rId4"/>
    <sheet name="Aide Param" sheetId="10" r:id="rId5"/>
  </sheets>
  <definedNames>
    <definedName name="_xlnm._FilterDatabase" localSheetId="0" hidden="1">'Contacts clients'!$J$2:$J$2</definedName>
    <definedName name="_xlnm._FilterDatabase" localSheetId="3" hidden="1">N°devis!$A$7:$D$85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S6" i="1"/>
  <c r="F23" i="10"/>
  <c r="F24" i="10"/>
  <c r="F25" i="10"/>
  <c r="F26" i="10"/>
  <c r="F27" i="10"/>
  <c r="F28" i="10"/>
  <c r="F29" i="10"/>
  <c r="F30" i="10"/>
  <c r="F31" i="10"/>
  <c r="F32" i="10"/>
  <c r="F33" i="10"/>
  <c r="F34" i="10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4" i="10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4" i="10"/>
  <c r="S8" i="1" l="1"/>
  <c r="S9" i="1" l="1"/>
  <c r="S10" i="1"/>
  <c r="S11" i="1"/>
  <c r="S12" i="1"/>
  <c r="S13" i="1"/>
  <c r="S14" i="1"/>
  <c r="S15" i="1"/>
  <c r="S16" i="1"/>
  <c r="S17" i="1" l="1"/>
  <c r="S18" i="1"/>
  <c r="S19" i="1"/>
  <c r="S20" i="1" l="1"/>
  <c r="S21" i="1"/>
  <c r="S22" i="1" l="1"/>
  <c r="S23" i="1"/>
  <c r="S24" i="1"/>
  <c r="S25" i="1"/>
  <c r="S26" i="1"/>
  <c r="S27" i="1"/>
  <c r="S28" i="1"/>
  <c r="S29" i="1" l="1"/>
  <c r="S30" i="1"/>
  <c r="S31" i="1" l="1"/>
  <c r="S32" i="1"/>
  <c r="S33" i="1"/>
  <c r="S34" i="1"/>
  <c r="S35" i="1"/>
  <c r="S36" i="1"/>
  <c r="S37" i="1"/>
  <c r="S38" i="1"/>
  <c r="S39" i="1"/>
  <c r="S40" i="1" l="1"/>
  <c r="S41" i="1"/>
  <c r="S42" i="1"/>
  <c r="S44" i="1"/>
  <c r="S43" i="1"/>
  <c r="S45" i="1" l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F2" i="9" l="1"/>
  <c r="C11" i="7" l="1"/>
  <c r="C14" i="7" l="1"/>
  <c r="C13" i="7"/>
  <c r="C12" i="7"/>
  <c r="C5" i="7"/>
  <c r="B6" i="7" l="1"/>
  <c r="H2" i="9"/>
  <c r="I2" i="9"/>
  <c r="B1" i="9" l="1"/>
  <c r="B2" i="9" s="1"/>
  <c r="D5" i="7"/>
  <c r="B5" i="7" l="1"/>
  <c r="C104" i="1" l="1"/>
  <c r="B9" i="7"/>
  <c r="B7" i="7"/>
  <c r="F5" i="7"/>
  <c r="B8" i="7"/>
  <c r="H6" i="7"/>
  <c r="F7" i="7"/>
  <c r="F6" i="7"/>
  <c r="C7" i="7"/>
  <c r="G1" i="1"/>
  <c r="G4" i="1" l="1"/>
  <c r="H5" i="7" l="1"/>
</calcChain>
</file>

<file path=xl/sharedStrings.xml><?xml version="1.0" encoding="utf-8"?>
<sst xmlns="http://schemas.openxmlformats.org/spreadsheetml/2006/main" count="1881" uniqueCount="719">
  <si>
    <t>Tel</t>
  </si>
  <si>
    <t>Ville</t>
  </si>
  <si>
    <t>CP</t>
  </si>
  <si>
    <t>Adrs</t>
  </si>
  <si>
    <t>Prénom</t>
  </si>
  <si>
    <t>Email</t>
  </si>
  <si>
    <t>Rdv</t>
  </si>
  <si>
    <t>Mme</t>
  </si>
  <si>
    <t>Info</t>
  </si>
  <si>
    <t>Date</t>
  </si>
  <si>
    <t>Mr</t>
  </si>
  <si>
    <t>MARTIN</t>
  </si>
  <si>
    <t>BRASSAS</t>
  </si>
  <si>
    <t>IMBERT</t>
  </si>
  <si>
    <t>MAURO</t>
  </si>
  <si>
    <t>STUCHLIK</t>
  </si>
  <si>
    <t>JEANPIERRE</t>
  </si>
  <si>
    <t>CA</t>
  </si>
  <si>
    <t>SDS</t>
  </si>
  <si>
    <t>Sources</t>
  </si>
  <si>
    <t>Info
contact</t>
  </si>
  <si>
    <t>Info
contact2</t>
  </si>
  <si>
    <t>1
contact</t>
  </si>
  <si>
    <t>2
contact</t>
  </si>
  <si>
    <t>3
contact</t>
  </si>
  <si>
    <t>Nom</t>
  </si>
  <si>
    <t>Info
contact4</t>
  </si>
  <si>
    <t>Devis
Signé</t>
  </si>
  <si>
    <t>Status</t>
  </si>
  <si>
    <t>Adresse</t>
  </si>
  <si>
    <t>Civilité</t>
  </si>
  <si>
    <t>N°Tel</t>
  </si>
  <si>
    <t>Statut</t>
  </si>
  <si>
    <t>Colonne1</t>
  </si>
  <si>
    <t>PDL</t>
  </si>
  <si>
    <t>KVA</t>
  </si>
  <si>
    <t>Mono/Tri</t>
  </si>
  <si>
    <t>Conso(kwh)</t>
  </si>
  <si>
    <t>N° Client</t>
  </si>
  <si>
    <t>Sources Client</t>
  </si>
  <si>
    <t>Date rdv</t>
  </si>
  <si>
    <t>N° PDL</t>
  </si>
  <si>
    <t>Abonnement (kva)</t>
  </si>
  <si>
    <t>Charpente</t>
  </si>
  <si>
    <t>Tuiles</t>
  </si>
  <si>
    <t>Fournisseur Internet</t>
  </si>
  <si>
    <t>Model CPL</t>
  </si>
  <si>
    <t>Appareillage</t>
  </si>
  <si>
    <t>Distance TGBT/installation PV</t>
  </si>
  <si>
    <t>Calpinage à vérifier</t>
  </si>
  <si>
    <t>Orientation</t>
  </si>
  <si>
    <t>Dimention Toiture</t>
  </si>
  <si>
    <t>Zone ABF</t>
  </si>
  <si>
    <t>FICHE CLIENT</t>
  </si>
  <si>
    <t>ELECTRICITE</t>
  </si>
  <si>
    <t>MAISON</t>
  </si>
  <si>
    <t>DIVERS</t>
  </si>
  <si>
    <t>N°  Client</t>
  </si>
  <si>
    <t>CP-Ville</t>
  </si>
  <si>
    <t>Date entrée</t>
  </si>
  <si>
    <t>Etude&amp;devis envoyé</t>
  </si>
  <si>
    <t>début</t>
  </si>
  <si>
    <t>milieu</t>
  </si>
  <si>
    <t>fin</t>
  </si>
  <si>
    <t>date du jour</t>
  </si>
  <si>
    <t>Editeur</t>
  </si>
  <si>
    <t>N° du Jour</t>
  </si>
  <si>
    <t>NEWTON</t>
  </si>
  <si>
    <t>Mme, Mr</t>
  </si>
  <si>
    <t>COSENTINO</t>
  </si>
  <si>
    <t>ESCANES</t>
  </si>
  <si>
    <t>Etude&amp;Devis envoyé</t>
  </si>
  <si>
    <t>Date devis envoyé</t>
  </si>
  <si>
    <t>Type Onduleur</t>
  </si>
  <si>
    <t>ARTECHE</t>
  </si>
  <si>
    <t>MONTAIGU</t>
  </si>
  <si>
    <t>GUIGNARD</t>
  </si>
  <si>
    <t>GEYSKENS</t>
  </si>
  <si>
    <t>PINTO</t>
  </si>
  <si>
    <t>PARA</t>
  </si>
  <si>
    <t>BRECQUEVILLE</t>
  </si>
  <si>
    <t>DAMIANI</t>
  </si>
  <si>
    <t>SABEH</t>
  </si>
  <si>
    <t>ROSSO</t>
  </si>
  <si>
    <t>BERTHOZ</t>
  </si>
  <si>
    <t>N° suivant</t>
  </si>
  <si>
    <t>FA-20230913-1</t>
  </si>
  <si>
    <t>FA-20230913-2</t>
  </si>
  <si>
    <t>FA-20230913-3</t>
  </si>
  <si>
    <t>SIMON</t>
  </si>
  <si>
    <t>FA-20230915-1</t>
  </si>
  <si>
    <t>HT</t>
  </si>
  <si>
    <t>TTC</t>
  </si>
  <si>
    <t>FA-20230918-1</t>
  </si>
  <si>
    <t>FA-20230918-2</t>
  </si>
  <si>
    <t>IBANEZ</t>
  </si>
  <si>
    <t>FERNANDEZ-NIECHOJ</t>
  </si>
  <si>
    <t>GAYOUT</t>
  </si>
  <si>
    <t>NOCERA</t>
  </si>
  <si>
    <t>LERASLE</t>
  </si>
  <si>
    <t>LOTTIEAU</t>
  </si>
  <si>
    <t>FOSSEN</t>
  </si>
  <si>
    <t>BUCHET</t>
  </si>
  <si>
    <t>BOUCHET</t>
  </si>
  <si>
    <t>FA-20230920-1</t>
  </si>
  <si>
    <t>FA-20230920-2</t>
  </si>
  <si>
    <t>CALLZZANO</t>
  </si>
  <si>
    <t>FA-20230920-3</t>
  </si>
  <si>
    <t>FA-20230920-4</t>
  </si>
  <si>
    <t>FA-20230920-5</t>
  </si>
  <si>
    <t>OTTOLINI</t>
  </si>
  <si>
    <t>FA-20230921-1</t>
  </si>
  <si>
    <t>FA-20230922-1</t>
  </si>
  <si>
    <t>FA-20230922-2</t>
  </si>
  <si>
    <t>MESSAGER</t>
  </si>
  <si>
    <t>FA-20230922-3</t>
  </si>
  <si>
    <t>LAZE</t>
  </si>
  <si>
    <t>FA-20230922-4</t>
  </si>
  <si>
    <t>FA-20230922-5</t>
  </si>
  <si>
    <t>FA-20230925-1</t>
  </si>
  <si>
    <t>FA-20230926-1</t>
  </si>
  <si>
    <t>FA-20230926-2</t>
  </si>
  <si>
    <t>FA-20230926-3</t>
  </si>
  <si>
    <t>KLOBB</t>
  </si>
  <si>
    <t>FA-20230926-4</t>
  </si>
  <si>
    <t>BERT</t>
  </si>
  <si>
    <t>TOURREAU</t>
  </si>
  <si>
    <t>TRACLET</t>
  </si>
  <si>
    <t>FA-20231002-1</t>
  </si>
  <si>
    <t>FA-20231002-2</t>
  </si>
  <si>
    <t>ANDREOTTI</t>
  </si>
  <si>
    <t>ALMIN</t>
  </si>
  <si>
    <t>FA-20231002-3</t>
  </si>
  <si>
    <t>FA-20231003-1</t>
  </si>
  <si>
    <t>FA-20231003-2</t>
  </si>
  <si>
    <t>FA-20231003-3</t>
  </si>
  <si>
    <t>DAZIANO</t>
  </si>
  <si>
    <t>DELABRE</t>
  </si>
  <si>
    <t>SIMONDI</t>
  </si>
  <si>
    <t>FA-20231003-4</t>
  </si>
  <si>
    <t>GRILLO</t>
  </si>
  <si>
    <t>BOURGADE</t>
  </si>
  <si>
    <t>FA-20231004-1</t>
  </si>
  <si>
    <t>FA-20231005-1</t>
  </si>
  <si>
    <t>FA-20231005-2</t>
  </si>
  <si>
    <t>FA-20231005-3</t>
  </si>
  <si>
    <t>PIRIOU</t>
  </si>
  <si>
    <t>FA-20231005-4</t>
  </si>
  <si>
    <t>ANDRETTA</t>
  </si>
  <si>
    <t>MICHEL</t>
  </si>
  <si>
    <t>FA-20231006-1</t>
  </si>
  <si>
    <t>F</t>
  </si>
  <si>
    <t>VERNANCHET</t>
  </si>
  <si>
    <t>F-20231006-2</t>
  </si>
  <si>
    <t>F-20231006-3</t>
  </si>
  <si>
    <t>F-20231006-4</t>
  </si>
  <si>
    <t>F-20231009-1</t>
  </si>
  <si>
    <t>CASPAR</t>
  </si>
  <si>
    <t>F-20231009-2</t>
  </si>
  <si>
    <t>NICOLLE</t>
  </si>
  <si>
    <t>F-20231009-3</t>
  </si>
  <si>
    <t>PANIZZA</t>
  </si>
  <si>
    <t>DUSART</t>
  </si>
  <si>
    <t>F-20231010-1</t>
  </si>
  <si>
    <t>F-20231010-2</t>
  </si>
  <si>
    <t>POITOUX</t>
  </si>
  <si>
    <t>F-20231011-1</t>
  </si>
  <si>
    <t>MARTIN damien</t>
  </si>
  <si>
    <t>F-20231012-1</t>
  </si>
  <si>
    <t>F-20231013-1</t>
  </si>
  <si>
    <t>VILLE</t>
  </si>
  <si>
    <t>F-20231013-2</t>
  </si>
  <si>
    <t>FORNET</t>
  </si>
  <si>
    <t>F-20231013-3</t>
  </si>
  <si>
    <t>F-20231016-1</t>
  </si>
  <si>
    <t>MEHAUX</t>
  </si>
  <si>
    <t>F-20231016-2</t>
  </si>
  <si>
    <t>ISSARTIER</t>
  </si>
  <si>
    <t>F-20231017-1</t>
  </si>
  <si>
    <t>F-20231017-2</t>
  </si>
  <si>
    <t>F-20231017-3</t>
  </si>
  <si>
    <t>F-20231017-4</t>
  </si>
  <si>
    <t>F-20231019-1</t>
  </si>
  <si>
    <t>F-20231019-2</t>
  </si>
  <si>
    <t>F-20231019-3</t>
  </si>
  <si>
    <t>Dép jrs</t>
  </si>
  <si>
    <t>contact1</t>
  </si>
  <si>
    <t>F-20231020-1</t>
  </si>
  <si>
    <t>F-20231020-2</t>
  </si>
  <si>
    <t>CORNU PRO</t>
  </si>
  <si>
    <t>GRAUX</t>
  </si>
  <si>
    <t>Date Devis Signé</t>
  </si>
  <si>
    <t>KWC</t>
  </si>
  <si>
    <t>CUPPENS</t>
  </si>
  <si>
    <t>F-20231020-3</t>
  </si>
  <si>
    <t>PERSO</t>
  </si>
  <si>
    <t>F-20231023-1</t>
  </si>
  <si>
    <t>PERACHE SUD</t>
  </si>
  <si>
    <t>FIOR</t>
  </si>
  <si>
    <t>TROISGROS</t>
  </si>
  <si>
    <t>F-20231025-1</t>
  </si>
  <si>
    <t>F-20231027-1</t>
  </si>
  <si>
    <t>F-20231027-2</t>
  </si>
  <si>
    <t>F-20231027-3</t>
  </si>
  <si>
    <t>Grd Duc Luxembourg</t>
  </si>
  <si>
    <t>F-20231027-4</t>
  </si>
  <si>
    <t>F-20231027-5</t>
  </si>
  <si>
    <t>F-20231027-6</t>
  </si>
  <si>
    <t>F-20231027-7</t>
  </si>
  <si>
    <t>MALLASSAGNE</t>
  </si>
  <si>
    <t>BAUDINO</t>
  </si>
  <si>
    <t>F-20231030-1</t>
  </si>
  <si>
    <t>F-20231030-2</t>
  </si>
  <si>
    <t>F-20231030-3</t>
  </si>
  <si>
    <t>F-20231030-4</t>
  </si>
  <si>
    <t>F-20231030-5</t>
  </si>
  <si>
    <t>F-20231030-6</t>
  </si>
  <si>
    <t>SPRINGER</t>
  </si>
  <si>
    <t>GARCIA</t>
  </si>
  <si>
    <t>GIRARD</t>
  </si>
  <si>
    <t>F-20231103-1</t>
  </si>
  <si>
    <t>F-20231103-2</t>
  </si>
  <si>
    <t>F-20231103-3</t>
  </si>
  <si>
    <t>MAILLOUX</t>
  </si>
  <si>
    <t>F-20231106-1</t>
  </si>
  <si>
    <t>F-20231106-2</t>
  </si>
  <si>
    <t>MONTCRIOL</t>
  </si>
  <si>
    <t>EYNAUT</t>
  </si>
  <si>
    <t>PRUDHOMME</t>
  </si>
  <si>
    <t>F-20231108-1</t>
  </si>
  <si>
    <t>F-20231108-2</t>
  </si>
  <si>
    <t>F-20231108-3</t>
  </si>
  <si>
    <t>F-20231108-4</t>
  </si>
  <si>
    <t>F-20231108-5</t>
  </si>
  <si>
    <t>F-20231109-1</t>
  </si>
  <si>
    <t xml:space="preserve">   </t>
  </si>
  <si>
    <t>CHADEYRAS</t>
  </si>
  <si>
    <t>F-20231109-2</t>
  </si>
  <si>
    <t>F-20231109-3</t>
  </si>
  <si>
    <t>BERTOSSA</t>
  </si>
  <si>
    <t>F-20231113-1</t>
  </si>
  <si>
    <t>POMMIER</t>
  </si>
  <si>
    <t>F-20231114-1</t>
  </si>
  <si>
    <t>F-20231114-2</t>
  </si>
  <si>
    <t>F-20231114-3</t>
  </si>
  <si>
    <t>F-20231114-4</t>
  </si>
  <si>
    <t>F-20231114-5</t>
  </si>
  <si>
    <t>F-20231114-6</t>
  </si>
  <si>
    <t>F-20231114-7</t>
  </si>
  <si>
    <t>F-20231114-8</t>
  </si>
  <si>
    <t>MONCOMBLE</t>
  </si>
  <si>
    <t>F-20231116-1</t>
  </si>
  <si>
    <t>F-20231116-2</t>
  </si>
  <si>
    <t>F-20231116-3</t>
  </si>
  <si>
    <t>F-20231116-4</t>
  </si>
  <si>
    <t>F-20231121-1</t>
  </si>
  <si>
    <t>F-20231121-2</t>
  </si>
  <si>
    <t>InfoContact</t>
  </si>
  <si>
    <t>F-20231122-1</t>
  </si>
  <si>
    <t>F-20231123-1</t>
  </si>
  <si>
    <t>Suivi CONTACT</t>
  </si>
  <si>
    <t>Info TECHNIQUE</t>
  </si>
  <si>
    <t>test</t>
  </si>
  <si>
    <t>Contacts clients</t>
  </si>
  <si>
    <t>Col</t>
  </si>
  <si>
    <t>Clone Contacts Clients</t>
  </si>
  <si>
    <t>TextBox1</t>
  </si>
  <si>
    <t>TextBox2</t>
  </si>
  <si>
    <t>TextBox3</t>
  </si>
  <si>
    <t>TextBox4</t>
  </si>
  <si>
    <t>TextBox5</t>
  </si>
  <si>
    <t>TextBox6</t>
  </si>
  <si>
    <t>TextBox7</t>
  </si>
  <si>
    <t>TextBox8</t>
  </si>
  <si>
    <t>TextBox9</t>
  </si>
  <si>
    <t>TextBox10</t>
  </si>
  <si>
    <t>TextBox11</t>
  </si>
  <si>
    <t>TextBox12</t>
  </si>
  <si>
    <t>TextBox13</t>
  </si>
  <si>
    <t>24/11/23</t>
  </si>
  <si>
    <t>TextBox3.Value</t>
  </si>
  <si>
    <t>TextBox4.Value</t>
  </si>
  <si>
    <t>TextBox6.Value</t>
  </si>
  <si>
    <t>TextBox7.Value</t>
  </si>
  <si>
    <t>TextBox8.Value</t>
  </si>
  <si>
    <t>TextBox9.Value</t>
  </si>
  <si>
    <t>TextBox10.Value</t>
  </si>
  <si>
    <t>TextBox11.Value</t>
  </si>
  <si>
    <t>TextBox12.Value</t>
  </si>
  <si>
    <t>TextBox13.Value</t>
  </si>
  <si>
    <t>ComboBox1.Value</t>
  </si>
  <si>
    <t>ComboBox2.Value</t>
  </si>
  <si>
    <t>ComboBox5.Value</t>
  </si>
  <si>
    <t>BABA</t>
  </si>
  <si>
    <t>ABBB</t>
  </si>
  <si>
    <t>CAC</t>
  </si>
  <si>
    <t>CBBA</t>
  </si>
  <si>
    <t>BCAA</t>
  </si>
  <si>
    <t>CCBB</t>
  </si>
  <si>
    <t>DBBB</t>
  </si>
  <si>
    <t>CCDC</t>
  </si>
  <si>
    <t>CCBD</t>
  </si>
  <si>
    <t>CDCD</t>
  </si>
  <si>
    <t>CCAD</t>
  </si>
  <si>
    <t>CDA</t>
  </si>
  <si>
    <t>BDBB</t>
  </si>
  <si>
    <t>CADC</t>
  </si>
  <si>
    <t>DAAB</t>
  </si>
  <si>
    <t>DBAB</t>
  </si>
  <si>
    <t>CDBC</t>
  </si>
  <si>
    <t>AEAC</t>
  </si>
  <si>
    <t>CADE</t>
  </si>
  <si>
    <t>AEBA</t>
  </si>
  <si>
    <t>EAB</t>
  </si>
  <si>
    <t>CAAE</t>
  </si>
  <si>
    <t>EACD</t>
  </si>
  <si>
    <t>ECDB</t>
  </si>
  <si>
    <t>AACE</t>
  </si>
  <si>
    <t>ACEB</t>
  </si>
  <si>
    <t>EBBD</t>
  </si>
  <si>
    <t>CEAC</t>
  </si>
  <si>
    <t>EDEB</t>
  </si>
  <si>
    <t>CCAE</t>
  </si>
  <si>
    <t>EADD</t>
  </si>
  <si>
    <t>CEAE</t>
  </si>
  <si>
    <t>BEAA</t>
  </si>
  <si>
    <t>BEBA</t>
  </si>
  <si>
    <t>ECDD</t>
  </si>
  <si>
    <t>BAEA</t>
  </si>
  <si>
    <t>FDDF</t>
  </si>
  <si>
    <t>AFAE</t>
  </si>
  <si>
    <t>ACFE</t>
  </si>
  <si>
    <t>EDEF</t>
  </si>
  <si>
    <t>CAFD</t>
  </si>
  <si>
    <t>FCEC</t>
  </si>
  <si>
    <t>EABF</t>
  </si>
  <si>
    <t>FBAB</t>
  </si>
  <si>
    <t>CFEA</t>
  </si>
  <si>
    <t>FFAE</t>
  </si>
  <si>
    <t>BFEF</t>
  </si>
  <si>
    <t>BDF</t>
  </si>
  <si>
    <t>FCAA</t>
  </si>
  <si>
    <t>EDCF</t>
  </si>
  <si>
    <t>DAFE</t>
  </si>
  <si>
    <t>CDAF</t>
  </si>
  <si>
    <t>FEBB</t>
  </si>
  <si>
    <t>ABAF</t>
  </si>
  <si>
    <t>FCBF</t>
  </si>
  <si>
    <t>DEEF</t>
  </si>
  <si>
    <t>FFBB</t>
  </si>
  <si>
    <t>DFB</t>
  </si>
  <si>
    <t>FEFB</t>
  </si>
  <si>
    <t>BBCF</t>
  </si>
  <si>
    <t>BCF</t>
  </si>
  <si>
    <t>EBDF</t>
  </si>
  <si>
    <t>BEFE</t>
  </si>
  <si>
    <t>DFEA</t>
  </si>
  <si>
    <t>FCDC</t>
  </si>
  <si>
    <t>BCFB</t>
  </si>
  <si>
    <t>DFCF</t>
  </si>
  <si>
    <t>FAEC</t>
  </si>
  <si>
    <t>FDAC</t>
  </si>
  <si>
    <t>FBD</t>
  </si>
  <si>
    <t>FCCC</t>
  </si>
  <si>
    <t>GDDD</t>
  </si>
  <si>
    <t>DCEG</t>
  </si>
  <si>
    <t>CGC</t>
  </si>
  <si>
    <t>GAAG</t>
  </si>
  <si>
    <t>CGCD</t>
  </si>
  <si>
    <t>GBGA</t>
  </si>
  <si>
    <t>GBCE</t>
  </si>
  <si>
    <t>GABB</t>
  </si>
  <si>
    <t>BGAB</t>
  </si>
  <si>
    <t>FGFG</t>
  </si>
  <si>
    <t>ECG</t>
  </si>
  <si>
    <t>CCAG</t>
  </si>
  <si>
    <t>AEGG</t>
  </si>
  <si>
    <t>CDEG</t>
  </si>
  <si>
    <t>GCB</t>
  </si>
  <si>
    <t>BAFG</t>
  </si>
  <si>
    <t>EGAG</t>
  </si>
  <si>
    <t>BFGB</t>
  </si>
  <si>
    <t>CCGD</t>
  </si>
  <si>
    <t>AGCB</t>
  </si>
  <si>
    <t>GDAF</t>
  </si>
  <si>
    <t>DDAG</t>
  </si>
  <si>
    <t>CDGF</t>
  </si>
  <si>
    <t>GBC</t>
  </si>
  <si>
    <t>DGFE</t>
  </si>
  <si>
    <t>EBGC</t>
  </si>
  <si>
    <t>BECG</t>
  </si>
  <si>
    <t>GCGB</t>
  </si>
  <si>
    <t>GBCF</t>
  </si>
  <si>
    <t>FEEG</t>
  </si>
  <si>
    <t>GGFC</t>
  </si>
  <si>
    <t>AEGC</t>
  </si>
  <si>
    <t>DGB</t>
  </si>
  <si>
    <t>BCGF</t>
  </si>
  <si>
    <t>GFGD</t>
  </si>
  <si>
    <t>CGAC</t>
  </si>
  <si>
    <t>DGDB</t>
  </si>
  <si>
    <t>AEGF</t>
  </si>
  <si>
    <t>BGBB</t>
  </si>
  <si>
    <t>EGEG</t>
  </si>
  <si>
    <t>GFCF</t>
  </si>
  <si>
    <t>GDGB</t>
  </si>
  <si>
    <t>GFC</t>
  </si>
  <si>
    <t>CFG</t>
  </si>
  <si>
    <t>ADGG</t>
  </si>
  <si>
    <t>BAFH</t>
  </si>
  <si>
    <t>BHHF</t>
  </si>
  <si>
    <t>DBHG</t>
  </si>
  <si>
    <t>BCH</t>
  </si>
  <si>
    <t>AHGA</t>
  </si>
  <si>
    <t>BHFE</t>
  </si>
  <si>
    <t>GBBH</t>
  </si>
  <si>
    <t>BAHE</t>
  </si>
  <si>
    <t>HABF</t>
  </si>
  <si>
    <t>AGHF</t>
  </si>
  <si>
    <t>BGHH</t>
  </si>
  <si>
    <t>FHFH</t>
  </si>
  <si>
    <t>HCA</t>
  </si>
  <si>
    <t>EEFH</t>
  </si>
  <si>
    <t>CHAG</t>
  </si>
  <si>
    <t>GEHD</t>
  </si>
  <si>
    <t>GE+GH</t>
  </si>
  <si>
    <t>AGGH</t>
  </si>
  <si>
    <t>ECDH</t>
  </si>
  <si>
    <t>DHHH</t>
  </si>
  <si>
    <t>GDHE</t>
  </si>
  <si>
    <t>EFHB</t>
  </si>
  <si>
    <t>BBGH</t>
  </si>
  <si>
    <t>AAHD</t>
  </si>
  <si>
    <t>GAFH</t>
  </si>
  <si>
    <t>CHCA</t>
  </si>
  <si>
    <t>CAAH</t>
  </si>
  <si>
    <t>ADH</t>
  </si>
  <si>
    <t>EAHD</t>
  </si>
  <si>
    <t>ACHD</t>
  </si>
  <si>
    <t>HEBF</t>
  </si>
  <si>
    <t>HGCF</t>
  </si>
  <si>
    <t>CHED</t>
  </si>
  <si>
    <t>FEDH</t>
  </si>
  <si>
    <t>ECH</t>
  </si>
  <si>
    <t>AFCH</t>
  </si>
  <si>
    <t>HEEH</t>
  </si>
  <si>
    <t>HAED</t>
  </si>
  <si>
    <t>HFAB</t>
  </si>
  <si>
    <t>DHAA</t>
  </si>
  <si>
    <t>AHEB</t>
  </si>
  <si>
    <t>BHCF</t>
  </si>
  <si>
    <t>HBAH</t>
  </si>
  <si>
    <t>ABAH</t>
  </si>
  <si>
    <t>AACH</t>
  </si>
  <si>
    <t>DDHH</t>
  </si>
  <si>
    <t>HAFH</t>
  </si>
  <si>
    <t>BHHH</t>
  </si>
  <si>
    <t>EFHH</t>
  </si>
  <si>
    <t>HDDH</t>
  </si>
  <si>
    <t>HFE</t>
  </si>
  <si>
    <t>CCHG</t>
  </si>
  <si>
    <t>FHAG</t>
  </si>
  <si>
    <t>HBCA</t>
  </si>
  <si>
    <t>GHFH</t>
  </si>
  <si>
    <t>AFFH</t>
  </si>
  <si>
    <t>BHBC</t>
  </si>
  <si>
    <t>AFGH</t>
  </si>
  <si>
    <t>HDFA</t>
  </si>
  <si>
    <t>GHHD</t>
  </si>
  <si>
    <t>BGHC</t>
  </si>
  <si>
    <t>HAHF</t>
  </si>
  <si>
    <t>HDHH</t>
  </si>
  <si>
    <t>HDBG</t>
  </si>
  <si>
    <t>CFFH</t>
  </si>
  <si>
    <t>HCFB</t>
  </si>
  <si>
    <t>CHCH</t>
  </si>
  <si>
    <t>DFHA</t>
  </si>
  <si>
    <t>CHDG</t>
  </si>
  <si>
    <t>AHEE</t>
  </si>
  <si>
    <t>ABHB</t>
  </si>
  <si>
    <t>HBC</t>
  </si>
  <si>
    <t>BFAH</t>
  </si>
  <si>
    <t>HBDA</t>
  </si>
  <si>
    <t>HHGB</t>
  </si>
  <si>
    <t>GECH</t>
  </si>
  <si>
    <t>DFHH</t>
  </si>
  <si>
    <t>HFHG</t>
  </si>
  <si>
    <t>CDCH</t>
  </si>
  <si>
    <t>BGHG</t>
  </si>
  <si>
    <t>HBEH</t>
  </si>
  <si>
    <t>BFEH</t>
  </si>
  <si>
    <t>HDDB</t>
  </si>
  <si>
    <t>HBED</t>
  </si>
  <si>
    <t>CHAF</t>
  </si>
  <si>
    <t>ABBH</t>
  </si>
  <si>
    <t>HHAA</t>
  </si>
  <si>
    <t>EHHB</t>
  </si>
  <si>
    <t>FAHD</t>
  </si>
  <si>
    <t>HGFC</t>
  </si>
  <si>
    <t>HFCB</t>
  </si>
  <si>
    <t>BAJF</t>
  </si>
  <si>
    <t>JFHH</t>
  </si>
  <si>
    <t>GCJC</t>
  </si>
  <si>
    <t>CCJ</t>
  </si>
  <si>
    <t>AJJC</t>
  </si>
  <si>
    <t>JBFJ</t>
  </si>
  <si>
    <t>JCDG</t>
  </si>
  <si>
    <t>JEBG</t>
  </si>
  <si>
    <t>ADBJ</t>
  </si>
  <si>
    <t>JJJD</t>
  </si>
  <si>
    <t>GHJ</t>
  </si>
  <si>
    <t>CDJH</t>
  </si>
  <si>
    <t>JJJE</t>
  </si>
  <si>
    <t>CJJC</t>
  </si>
  <si>
    <t>BAJE</t>
  </si>
  <si>
    <t>JCED</t>
  </si>
  <si>
    <t>HJEC</t>
  </si>
  <si>
    <t>HHJH</t>
  </si>
  <si>
    <t>GJB</t>
  </si>
  <si>
    <t>EGJF</t>
  </si>
  <si>
    <t>EHEJ</t>
  </si>
  <si>
    <t>AJEB</t>
  </si>
  <si>
    <t>ADDJ</t>
  </si>
  <si>
    <t>EBAJ</t>
  </si>
  <si>
    <t>JEAB</t>
  </si>
  <si>
    <t>HFJF</t>
  </si>
  <si>
    <t>FFJF</t>
  </si>
  <si>
    <t>EEJE</t>
  </si>
  <si>
    <t>JGCD</t>
  </si>
  <si>
    <t>JBAB</t>
  </si>
  <si>
    <t>AFJJ</t>
  </si>
  <si>
    <t>CEJB</t>
  </si>
  <si>
    <t>EEGJ</t>
  </si>
  <si>
    <t>CBDJ</t>
  </si>
  <si>
    <t>HBJD</t>
  </si>
  <si>
    <t>CCJB</t>
  </si>
  <si>
    <t>JGB</t>
  </si>
  <si>
    <t>EEJJ</t>
  </si>
  <si>
    <t>DAJG</t>
  </si>
  <si>
    <t>JCEG</t>
  </si>
  <si>
    <t>EAJA</t>
  </si>
  <si>
    <t>ECJD</t>
  </si>
  <si>
    <t>EDDJ</t>
  </si>
  <si>
    <t>JHHJ</t>
  </si>
  <si>
    <t>HJAA</t>
  </si>
  <si>
    <t>JHHF</t>
  </si>
  <si>
    <t>JDEF</t>
  </si>
  <si>
    <t>ECJE</t>
  </si>
  <si>
    <t>FECJ</t>
  </si>
  <si>
    <t>HJGB</t>
  </si>
  <si>
    <t>JDAJ</t>
  </si>
  <si>
    <t>FACJ</t>
  </si>
  <si>
    <t>JJBF</t>
  </si>
  <si>
    <t>GCJA</t>
  </si>
  <si>
    <t>CCHJ</t>
  </si>
  <si>
    <t>GJGJ</t>
  </si>
  <si>
    <t>FFBJ</t>
  </si>
  <si>
    <t>ACJB</t>
  </si>
  <si>
    <t>JJAE</t>
  </si>
  <si>
    <t>BJHE</t>
  </si>
  <si>
    <t>BHJC</t>
  </si>
  <si>
    <t>DJBE</t>
  </si>
  <si>
    <t>JDDD</t>
  </si>
  <si>
    <t>GHJA</t>
  </si>
  <si>
    <t>HFJ</t>
  </si>
  <si>
    <t>BJHC</t>
  </si>
  <si>
    <t>JDB</t>
  </si>
  <si>
    <t>DCJG</t>
  </si>
  <si>
    <t>JEFC</t>
  </si>
  <si>
    <t>JCC</t>
  </si>
  <si>
    <t>DHJ</t>
  </si>
  <si>
    <t>JHBH</t>
  </si>
  <si>
    <t>JHCD</t>
  </si>
  <si>
    <t>HDGJ</t>
  </si>
  <si>
    <t>BJHD</t>
  </si>
  <si>
    <t>BGJE</t>
  </si>
  <si>
    <t>JGJD</t>
  </si>
  <si>
    <t>JCDC</t>
  </si>
  <si>
    <t>JGHG</t>
  </si>
  <si>
    <t>JBGJ</t>
  </si>
  <si>
    <t>DFAJ</t>
  </si>
  <si>
    <t>DAHJ</t>
  </si>
  <si>
    <t>EGFJ</t>
  </si>
  <si>
    <t>JADC</t>
  </si>
  <si>
    <t>EEDJ</t>
  </si>
  <si>
    <t>EJBA</t>
  </si>
  <si>
    <t>JJFG</t>
  </si>
  <si>
    <t>FEBJ</t>
  </si>
  <si>
    <t>HHJA</t>
  </si>
  <si>
    <t>DJBA</t>
  </si>
  <si>
    <t>JHFA</t>
  </si>
  <si>
    <t>FJJ</t>
  </si>
  <si>
    <t>CAAJ</t>
  </si>
  <si>
    <t>JGJJ</t>
  </si>
  <si>
    <t>FJF</t>
  </si>
  <si>
    <t>JAJH</t>
  </si>
  <si>
    <t>HDHJ</t>
  </si>
  <si>
    <t>FOCO</t>
  </si>
  <si>
    <t>JGAO</t>
  </si>
  <si>
    <t>FFHO</t>
  </si>
  <si>
    <t>GOOJ</t>
  </si>
  <si>
    <t>JBFO</t>
  </si>
  <si>
    <t>DHOB</t>
  </si>
  <si>
    <t>GOJG</t>
  </si>
  <si>
    <t>JHDO</t>
  </si>
  <si>
    <t>COEA</t>
  </si>
  <si>
    <t>CGOE</t>
  </si>
  <si>
    <t>HJGO</t>
  </si>
  <si>
    <t>DOBA</t>
  </si>
  <si>
    <t>BHOF</t>
  </si>
  <si>
    <t>CHOB</t>
  </si>
  <si>
    <t>FOBH</t>
  </si>
  <si>
    <t>JHJO</t>
  </si>
  <si>
    <t>COGH</t>
  </si>
  <si>
    <t>FOHF</t>
  </si>
  <si>
    <t>ABOJ</t>
  </si>
  <si>
    <t>HAAO</t>
  </si>
  <si>
    <t>AOFH</t>
  </si>
  <si>
    <t>GOJ</t>
  </si>
  <si>
    <t>ADOF</t>
  </si>
  <si>
    <t>FE+JO</t>
  </si>
  <si>
    <t>AOBE</t>
  </si>
  <si>
    <t>ECDO</t>
  </si>
  <si>
    <t>DHHO</t>
  </si>
  <si>
    <t>JFOA</t>
  </si>
  <si>
    <t>DEOC</t>
  </si>
  <si>
    <t>FCOC</t>
  </si>
  <si>
    <t>BOJO</t>
  </si>
  <si>
    <t>BCOH</t>
  </si>
  <si>
    <t>BCOB</t>
  </si>
  <si>
    <t>ABO</t>
  </si>
  <si>
    <t>EDOA</t>
  </si>
  <si>
    <t>HGDO</t>
  </si>
  <si>
    <t>JHOJ</t>
  </si>
  <si>
    <t>COF</t>
  </si>
  <si>
    <t>CCOO</t>
  </si>
  <si>
    <t>DOGO</t>
  </si>
  <si>
    <t>FHDO</t>
  </si>
  <si>
    <t>JDOA</t>
  </si>
  <si>
    <t>FAOH</t>
  </si>
  <si>
    <t>HDOO</t>
  </si>
  <si>
    <t>DGOG</t>
  </si>
  <si>
    <t>BOJ</t>
  </si>
  <si>
    <t>EGOD</t>
  </si>
  <si>
    <t>FOH</t>
  </si>
  <si>
    <t>CDOC</t>
  </si>
  <si>
    <t>BADO</t>
  </si>
  <si>
    <t>EAAO</t>
  </si>
  <si>
    <t>JCJO</t>
  </si>
  <si>
    <t>JFDO</t>
  </si>
  <si>
    <t>AGEO</t>
  </si>
  <si>
    <t>HGOF</t>
  </si>
  <si>
    <t>GOAH</t>
  </si>
  <si>
    <t>GOJA</t>
  </si>
  <si>
    <t>AAOF</t>
  </si>
  <si>
    <t>EEOJ</t>
  </si>
  <si>
    <t>COC</t>
  </si>
  <si>
    <t>COO</t>
  </si>
  <si>
    <t>COOO</t>
  </si>
  <si>
    <t>FHOO</t>
  </si>
  <si>
    <t>FJOD</t>
  </si>
  <si>
    <t>FEOA</t>
  </si>
  <si>
    <t>BJEO</t>
  </si>
  <si>
    <t>GGHO</t>
  </si>
  <si>
    <t>EOAC</t>
  </si>
  <si>
    <t>JBAO</t>
  </si>
  <si>
    <t>JFOE</t>
  </si>
  <si>
    <t>HBDO</t>
  </si>
  <si>
    <t>ACOE</t>
  </si>
  <si>
    <t>CJOB</t>
  </si>
  <si>
    <t>EEOH</t>
  </si>
  <si>
    <t>BOEJ</t>
  </si>
  <si>
    <t>BDOO</t>
  </si>
  <si>
    <t>FAO</t>
  </si>
  <si>
    <t>GFOE</t>
  </si>
  <si>
    <t>EOJA</t>
  </si>
  <si>
    <t>ADFO</t>
  </si>
  <si>
    <t>AOBO</t>
  </si>
  <si>
    <t>EOFO</t>
  </si>
  <si>
    <t>DDJO</t>
  </si>
  <si>
    <t>BOJH</t>
  </si>
  <si>
    <t>FCO</t>
  </si>
  <si>
    <t>EGOC</t>
  </si>
  <si>
    <t>DOCD</t>
  </si>
  <si>
    <t>JJOC</t>
  </si>
  <si>
    <t>BOCC</t>
  </si>
  <si>
    <t>DOAE</t>
  </si>
  <si>
    <t>BOEO</t>
  </si>
  <si>
    <t>BBOB</t>
  </si>
  <si>
    <t>JFHO</t>
  </si>
  <si>
    <t>GCHO</t>
  </si>
  <si>
    <t>FGOO</t>
  </si>
  <si>
    <t>CHJO</t>
  </si>
  <si>
    <t>CODJ</t>
  </si>
  <si>
    <t>DEOD</t>
  </si>
  <si>
    <t>GAAO</t>
  </si>
  <si>
    <t>FOFD</t>
  </si>
  <si>
    <t>JHBO</t>
  </si>
  <si>
    <t>AGOC</t>
  </si>
  <si>
    <t>AOCE</t>
  </si>
  <si>
    <t>FGOH</t>
  </si>
  <si>
    <t>HCOH</t>
  </si>
  <si>
    <t>ABFO</t>
  </si>
  <si>
    <t>EAOF</t>
  </si>
  <si>
    <t>AOHD</t>
  </si>
  <si>
    <t>JODJ</t>
  </si>
  <si>
    <t>EOOG</t>
  </si>
  <si>
    <t>CEOE</t>
  </si>
  <si>
    <t>COBE</t>
  </si>
  <si>
    <t>HHJO</t>
  </si>
  <si>
    <t>statut</t>
  </si>
  <si>
    <t>Nom1111</t>
  </si>
  <si>
    <t>Prenom1111</t>
  </si>
  <si>
    <t>Adrs1111</t>
  </si>
  <si>
    <t>Cp1111</t>
  </si>
  <si>
    <t>Ville1111</t>
  </si>
  <si>
    <t>Tel1111</t>
  </si>
  <si>
    <t>Email1111</t>
  </si>
  <si>
    <t>Info11111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</si>
</sst>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0#&quot; &quot;##&quot; &quot;##&quot; &quot;##&quot; &quot;##"/>
    <numFmt numFmtId="165" formatCode="dd/mm/yy;@"/>
    <numFmt numFmtId="166" formatCode="00000"/>
    <numFmt numFmtId="167" formatCode="d/m/yy;@"/>
    <numFmt numFmtId="168" formatCode="00,000,000,000,000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66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18"/>
      <color rgb="FFFF6600"/>
      <name val="Calibri"/>
      <family val="2"/>
      <scheme val="minor"/>
    </font>
    <font>
      <b/>
      <sz val="16"/>
      <color rgb="FFFF66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 tint="-0.1499984740745262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3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67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 vertical="center" wrapText="1"/>
    </xf>
    <xf numFmtId="0" fontId="3" fillId="0" borderId="0" xfId="2" applyFont="1"/>
    <xf numFmtId="165" fontId="3" fillId="0" borderId="0" xfId="2" applyNumberFormat="1" applyFont="1"/>
    <xf numFmtId="166" fontId="3" fillId="0" borderId="0" xfId="2" applyNumberFormat="1" applyFont="1"/>
    <xf numFmtId="164" fontId="3" fillId="0" borderId="0" xfId="2" applyNumberFormat="1" applyFont="1"/>
    <xf numFmtId="165" fontId="3" fillId="0" borderId="0" xfId="0" applyNumberFormat="1" applyFont="1"/>
    <xf numFmtId="0" fontId="3" fillId="0" borderId="0" xfId="0" applyFont="1"/>
    <xf numFmtId="168" fontId="3" fillId="0" borderId="0" xfId="0" applyNumberFormat="1" applyFont="1"/>
    <xf numFmtId="1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3" fontId="3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9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6" fillId="0" borderId="13" xfId="0" applyFont="1" applyBorder="1"/>
    <xf numFmtId="0" fontId="6" fillId="0" borderId="13" xfId="0" applyFont="1" applyBorder="1" applyAlignment="1">
      <alignment horizontal="center"/>
    </xf>
    <xf numFmtId="0" fontId="6" fillId="0" borderId="2" xfId="0" applyFont="1" applyBorder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12" xfId="0" applyFont="1" applyBorder="1"/>
    <xf numFmtId="0" fontId="10" fillId="0" borderId="13" xfId="0" applyFont="1" applyBorder="1"/>
    <xf numFmtId="0" fontId="10" fillId="0" borderId="13" xfId="0" applyFont="1" applyBorder="1" applyAlignment="1">
      <alignment horizontal="center"/>
    </xf>
    <xf numFmtId="0" fontId="10" fillId="0" borderId="2" xfId="0" applyFont="1" applyBorder="1"/>
    <xf numFmtId="0" fontId="7" fillId="0" borderId="0" xfId="0" applyFont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top"/>
    </xf>
    <xf numFmtId="0" fontId="6" fillId="0" borderId="0" xfId="0" applyFont="1" applyAlignment="1">
      <alignment vertical="top"/>
    </xf>
    <xf numFmtId="0" fontId="6" fillId="0" borderId="1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168" fontId="3" fillId="2" borderId="20" xfId="0" applyNumberFormat="1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167" fontId="3" fillId="0" borderId="8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6" fontId="3" fillId="0" borderId="8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7" fontId="3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166" fontId="0" fillId="0" borderId="8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164" fontId="0" fillId="0" borderId="8" xfId="0" applyNumberFormat="1" applyBorder="1" applyAlignment="1">
      <alignment vertical="center"/>
    </xf>
    <xf numFmtId="164" fontId="0" fillId="0" borderId="8" xfId="0" applyNumberFormat="1" applyBorder="1" applyAlignment="1">
      <alignment horizontal="left" vertical="center" wrapText="1"/>
    </xf>
    <xf numFmtId="0" fontId="1" fillId="0" borderId="8" xfId="1" applyFill="1" applyBorder="1" applyAlignment="1">
      <alignment vertical="center" wrapText="1"/>
    </xf>
    <xf numFmtId="0" fontId="2" fillId="0" borderId="8" xfId="1" applyFont="1" applyFill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 wrapText="1"/>
    </xf>
    <xf numFmtId="166" fontId="3" fillId="0" borderId="0" xfId="0" applyNumberFormat="1" applyFont="1"/>
    <xf numFmtId="164" fontId="3" fillId="0" borderId="0" xfId="0" applyNumberFormat="1" applyFont="1"/>
    <xf numFmtId="0" fontId="14" fillId="0" borderId="5" xfId="0" applyFont="1" applyBorder="1" applyAlignment="1">
      <alignment horizontal="center" vertical="center"/>
    </xf>
    <xf numFmtId="165" fontId="14" fillId="0" borderId="10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65" fontId="14" fillId="0" borderId="12" xfId="0" applyNumberFormat="1" applyFont="1" applyBorder="1" applyAlignment="1">
      <alignment horizontal="center" vertical="center"/>
    </xf>
    <xf numFmtId="166" fontId="12" fillId="0" borderId="0" xfId="0" applyNumberFormat="1" applyFont="1" applyAlignment="1">
      <alignment horizontal="left" vertical="center"/>
    </xf>
    <xf numFmtId="0" fontId="12" fillId="0" borderId="5" xfId="0" applyFont="1" applyBorder="1"/>
    <xf numFmtId="0" fontId="12" fillId="0" borderId="5" xfId="0" applyFont="1" applyBorder="1" applyAlignment="1">
      <alignment horizontal="center"/>
    </xf>
    <xf numFmtId="0" fontId="12" fillId="0" borderId="10" xfId="0" applyFont="1" applyBorder="1"/>
    <xf numFmtId="0" fontId="12" fillId="0" borderId="0" xfId="0" applyFont="1"/>
    <xf numFmtId="0" fontId="3" fillId="0" borderId="0" xfId="0" applyFont="1" applyAlignment="1">
      <alignment horizontal="center"/>
    </xf>
    <xf numFmtId="164" fontId="0" fillId="0" borderId="8" xfId="0" applyNumberFormat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167" fontId="3" fillId="5" borderId="11" xfId="0" applyNumberFormat="1" applyFont="1" applyFill="1" applyBorder="1" applyAlignment="1">
      <alignment horizontal="center" vertical="center" wrapText="1"/>
    </xf>
    <xf numFmtId="165" fontId="3" fillId="5" borderId="11" xfId="0" applyNumberFormat="1" applyFont="1" applyFill="1" applyBorder="1" applyAlignment="1">
      <alignment horizontal="center" vertical="center" wrapText="1"/>
    </xf>
    <xf numFmtId="165" fontId="3" fillId="5" borderId="3" xfId="0" applyNumberFormat="1" applyFont="1" applyFill="1" applyBorder="1" applyAlignment="1">
      <alignment horizontal="center" vertical="center" wrapText="1"/>
    </xf>
    <xf numFmtId="166" fontId="3" fillId="5" borderId="3" xfId="0" applyNumberFormat="1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49" fontId="3" fillId="5" borderId="3" xfId="0" applyNumberFormat="1" applyFont="1" applyFill="1" applyBorder="1" applyAlignment="1">
      <alignment horizontal="center" vertical="center"/>
    </xf>
    <xf numFmtId="167" fontId="3" fillId="6" borderId="11" xfId="0" applyNumberFormat="1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167" fontId="3" fillId="6" borderId="9" xfId="0" applyNumberFormat="1" applyFont="1" applyFill="1" applyBorder="1" applyAlignment="1">
      <alignment horizontal="center" vertical="center" wrapText="1"/>
    </xf>
    <xf numFmtId="167" fontId="3" fillId="6" borderId="10" xfId="0" applyNumberFormat="1" applyFont="1" applyFill="1" applyBorder="1" applyAlignment="1">
      <alignment horizontal="center" vertical="center" wrapText="1"/>
    </xf>
    <xf numFmtId="167" fontId="3" fillId="6" borderId="5" xfId="0" applyNumberFormat="1" applyFont="1" applyFill="1" applyBorder="1" applyAlignment="1">
      <alignment horizontal="center" vertical="center" wrapText="1"/>
    </xf>
    <xf numFmtId="1" fontId="3" fillId="2" borderId="20" xfId="0" applyNumberFormat="1" applyFont="1" applyFill="1" applyBorder="1" applyAlignment="1">
      <alignment horizontal="center" vertical="center"/>
    </xf>
    <xf numFmtId="3" fontId="3" fillId="2" borderId="20" xfId="0" applyNumberFormat="1" applyFont="1" applyFill="1" applyBorder="1" applyAlignment="1">
      <alignment horizontal="center" vertical="center"/>
    </xf>
    <xf numFmtId="168" fontId="3" fillId="0" borderId="4" xfId="0" applyNumberFormat="1" applyFont="1" applyBorder="1" applyAlignment="1">
      <alignment horizontal="center" vertical="center" wrapText="1"/>
    </xf>
    <xf numFmtId="168" fontId="0" fillId="0" borderId="4" xfId="0" applyNumberForma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168" fontId="13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1" fillId="0" borderId="5" xfId="0" applyFont="1" applyBorder="1" applyAlignment="1">
      <alignment vertical="center" wrapText="1"/>
    </xf>
    <xf numFmtId="3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/>
    </xf>
    <xf numFmtId="1" fontId="3" fillId="0" borderId="0" xfId="0" applyNumberFormat="1" applyFont="1" applyAlignment="1">
      <alignment horizontal="center"/>
    </xf>
    <xf numFmtId="1" fontId="3" fillId="0" borderId="0" xfId="0" applyNumberFormat="1" applyFont="1"/>
    <xf numFmtId="0" fontId="12" fillId="0" borderId="5" xfId="0" applyFont="1" applyBorder="1" applyAlignment="1">
      <alignment vertical="center" wrapText="1"/>
    </xf>
    <xf numFmtId="0" fontId="3" fillId="6" borderId="9" xfId="0" applyFont="1" applyFill="1" applyBorder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 wrapText="1"/>
    </xf>
    <xf numFmtId="14" fontId="3" fillId="0" borderId="0" xfId="0" applyNumberFormat="1" applyFont="1"/>
    <xf numFmtId="165" fontId="3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" fillId="0" borderId="8" xfId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12" fillId="0" borderId="13" xfId="0" applyFont="1" applyBorder="1" applyAlignment="1">
      <alignment vertical="center"/>
    </xf>
    <xf numFmtId="164" fontId="3" fillId="0" borderId="8" xfId="0" applyNumberFormat="1" applyFont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6" fontId="3" fillId="0" borderId="8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3" fillId="0" borderId="4" xfId="0" applyFont="1" applyBorder="1" applyAlignment="1">
      <alignment horizontal="right"/>
    </xf>
    <xf numFmtId="0" fontId="1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8" fontId="13" fillId="4" borderId="8" xfId="0" applyNumberFormat="1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3" fillId="3" borderId="16" xfId="1" applyFont="1" applyFill="1" applyBorder="1" applyAlignment="1">
      <alignment horizontal="center" vertical="center" wrapText="1"/>
    </xf>
    <xf numFmtId="0" fontId="3" fillId="3" borderId="17" xfId="1" applyFont="1" applyFill="1" applyBorder="1" applyAlignment="1">
      <alignment horizontal="center" vertical="center" wrapText="1"/>
    </xf>
    <xf numFmtId="0" fontId="3" fillId="3" borderId="18" xfId="1" applyFont="1" applyFill="1" applyBorder="1" applyAlignment="1">
      <alignment horizontal="center" vertical="center" wrapText="1"/>
    </xf>
    <xf numFmtId="0" fontId="3" fillId="3" borderId="19" xfId="1" applyFont="1" applyFill="1" applyBorder="1" applyAlignment="1">
      <alignment horizontal="center" vertical="center" wrapText="1"/>
    </xf>
    <xf numFmtId="167" fontId="13" fillId="7" borderId="6" xfId="0" applyNumberFormat="1" applyFont="1" applyFill="1" applyBorder="1" applyAlignment="1">
      <alignment horizontal="center" vertical="center" wrapText="1"/>
    </xf>
    <xf numFmtId="167" fontId="13" fillId="7" borderId="8" xfId="0" applyNumberFormat="1" applyFont="1" applyFill="1" applyBorder="1" applyAlignment="1">
      <alignment horizontal="center" vertical="center" wrapText="1"/>
    </xf>
    <xf numFmtId="167" fontId="13" fillId="7" borderId="7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168" fontId="12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167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/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166" fontId="17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vertical="center"/>
    </xf>
    <xf numFmtId="49" fontId="17" fillId="0" borderId="0" xfId="0" applyNumberFormat="1" applyFont="1" applyAlignment="1">
      <alignment horizontal="left" vertical="center"/>
    </xf>
    <xf numFmtId="165" fontId="17" fillId="0" borderId="0" xfId="0" applyNumberFormat="1" applyFont="1" applyAlignment="1">
      <alignment horizontal="center" vertical="center" wrapText="1"/>
    </xf>
    <xf numFmtId="168" fontId="17" fillId="0" borderId="0" xfId="0" applyNumberFormat="1" applyFont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3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vertical="center"/>
    </xf>
    <xf numFmtId="49" fontId="3" fillId="0" borderId="0" xfId="0" applyNumberFormat="1" applyFont="1"/>
    <xf numFmtId="0" fontId="16" fillId="8" borderId="16" xfId="0" applyFont="1" applyFill="1" applyBorder="1" applyAlignment="1">
      <alignment horizontal="center"/>
    </xf>
    <xf numFmtId="0" fontId="16" fillId="8" borderId="17" xfId="0" applyFont="1" applyFill="1" applyBorder="1" applyAlignment="1">
      <alignment horizontal="center"/>
    </xf>
    <xf numFmtId="0" fontId="3" fillId="0" borderId="21" xfId="0" applyFont="1" applyBorder="1" applyAlignment="1">
      <alignment horizontal="right" indent="1"/>
    </xf>
    <xf numFmtId="0" fontId="3" fillId="0" borderId="22" xfId="0" applyFont="1" applyBorder="1"/>
    <xf numFmtId="0" fontId="3" fillId="0" borderId="18" xfId="0" applyFont="1" applyBorder="1" applyAlignment="1">
      <alignment horizontal="right" indent="1"/>
    </xf>
    <xf numFmtId="0" fontId="3" fillId="0" borderId="19" xfId="0" applyFont="1" applyBorder="1"/>
    <xf numFmtId="0" fontId="3" fillId="9" borderId="21" xfId="0" applyFont="1" applyFill="1" applyBorder="1" applyAlignment="1">
      <alignment horizontal="right" indent="1"/>
    </xf>
    <xf numFmtId="0" fontId="3" fillId="9" borderId="22" xfId="0" applyFont="1" applyFill="1" applyBorder="1"/>
    <xf numFmtId="0" fontId="3" fillId="7" borderId="21" xfId="0" applyFont="1" applyFill="1" applyBorder="1" applyAlignment="1">
      <alignment horizontal="right" indent="1"/>
    </xf>
    <xf numFmtId="0" fontId="3" fillId="7" borderId="22" xfId="0" applyFont="1" applyFill="1" applyBorder="1"/>
    <xf numFmtId="0" fontId="3" fillId="4" borderId="21" xfId="0" applyFont="1" applyFill="1" applyBorder="1" applyAlignment="1">
      <alignment horizontal="right" indent="1"/>
    </xf>
    <xf numFmtId="0" fontId="3" fillId="4" borderId="22" xfId="0" applyFont="1" applyFill="1" applyBorder="1"/>
    <xf numFmtId="0" fontId="3" fillId="4" borderId="18" xfId="0" applyFont="1" applyFill="1" applyBorder="1" applyAlignment="1">
      <alignment horizontal="right" indent="1"/>
    </xf>
    <xf numFmtId="0" fontId="3" fillId="4" borderId="19" xfId="0" applyFont="1" applyFill="1" applyBorder="1"/>
    <xf numFmtId="0" fontId="3" fillId="10" borderId="0" xfId="0" applyFont="1" applyFill="1"/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67" fontId="3" fillId="0" borderId="8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165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166" fontId="3" fillId="0" borderId="8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left" vertical="center" wrapText="1"/>
    </xf>
    <xf numFmtId="167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165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8" fontId="3" fillId="0" borderId="4" xfId="0" applyNumberFormat="1" applyFont="1" applyFill="1" applyBorder="1" applyAlignment="1">
      <alignment horizontal="center" vertical="center" wrapText="1"/>
    </xf>
    <xf numFmtId="1" fontId="3" fillId="0" borderId="4" xfId="0" applyNumberFormat="1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11" fontId="3" fillId="0" borderId="8" xfId="0" applyNumberFormat="1" applyFont="1" applyFill="1" applyBorder="1" applyAlignment="1">
      <alignment horizontal="center" vertical="center" wrapText="1"/>
    </xf>
    <xf numFmtId="49" fontId="3" fillId="0" borderId="0" xfId="2" applyNumberFormat="1" applyFont="1"/>
  </cellXfs>
  <cellStyles count="3">
    <cellStyle name="Lien hypertexte" xfId="1" builtinId="8"/>
    <cellStyle name="Lien hypertexte 2" xfId="2" xr:uid="{ACCB8D73-42A6-4916-A27A-F9241675F80E}"/>
    <cellStyle name="Normal" xfId="0" builtinId="0"/>
  </cellStyles>
  <dxfs count="7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dd/mm/yy;@"/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dd/m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00,000,000,000,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dd/m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dd/mm/yy;@"/>
    </dxf>
    <dxf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4" formatCode="0#&quot; &quot;##&quot; &quot;##&quot; &quot;##&quot; &quot;##"/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numFmt numFmtId="166" formatCode="0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numFmt numFmtId="165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numFmt numFmtId="168" formatCode="00,000,000,000,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d/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6" defaultTableStyle="TableStyleMedium2" defaultPivotStyle="PivotStyleLight16">
    <tableStyle name="Style de tableau 1" pivot="0" count="1" xr9:uid="{C725600F-613A-44C0-AEC8-12F27E8E4098}">
      <tableStyleElement type="firstRowStripe" dxfId="77"/>
    </tableStyle>
    <tableStyle name="Style de tableau 2" pivot="0" count="1" xr9:uid="{E81DC8C5-2872-48C6-9F0C-3F750CD71AF9}">
      <tableStyleElement type="firstRowStripe" dxfId="76"/>
    </tableStyle>
    <tableStyle name="Style de tableau 3" pivot="0" count="1" xr9:uid="{23EBFF18-64C4-4149-B9DF-097F8F908648}">
      <tableStyleElement type="headerRow" dxfId="75"/>
    </tableStyle>
    <tableStyle name="Style de tableau 4" pivot="0" count="1" xr9:uid="{8587C666-A145-4331-AD0C-281BF805A944}">
      <tableStyleElement type="headerRow" dxfId="74"/>
    </tableStyle>
    <tableStyle name="Style de tableau 5" pivot="0" count="0" xr9:uid="{015E7BF6-361A-4430-A76E-3DF3B5BBDDAE}"/>
    <tableStyle name="Style de tableau 6" pivot="0" count="1" xr9:uid="{2F35DFF9-C20D-4042-B9DA-294C5A21C86C}">
      <tableStyleElement type="firstRowStripe" dxfId="73"/>
    </tableStyle>
  </tableStyles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0</xdr:row>
      <xdr:rowOff>129540</xdr:rowOff>
    </xdr:from>
    <xdr:to>
      <xdr:col>2</xdr:col>
      <xdr:colOff>426720</xdr:colOff>
      <xdr:row>2</xdr:row>
      <xdr:rowOff>53340</xdr:rowOff>
    </xdr:to>
    <xdr:sp macro="[0]!ajouterlignenouveaucli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E129108-AB0E-F71B-9EB7-FAA3BF76EF40}"/>
            </a:ext>
          </a:extLst>
        </xdr:cNvPr>
        <xdr:cNvSpPr/>
      </xdr:nvSpPr>
      <xdr:spPr>
        <a:xfrm>
          <a:off x="121920" y="129540"/>
          <a:ext cx="899160" cy="30480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600" b="1"/>
            <a:t>+ </a:t>
          </a:r>
          <a:r>
            <a:rPr lang="fr-FR" sz="1200" b="1"/>
            <a:t>CLIENTS</a:t>
          </a:r>
        </a:p>
      </xdr:txBody>
    </xdr:sp>
    <xdr:clientData/>
  </xdr:twoCellAnchor>
  <xdr:twoCellAnchor>
    <xdr:from>
      <xdr:col>2</xdr:col>
      <xdr:colOff>465667</xdr:colOff>
      <xdr:row>0</xdr:row>
      <xdr:rowOff>137582</xdr:rowOff>
    </xdr:from>
    <xdr:to>
      <xdr:col>4</xdr:col>
      <xdr:colOff>304800</xdr:colOff>
      <xdr:row>2</xdr:row>
      <xdr:rowOff>61382</xdr:rowOff>
    </xdr:to>
    <xdr:sp macro="[0]!modifierlignenouveau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38A7085-5905-4358-85FD-6FE7D9C54E53}"/>
            </a:ext>
          </a:extLst>
        </xdr:cNvPr>
        <xdr:cNvSpPr/>
      </xdr:nvSpPr>
      <xdr:spPr>
        <a:xfrm>
          <a:off x="1418167" y="137582"/>
          <a:ext cx="1257300" cy="315383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600" b="1"/>
            <a:t>Modif 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944881</xdr:colOff>
      <xdr:row>0</xdr:row>
      <xdr:rowOff>0</xdr:rowOff>
    </xdr:from>
    <xdr:to>
      <xdr:col>7</xdr:col>
      <xdr:colOff>664213</xdr:colOff>
      <xdr:row>3</xdr:row>
      <xdr:rowOff>247650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F86C81E2-C5A2-FCD7-81F5-33FFFF4DD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1861" y="0"/>
          <a:ext cx="2291082" cy="7924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B75E16-EE7F-4BBD-BB59-666B5988D643}" name="Tableau1" displayName="Tableau1" ref="A5:Z155" totalsRowShown="0" headerRowDxfId="72" dataDxfId="70" headerRowBorderDxfId="71" tableBorderDxfId="69">
  <tableColumns count="26">
    <tableColumn id="1" xr3:uid="{B5384A3B-74A7-4BC0-9239-8E94C4C17DA5}" name="N°  Client" dataDxfId="68"/>
    <tableColumn id="2" xr3:uid="{B47829D8-DD22-4A25-BDE7-21AF7DC5B4EF}" name="Sources Client" dataDxfId="67"/>
    <tableColumn id="3" xr3:uid="{C57965A8-CB8E-4C6B-AB36-2D2927E03EDD}" name="Date entrée" dataDxfId="66"/>
    <tableColumn id="25" xr3:uid="{1C501283-E737-4582-8B6E-29F9A7CDC6DE}" name="Status" dataDxfId="65"/>
    <tableColumn id="4" xr3:uid="{A7AE882C-459C-4925-85FC-5A6A03319D86}" name="Civilité" dataDxfId="64"/>
    <tableColumn id="5" xr3:uid="{B264059C-D293-4856-8C11-75D5FD25EA21}" name="Nom" dataDxfId="33"/>
    <tableColumn id="6" xr3:uid="{60CF359D-AEC9-4688-94E8-A8C75E218564}" name="Prénom" dataDxfId="32"/>
    <tableColumn id="7" xr3:uid="{451C8AFD-BAE2-4FB1-B160-0F45181990FD}" name="Adrs" dataDxfId="31"/>
    <tableColumn id="8" xr3:uid="{37A2DD76-8B32-4135-B439-B192E7F3BCEE}" name="CP" dataDxfId="35"/>
    <tableColumn id="9" xr3:uid="{4D2A9D94-88F1-4A62-80EA-DC510D969168}" name="Ville" dataDxfId="63"/>
    <tableColumn id="10" xr3:uid="{98231277-E65A-4346-8726-15EF5377C43A}" name="Tel" dataDxfId="34"/>
    <tableColumn id="11" xr3:uid="{14A72613-1F61-43EC-90CC-8CF7EB2B9517}" name="Email" dataDxfId="62"/>
    <tableColumn id="12" xr3:uid="{7FE071C1-2499-493B-87D2-F66E45A58955}" name="Info" dataDxfId="61"/>
    <tableColumn id="13" xr3:uid="{A7613119-C9AD-4D01-824E-2D2CEEFED771}" name="Rdv" dataDxfId="60"/>
    <tableColumn id="16" xr3:uid="{655C2187-1AFD-49FE-9C7F-607BE07CAF1B}" name="contact1" dataDxfId="59"/>
    <tableColumn id="17" xr3:uid="{069B0D1C-D60E-4F13-8E5B-8F2CAC11D61A}" name="InfoContact" dataDxfId="58"/>
    <tableColumn id="24" xr3:uid="{ECEA00DA-7052-4D08-B4B0-F5A0AB5AFCDE}" name="Etude&amp;devis envoyé" dataDxfId="57"/>
    <tableColumn id="29" xr3:uid="{CDAF1170-FB6A-4985-88B7-493A8C81152F}" name="Type Onduleur" dataDxfId="56"/>
    <tableColumn id="32" xr3:uid="{32D17E05-1436-4124-88EF-243B275067F2}" name="Dép jrs" dataDxfId="55">
      <calculatedColumnFormula>IF(ISBLANK(Tableau1[[#This Row],[Date devis envoyé]]),"",TODAY()-Tableau1[[#This Row],[Date devis envoyé]])</calculatedColumnFormula>
    </tableColumn>
    <tableColumn id="23" xr3:uid="{BF5194F3-AE66-4B48-A707-300D6D781D03}" name="Date devis envoyé" dataDxfId="54"/>
    <tableColumn id="14" xr3:uid="{D864FD37-FDAE-4898-8683-1D616577E873}" name="Date Devis Signé" dataDxfId="53"/>
    <tableColumn id="33" xr3:uid="{603481AE-FB4E-46DA-B969-201E34EAD660}" name="KWC" dataDxfId="52"/>
    <tableColumn id="15" xr3:uid="{CA906EFD-A911-42A2-8E6B-FB1AF03C6782}" name="PDL" dataDxfId="51"/>
    <tableColumn id="28" xr3:uid="{29BB7C9F-182C-4528-AFCC-8A1AA345DBD4}" name="KVA" dataDxfId="50"/>
    <tableColumn id="27" xr3:uid="{3D6EBDE0-5618-428A-A35E-4C86B121FECF}" name="Mono/Tri" dataDxfId="49"/>
    <tableColumn id="26" xr3:uid="{2F7180F8-8437-4880-B2D1-4DEDF710BA0D}" name="Conso(kwh)" dataDxfId="4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3A478F-D19C-4204-8C12-A0D8FDD677C9}" name="Tableau3" displayName="Tableau3" ref="A1:AE151" totalsRowShown="0" headerRowDxfId="37">
  <autoFilter ref="A1:AE151" xr:uid="{D93A478F-D19C-4204-8C12-A0D8FDD677C9}"/>
  <tableColumns count="31">
    <tableColumn id="1" xr3:uid="{0D3ADBFB-FEB0-4EFF-ACB7-4D1E3624E6A6}" name="Nom" dataDxfId="36"/>
    <tableColumn id="2" xr3:uid="{9B1A7E59-EF12-49F4-9952-084779EF69E0}" name="N° Client" dataDxfId="47"/>
    <tableColumn id="3" xr3:uid="{5F194F07-DF13-4B62-A29F-FAA2289402E4}" name="Sources Client" dataDxfId="30"/>
    <tableColumn id="4" xr3:uid="{4A22E969-A507-458B-BD96-8039801DED6C}" name="Date" dataDxfId="0" dataCellStyle="Lien hypertexte 2"/>
    <tableColumn id="5" xr3:uid="{4648760A-FE3D-4176-92A4-5D332AD94473}" name="Status" dataDxfId="29"/>
    <tableColumn id="6" xr3:uid="{9F23ACA8-7298-4783-897E-C891A80FF615}" name="Civilité" dataDxfId="28"/>
    <tableColumn id="7" xr3:uid="{A0344368-32A4-4C78-A3C8-FA27F1E70B16}" name="Prénom" dataDxfId="27"/>
    <tableColumn id="8" xr3:uid="{47AA7AD0-AAE8-4B19-A364-4413F609BBAF}" name="Adrs" dataDxfId="26"/>
    <tableColumn id="9" xr3:uid="{61A82213-F78C-4BAB-96BF-4F2C344358AF}" name="CP" dataDxfId="25"/>
    <tableColumn id="10" xr3:uid="{7E8AFF03-1A26-45A7-8141-2E940E3ACC05}" name="Ville" dataDxfId="24"/>
    <tableColumn id="11" xr3:uid="{30A290B4-DDC1-448E-A119-F9A76E357647}" name="Tel" dataDxfId="23"/>
    <tableColumn id="12" xr3:uid="{ED069FFD-3B28-416A-935A-C7911A57D6D2}" name="Email" dataDxfId="22"/>
    <tableColumn id="13" xr3:uid="{D11B8F64-9296-4640-A51E-F624F3C42827}" name="Info" dataDxfId="21"/>
    <tableColumn id="14" xr3:uid="{408F2D72-1A0F-47A1-ABDF-0931EEAE6E91}" name="Rdv" dataDxfId="20"/>
    <tableColumn id="15" xr3:uid="{CDE11C8F-362F-490C-9FAE-E3449E2696D6}" name="1_x000a_contact" dataDxfId="46"/>
    <tableColumn id="16" xr3:uid="{535C8836-DD22-4EC6-8689-E8C7C993C160}" name="Info_x000a_contact" dataDxfId="45"/>
    <tableColumn id="17" xr3:uid="{DCCECF01-9B12-4B16-AF13-9E97A86BCD2C}" name="2_x000a_contact" dataDxfId="44"/>
    <tableColumn id="18" xr3:uid="{FCE16E0E-EBBB-4F7A-9B98-49E2CA428C8A}" name="Info_x000a_contact2" dataDxfId="43"/>
    <tableColumn id="19" xr3:uid="{7A9A3F68-BF2B-4021-A6DA-0F951FBDC098}" name="3_x000a_contact" dataDxfId="42"/>
    <tableColumn id="20" xr3:uid="{06D00203-8B6A-4EAD-AB80-792BD8CBB723}" name="Info_x000a_contact4" dataDxfId="41"/>
    <tableColumn id="21" xr3:uid="{AEE6333F-7C85-4FF2-8A4A-6C03D5654C9D}" name="Etude&amp;Devis envoyé" dataDxfId="19"/>
    <tableColumn id="22" xr3:uid="{B1A9529F-2215-49F9-A0D1-5466419A2A10}" name="Type Onduleur" dataDxfId="18"/>
    <tableColumn id="23" xr3:uid="{8BA53BAC-B538-48E7-94AF-FE0E42412966}" name="Date devis envoyé" dataDxfId="17"/>
    <tableColumn id="24" xr3:uid="{507C462E-E061-4F44-AF00-74C6E4E4F810}" name="Devis_x000a_Signé" dataDxfId="16"/>
    <tableColumn id="25" xr3:uid="{451A2BE1-B733-4070-9516-5268D8BB3467}" name="HT" dataDxfId="40"/>
    <tableColumn id="26" xr3:uid="{90E921FB-11D1-43C3-8BD4-28CE3236E642}" name="TTC" dataDxfId="39"/>
    <tableColumn id="27" xr3:uid="{F6935668-2B65-4CD4-AE22-4425D0BD735F}" name="PDL" dataDxfId="15"/>
    <tableColumn id="28" xr3:uid="{4A6CFCF4-B3F4-4CFC-8E12-28E883A3EB9E}" name="KVA" dataDxfId="14"/>
    <tableColumn id="29" xr3:uid="{AD1DC94B-7F8D-4C6D-B2FA-EA5DE28CE751}" name="Mono/Tri" dataDxfId="13"/>
    <tableColumn id="30" xr3:uid="{F532A49B-B7AD-4AF3-B350-133287036E8F}" name="Conso(kwh)" dataDxfId="12"/>
    <tableColumn id="31" xr3:uid="{B09049F4-7F91-4533-B91B-45BE69F45DF2}" name="Colonne1" dataDxfId="38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E96D5-9C03-464A-88F2-CFC9F0C8F346}">
  <sheetPr codeName="Feuil1">
    <tabColor rgb="FFFFC000"/>
  </sheetPr>
  <dimension ref="A1:Z155"/>
  <sheetViews>
    <sheetView tabSelected="1" zoomScale="90" zoomScaleNormal="90" workbookViewId="0">
      <pane xSplit="13" ySplit="5" topLeftCell="O6" activePane="bottomRight" state="frozen"/>
      <selection pane="topRight" activeCell="N1" sqref="N1"/>
      <selection pane="bottomLeft" activeCell="A6" sqref="A6"/>
      <selection pane="bottomRight" activeCell="J4" sqref="J4"/>
    </sheetView>
  </sheetViews>
  <sheetFormatPr baseColWidth="10" defaultColWidth="11.5703125" defaultRowHeight="15" x14ac:dyDescent="0.25"/>
  <cols>
    <col min="1" max="1" width="6.28515625" style="52" customWidth="1"/>
    <col min="2" max="2" width="7.85546875" style="4" customWidth="1"/>
    <col min="3" max="3" width="9.7109375" style="7" customWidth="1"/>
    <col min="4" max="4" width="11.5703125" style="2"/>
    <col min="5" max="5" width="7.140625" style="10" customWidth="1"/>
    <col min="6" max="7" width="13.5703125" style="6" customWidth="1"/>
    <col min="8" max="8" width="19.28515625" style="53" bestFit="1" customWidth="1"/>
    <col min="9" max="9" width="7.5703125" style="5" customWidth="1"/>
    <col min="10" max="10" width="15.140625" style="1" customWidth="1"/>
    <col min="11" max="11" width="14.28515625" style="3" customWidth="1"/>
    <col min="12" max="12" width="11.5703125" style="100"/>
    <col min="13" max="13" width="15.7109375" style="1" customWidth="1"/>
    <col min="14" max="14" width="9.42578125" style="7" customWidth="1"/>
    <col min="15" max="15" width="10" style="7" customWidth="1"/>
    <col min="16" max="16" width="16.7109375" style="6" customWidth="1"/>
    <col min="17" max="17" width="14" style="6" customWidth="1"/>
    <col min="18" max="18" width="9.7109375" style="6" customWidth="1"/>
    <col min="19" max="19" width="4.28515625" style="6" customWidth="1"/>
    <col min="20" max="20" width="11.5703125" style="7" customWidth="1"/>
    <col min="21" max="21" width="14.5703125" style="8" customWidth="1"/>
    <col min="22" max="22" width="9.7109375" style="6" customWidth="1"/>
    <col min="23" max="23" width="18.7109375" style="13" customWidth="1"/>
    <col min="24" max="24" width="8.140625" style="21" customWidth="1"/>
    <col min="25" max="25" width="9.140625" style="8" customWidth="1"/>
    <col min="26" max="26" width="12.28515625" style="22" customWidth="1"/>
    <col min="27" max="16384" width="11.5703125" style="2"/>
  </cols>
  <sheetData>
    <row r="1" spans="1:26" x14ac:dyDescent="0.25">
      <c r="E1"/>
      <c r="F1" s="158" t="s">
        <v>262</v>
      </c>
      <c r="G1" s="160" t="e">
        <f>HYPERLINK("#"&amp;INDEX(F4,MATCH(FALSE,INDEX(ISERROR(F4),0),0)),_xlfn.UNICHAR(128269)&amp;"Rechercher")</f>
        <v>#N/A</v>
      </c>
      <c r="H1" s="161"/>
      <c r="L1" s="99"/>
    </row>
    <row r="2" spans="1:26" ht="15.75" thickBot="1" x14ac:dyDescent="0.3">
      <c r="D2" s="124"/>
      <c r="E2"/>
      <c r="F2" s="159"/>
      <c r="G2" s="162"/>
      <c r="H2" s="163"/>
      <c r="K2" s="129"/>
      <c r="L2" s="99"/>
    </row>
    <row r="3" spans="1:26" ht="14.45" customHeight="1" x14ac:dyDescent="0.25">
      <c r="D3" s="2" t="s">
        <v>235</v>
      </c>
      <c r="E3"/>
      <c r="L3" s="99"/>
      <c r="N3" s="164" t="s">
        <v>260</v>
      </c>
      <c r="O3" s="165"/>
      <c r="P3" s="165"/>
      <c r="Q3" s="165"/>
      <c r="R3" s="165"/>
      <c r="S3" s="165"/>
      <c r="T3" s="165"/>
      <c r="U3" s="165"/>
      <c r="V3" s="166"/>
      <c r="W3" s="157" t="s">
        <v>261</v>
      </c>
      <c r="X3" s="157"/>
      <c r="Y3" s="157"/>
      <c r="Z3" s="157"/>
    </row>
    <row r="4" spans="1:26" s="196" customFormat="1" ht="22.9" customHeight="1" x14ac:dyDescent="0.25">
      <c r="A4" s="215"/>
      <c r="B4" s="183"/>
      <c r="C4" s="184"/>
      <c r="D4" s="185"/>
      <c r="E4" s="186"/>
      <c r="F4" s="216" t="e">
        <f>ADDRESS(MATCH($F$1,F6:F155,0)+5,COLUMN())</f>
        <v>#N/A</v>
      </c>
      <c r="G4" s="187" t="e">
        <f>INDEX(F4,MATCH(FALSE,INDEX(ISERROR(F4),0),0))</f>
        <v>#N/A</v>
      </c>
      <c r="H4" s="188"/>
      <c r="I4" s="189"/>
      <c r="J4" s="185"/>
      <c r="K4" s="190"/>
      <c r="L4" s="191"/>
      <c r="M4" s="185"/>
      <c r="N4" s="184"/>
      <c r="O4" s="184"/>
      <c r="P4" s="187"/>
      <c r="Q4" s="187"/>
      <c r="R4" s="187"/>
      <c r="S4" s="187"/>
      <c r="T4" s="184"/>
      <c r="U4" s="192"/>
      <c r="V4" s="187"/>
      <c r="W4" s="193"/>
      <c r="X4" s="194"/>
      <c r="Y4" s="192"/>
      <c r="Z4" s="195"/>
    </row>
    <row r="5" spans="1:26" s="52" customFormat="1" ht="45" x14ac:dyDescent="0.25">
      <c r="A5" s="101" t="s">
        <v>57</v>
      </c>
      <c r="B5" s="101" t="s">
        <v>39</v>
      </c>
      <c r="C5" s="102" t="s">
        <v>59</v>
      </c>
      <c r="D5" s="103" t="s">
        <v>28</v>
      </c>
      <c r="E5" s="104" t="s">
        <v>30</v>
      </c>
      <c r="F5" s="101" t="s">
        <v>25</v>
      </c>
      <c r="G5" s="101" t="s">
        <v>4</v>
      </c>
      <c r="H5" s="101" t="s">
        <v>3</v>
      </c>
      <c r="I5" s="105" t="s">
        <v>2</v>
      </c>
      <c r="J5" s="101" t="s">
        <v>1</v>
      </c>
      <c r="K5" s="106" t="s">
        <v>0</v>
      </c>
      <c r="L5" s="107" t="s">
        <v>5</v>
      </c>
      <c r="M5" s="101" t="s">
        <v>8</v>
      </c>
      <c r="N5" s="108" t="s">
        <v>6</v>
      </c>
      <c r="O5" s="108" t="s">
        <v>186</v>
      </c>
      <c r="P5" s="109" t="s">
        <v>257</v>
      </c>
      <c r="Q5" s="134" t="s">
        <v>60</v>
      </c>
      <c r="R5" s="112" t="s">
        <v>73</v>
      </c>
      <c r="S5" s="145" t="s">
        <v>185</v>
      </c>
      <c r="T5" s="111" t="s">
        <v>72</v>
      </c>
      <c r="U5" s="110" t="s">
        <v>191</v>
      </c>
      <c r="V5" s="145" t="s">
        <v>192</v>
      </c>
      <c r="W5" s="54" t="s">
        <v>34</v>
      </c>
      <c r="X5" s="113" t="s">
        <v>35</v>
      </c>
      <c r="Y5" s="55" t="s">
        <v>36</v>
      </c>
      <c r="Z5" s="114" t="s">
        <v>37</v>
      </c>
    </row>
    <row r="6" spans="1:26" s="233" customFormat="1" x14ac:dyDescent="0.25">
      <c r="A6" s="217">
        <v>151</v>
      </c>
      <c r="B6" s="218" t="s">
        <v>18</v>
      </c>
      <c r="C6" s="219" t="s">
        <v>279</v>
      </c>
      <c r="D6" s="220" t="s">
        <v>710</v>
      </c>
      <c r="E6" s="221" t="s">
        <v>10</v>
      </c>
      <c r="F6" s="222" t="s">
        <v>711</v>
      </c>
      <c r="G6" s="222" t="s">
        <v>712</v>
      </c>
      <c r="H6" s="222" t="s">
        <v>713</v>
      </c>
      <c r="I6" s="223" t="s">
        <v>714</v>
      </c>
      <c r="J6" s="222" t="s">
        <v>715</v>
      </c>
      <c r="K6" s="224" t="s">
        <v>716</v>
      </c>
      <c r="L6" s="225" t="s">
        <v>717</v>
      </c>
      <c r="M6" s="222" t="s">
        <v>718</v>
      </c>
      <c r="N6" s="226"/>
      <c r="O6" s="219"/>
      <c r="P6" s="227"/>
      <c r="Q6" s="222"/>
      <c r="R6" s="219"/>
      <c r="S6" s="222" t="str">
        <f ca="1">IF(ISBLANK(Tableau1[[#This Row],[Date devis envoyé]]),"",TODAY()-Tableau1[[#This Row],[Date devis envoyé]])</f>
        <v/>
      </c>
      <c r="T6" s="226"/>
      <c r="U6" s="228"/>
      <c r="V6" s="229"/>
      <c r="W6" s="230"/>
      <c r="X6" s="231"/>
      <c r="Y6" s="228"/>
      <c r="Z6" s="232"/>
    </row>
    <row r="7" spans="1:26" s="233" customFormat="1" x14ac:dyDescent="0.25">
      <c r="A7" s="217">
        <v>150</v>
      </c>
      <c r="B7" s="218" t="s">
        <v>18</v>
      </c>
      <c r="C7" s="219">
        <v>45252</v>
      </c>
      <c r="D7" s="220"/>
      <c r="E7" s="221" t="s">
        <v>10</v>
      </c>
      <c r="F7" s="222" t="s">
        <v>329</v>
      </c>
      <c r="G7" s="222" t="s">
        <v>409</v>
      </c>
      <c r="H7" s="222" t="s">
        <v>410</v>
      </c>
      <c r="I7" s="223">
        <v>49670</v>
      </c>
      <c r="J7" s="222"/>
      <c r="K7" s="224">
        <v>2868659559</v>
      </c>
      <c r="L7" s="225"/>
      <c r="M7" s="222"/>
      <c r="N7" s="226"/>
      <c r="O7" s="219"/>
      <c r="P7" s="227"/>
      <c r="Q7" s="222"/>
      <c r="R7" s="219"/>
      <c r="S7" s="222"/>
      <c r="T7" s="226"/>
      <c r="U7" s="228"/>
      <c r="V7" s="229"/>
      <c r="W7" s="230"/>
      <c r="X7" s="231"/>
      <c r="Y7" s="228"/>
      <c r="Z7" s="232"/>
    </row>
    <row r="8" spans="1:26" x14ac:dyDescent="0.25">
      <c r="A8" s="57">
        <v>149</v>
      </c>
      <c r="B8" s="58" t="s">
        <v>17</v>
      </c>
      <c r="C8" s="56">
        <v>45251</v>
      </c>
      <c r="D8" s="68"/>
      <c r="E8" s="59" t="s">
        <v>7</v>
      </c>
      <c r="F8" s="222" t="s">
        <v>330</v>
      </c>
      <c r="G8" s="222" t="s">
        <v>597</v>
      </c>
      <c r="H8" s="222" t="s">
        <v>598</v>
      </c>
      <c r="I8" s="61">
        <v>92705</v>
      </c>
      <c r="J8" s="60"/>
      <c r="K8" s="62">
        <v>8448058810</v>
      </c>
      <c r="L8" s="225"/>
      <c r="M8" s="60"/>
      <c r="N8" s="63"/>
      <c r="O8" s="56"/>
      <c r="P8" s="64"/>
      <c r="Q8" s="60"/>
      <c r="R8" s="56"/>
      <c r="S8" s="60" t="str">
        <f ca="1">IF(ISBLANK(Tableau1[[#This Row],[Date devis envoyé]]),"",TODAY()-Tableau1[[#This Row],[Date devis envoyé]])</f>
        <v/>
      </c>
      <c r="T8" s="63"/>
      <c r="U8" s="65"/>
      <c r="V8" s="148"/>
      <c r="W8" s="115"/>
      <c r="X8" s="117"/>
      <c r="Y8" s="65"/>
      <c r="Z8" s="119"/>
    </row>
    <row r="9" spans="1:26" x14ac:dyDescent="0.25">
      <c r="A9" s="57">
        <v>148</v>
      </c>
      <c r="B9" s="58" t="s">
        <v>17</v>
      </c>
      <c r="C9" s="56">
        <v>45250</v>
      </c>
      <c r="D9" s="68"/>
      <c r="E9" s="59" t="s">
        <v>10</v>
      </c>
      <c r="F9" s="222" t="s">
        <v>599</v>
      </c>
      <c r="G9" s="222" t="s">
        <v>600</v>
      </c>
      <c r="H9" s="222" t="s">
        <v>411</v>
      </c>
      <c r="I9" s="61">
        <v>19660</v>
      </c>
      <c r="J9" s="60"/>
      <c r="K9" s="62">
        <v>7087432978</v>
      </c>
      <c r="L9" s="225"/>
      <c r="M9" s="60"/>
      <c r="N9" s="63"/>
      <c r="O9" s="56"/>
      <c r="P9" s="64"/>
      <c r="Q9" s="60"/>
      <c r="R9" s="56"/>
      <c r="S9" s="60" t="str">
        <f ca="1">IF(ISBLANK(Tableau1[[#This Row],[Date devis envoyé]]),"",TODAY()-Tableau1[[#This Row],[Date devis envoyé]])</f>
        <v/>
      </c>
      <c r="T9" s="63"/>
      <c r="U9" s="65"/>
      <c r="V9" s="148"/>
      <c r="W9" s="115"/>
      <c r="X9" s="117"/>
      <c r="Y9" s="65"/>
      <c r="Z9" s="119"/>
    </row>
    <row r="10" spans="1:26" x14ac:dyDescent="0.25">
      <c r="A10" s="57">
        <v>147</v>
      </c>
      <c r="B10" s="58" t="s">
        <v>17</v>
      </c>
      <c r="C10" s="56">
        <v>45250</v>
      </c>
      <c r="D10" s="68"/>
      <c r="E10" s="59" t="s">
        <v>10</v>
      </c>
      <c r="F10" s="222" t="s">
        <v>364</v>
      </c>
      <c r="G10" s="222" t="s">
        <v>601</v>
      </c>
      <c r="H10" s="222" t="s">
        <v>412</v>
      </c>
      <c r="I10" s="61">
        <v>13436</v>
      </c>
      <c r="J10" s="60"/>
      <c r="K10" s="62">
        <v>8460167981</v>
      </c>
      <c r="L10" s="225"/>
      <c r="M10" s="60"/>
      <c r="N10" s="63"/>
      <c r="O10" s="56"/>
      <c r="P10" s="64"/>
      <c r="Q10" s="60"/>
      <c r="R10" s="56"/>
      <c r="S10" s="60" t="str">
        <f ca="1">IF(ISBLANK(Tableau1[[#This Row],[Date devis envoyé]]),"",TODAY()-Tableau1[[#This Row],[Date devis envoyé]])</f>
        <v/>
      </c>
      <c r="T10" s="63"/>
      <c r="U10" s="65"/>
      <c r="V10" s="148"/>
      <c r="W10" s="115"/>
      <c r="X10" s="117"/>
      <c r="Y10" s="65"/>
      <c r="Z10" s="119"/>
    </row>
    <row r="11" spans="1:26" x14ac:dyDescent="0.25">
      <c r="A11" s="57">
        <v>146</v>
      </c>
      <c r="B11" s="58" t="s">
        <v>18</v>
      </c>
      <c r="C11" s="56">
        <v>45250</v>
      </c>
      <c r="D11" s="68"/>
      <c r="E11" s="59" t="s">
        <v>10</v>
      </c>
      <c r="F11" s="222" t="s">
        <v>413</v>
      </c>
      <c r="G11" s="222" t="s">
        <v>331</v>
      </c>
      <c r="H11" s="222" t="s">
        <v>365</v>
      </c>
      <c r="I11" s="61">
        <v>30102</v>
      </c>
      <c r="J11" s="60"/>
      <c r="K11" s="62">
        <v>2714806015</v>
      </c>
      <c r="L11" s="225"/>
      <c r="M11" s="60"/>
      <c r="N11" s="63"/>
      <c r="O11" s="56"/>
      <c r="P11" s="64"/>
      <c r="Q11" s="60"/>
      <c r="R11" s="56"/>
      <c r="S11" s="60" t="str">
        <f ca="1">IF(ISBLANK(Tableau1[[#This Row],[Date devis envoyé]]),"",TODAY()-Tableau1[[#This Row],[Date devis envoyé]])</f>
        <v/>
      </c>
      <c r="T11" s="63"/>
      <c r="U11" s="65"/>
      <c r="V11" s="148"/>
      <c r="W11" s="115"/>
      <c r="X11" s="117"/>
      <c r="Y11" s="65"/>
      <c r="Z11" s="119"/>
    </row>
    <row r="12" spans="1:26" x14ac:dyDescent="0.25">
      <c r="A12" s="57">
        <v>145</v>
      </c>
      <c r="B12" s="58" t="s">
        <v>18</v>
      </c>
      <c r="C12" s="56">
        <v>45250</v>
      </c>
      <c r="D12" s="68"/>
      <c r="E12" s="59" t="s">
        <v>10</v>
      </c>
      <c r="F12" s="222" t="s">
        <v>500</v>
      </c>
      <c r="G12" s="222" t="s">
        <v>501</v>
      </c>
      <c r="H12" s="222" t="s">
        <v>310</v>
      </c>
      <c r="I12" s="61">
        <v>60472</v>
      </c>
      <c r="J12" s="60"/>
      <c r="K12" s="62">
        <v>5015269867</v>
      </c>
      <c r="L12" s="225"/>
      <c r="M12" s="60"/>
      <c r="N12" s="63"/>
      <c r="O12" s="56"/>
      <c r="P12" s="64"/>
      <c r="Q12" s="60"/>
      <c r="R12" s="56"/>
      <c r="S12" s="60" t="str">
        <f ca="1">IF(ISBLANK(Tableau1[[#This Row],[Date devis envoyé]]),"",TODAY()-Tableau1[[#This Row],[Date devis envoyé]])</f>
        <v/>
      </c>
      <c r="T12" s="63"/>
      <c r="U12" s="65"/>
      <c r="V12" s="148"/>
      <c r="W12" s="115"/>
      <c r="X12" s="117"/>
      <c r="Y12" s="65"/>
      <c r="Z12" s="119"/>
    </row>
    <row r="13" spans="1:26" x14ac:dyDescent="0.25">
      <c r="A13" s="57">
        <v>144</v>
      </c>
      <c r="B13" s="58" t="s">
        <v>18</v>
      </c>
      <c r="C13" s="56">
        <v>45250</v>
      </c>
      <c r="D13" s="68"/>
      <c r="E13" s="59" t="s">
        <v>10</v>
      </c>
      <c r="F13" s="222" t="s">
        <v>502</v>
      </c>
      <c r="G13" s="222" t="s">
        <v>414</v>
      </c>
      <c r="H13" s="222" t="s">
        <v>311</v>
      </c>
      <c r="I13" s="61">
        <v>75135</v>
      </c>
      <c r="J13" s="60"/>
      <c r="K13" s="62">
        <v>3359029346</v>
      </c>
      <c r="L13" s="225"/>
      <c r="M13" s="60"/>
      <c r="N13" s="63"/>
      <c r="O13" s="56"/>
      <c r="P13" s="64"/>
      <c r="Q13" s="60"/>
      <c r="R13" s="56"/>
      <c r="S13" s="60" t="str">
        <f ca="1">IF(ISBLANK(Tableau1[[#This Row],[Date devis envoyé]]),"",TODAY()-Tableau1[[#This Row],[Date devis envoyé]])</f>
        <v/>
      </c>
      <c r="T13" s="63"/>
      <c r="U13" s="65"/>
      <c r="V13" s="148"/>
      <c r="W13" s="115"/>
      <c r="X13" s="117"/>
      <c r="Y13" s="65"/>
      <c r="Z13" s="119"/>
    </row>
    <row r="14" spans="1:26" x14ac:dyDescent="0.25">
      <c r="A14" s="57">
        <v>143</v>
      </c>
      <c r="B14" s="58" t="s">
        <v>18</v>
      </c>
      <c r="C14" s="56">
        <v>45247</v>
      </c>
      <c r="D14" s="68"/>
      <c r="E14" s="59" t="s">
        <v>10</v>
      </c>
      <c r="F14" s="222" t="s">
        <v>503</v>
      </c>
      <c r="G14" s="222" t="s">
        <v>366</v>
      </c>
      <c r="H14" s="222" t="s">
        <v>602</v>
      </c>
      <c r="I14" s="61">
        <v>10047</v>
      </c>
      <c r="J14" s="60"/>
      <c r="K14" s="62">
        <v>7597606914</v>
      </c>
      <c r="L14" s="225"/>
      <c r="M14" s="60"/>
      <c r="N14" s="63"/>
      <c r="O14" s="56"/>
      <c r="P14" s="64"/>
      <c r="Q14" s="60"/>
      <c r="R14" s="56"/>
      <c r="S14" s="60" t="str">
        <f ca="1">IF(ISBLANK(Tableau1[[#This Row],[Date devis envoyé]]),"",TODAY()-Tableau1[[#This Row],[Date devis envoyé]])</f>
        <v/>
      </c>
      <c r="T14" s="63"/>
      <c r="U14" s="65"/>
      <c r="V14" s="148"/>
      <c r="W14" s="115"/>
      <c r="X14" s="117"/>
      <c r="Y14" s="65"/>
      <c r="Z14" s="119"/>
    </row>
    <row r="15" spans="1:26" x14ac:dyDescent="0.25">
      <c r="A15" s="57">
        <v>142</v>
      </c>
      <c r="B15" s="58" t="s">
        <v>17</v>
      </c>
      <c r="C15" s="56">
        <v>45246</v>
      </c>
      <c r="D15" s="68"/>
      <c r="E15" s="59" t="s">
        <v>10</v>
      </c>
      <c r="F15" s="222" t="s">
        <v>603</v>
      </c>
      <c r="G15" s="222" t="s">
        <v>604</v>
      </c>
      <c r="H15" s="222" t="s">
        <v>605</v>
      </c>
      <c r="I15" s="61">
        <v>63418</v>
      </c>
      <c r="J15" s="60"/>
      <c r="K15" s="62">
        <v>4647628899</v>
      </c>
      <c r="L15" s="225"/>
      <c r="M15" s="60"/>
      <c r="N15" s="63"/>
      <c r="O15" s="56"/>
      <c r="P15" s="64"/>
      <c r="Q15" s="60"/>
      <c r="R15" s="56"/>
      <c r="S15" s="60" t="str">
        <f ca="1">IF(ISBLANK(Tableau1[[#This Row],[Date devis envoyé]]),"",TODAY()-Tableau1[[#This Row],[Date devis envoyé]])</f>
        <v/>
      </c>
      <c r="T15" s="63"/>
      <c r="U15" s="65"/>
      <c r="V15" s="148"/>
      <c r="W15" s="115"/>
      <c r="X15" s="117"/>
      <c r="Y15" s="65"/>
      <c r="Z15" s="119"/>
    </row>
    <row r="16" spans="1:26" x14ac:dyDescent="0.25">
      <c r="A16" s="57">
        <v>141</v>
      </c>
      <c r="B16" s="58" t="s">
        <v>17</v>
      </c>
      <c r="C16" s="56">
        <v>45246</v>
      </c>
      <c r="D16" s="68"/>
      <c r="E16" s="59" t="s">
        <v>10</v>
      </c>
      <c r="F16" s="222" t="s">
        <v>415</v>
      </c>
      <c r="G16" s="222" t="s">
        <v>504</v>
      </c>
      <c r="H16" s="222" t="s">
        <v>606</v>
      </c>
      <c r="I16" s="61">
        <v>85102</v>
      </c>
      <c r="J16" s="60"/>
      <c r="K16" s="62">
        <v>4760942379</v>
      </c>
      <c r="L16" s="225"/>
      <c r="M16" s="60"/>
      <c r="N16" s="63"/>
      <c r="O16" s="56"/>
      <c r="P16" s="64"/>
      <c r="Q16" s="60"/>
      <c r="R16" s="56"/>
      <c r="S16" s="60" t="str">
        <f ca="1">IF(ISBLANK(Tableau1[[#This Row],[Date devis envoyé]]),"",TODAY()-Tableau1[[#This Row],[Date devis envoyé]])</f>
        <v/>
      </c>
      <c r="T16" s="63"/>
      <c r="U16" s="65"/>
      <c r="V16" s="148"/>
      <c r="W16" s="115"/>
      <c r="X16" s="117"/>
      <c r="Y16" s="65"/>
      <c r="Z16" s="119"/>
    </row>
    <row r="17" spans="1:26" x14ac:dyDescent="0.25">
      <c r="A17" s="57">
        <v>140</v>
      </c>
      <c r="B17" s="58" t="s">
        <v>18</v>
      </c>
      <c r="C17" s="56">
        <v>45246</v>
      </c>
      <c r="D17" s="68"/>
      <c r="E17" s="59" t="s">
        <v>10</v>
      </c>
      <c r="F17" s="222" t="s">
        <v>299</v>
      </c>
      <c r="G17" s="222" t="s">
        <v>607</v>
      </c>
      <c r="H17" s="222" t="s">
        <v>602</v>
      </c>
      <c r="I17" s="61">
        <v>23118</v>
      </c>
      <c r="J17" s="60"/>
      <c r="K17" s="62">
        <v>4009486252</v>
      </c>
      <c r="L17" s="225"/>
      <c r="M17" s="60"/>
      <c r="N17" s="63"/>
      <c r="O17" s="56"/>
      <c r="P17" s="64"/>
      <c r="Q17" s="60"/>
      <c r="R17" s="56"/>
      <c r="S17" s="60" t="str">
        <f ca="1">IF(ISBLANK(Tableau1[[#This Row],[Date devis envoyé]]),"",TODAY()-Tableau1[[#This Row],[Date devis envoyé]])</f>
        <v/>
      </c>
      <c r="T17" s="63"/>
      <c r="U17" s="65"/>
      <c r="V17" s="148"/>
      <c r="W17" s="115"/>
      <c r="X17" s="117"/>
      <c r="Y17" s="65"/>
      <c r="Z17" s="119"/>
    </row>
    <row r="18" spans="1:26" x14ac:dyDescent="0.25">
      <c r="A18" s="57">
        <v>139</v>
      </c>
      <c r="B18" s="58" t="s">
        <v>18</v>
      </c>
      <c r="C18" s="56">
        <v>45244</v>
      </c>
      <c r="D18" s="68"/>
      <c r="E18" s="59" t="s">
        <v>10</v>
      </c>
      <c r="F18" s="222" t="s">
        <v>416</v>
      </c>
      <c r="G18" s="222" t="s">
        <v>417</v>
      </c>
      <c r="H18" s="222" t="s">
        <v>605</v>
      </c>
      <c r="I18" s="61">
        <v>35324</v>
      </c>
      <c r="J18" s="60"/>
      <c r="K18" s="62">
        <v>1256249781</v>
      </c>
      <c r="L18" s="225"/>
      <c r="M18" s="60"/>
      <c r="N18" s="63"/>
      <c r="O18" s="56"/>
      <c r="P18" s="64"/>
      <c r="Q18" s="60"/>
      <c r="R18" s="56"/>
      <c r="S18" s="60" t="str">
        <f ca="1">IF(ISBLANK(Tableau1[[#This Row],[Date devis envoyé]]),"",TODAY()-Tableau1[[#This Row],[Date devis envoyé]])</f>
        <v/>
      </c>
      <c r="T18" s="63"/>
      <c r="U18" s="65"/>
      <c r="V18" s="148"/>
      <c r="W18" s="115"/>
      <c r="X18" s="117"/>
      <c r="Y18" s="65"/>
      <c r="Z18" s="119"/>
    </row>
    <row r="19" spans="1:26" x14ac:dyDescent="0.25">
      <c r="A19" s="57">
        <v>138</v>
      </c>
      <c r="B19" s="58" t="s">
        <v>18</v>
      </c>
      <c r="C19" s="56">
        <v>45244</v>
      </c>
      <c r="D19" s="68"/>
      <c r="E19" s="59" t="s">
        <v>10</v>
      </c>
      <c r="F19" s="222" t="s">
        <v>505</v>
      </c>
      <c r="G19" s="222" t="s">
        <v>608</v>
      </c>
      <c r="H19" s="222" t="s">
        <v>418</v>
      </c>
      <c r="I19" s="61">
        <v>76096</v>
      </c>
      <c r="J19" s="60"/>
      <c r="K19" s="62">
        <v>2469046711</v>
      </c>
      <c r="L19" s="225"/>
      <c r="M19" s="60"/>
      <c r="N19" s="63"/>
      <c r="O19" s="56"/>
      <c r="P19" s="64"/>
      <c r="Q19" s="60"/>
      <c r="R19" s="56"/>
      <c r="S19" s="60" t="str">
        <f ca="1">IF(ISBLANK(Tableau1[[#This Row],[Date devis envoyé]]),"",TODAY()-Tableau1[[#This Row],[Date devis envoyé]])</f>
        <v/>
      </c>
      <c r="T19" s="63"/>
      <c r="U19" s="65"/>
      <c r="V19" s="148"/>
      <c r="W19" s="115"/>
      <c r="X19" s="117"/>
      <c r="Y19" s="65"/>
      <c r="Z19" s="119"/>
    </row>
    <row r="20" spans="1:26" x14ac:dyDescent="0.25">
      <c r="A20" s="57">
        <v>137</v>
      </c>
      <c r="B20" s="58" t="s">
        <v>17</v>
      </c>
      <c r="C20" s="56">
        <v>45244</v>
      </c>
      <c r="D20" s="68"/>
      <c r="E20" s="59" t="s">
        <v>10</v>
      </c>
      <c r="F20" s="222" t="s">
        <v>609</v>
      </c>
      <c r="G20" s="222" t="s">
        <v>506</v>
      </c>
      <c r="H20" s="222" t="s">
        <v>610</v>
      </c>
      <c r="I20" s="61">
        <v>88835</v>
      </c>
      <c r="J20" s="60"/>
      <c r="K20" s="62">
        <v>1645947248</v>
      </c>
      <c r="L20" s="225"/>
      <c r="M20" s="60"/>
      <c r="N20" s="63"/>
      <c r="O20" s="56"/>
      <c r="P20" s="64"/>
      <c r="Q20" s="60"/>
      <c r="R20" s="56"/>
      <c r="S20" s="60" t="str">
        <f ca="1">IF(ISBLANK(Tableau1[[#This Row],[Date devis envoyé]]),"",TODAY()-Tableau1[[#This Row],[Date devis envoyé]])</f>
        <v/>
      </c>
      <c r="T20" s="63"/>
      <c r="U20" s="65"/>
      <c r="V20" s="148"/>
      <c r="W20" s="115"/>
      <c r="X20" s="117"/>
      <c r="Y20" s="65"/>
      <c r="Z20" s="119"/>
    </row>
    <row r="21" spans="1:26" x14ac:dyDescent="0.25">
      <c r="A21" s="57">
        <v>136</v>
      </c>
      <c r="B21" s="58" t="s">
        <v>18</v>
      </c>
      <c r="C21" s="56">
        <v>45243</v>
      </c>
      <c r="D21" s="68"/>
      <c r="E21" s="59" t="s">
        <v>7</v>
      </c>
      <c r="F21" s="222" t="s">
        <v>312</v>
      </c>
      <c r="G21" s="222" t="s">
        <v>611</v>
      </c>
      <c r="H21" s="222" t="s">
        <v>419</v>
      </c>
      <c r="I21" s="61">
        <v>26790</v>
      </c>
      <c r="J21" s="60"/>
      <c r="K21" s="62">
        <v>1588073429</v>
      </c>
      <c r="L21" s="225"/>
      <c r="M21" s="60"/>
      <c r="N21" s="63"/>
      <c r="O21" s="56"/>
      <c r="P21" s="64"/>
      <c r="Q21" s="60"/>
      <c r="R21" s="56"/>
      <c r="S21" s="60" t="str">
        <f ca="1">IF(ISBLANK(Tableau1[[#This Row],[Date devis envoyé]]),"",TODAY()-Tableau1[[#This Row],[Date devis envoyé]])</f>
        <v/>
      </c>
      <c r="T21" s="63"/>
      <c r="U21" s="65"/>
      <c r="V21" s="148"/>
      <c r="W21" s="115"/>
      <c r="X21" s="117"/>
      <c r="Y21" s="65"/>
      <c r="Z21" s="119"/>
    </row>
    <row r="22" spans="1:26" x14ac:dyDescent="0.25">
      <c r="A22" s="57">
        <v>135</v>
      </c>
      <c r="B22" s="58" t="s">
        <v>18</v>
      </c>
      <c r="C22" s="56">
        <v>45240</v>
      </c>
      <c r="D22" s="68"/>
      <c r="E22" s="59" t="s">
        <v>7</v>
      </c>
      <c r="F22" s="222" t="s">
        <v>420</v>
      </c>
      <c r="G22" s="222" t="s">
        <v>507</v>
      </c>
      <c r="H22" s="222" t="s">
        <v>508</v>
      </c>
      <c r="I22" s="61">
        <v>76649</v>
      </c>
      <c r="J22" s="60"/>
      <c r="K22" s="62">
        <v>5278428450</v>
      </c>
      <c r="L22" s="225"/>
      <c r="M22" s="60"/>
      <c r="N22" s="63"/>
      <c r="O22" s="56"/>
      <c r="P22" s="64"/>
      <c r="Q22" s="60"/>
      <c r="R22" s="56"/>
      <c r="S22" s="60" t="str">
        <f ca="1">IF(ISBLANK(Tableau1[[#This Row],[Date devis envoyé]]),"",TODAY()-Tableau1[[#This Row],[Date devis envoyé]])</f>
        <v/>
      </c>
      <c r="T22" s="63"/>
      <c r="U22" s="65"/>
      <c r="V22" s="148"/>
      <c r="W22" s="115"/>
      <c r="X22" s="117"/>
      <c r="Y22" s="65"/>
      <c r="Z22" s="119"/>
    </row>
    <row r="23" spans="1:26" x14ac:dyDescent="0.25">
      <c r="A23" s="57">
        <v>134</v>
      </c>
      <c r="B23" s="58" t="s">
        <v>18</v>
      </c>
      <c r="C23" s="56">
        <v>45239</v>
      </c>
      <c r="D23" s="68"/>
      <c r="E23" s="59" t="s">
        <v>10</v>
      </c>
      <c r="F23" s="222" t="s">
        <v>421</v>
      </c>
      <c r="G23" s="222" t="s">
        <v>509</v>
      </c>
      <c r="H23" s="222" t="s">
        <v>612</v>
      </c>
      <c r="I23" s="61">
        <v>40219</v>
      </c>
      <c r="J23" s="60"/>
      <c r="K23" s="62">
        <v>4590583421</v>
      </c>
      <c r="L23" s="225"/>
      <c r="M23" s="60"/>
      <c r="N23" s="63"/>
      <c r="O23" s="56"/>
      <c r="P23" s="64"/>
      <c r="Q23" s="150"/>
      <c r="R23" s="56"/>
      <c r="S23" s="60" t="str">
        <f ca="1">IF(ISBLANK(Tableau1[[#This Row],[Date devis envoyé]]),"",TODAY()-Tableau1[[#This Row],[Date devis envoyé]])</f>
        <v/>
      </c>
      <c r="T23" s="63"/>
      <c r="U23" s="65"/>
      <c r="V23" s="148"/>
      <c r="W23" s="115"/>
      <c r="X23" s="117"/>
      <c r="Y23" s="65"/>
      <c r="Z23" s="119"/>
    </row>
    <row r="24" spans="1:26" x14ac:dyDescent="0.25">
      <c r="A24" s="57">
        <v>133</v>
      </c>
      <c r="B24" s="58" t="s">
        <v>18</v>
      </c>
      <c r="C24" s="56">
        <v>45238</v>
      </c>
      <c r="D24" s="68"/>
      <c r="E24" s="59" t="s">
        <v>7</v>
      </c>
      <c r="F24" s="222" t="s">
        <v>422</v>
      </c>
      <c r="G24" s="222" t="s">
        <v>510</v>
      </c>
      <c r="H24" s="222" t="s">
        <v>300</v>
      </c>
      <c r="I24" s="61">
        <v>86812</v>
      </c>
      <c r="J24" s="60"/>
      <c r="K24" s="62">
        <v>8216957739</v>
      </c>
      <c r="L24" s="225"/>
      <c r="M24" s="60"/>
      <c r="N24" s="63"/>
      <c r="O24" s="56"/>
      <c r="P24" s="64"/>
      <c r="Q24" s="60"/>
      <c r="R24" s="56"/>
      <c r="S24" s="60" t="str">
        <f ca="1">IF(ISBLANK(Tableau1[[#This Row],[Date devis envoyé]]),"",TODAY()-Tableau1[[#This Row],[Date devis envoyé]])</f>
        <v/>
      </c>
      <c r="T24" s="63"/>
      <c r="U24" s="65"/>
      <c r="V24" s="148"/>
      <c r="W24" s="115"/>
      <c r="X24" s="117"/>
      <c r="Y24" s="65"/>
      <c r="Z24" s="119"/>
    </row>
    <row r="25" spans="1:26" x14ac:dyDescent="0.25">
      <c r="A25" s="57">
        <v>132</v>
      </c>
      <c r="B25" s="58" t="s">
        <v>18</v>
      </c>
      <c r="C25" s="56">
        <v>45238</v>
      </c>
      <c r="D25" s="68"/>
      <c r="E25" s="59" t="s">
        <v>7</v>
      </c>
      <c r="F25" s="222" t="s">
        <v>613</v>
      </c>
      <c r="G25" s="222" t="s">
        <v>511</v>
      </c>
      <c r="H25" s="222" t="s">
        <v>332</v>
      </c>
      <c r="I25" s="61">
        <v>59080</v>
      </c>
      <c r="J25" s="60"/>
      <c r="K25" s="62">
        <v>6821145750</v>
      </c>
      <c r="L25" s="225"/>
      <c r="M25" s="60"/>
      <c r="N25" s="63"/>
      <c r="O25" s="56"/>
      <c r="P25" s="64"/>
      <c r="Q25" s="60"/>
      <c r="R25" s="56"/>
      <c r="S25" s="60" t="str">
        <f ca="1">IF(ISBLANK(Tableau1[[#This Row],[Date devis envoyé]]),"",TODAY()-Tableau1[[#This Row],[Date devis envoyé]])</f>
        <v/>
      </c>
      <c r="T25" s="63"/>
      <c r="U25" s="65"/>
      <c r="V25" s="148"/>
      <c r="W25" s="115"/>
      <c r="X25" s="117"/>
      <c r="Y25" s="65"/>
      <c r="Z25" s="119"/>
    </row>
    <row r="26" spans="1:26" x14ac:dyDescent="0.25">
      <c r="A26" s="57">
        <v>131</v>
      </c>
      <c r="B26" s="58" t="s">
        <v>18</v>
      </c>
      <c r="C26" s="56">
        <v>45238</v>
      </c>
      <c r="D26" s="68"/>
      <c r="E26" s="59" t="s">
        <v>10</v>
      </c>
      <c r="F26" s="222" t="s">
        <v>367</v>
      </c>
      <c r="G26" s="222" t="s">
        <v>368</v>
      </c>
      <c r="H26" s="222" t="s">
        <v>614</v>
      </c>
      <c r="I26" s="61">
        <v>21186</v>
      </c>
      <c r="J26" s="60"/>
      <c r="K26" s="62">
        <v>4138874900</v>
      </c>
      <c r="L26" s="225"/>
      <c r="M26" s="60"/>
      <c r="N26" s="63"/>
      <c r="O26" s="56"/>
      <c r="P26" s="64"/>
      <c r="Q26" s="60"/>
      <c r="R26" s="56"/>
      <c r="S26" s="60" t="str">
        <f ca="1">IF(ISBLANK(Tableau1[[#This Row],[Date devis envoyé]]),"",TODAY()-Tableau1[[#This Row],[Date devis envoyé]])</f>
        <v/>
      </c>
      <c r="T26" s="63"/>
      <c r="U26" s="65"/>
      <c r="V26" s="148"/>
      <c r="W26" s="115"/>
      <c r="X26" s="117"/>
      <c r="Y26" s="65"/>
      <c r="Z26" s="119"/>
    </row>
    <row r="27" spans="1:26" x14ac:dyDescent="0.25">
      <c r="A27" s="57">
        <v>130</v>
      </c>
      <c r="B27" s="58" t="s">
        <v>18</v>
      </c>
      <c r="C27" s="56">
        <v>45236</v>
      </c>
      <c r="D27" s="68"/>
      <c r="E27" s="59" t="s">
        <v>10</v>
      </c>
      <c r="F27" s="222" t="s">
        <v>333</v>
      </c>
      <c r="G27" s="222" t="s">
        <v>313</v>
      </c>
      <c r="H27" s="222" t="s">
        <v>369</v>
      </c>
      <c r="I27" s="61">
        <v>70619</v>
      </c>
      <c r="J27" s="60"/>
      <c r="K27" s="62">
        <v>2797641211</v>
      </c>
      <c r="L27" s="225"/>
      <c r="M27" s="60"/>
      <c r="N27" s="63"/>
      <c r="O27" s="56"/>
      <c r="P27" s="64"/>
      <c r="Q27" s="60"/>
      <c r="R27" s="56"/>
      <c r="S27" s="60" t="str">
        <f ca="1">IF(ISBLANK(Tableau1[[#This Row],[Date devis envoyé]]),"",TODAY()-Tableau1[[#This Row],[Date devis envoyé]])</f>
        <v/>
      </c>
      <c r="T27" s="63"/>
      <c r="U27" s="65"/>
      <c r="V27" s="148"/>
      <c r="W27" s="115"/>
      <c r="X27" s="117"/>
      <c r="Y27" s="65"/>
      <c r="Z27" s="119"/>
    </row>
    <row r="28" spans="1:26" x14ac:dyDescent="0.25">
      <c r="A28" s="57">
        <v>129</v>
      </c>
      <c r="B28" s="58" t="s">
        <v>18</v>
      </c>
      <c r="C28" s="56">
        <v>45236</v>
      </c>
      <c r="D28" s="68"/>
      <c r="E28" s="59" t="s">
        <v>10</v>
      </c>
      <c r="F28" s="222" t="s">
        <v>512</v>
      </c>
      <c r="G28" s="222" t="s">
        <v>615</v>
      </c>
      <c r="H28" s="222" t="s">
        <v>334</v>
      </c>
      <c r="I28" s="61">
        <v>74129</v>
      </c>
      <c r="J28" s="60"/>
      <c r="K28" s="62">
        <v>4421732289</v>
      </c>
      <c r="L28" s="225"/>
      <c r="M28" s="60"/>
      <c r="N28" s="63"/>
      <c r="O28" s="56"/>
      <c r="P28" s="64"/>
      <c r="Q28" s="60"/>
      <c r="R28" s="56"/>
      <c r="S28" s="60" t="str">
        <f ca="1">IF(ISBLANK(Tableau1[[#This Row],[Date devis envoyé]]),"",TODAY()-Tableau1[[#This Row],[Date devis envoyé]])</f>
        <v/>
      </c>
      <c r="T28" s="63"/>
      <c r="U28" s="65"/>
      <c r="V28" s="148"/>
      <c r="W28" s="115"/>
      <c r="X28" s="117"/>
      <c r="Y28" s="65"/>
      <c r="Z28" s="119"/>
    </row>
    <row r="29" spans="1:26" x14ac:dyDescent="0.25">
      <c r="A29" s="151">
        <v>128</v>
      </c>
      <c r="B29" s="60" t="s">
        <v>17</v>
      </c>
      <c r="C29" s="56">
        <v>45233</v>
      </c>
      <c r="D29" s="68"/>
      <c r="E29" s="59" t="s">
        <v>7</v>
      </c>
      <c r="F29" s="222" t="s">
        <v>295</v>
      </c>
      <c r="G29" s="222" t="s">
        <v>616</v>
      </c>
      <c r="H29" s="222" t="s">
        <v>370</v>
      </c>
      <c r="I29" s="152">
        <v>70590</v>
      </c>
      <c r="J29" s="60"/>
      <c r="K29" s="144">
        <v>6338367682</v>
      </c>
      <c r="L29" s="225"/>
      <c r="M29" s="60"/>
      <c r="N29" s="63"/>
      <c r="O29" s="56"/>
      <c r="P29" s="64"/>
      <c r="Q29" s="60"/>
      <c r="R29" s="56"/>
      <c r="S29" s="60" t="str">
        <f ca="1">IF(ISBLANK(Tableau1[[#This Row],[Date devis envoyé]]),"",TODAY()-Tableau1[[#This Row],[Date devis envoyé]])</f>
        <v/>
      </c>
      <c r="T29" s="63"/>
      <c r="U29" s="65"/>
      <c r="V29" s="148"/>
      <c r="W29" s="115"/>
      <c r="X29" s="117"/>
      <c r="Y29" s="65"/>
      <c r="Z29" s="119"/>
    </row>
    <row r="30" spans="1:26" x14ac:dyDescent="0.25">
      <c r="A30" s="151">
        <v>127</v>
      </c>
      <c r="B30" s="60" t="s">
        <v>18</v>
      </c>
      <c r="C30" s="56">
        <v>45233</v>
      </c>
      <c r="D30" s="68"/>
      <c r="E30" s="59" t="s">
        <v>10</v>
      </c>
      <c r="F30" s="222" t="s">
        <v>513</v>
      </c>
      <c r="G30" s="222" t="s">
        <v>335</v>
      </c>
      <c r="H30" s="222" t="s">
        <v>514</v>
      </c>
      <c r="I30" s="152">
        <v>10143</v>
      </c>
      <c r="J30" s="60"/>
      <c r="K30" s="144">
        <v>6433096631</v>
      </c>
      <c r="L30" s="225"/>
      <c r="M30" s="60"/>
      <c r="N30" s="63"/>
      <c r="O30" s="56"/>
      <c r="P30" s="64"/>
      <c r="Q30" s="60"/>
      <c r="R30" s="56"/>
      <c r="S30" s="60" t="str">
        <f ca="1">IF(ISBLANK(Tableau1[[#This Row],[Date devis envoyé]]),"",TODAY()-Tableau1[[#This Row],[Date devis envoyé]])</f>
        <v/>
      </c>
      <c r="T30" s="63"/>
      <c r="U30" s="65"/>
      <c r="V30" s="148"/>
      <c r="W30" s="115"/>
      <c r="X30" s="117"/>
      <c r="Y30" s="65"/>
      <c r="Z30" s="119"/>
    </row>
    <row r="31" spans="1:26" x14ac:dyDescent="0.25">
      <c r="A31" s="57">
        <v>126</v>
      </c>
      <c r="B31" s="58" t="s">
        <v>18</v>
      </c>
      <c r="C31" s="56">
        <v>45232</v>
      </c>
      <c r="D31" s="68"/>
      <c r="E31" s="59" t="s">
        <v>10</v>
      </c>
      <c r="F31" s="222" t="s">
        <v>515</v>
      </c>
      <c r="G31" s="222" t="s">
        <v>423</v>
      </c>
      <c r="H31" s="222" t="s">
        <v>516</v>
      </c>
      <c r="I31" s="61">
        <v>65465</v>
      </c>
      <c r="J31" s="60"/>
      <c r="K31" s="62">
        <v>3122300585</v>
      </c>
      <c r="L31" s="225"/>
      <c r="M31" s="60"/>
      <c r="N31" s="63"/>
      <c r="O31" s="56"/>
      <c r="P31" s="64"/>
      <c r="Q31" s="60"/>
      <c r="R31" s="56"/>
      <c r="S31" s="60" t="str">
        <f ca="1">IF(ISBLANK(Tableau1[[#This Row],[Date devis envoyé]]),"",TODAY()-Tableau1[[#This Row],[Date devis envoyé]])</f>
        <v/>
      </c>
      <c r="T31" s="63"/>
      <c r="U31" s="65"/>
      <c r="V31" s="148"/>
      <c r="W31" s="115"/>
      <c r="X31" s="117"/>
      <c r="Y31" s="65"/>
      <c r="Z31" s="119"/>
    </row>
    <row r="32" spans="1:26" x14ac:dyDescent="0.25">
      <c r="A32" s="57">
        <v>125</v>
      </c>
      <c r="B32" s="58" t="s">
        <v>18</v>
      </c>
      <c r="C32" s="56">
        <v>45232</v>
      </c>
      <c r="D32" s="68"/>
      <c r="E32" s="59" t="s">
        <v>10</v>
      </c>
      <c r="F32" s="222" t="s">
        <v>517</v>
      </c>
      <c r="G32" s="222" t="s">
        <v>617</v>
      </c>
      <c r="H32" s="222" t="s">
        <v>424</v>
      </c>
      <c r="I32" s="61">
        <v>50685</v>
      </c>
      <c r="J32" s="60"/>
      <c r="K32" s="62">
        <v>8887628644</v>
      </c>
      <c r="L32" s="225"/>
      <c r="M32" s="60"/>
      <c r="N32" s="63"/>
      <c r="O32" s="56"/>
      <c r="P32" s="64"/>
      <c r="Q32" s="150"/>
      <c r="R32" s="56"/>
      <c r="S32" s="60" t="str">
        <f ca="1">IF(ISBLANK(Tableau1[[#This Row],[Date devis envoyé]]),"",TODAY()-Tableau1[[#This Row],[Date devis envoyé]])</f>
        <v/>
      </c>
      <c r="T32" s="63"/>
      <c r="U32" s="65"/>
      <c r="V32" s="148"/>
      <c r="W32" s="115"/>
      <c r="X32" s="117"/>
      <c r="Y32" s="65"/>
      <c r="Z32" s="119"/>
    </row>
    <row r="33" spans="1:26" x14ac:dyDescent="0.25">
      <c r="A33" s="57">
        <v>124</v>
      </c>
      <c r="B33" s="58" t="s">
        <v>18</v>
      </c>
      <c r="C33" s="56">
        <v>45232</v>
      </c>
      <c r="D33" s="68"/>
      <c r="E33" s="59" t="s">
        <v>10</v>
      </c>
      <c r="F33" s="222" t="s">
        <v>371</v>
      </c>
      <c r="G33" s="222" t="s">
        <v>336</v>
      </c>
      <c r="H33" s="222" t="s">
        <v>618</v>
      </c>
      <c r="I33" s="61">
        <v>73260</v>
      </c>
      <c r="J33" s="60"/>
      <c r="K33" s="62">
        <v>6288870526</v>
      </c>
      <c r="L33" s="225"/>
      <c r="M33" s="60"/>
      <c r="N33" s="63"/>
      <c r="O33" s="56"/>
      <c r="P33" s="64"/>
      <c r="Q33" s="60"/>
      <c r="R33" s="56"/>
      <c r="S33" s="60" t="str">
        <f ca="1">IF(ISBLANK(Tableau1[[#This Row],[Date devis envoyé]]),"",TODAY()-Tableau1[[#This Row],[Date devis envoyé]])</f>
        <v/>
      </c>
      <c r="T33" s="63"/>
      <c r="U33" s="65"/>
      <c r="V33" s="148"/>
      <c r="W33" s="115"/>
      <c r="X33" s="117"/>
      <c r="Y33" s="65"/>
      <c r="Z33" s="119"/>
    </row>
    <row r="34" spans="1:26" x14ac:dyDescent="0.25">
      <c r="A34" s="57">
        <v>123</v>
      </c>
      <c r="B34" s="58" t="s">
        <v>18</v>
      </c>
      <c r="C34" s="56">
        <v>45232</v>
      </c>
      <c r="D34" s="68"/>
      <c r="E34" s="59" t="s">
        <v>10</v>
      </c>
      <c r="F34" s="222" t="s">
        <v>619</v>
      </c>
      <c r="G34" s="234" t="s">
        <v>425</v>
      </c>
      <c r="H34" s="222" t="s">
        <v>372</v>
      </c>
      <c r="I34" s="61">
        <v>48881</v>
      </c>
      <c r="J34" s="60"/>
      <c r="K34" s="62">
        <v>3034496888</v>
      </c>
      <c r="L34" s="225"/>
      <c r="M34" s="60"/>
      <c r="N34" s="63"/>
      <c r="O34" s="56"/>
      <c r="P34" s="64"/>
      <c r="Q34" s="60"/>
      <c r="R34" s="56"/>
      <c r="S34" s="60" t="str">
        <f ca="1">IF(ISBLANK(Tableau1[[#This Row],[Date devis envoyé]]),"",TODAY()-Tableau1[[#This Row],[Date devis envoyé]])</f>
        <v/>
      </c>
      <c r="T34" s="63"/>
      <c r="U34" s="65"/>
      <c r="V34" s="148"/>
      <c r="W34" s="115"/>
      <c r="X34" s="117"/>
      <c r="Y34" s="65"/>
      <c r="Z34" s="119"/>
    </row>
    <row r="35" spans="1:26" x14ac:dyDescent="0.25">
      <c r="A35" s="57">
        <v>122</v>
      </c>
      <c r="B35" s="58" t="s">
        <v>18</v>
      </c>
      <c r="C35" s="56">
        <v>45230</v>
      </c>
      <c r="D35" s="68"/>
      <c r="E35" s="60" t="s">
        <v>10</v>
      </c>
      <c r="F35" s="222" t="s">
        <v>426</v>
      </c>
      <c r="G35" s="222" t="s">
        <v>373</v>
      </c>
      <c r="H35" s="222" t="s">
        <v>518</v>
      </c>
      <c r="I35" s="61">
        <v>44555</v>
      </c>
      <c r="J35" s="60"/>
      <c r="K35" s="62">
        <v>5378204582</v>
      </c>
      <c r="L35" s="225"/>
      <c r="M35" s="60"/>
      <c r="N35" s="63"/>
      <c r="O35" s="56"/>
      <c r="P35" s="64"/>
      <c r="Q35" s="60"/>
      <c r="R35" s="56"/>
      <c r="S35" s="60" t="str">
        <f ca="1">IF(ISBLANK(Tableau1[[#This Row],[Date devis envoyé]]),"",TODAY()-Tableau1[[#This Row],[Date devis envoyé]])</f>
        <v/>
      </c>
      <c r="T35" s="63"/>
      <c r="U35" s="65"/>
      <c r="V35" s="148"/>
      <c r="W35" s="115"/>
      <c r="X35" s="117"/>
      <c r="Y35" s="65"/>
      <c r="Z35" s="119"/>
    </row>
    <row r="36" spans="1:26" x14ac:dyDescent="0.25">
      <c r="A36" s="57">
        <v>121</v>
      </c>
      <c r="B36" s="58" t="s">
        <v>18</v>
      </c>
      <c r="C36" s="56">
        <v>45226</v>
      </c>
      <c r="D36" s="68"/>
      <c r="E36" s="59" t="s">
        <v>10</v>
      </c>
      <c r="F36" s="222" t="s">
        <v>374</v>
      </c>
      <c r="G36" s="234" t="s">
        <v>620</v>
      </c>
      <c r="H36" s="222" t="s">
        <v>510</v>
      </c>
      <c r="I36" s="61">
        <v>84844</v>
      </c>
      <c r="J36" s="60"/>
      <c r="K36" s="62">
        <v>6415517054</v>
      </c>
      <c r="L36" s="225"/>
      <c r="M36" s="60"/>
      <c r="N36" s="63"/>
      <c r="O36" s="56"/>
      <c r="P36" s="64"/>
      <c r="Q36" s="60"/>
      <c r="R36" s="56"/>
      <c r="S36" s="60" t="str">
        <f ca="1">IF(ISBLANK(Tableau1[[#This Row],[Date devis envoyé]]),"",TODAY()-Tableau1[[#This Row],[Date devis envoyé]])</f>
        <v/>
      </c>
      <c r="T36" s="63"/>
      <c r="U36" s="65"/>
      <c r="V36" s="148"/>
      <c r="W36" s="115"/>
      <c r="X36" s="117"/>
      <c r="Y36" s="65"/>
      <c r="Z36" s="119"/>
    </row>
    <row r="37" spans="1:26" x14ac:dyDescent="0.25">
      <c r="A37" s="57">
        <v>120</v>
      </c>
      <c r="B37" s="58" t="s">
        <v>18</v>
      </c>
      <c r="C37" s="56">
        <v>45226</v>
      </c>
      <c r="D37" s="68"/>
      <c r="E37" s="59" t="s">
        <v>10</v>
      </c>
      <c r="F37" s="222" t="s">
        <v>519</v>
      </c>
      <c r="G37" s="222" t="s">
        <v>621</v>
      </c>
      <c r="H37" s="222" t="s">
        <v>427</v>
      </c>
      <c r="I37" s="61">
        <v>41598</v>
      </c>
      <c r="J37" s="60"/>
      <c r="K37" s="62">
        <v>7852683021</v>
      </c>
      <c r="L37" s="225"/>
      <c r="M37" s="60"/>
      <c r="N37" s="63"/>
      <c r="O37" s="56"/>
      <c r="P37" s="64"/>
      <c r="Q37" s="150"/>
      <c r="R37" s="56"/>
      <c r="S37" s="60" t="str">
        <f ca="1">IF(ISBLANK(Tableau1[[#This Row],[Date devis envoyé]]),"",TODAY()-Tableau1[[#This Row],[Date devis envoyé]])</f>
        <v/>
      </c>
      <c r="T37" s="63"/>
      <c r="U37" s="65"/>
      <c r="V37" s="148"/>
      <c r="W37" s="115"/>
      <c r="X37" s="117"/>
      <c r="Y37" s="65"/>
      <c r="Z37" s="119"/>
    </row>
    <row r="38" spans="1:26" x14ac:dyDescent="0.25">
      <c r="A38" s="57">
        <v>119</v>
      </c>
      <c r="B38" s="58" t="s">
        <v>17</v>
      </c>
      <c r="C38" s="56">
        <v>45224</v>
      </c>
      <c r="D38" s="68"/>
      <c r="E38" s="59" t="s">
        <v>10</v>
      </c>
      <c r="F38" s="222" t="s">
        <v>428</v>
      </c>
      <c r="G38" s="222" t="s">
        <v>429</v>
      </c>
      <c r="H38" s="222" t="s">
        <v>622</v>
      </c>
      <c r="I38" s="61">
        <v>49851</v>
      </c>
      <c r="J38" s="60"/>
      <c r="K38" s="62">
        <v>6043465864</v>
      </c>
      <c r="L38" s="225"/>
      <c r="M38" s="60"/>
      <c r="N38" s="63"/>
      <c r="O38" s="56"/>
      <c r="P38" s="64"/>
      <c r="Q38" s="60"/>
      <c r="R38" s="56"/>
      <c r="S38" s="60" t="str">
        <f ca="1">IF(ISBLANK(Tableau1[[#This Row],[Date devis envoyé]]),"",TODAY()-Tableau1[[#This Row],[Date devis envoyé]])</f>
        <v/>
      </c>
      <c r="T38" s="63"/>
      <c r="U38" s="65"/>
      <c r="V38" s="148"/>
      <c r="W38" s="115"/>
      <c r="X38" s="117"/>
      <c r="Y38" s="65"/>
      <c r="Z38" s="119"/>
    </row>
    <row r="39" spans="1:26" x14ac:dyDescent="0.25">
      <c r="A39" s="57">
        <v>118</v>
      </c>
      <c r="B39" s="58" t="s">
        <v>18</v>
      </c>
      <c r="C39" s="56">
        <v>45222</v>
      </c>
      <c r="D39" s="68"/>
      <c r="E39" s="59"/>
      <c r="F39" s="222" t="s">
        <v>520</v>
      </c>
      <c r="G39" s="222" t="s">
        <v>623</v>
      </c>
      <c r="H39" s="222" t="s">
        <v>521</v>
      </c>
      <c r="I39" s="61">
        <v>55971</v>
      </c>
      <c r="J39" s="60"/>
      <c r="K39" s="62">
        <v>7922562006</v>
      </c>
      <c r="L39" s="225"/>
      <c r="M39" s="60"/>
      <c r="N39" s="63"/>
      <c r="O39" s="56"/>
      <c r="P39" s="64"/>
      <c r="Q39" s="150"/>
      <c r="R39" s="56"/>
      <c r="S39" s="60" t="str">
        <f ca="1">IF(ISBLANK(Tableau1[[#This Row],[Date devis envoyé]]),"",TODAY()-Tableau1[[#This Row],[Date devis envoyé]])</f>
        <v/>
      </c>
      <c r="T39" s="63"/>
      <c r="U39" s="65"/>
      <c r="V39" s="148"/>
      <c r="W39" s="115"/>
      <c r="X39" s="117"/>
      <c r="Y39" s="65"/>
      <c r="Z39" s="119"/>
    </row>
    <row r="40" spans="1:26" x14ac:dyDescent="0.25">
      <c r="A40" s="57">
        <v>117</v>
      </c>
      <c r="B40" s="58" t="s">
        <v>18</v>
      </c>
      <c r="C40" s="56">
        <v>45219</v>
      </c>
      <c r="D40" s="68"/>
      <c r="E40" s="59" t="s">
        <v>10</v>
      </c>
      <c r="F40" s="222" t="s">
        <v>624</v>
      </c>
      <c r="G40" s="222" t="s">
        <v>625</v>
      </c>
      <c r="H40" s="222" t="s">
        <v>510</v>
      </c>
      <c r="I40" s="61">
        <v>99127</v>
      </c>
      <c r="J40" s="60"/>
      <c r="K40" s="62">
        <v>4932384805</v>
      </c>
      <c r="L40" s="225"/>
      <c r="M40" s="60"/>
      <c r="N40" s="63"/>
      <c r="O40" s="56"/>
      <c r="P40" s="64"/>
      <c r="Q40" s="60"/>
      <c r="R40" s="56"/>
      <c r="S40" s="60" t="str">
        <f ca="1">IF(ISBLANK(Tableau1[[#This Row],[Date devis envoyé]]),"",TODAY()-Tableau1[[#This Row],[Date devis envoyé]])</f>
        <v/>
      </c>
      <c r="T40" s="63"/>
      <c r="U40" s="65"/>
      <c r="V40" s="148"/>
      <c r="W40" s="115"/>
      <c r="X40" s="117"/>
      <c r="Y40" s="65"/>
      <c r="Z40" s="119"/>
    </row>
    <row r="41" spans="1:26" x14ac:dyDescent="0.25">
      <c r="A41" s="57">
        <v>116</v>
      </c>
      <c r="B41" s="58" t="s">
        <v>18</v>
      </c>
      <c r="C41" s="56">
        <v>45219</v>
      </c>
      <c r="D41" s="68"/>
      <c r="E41" s="59" t="s">
        <v>10</v>
      </c>
      <c r="F41" s="222" t="s">
        <v>375</v>
      </c>
      <c r="G41" s="222" t="s">
        <v>430</v>
      </c>
      <c r="H41" s="222" t="s">
        <v>427</v>
      </c>
      <c r="I41" s="61">
        <v>74876</v>
      </c>
      <c r="J41" s="60"/>
      <c r="K41" s="62">
        <v>3425269856</v>
      </c>
      <c r="L41" s="225"/>
      <c r="M41" s="60"/>
      <c r="N41" s="63"/>
      <c r="O41" s="56"/>
      <c r="P41" s="64"/>
      <c r="Q41" s="60"/>
      <c r="R41" s="56"/>
      <c r="S41" s="60" t="str">
        <f ca="1">IF(ISBLANK(Tableau1[[#This Row],[Date devis envoyé]]),"",TODAY()-Tableau1[[#This Row],[Date devis envoyé]])</f>
        <v/>
      </c>
      <c r="T41" s="63"/>
      <c r="U41" s="65"/>
      <c r="V41" s="148"/>
      <c r="W41" s="115"/>
      <c r="X41" s="117"/>
      <c r="Y41" s="65"/>
      <c r="Z41" s="119"/>
    </row>
    <row r="42" spans="1:26" x14ac:dyDescent="0.25">
      <c r="A42" s="57">
        <v>115</v>
      </c>
      <c r="B42" s="58" t="s">
        <v>18</v>
      </c>
      <c r="C42" s="56">
        <v>45219</v>
      </c>
      <c r="D42" s="68"/>
      <c r="E42" s="59" t="s">
        <v>10</v>
      </c>
      <c r="F42" s="222" t="s">
        <v>626</v>
      </c>
      <c r="G42" s="222" t="s">
        <v>376</v>
      </c>
      <c r="H42" s="222" t="s">
        <v>627</v>
      </c>
      <c r="I42" s="61">
        <v>25954</v>
      </c>
      <c r="J42" s="60"/>
      <c r="K42" s="62">
        <v>8180988008</v>
      </c>
      <c r="L42" s="225"/>
      <c r="M42" s="60"/>
      <c r="N42" s="63"/>
      <c r="O42" s="56"/>
      <c r="P42" s="64"/>
      <c r="Q42" s="60"/>
      <c r="R42" s="56"/>
      <c r="S42" s="60" t="str">
        <f ca="1">IF(ISBLANK(Tableau1[[#This Row],[Date devis envoyé]]),"",TODAY()-Tableau1[[#This Row],[Date devis envoyé]])</f>
        <v/>
      </c>
      <c r="T42" s="63"/>
      <c r="U42" s="65"/>
      <c r="V42" s="148"/>
      <c r="W42" s="115"/>
      <c r="X42" s="117"/>
      <c r="Y42" s="65"/>
      <c r="Z42" s="119"/>
    </row>
    <row r="43" spans="1:26" x14ac:dyDescent="0.25">
      <c r="A43" s="57">
        <v>114</v>
      </c>
      <c r="B43" s="58" t="s">
        <v>18</v>
      </c>
      <c r="C43" s="56">
        <v>45219</v>
      </c>
      <c r="D43" s="68"/>
      <c r="E43" s="59" t="s">
        <v>10</v>
      </c>
      <c r="F43" s="222" t="s">
        <v>628</v>
      </c>
      <c r="G43" s="222" t="s">
        <v>431</v>
      </c>
      <c r="H43" s="222" t="s">
        <v>337</v>
      </c>
      <c r="I43" s="61">
        <v>87752</v>
      </c>
      <c r="J43" s="60"/>
      <c r="K43" s="62">
        <v>3373933549</v>
      </c>
      <c r="L43" s="225"/>
      <c r="M43" s="60"/>
      <c r="N43" s="63"/>
      <c r="O43" s="56"/>
      <c r="P43" s="64"/>
      <c r="Q43" s="60"/>
      <c r="R43" s="56"/>
      <c r="S43" s="60" t="str">
        <f ca="1">IF(ISBLANK(Tableau1[[#This Row],[Date devis envoyé]]),"",TODAY()-Tableau1[[#This Row],[Date devis envoyé]])</f>
        <v/>
      </c>
      <c r="T43" s="63"/>
      <c r="U43" s="65"/>
      <c r="V43" s="148"/>
      <c r="W43" s="115"/>
      <c r="X43" s="117"/>
      <c r="Y43" s="65"/>
      <c r="Z43" s="119"/>
    </row>
    <row r="44" spans="1:26" x14ac:dyDescent="0.25">
      <c r="A44" s="57">
        <v>113</v>
      </c>
      <c r="B44" s="58" t="s">
        <v>18</v>
      </c>
      <c r="C44" s="56">
        <v>45216</v>
      </c>
      <c r="D44" s="68"/>
      <c r="E44" s="59" t="s">
        <v>10</v>
      </c>
      <c r="F44" s="222" t="s">
        <v>301</v>
      </c>
      <c r="G44" s="222" t="s">
        <v>338</v>
      </c>
      <c r="H44" s="222" t="s">
        <v>432</v>
      </c>
      <c r="I44" s="61">
        <v>82703</v>
      </c>
      <c r="J44" s="60"/>
      <c r="K44" s="62">
        <v>7286928652</v>
      </c>
      <c r="L44" s="225"/>
      <c r="M44" s="60"/>
      <c r="N44" s="63"/>
      <c r="O44" s="56"/>
      <c r="P44" s="64"/>
      <c r="Q44" s="60"/>
      <c r="R44" s="56"/>
      <c r="S44" s="60" t="str">
        <f ca="1">IF(ISBLANK(Tableau1[[#This Row],[Date devis envoyé]]),"",TODAY()-Tableau1[[#This Row],[Date devis envoyé]])</f>
        <v/>
      </c>
      <c r="T44" s="63"/>
      <c r="U44" s="65"/>
      <c r="V44" s="148"/>
      <c r="W44" s="115"/>
      <c r="X44" s="117"/>
      <c r="Y44" s="65"/>
      <c r="Z44" s="119"/>
    </row>
    <row r="45" spans="1:26" x14ac:dyDescent="0.25">
      <c r="A45" s="57">
        <v>112</v>
      </c>
      <c r="B45" s="58" t="s">
        <v>18</v>
      </c>
      <c r="C45" s="56">
        <v>45215</v>
      </c>
      <c r="D45" s="68"/>
      <c r="E45" s="59" t="s">
        <v>10</v>
      </c>
      <c r="F45" s="222" t="s">
        <v>314</v>
      </c>
      <c r="G45" s="222" t="s">
        <v>629</v>
      </c>
      <c r="H45" s="222" t="s">
        <v>630</v>
      </c>
      <c r="I45" s="61">
        <v>69404</v>
      </c>
      <c r="J45" s="60"/>
      <c r="K45" s="62">
        <v>8758611127</v>
      </c>
      <c r="L45" s="225"/>
      <c r="M45" s="60"/>
      <c r="N45" s="63"/>
      <c r="O45" s="56"/>
      <c r="P45" s="64"/>
      <c r="Q45" s="60"/>
      <c r="R45" s="56"/>
      <c r="S45" s="60" t="str">
        <f ca="1">IF(ISBLANK(Tableau1[[#This Row],[Date devis envoyé]]),"",TODAY()-Tableau1[[#This Row],[Date devis envoyé]])</f>
        <v/>
      </c>
      <c r="T45" s="63"/>
      <c r="U45" s="65"/>
      <c r="V45" s="148"/>
      <c r="W45" s="115"/>
      <c r="X45" s="117"/>
      <c r="Y45" s="65"/>
      <c r="Z45" s="119"/>
    </row>
    <row r="46" spans="1:26" x14ac:dyDescent="0.25">
      <c r="A46" s="57">
        <v>111</v>
      </c>
      <c r="B46" s="58" t="s">
        <v>18</v>
      </c>
      <c r="C46" s="56">
        <v>45215</v>
      </c>
      <c r="D46" s="68"/>
      <c r="E46" s="59" t="s">
        <v>10</v>
      </c>
      <c r="F46" s="222" t="s">
        <v>433</v>
      </c>
      <c r="G46" s="222" t="s">
        <v>302</v>
      </c>
      <c r="H46" s="222" t="s">
        <v>434</v>
      </c>
      <c r="I46" s="61">
        <v>21221</v>
      </c>
      <c r="J46" s="60"/>
      <c r="K46" s="62">
        <v>6057090842</v>
      </c>
      <c r="L46" s="225"/>
      <c r="M46" s="60"/>
      <c r="N46" s="63"/>
      <c r="O46" s="56"/>
      <c r="P46" s="64"/>
      <c r="Q46" s="60"/>
      <c r="R46" s="56"/>
      <c r="S46" s="60" t="str">
        <f ca="1">IF(ISBLANK(Tableau1[[#This Row],[Date devis envoyé]]),"",TODAY()-Tableau1[[#This Row],[Date devis envoyé]])</f>
        <v/>
      </c>
      <c r="T46" s="63"/>
      <c r="U46" s="65"/>
      <c r="V46" s="148"/>
      <c r="W46" s="115"/>
      <c r="X46" s="117"/>
      <c r="Y46" s="65"/>
      <c r="Z46" s="119"/>
    </row>
    <row r="47" spans="1:26" x14ac:dyDescent="0.25">
      <c r="A47" s="57">
        <v>110</v>
      </c>
      <c r="B47" s="58" t="s">
        <v>17</v>
      </c>
      <c r="C47" s="56">
        <v>45215</v>
      </c>
      <c r="D47" s="68"/>
      <c r="E47" s="59" t="s">
        <v>7</v>
      </c>
      <c r="F47" s="222" t="s">
        <v>522</v>
      </c>
      <c r="G47" s="222" t="s">
        <v>339</v>
      </c>
      <c r="H47" s="222" t="s">
        <v>435</v>
      </c>
      <c r="I47" s="61">
        <v>99037</v>
      </c>
      <c r="J47" s="60"/>
      <c r="K47" s="62">
        <v>2595568401</v>
      </c>
      <c r="L47" s="225"/>
      <c r="M47" s="60"/>
      <c r="N47" s="63"/>
      <c r="O47" s="56"/>
      <c r="P47" s="64"/>
      <c r="Q47" s="60"/>
      <c r="R47" s="56"/>
      <c r="S47" s="60" t="str">
        <f ca="1">IF(ISBLANK(Tableau1[[#This Row],[Date devis envoyé]]),"",TODAY()-Tableau1[[#This Row],[Date devis envoyé]])</f>
        <v/>
      </c>
      <c r="T47" s="63"/>
      <c r="U47" s="65"/>
      <c r="V47" s="148"/>
      <c r="W47" s="115"/>
      <c r="X47" s="117"/>
      <c r="Y47" s="65"/>
      <c r="Z47" s="119"/>
    </row>
    <row r="48" spans="1:26" x14ac:dyDescent="0.25">
      <c r="A48" s="57">
        <v>109</v>
      </c>
      <c r="B48" s="58" t="s">
        <v>17</v>
      </c>
      <c r="C48" s="56">
        <v>45212</v>
      </c>
      <c r="D48" s="68"/>
      <c r="E48" s="59" t="s">
        <v>7</v>
      </c>
      <c r="F48" s="222" t="s">
        <v>436</v>
      </c>
      <c r="G48" s="222" t="s">
        <v>523</v>
      </c>
      <c r="H48" s="222" t="s">
        <v>377</v>
      </c>
      <c r="I48" s="61">
        <v>62930</v>
      </c>
      <c r="J48" s="60"/>
      <c r="K48" s="62">
        <v>8063721007</v>
      </c>
      <c r="L48" s="225"/>
      <c r="M48" s="60"/>
      <c r="N48" s="63"/>
      <c r="O48" s="56"/>
      <c r="P48" s="64"/>
      <c r="Q48" s="60"/>
      <c r="R48" s="56"/>
      <c r="S48" s="60" t="str">
        <f ca="1">IF(ISBLANK(Tableau1[[#This Row],[Date devis envoyé]]),"",TODAY()-Tableau1[[#This Row],[Date devis envoyé]])</f>
        <v/>
      </c>
      <c r="T48" s="63"/>
      <c r="U48" s="65"/>
      <c r="V48" s="148"/>
      <c r="W48" s="115"/>
      <c r="X48" s="117"/>
      <c r="Y48" s="65"/>
      <c r="Z48" s="119"/>
    </row>
    <row r="49" spans="1:26" x14ac:dyDescent="0.25">
      <c r="A49" s="57">
        <v>108</v>
      </c>
      <c r="B49" s="58" t="s">
        <v>18</v>
      </c>
      <c r="C49" s="56">
        <v>45210</v>
      </c>
      <c r="D49" s="68"/>
      <c r="E49" s="59" t="s">
        <v>10</v>
      </c>
      <c r="F49" s="222" t="s">
        <v>524</v>
      </c>
      <c r="G49" s="222" t="s">
        <v>437</v>
      </c>
      <c r="H49" s="222" t="s">
        <v>303</v>
      </c>
      <c r="I49" s="61">
        <v>96228</v>
      </c>
      <c r="J49" s="60"/>
      <c r="K49" s="62">
        <v>4138108936</v>
      </c>
      <c r="L49" s="225"/>
      <c r="M49" s="60"/>
      <c r="N49" s="63"/>
      <c r="O49" s="56"/>
      <c r="P49" s="64"/>
      <c r="Q49" s="60"/>
      <c r="R49" s="56"/>
      <c r="S49" s="60" t="str">
        <f ca="1">IF(ISBLANK(Tableau1[[#This Row],[Date devis envoyé]]),"",TODAY()-Tableau1[[#This Row],[Date devis envoyé]])</f>
        <v/>
      </c>
      <c r="T49" s="63"/>
      <c r="U49" s="65"/>
      <c r="V49" s="148"/>
      <c r="W49" s="115"/>
      <c r="X49" s="117"/>
      <c r="Y49" s="65"/>
      <c r="Z49" s="119"/>
    </row>
    <row r="50" spans="1:26" x14ac:dyDescent="0.25">
      <c r="A50" s="57">
        <v>107</v>
      </c>
      <c r="B50" s="58" t="s">
        <v>18</v>
      </c>
      <c r="C50" s="56">
        <v>45209</v>
      </c>
      <c r="D50" s="68"/>
      <c r="E50" s="59" t="s">
        <v>10</v>
      </c>
      <c r="F50" s="222" t="s">
        <v>525</v>
      </c>
      <c r="G50" s="222" t="s">
        <v>526</v>
      </c>
      <c r="H50" s="222" t="s">
        <v>304</v>
      </c>
      <c r="I50" s="61">
        <v>72718</v>
      </c>
      <c r="J50" s="60"/>
      <c r="K50" s="62">
        <v>7692664433</v>
      </c>
      <c r="L50" s="225"/>
      <c r="M50" s="60"/>
      <c r="N50" s="63"/>
      <c r="O50" s="56"/>
      <c r="P50" s="64"/>
      <c r="Q50" s="60"/>
      <c r="R50" s="56"/>
      <c r="S50" s="60" t="str">
        <f ca="1">IF(ISBLANK(Tableau1[[#This Row],[Date devis envoyé]]),"",TODAY()-Tableau1[[#This Row],[Date devis envoyé]])</f>
        <v/>
      </c>
      <c r="T50" s="63"/>
      <c r="U50" s="65"/>
      <c r="V50" s="148"/>
      <c r="W50" s="115"/>
      <c r="X50" s="117"/>
      <c r="Y50" s="65"/>
      <c r="Z50" s="119"/>
    </row>
    <row r="51" spans="1:26" x14ac:dyDescent="0.25">
      <c r="A51" s="57">
        <v>106</v>
      </c>
      <c r="B51" s="58" t="s">
        <v>17</v>
      </c>
      <c r="C51" s="56">
        <v>45209</v>
      </c>
      <c r="D51" s="68"/>
      <c r="E51" s="59" t="s">
        <v>7</v>
      </c>
      <c r="F51" s="222" t="s">
        <v>631</v>
      </c>
      <c r="G51" s="222" t="s">
        <v>340</v>
      </c>
      <c r="H51" s="222" t="s">
        <v>438</v>
      </c>
      <c r="I51" s="61">
        <v>42224</v>
      </c>
      <c r="J51" s="60"/>
      <c r="K51" s="62">
        <v>6440975883</v>
      </c>
      <c r="L51" s="225"/>
      <c r="M51" s="60"/>
      <c r="N51" s="63"/>
      <c r="O51" s="56"/>
      <c r="P51" s="64"/>
      <c r="Q51" s="60"/>
      <c r="R51" s="56"/>
      <c r="S51" s="60" t="str">
        <f ca="1">IF(ISBLANK(Tableau1[[#This Row],[Date devis envoyé]]),"",TODAY()-Tableau1[[#This Row],[Date devis envoyé]])</f>
        <v/>
      </c>
      <c r="T51" s="63"/>
      <c r="U51" s="65"/>
      <c r="V51" s="148"/>
      <c r="W51" s="115"/>
      <c r="X51" s="117"/>
      <c r="Y51" s="65"/>
      <c r="Z51" s="119"/>
    </row>
    <row r="52" spans="1:26" x14ac:dyDescent="0.25">
      <c r="A52" s="57">
        <v>105</v>
      </c>
      <c r="B52" s="58" t="s">
        <v>18</v>
      </c>
      <c r="C52" s="56">
        <v>45209</v>
      </c>
      <c r="D52" s="68"/>
      <c r="E52" s="59" t="s">
        <v>7</v>
      </c>
      <c r="F52" s="222" t="s">
        <v>341</v>
      </c>
      <c r="G52" s="222" t="s">
        <v>378</v>
      </c>
      <c r="H52" s="222" t="s">
        <v>632</v>
      </c>
      <c r="I52" s="61">
        <v>90579</v>
      </c>
      <c r="J52" s="60"/>
      <c r="K52" s="62">
        <v>3924935150</v>
      </c>
      <c r="L52" s="225"/>
      <c r="M52" s="60"/>
      <c r="N52" s="63"/>
      <c r="O52" s="56"/>
      <c r="P52" s="64"/>
      <c r="Q52" s="60"/>
      <c r="R52" s="56"/>
      <c r="S52" s="60" t="str">
        <f ca="1">IF(ISBLANK(Tableau1[[#This Row],[Date devis envoyé]]),"",TODAY()-Tableau1[[#This Row],[Date devis envoyé]])</f>
        <v/>
      </c>
      <c r="T52" s="63"/>
      <c r="U52" s="65"/>
      <c r="V52" s="148"/>
      <c r="W52" s="115"/>
      <c r="X52" s="117"/>
      <c r="Y52" s="65"/>
      <c r="Z52" s="119"/>
    </row>
    <row r="53" spans="1:26" x14ac:dyDescent="0.25">
      <c r="A53" s="57">
        <v>104</v>
      </c>
      <c r="B53" s="58" t="s">
        <v>18</v>
      </c>
      <c r="C53" s="56">
        <v>45209</v>
      </c>
      <c r="D53" s="68"/>
      <c r="E53" s="59" t="s">
        <v>10</v>
      </c>
      <c r="F53" s="222" t="s">
        <v>633</v>
      </c>
      <c r="G53" s="222" t="s">
        <v>634</v>
      </c>
      <c r="H53" s="222" t="s">
        <v>527</v>
      </c>
      <c r="I53" s="61">
        <v>40838</v>
      </c>
      <c r="J53" s="60"/>
      <c r="K53" s="62">
        <v>3014014395</v>
      </c>
      <c r="L53" s="225"/>
      <c r="M53" s="60"/>
      <c r="N53" s="63"/>
      <c r="O53" s="56"/>
      <c r="P53" s="64"/>
      <c r="Q53" s="60"/>
      <c r="R53" s="56"/>
      <c r="S53" s="60" t="str">
        <f ca="1">IF(ISBLANK(Tableau1[[#This Row],[Date devis envoyé]]),"",TODAY()-Tableau1[[#This Row],[Date devis envoyé]])</f>
        <v/>
      </c>
      <c r="T53" s="63"/>
      <c r="U53" s="65"/>
      <c r="V53" s="148"/>
      <c r="W53" s="115"/>
      <c r="X53" s="117"/>
      <c r="Y53" s="65"/>
      <c r="Z53" s="119"/>
    </row>
    <row r="54" spans="1:26" x14ac:dyDescent="0.25">
      <c r="A54" s="57">
        <v>103</v>
      </c>
      <c r="B54" s="58" t="s">
        <v>17</v>
      </c>
      <c r="C54" s="56">
        <v>45208</v>
      </c>
      <c r="D54" s="68"/>
      <c r="E54" s="59" t="s">
        <v>10</v>
      </c>
      <c r="F54" s="222" t="s">
        <v>635</v>
      </c>
      <c r="G54" s="222" t="s">
        <v>439</v>
      </c>
      <c r="H54" s="222" t="s">
        <v>528</v>
      </c>
      <c r="I54" s="61">
        <v>12685</v>
      </c>
      <c r="J54" s="60"/>
      <c r="K54" s="62">
        <v>3709052431</v>
      </c>
      <c r="L54" s="225"/>
      <c r="M54" s="60"/>
      <c r="N54" s="63"/>
      <c r="O54" s="56"/>
      <c r="P54" s="64"/>
      <c r="Q54" s="60"/>
      <c r="R54" s="56"/>
      <c r="S54" s="60" t="str">
        <f ca="1">IF(ISBLANK(Tableau1[[#This Row],[Date devis envoyé]]),"",TODAY()-Tableau1[[#This Row],[Date devis envoyé]])</f>
        <v/>
      </c>
      <c r="T54" s="63"/>
      <c r="U54" s="65"/>
      <c r="V54" s="148"/>
      <c r="W54" s="115"/>
      <c r="X54" s="117"/>
      <c r="Y54" s="65"/>
      <c r="Z54" s="119"/>
    </row>
    <row r="55" spans="1:26" x14ac:dyDescent="0.25">
      <c r="A55" s="57">
        <v>102</v>
      </c>
      <c r="B55" s="58" t="s">
        <v>18</v>
      </c>
      <c r="C55" s="56">
        <v>45208</v>
      </c>
      <c r="D55" s="68"/>
      <c r="E55" s="59" t="s">
        <v>10</v>
      </c>
      <c r="F55" s="222" t="s">
        <v>529</v>
      </c>
      <c r="G55" s="222" t="s">
        <v>530</v>
      </c>
      <c r="H55" s="222" t="s">
        <v>379</v>
      </c>
      <c r="I55" s="61">
        <v>34947</v>
      </c>
      <c r="J55" s="60"/>
      <c r="K55" s="62">
        <v>2971593169</v>
      </c>
      <c r="L55" s="225"/>
      <c r="M55" s="60"/>
      <c r="N55" s="63"/>
      <c r="O55" s="56"/>
      <c r="P55" s="64"/>
      <c r="Q55" s="60"/>
      <c r="R55" s="56"/>
      <c r="S55" s="60" t="str">
        <f ca="1">IF(ISBLANK(Tableau1[[#This Row],[Date devis envoyé]]),"",TODAY()-Tableau1[[#This Row],[Date devis envoyé]])</f>
        <v/>
      </c>
      <c r="T55" s="63"/>
      <c r="U55" s="65"/>
      <c r="V55" s="148"/>
      <c r="W55" s="115"/>
      <c r="X55" s="117"/>
      <c r="Y55" s="65"/>
      <c r="Z55" s="119"/>
    </row>
    <row r="56" spans="1:26" x14ac:dyDescent="0.25">
      <c r="A56" s="57">
        <v>101</v>
      </c>
      <c r="B56" s="58" t="s">
        <v>18</v>
      </c>
      <c r="C56" s="56">
        <v>45205</v>
      </c>
      <c r="D56" s="68"/>
      <c r="E56" s="59" t="s">
        <v>10</v>
      </c>
      <c r="F56" s="222" t="s">
        <v>440</v>
      </c>
      <c r="G56" s="222" t="s">
        <v>531</v>
      </c>
      <c r="H56" s="222" t="s">
        <v>296</v>
      </c>
      <c r="I56" s="61">
        <v>37679</v>
      </c>
      <c r="J56" s="60"/>
      <c r="K56" s="62">
        <v>4801401711</v>
      </c>
      <c r="L56" s="225"/>
      <c r="M56" s="60"/>
      <c r="N56" s="63"/>
      <c r="O56" s="56"/>
      <c r="P56" s="64"/>
      <c r="Q56" s="60"/>
      <c r="R56" s="56"/>
      <c r="S56" s="60" t="str">
        <f ca="1">IF(ISBLANK(Tableau1[[#This Row],[Date devis envoyé]]),"",TODAY()-Tableau1[[#This Row],[Date devis envoyé]])</f>
        <v/>
      </c>
      <c r="T56" s="63"/>
      <c r="U56" s="65"/>
      <c r="V56" s="148"/>
      <c r="W56" s="115"/>
      <c r="X56" s="117"/>
      <c r="Y56" s="65"/>
      <c r="Z56" s="119"/>
    </row>
    <row r="57" spans="1:26" x14ac:dyDescent="0.25">
      <c r="A57" s="57">
        <v>100</v>
      </c>
      <c r="B57" s="58" t="s">
        <v>17</v>
      </c>
      <c r="C57" s="56">
        <v>45205</v>
      </c>
      <c r="D57" s="68"/>
      <c r="E57" s="59" t="s">
        <v>10</v>
      </c>
      <c r="F57" s="222" t="s">
        <v>441</v>
      </c>
      <c r="G57" s="222" t="s">
        <v>442</v>
      </c>
      <c r="H57" s="222" t="s">
        <v>380</v>
      </c>
      <c r="I57" s="61">
        <v>53072</v>
      </c>
      <c r="J57" s="60"/>
      <c r="K57" s="62">
        <v>4869686460</v>
      </c>
      <c r="L57" s="225"/>
      <c r="M57" s="60"/>
      <c r="N57" s="63"/>
      <c r="O57" s="56"/>
      <c r="P57" s="64"/>
      <c r="Q57" s="150"/>
      <c r="R57" s="56"/>
      <c r="S57" s="60" t="str">
        <f ca="1">IF(ISBLANK(Tableau1[[#This Row],[Date devis envoyé]]),"",TODAY()-Tableau1[[#This Row],[Date devis envoyé]])</f>
        <v/>
      </c>
      <c r="T57" s="63"/>
      <c r="U57" s="65"/>
      <c r="V57" s="148"/>
      <c r="W57" s="115"/>
      <c r="X57" s="117"/>
      <c r="Y57" s="65"/>
      <c r="Z57" s="119"/>
    </row>
    <row r="58" spans="1:26" x14ac:dyDescent="0.25">
      <c r="A58" s="57">
        <v>99</v>
      </c>
      <c r="B58" s="58" t="s">
        <v>17</v>
      </c>
      <c r="C58" s="56">
        <v>45205</v>
      </c>
      <c r="D58" s="68"/>
      <c r="E58" s="59" t="s">
        <v>10</v>
      </c>
      <c r="F58" s="222" t="s">
        <v>636</v>
      </c>
      <c r="G58" s="222" t="s">
        <v>637</v>
      </c>
      <c r="H58" s="222" t="s">
        <v>638</v>
      </c>
      <c r="I58" s="61">
        <v>57834</v>
      </c>
      <c r="J58" s="60"/>
      <c r="K58" s="62">
        <v>8996931820</v>
      </c>
      <c r="L58" s="225"/>
      <c r="M58" s="60"/>
      <c r="N58" s="63"/>
      <c r="O58" s="56"/>
      <c r="P58" s="64"/>
      <c r="Q58" s="60"/>
      <c r="R58" s="56"/>
      <c r="S58" s="60" t="str">
        <f ca="1">IF(ISBLANK(Tableau1[[#This Row],[Date devis envoyé]]),"",TODAY()-Tableau1[[#This Row],[Date devis envoyé]])</f>
        <v/>
      </c>
      <c r="T58" s="63"/>
      <c r="U58" s="65"/>
      <c r="V58" s="148"/>
      <c r="W58" s="115"/>
      <c r="X58" s="117"/>
      <c r="Y58" s="65"/>
      <c r="Z58" s="119"/>
    </row>
    <row r="59" spans="1:26" x14ac:dyDescent="0.25">
      <c r="A59" s="57">
        <v>98</v>
      </c>
      <c r="B59" s="58" t="s">
        <v>18</v>
      </c>
      <c r="C59" s="56">
        <v>45205</v>
      </c>
      <c r="D59" s="68"/>
      <c r="E59" s="59" t="s">
        <v>10</v>
      </c>
      <c r="F59" s="222" t="s">
        <v>443</v>
      </c>
      <c r="G59" s="222" t="s">
        <v>305</v>
      </c>
      <c r="H59" s="222" t="s">
        <v>639</v>
      </c>
      <c r="I59" s="61">
        <v>67382</v>
      </c>
      <c r="J59" s="60"/>
      <c r="K59" s="62">
        <v>5383501750</v>
      </c>
      <c r="L59" s="225"/>
      <c r="M59" s="60"/>
      <c r="N59" s="63"/>
      <c r="O59" s="56"/>
      <c r="P59" s="64"/>
      <c r="Q59" s="60"/>
      <c r="R59" s="56"/>
      <c r="S59" s="60" t="str">
        <f ca="1">IF(ISBLANK(Tableau1[[#This Row],[Date devis envoyé]]),"",TODAY()-Tableau1[[#This Row],[Date devis envoyé]])</f>
        <v/>
      </c>
      <c r="T59" s="63"/>
      <c r="U59" s="65"/>
      <c r="V59" s="148"/>
      <c r="W59" s="115"/>
      <c r="X59" s="117"/>
      <c r="Y59" s="65"/>
      <c r="Z59" s="119"/>
    </row>
    <row r="60" spans="1:26" x14ac:dyDescent="0.25">
      <c r="A60" s="57">
        <v>97</v>
      </c>
      <c r="B60" s="58" t="s">
        <v>17</v>
      </c>
      <c r="C60" s="56">
        <v>45203</v>
      </c>
      <c r="D60" s="68"/>
      <c r="E60" s="59" t="s">
        <v>10</v>
      </c>
      <c r="F60" s="222" t="s">
        <v>640</v>
      </c>
      <c r="G60" s="222" t="s">
        <v>641</v>
      </c>
      <c r="H60" s="222" t="s">
        <v>642</v>
      </c>
      <c r="I60" s="61">
        <v>54267</v>
      </c>
      <c r="J60" s="60"/>
      <c r="K60" s="62">
        <v>5689807602</v>
      </c>
      <c r="L60" s="225"/>
      <c r="M60" s="60"/>
      <c r="N60" s="63"/>
      <c r="O60" s="56"/>
      <c r="P60" s="64"/>
      <c r="Q60" s="60"/>
      <c r="R60" s="56"/>
      <c r="S60" s="60" t="str">
        <f ca="1">IF(ISBLANK(Tableau1[[#This Row],[Date devis envoyé]]),"",TODAY()-Tableau1[[#This Row],[Date devis envoyé]])</f>
        <v/>
      </c>
      <c r="T60" s="63"/>
      <c r="U60" s="65"/>
      <c r="V60" s="148"/>
      <c r="W60" s="115"/>
      <c r="X60" s="117"/>
      <c r="Y60" s="65"/>
      <c r="Z60" s="119"/>
    </row>
    <row r="61" spans="1:26" x14ac:dyDescent="0.25">
      <c r="A61" s="57">
        <v>96</v>
      </c>
      <c r="B61" s="58" t="s">
        <v>17</v>
      </c>
      <c r="C61" s="56">
        <v>45203</v>
      </c>
      <c r="D61" s="68"/>
      <c r="E61" s="59" t="s">
        <v>10</v>
      </c>
      <c r="F61" s="222" t="s">
        <v>342</v>
      </c>
      <c r="G61" s="222" t="s">
        <v>444</v>
      </c>
      <c r="H61" s="222" t="s">
        <v>445</v>
      </c>
      <c r="I61" s="61">
        <v>53169</v>
      </c>
      <c r="J61" s="60"/>
      <c r="K61" s="62">
        <v>3825660889</v>
      </c>
      <c r="L61" s="225"/>
      <c r="M61" s="60"/>
      <c r="N61" s="63"/>
      <c r="O61" s="56"/>
      <c r="P61" s="64"/>
      <c r="Q61" s="60"/>
      <c r="R61" s="56"/>
      <c r="S61" s="60" t="str">
        <f ca="1">IF(ISBLANK(Tableau1[[#This Row],[Date devis envoyé]]),"",TODAY()-Tableau1[[#This Row],[Date devis envoyé]])</f>
        <v/>
      </c>
      <c r="T61" s="63"/>
      <c r="U61" s="65"/>
      <c r="V61" s="148"/>
      <c r="W61" s="115"/>
      <c r="X61" s="117"/>
      <c r="Y61" s="65"/>
      <c r="Z61" s="119"/>
    </row>
    <row r="62" spans="1:26" x14ac:dyDescent="0.25">
      <c r="A62" s="57">
        <v>95</v>
      </c>
      <c r="B62" s="58" t="s">
        <v>18</v>
      </c>
      <c r="C62" s="56">
        <v>45203</v>
      </c>
      <c r="D62" s="68"/>
      <c r="E62" s="59" t="s">
        <v>10</v>
      </c>
      <c r="F62" s="222" t="s">
        <v>446</v>
      </c>
      <c r="G62" s="222" t="s">
        <v>532</v>
      </c>
      <c r="H62" s="222" t="s">
        <v>381</v>
      </c>
      <c r="I62" s="61">
        <v>18085</v>
      </c>
      <c r="J62" s="60"/>
      <c r="K62" s="62">
        <v>7545421935</v>
      </c>
      <c r="L62" s="225"/>
      <c r="M62" s="60"/>
      <c r="N62" s="63"/>
      <c r="O62" s="56"/>
      <c r="P62" s="64"/>
      <c r="Q62" s="60"/>
      <c r="R62" s="56"/>
      <c r="S62" s="60" t="str">
        <f ca="1">IF(ISBLANK(Tableau1[[#This Row],[Date devis envoyé]]),"",TODAY()-Tableau1[[#This Row],[Date devis envoyé]])</f>
        <v/>
      </c>
      <c r="T62" s="63"/>
      <c r="U62" s="65"/>
      <c r="V62" s="148"/>
      <c r="W62" s="115"/>
      <c r="X62" s="117"/>
      <c r="Y62" s="65"/>
      <c r="Z62" s="119"/>
    </row>
    <row r="63" spans="1:26" x14ac:dyDescent="0.25">
      <c r="A63" s="57">
        <v>94</v>
      </c>
      <c r="B63" s="58" t="s">
        <v>18</v>
      </c>
      <c r="C63" s="56">
        <v>45202</v>
      </c>
      <c r="D63" s="68"/>
      <c r="E63" s="59" t="s">
        <v>10</v>
      </c>
      <c r="F63" s="222" t="s">
        <v>533</v>
      </c>
      <c r="G63" s="222" t="s">
        <v>643</v>
      </c>
      <c r="H63" s="222" t="s">
        <v>445</v>
      </c>
      <c r="I63" s="61">
        <v>11940</v>
      </c>
      <c r="J63" s="60"/>
      <c r="K63" s="62">
        <v>8309848618</v>
      </c>
      <c r="L63" s="225"/>
      <c r="M63" s="60"/>
      <c r="N63" s="63"/>
      <c r="O63" s="56"/>
      <c r="P63" s="64"/>
      <c r="Q63" s="60"/>
      <c r="R63" s="56"/>
      <c r="S63" s="60" t="str">
        <f ca="1">IF(ISBLANK(Tableau1[[#This Row],[Date devis envoyé]]),"",TODAY()-Tableau1[[#This Row],[Date devis envoyé]])</f>
        <v/>
      </c>
      <c r="T63" s="63"/>
      <c r="U63" s="65"/>
      <c r="V63" s="148"/>
      <c r="W63" s="115"/>
      <c r="X63" s="117"/>
      <c r="Y63" s="65"/>
      <c r="Z63" s="119"/>
    </row>
    <row r="64" spans="1:26" x14ac:dyDescent="0.25">
      <c r="A64" s="57">
        <v>93</v>
      </c>
      <c r="B64" s="58" t="s">
        <v>18</v>
      </c>
      <c r="C64" s="56">
        <v>45202</v>
      </c>
      <c r="D64" s="68"/>
      <c r="E64" s="59" t="s">
        <v>10</v>
      </c>
      <c r="F64" s="222" t="s">
        <v>382</v>
      </c>
      <c r="G64" s="222" t="s">
        <v>534</v>
      </c>
      <c r="H64" s="222" t="s">
        <v>381</v>
      </c>
      <c r="I64" s="61">
        <v>40875</v>
      </c>
      <c r="J64" s="60"/>
      <c r="K64" s="62">
        <v>8090280730</v>
      </c>
      <c r="L64" s="225"/>
      <c r="M64" s="60"/>
      <c r="N64" s="63"/>
      <c r="O64" s="56"/>
      <c r="P64" s="64"/>
      <c r="Q64" s="60"/>
      <c r="R64" s="56"/>
      <c r="S64" s="60" t="str">
        <f ca="1">IF(ISBLANK(Tableau1[[#This Row],[Date devis envoyé]]),"",TODAY()-Tableau1[[#This Row],[Date devis envoyé]])</f>
        <v/>
      </c>
      <c r="T64" s="63"/>
      <c r="U64" s="65"/>
      <c r="V64" s="148"/>
      <c r="W64" s="115"/>
      <c r="X64" s="117"/>
      <c r="Y64" s="65"/>
      <c r="Z64" s="119"/>
    </row>
    <row r="65" spans="1:26" x14ac:dyDescent="0.25">
      <c r="A65" s="57">
        <v>92</v>
      </c>
      <c r="B65" s="58" t="s">
        <v>18</v>
      </c>
      <c r="C65" s="56">
        <v>45202</v>
      </c>
      <c r="D65" s="68"/>
      <c r="E65" s="59" t="s">
        <v>10</v>
      </c>
      <c r="F65" s="222" t="s">
        <v>535</v>
      </c>
      <c r="G65" s="222" t="s">
        <v>644</v>
      </c>
      <c r="H65" s="222" t="s">
        <v>445</v>
      </c>
      <c r="I65" s="61">
        <v>73783</v>
      </c>
      <c r="J65" s="60"/>
      <c r="K65" s="62">
        <v>8826518231</v>
      </c>
      <c r="L65" s="225"/>
      <c r="M65" s="60"/>
      <c r="N65" s="63"/>
      <c r="O65" s="56"/>
      <c r="P65" s="64"/>
      <c r="Q65" s="60"/>
      <c r="R65" s="56"/>
      <c r="S65" s="60" t="str">
        <f ca="1">IF(ISBLANK(Tableau1[[#This Row],[Date devis envoyé]]),"",TODAY()-Tableau1[[#This Row],[Date devis envoyé]])</f>
        <v/>
      </c>
      <c r="T65" s="63"/>
      <c r="U65" s="65"/>
      <c r="V65" s="148"/>
      <c r="W65" s="115"/>
      <c r="X65" s="117"/>
      <c r="Y65" s="65"/>
      <c r="Z65" s="119"/>
    </row>
    <row r="66" spans="1:26" x14ac:dyDescent="0.25">
      <c r="A66" s="57">
        <v>91</v>
      </c>
      <c r="B66" s="58" t="s">
        <v>18</v>
      </c>
      <c r="C66" s="56">
        <v>45202</v>
      </c>
      <c r="D66" s="68"/>
      <c r="E66" s="59" t="s">
        <v>10</v>
      </c>
      <c r="F66" s="222" t="s">
        <v>447</v>
      </c>
      <c r="G66" s="222" t="s">
        <v>536</v>
      </c>
      <c r="H66" s="222" t="s">
        <v>381</v>
      </c>
      <c r="I66" s="61">
        <v>42509</v>
      </c>
      <c r="J66" s="60"/>
      <c r="K66" s="62">
        <v>4066834533</v>
      </c>
      <c r="L66" s="225"/>
      <c r="M66" s="60"/>
      <c r="N66" s="63"/>
      <c r="O66" s="56"/>
      <c r="P66"/>
      <c r="Q66" s="60"/>
      <c r="R66" s="56"/>
      <c r="S66" s="60" t="str">
        <f ca="1">IF(ISBLANK(Tableau1[[#This Row],[Date devis envoyé]]),"",TODAY()-Tableau1[[#This Row],[Date devis envoyé]])</f>
        <v/>
      </c>
      <c r="T66" s="63"/>
      <c r="U66" s="65"/>
      <c r="V66" s="148"/>
      <c r="W66" s="115"/>
      <c r="X66" s="117"/>
      <c r="Y66" s="65"/>
      <c r="Z66" s="119"/>
    </row>
    <row r="67" spans="1:26" x14ac:dyDescent="0.25">
      <c r="A67" s="57">
        <v>90</v>
      </c>
      <c r="B67" s="58" t="s">
        <v>17</v>
      </c>
      <c r="C67" s="56">
        <v>45201</v>
      </c>
      <c r="D67" s="68"/>
      <c r="E67" s="59" t="s">
        <v>7</v>
      </c>
      <c r="F67" s="222" t="s">
        <v>306</v>
      </c>
      <c r="G67" s="222" t="s">
        <v>293</v>
      </c>
      <c r="H67" s="222" t="s">
        <v>445</v>
      </c>
      <c r="I67" s="61">
        <v>39764</v>
      </c>
      <c r="J67" s="60"/>
      <c r="K67" s="62">
        <v>4667761901</v>
      </c>
      <c r="L67" s="225"/>
      <c r="M67" s="60"/>
      <c r="N67" s="63"/>
      <c r="O67" s="56"/>
      <c r="P67" s="64"/>
      <c r="Q67" s="60"/>
      <c r="R67" s="56"/>
      <c r="S67" s="60" t="str">
        <f ca="1">IF(ISBLANK(Tableau1[[#This Row],[Date devis envoyé]]),"",TODAY()-Tableau1[[#This Row],[Date devis envoyé]])</f>
        <v/>
      </c>
      <c r="T67" s="63"/>
      <c r="U67" s="65"/>
      <c r="V67" s="148"/>
      <c r="W67" s="115"/>
      <c r="X67" s="117"/>
      <c r="Y67" s="65"/>
      <c r="Z67" s="119"/>
    </row>
    <row r="68" spans="1:26" x14ac:dyDescent="0.25">
      <c r="A68" s="57">
        <v>89</v>
      </c>
      <c r="B68" s="58" t="s">
        <v>18</v>
      </c>
      <c r="C68" s="56">
        <v>45201</v>
      </c>
      <c r="D68" s="68"/>
      <c r="E68" s="59" t="s">
        <v>7</v>
      </c>
      <c r="F68" s="222" t="s">
        <v>537</v>
      </c>
      <c r="G68" s="222" t="s">
        <v>383</v>
      </c>
      <c r="H68" s="222" t="s">
        <v>645</v>
      </c>
      <c r="I68" s="61">
        <v>10935</v>
      </c>
      <c r="J68" s="60"/>
      <c r="K68" s="144">
        <v>6618151356</v>
      </c>
      <c r="L68" s="225"/>
      <c r="M68" s="60"/>
      <c r="N68" s="63"/>
      <c r="O68" s="56"/>
      <c r="P68" s="64"/>
      <c r="Q68" s="60"/>
      <c r="R68" s="56"/>
      <c r="S68" s="60" t="str">
        <f ca="1">IF(ISBLANK(Tableau1[[#This Row],[Date devis envoyé]]),"",TODAY()-Tableau1[[#This Row],[Date devis envoyé]])</f>
        <v/>
      </c>
      <c r="T68" s="63"/>
      <c r="U68" s="65"/>
      <c r="V68" s="148"/>
      <c r="W68" s="115"/>
      <c r="X68" s="117"/>
      <c r="Y68" s="65"/>
      <c r="Z68" s="119"/>
    </row>
    <row r="69" spans="1:26" x14ac:dyDescent="0.25">
      <c r="A69" s="57">
        <v>88</v>
      </c>
      <c r="B69" s="58" t="s">
        <v>18</v>
      </c>
      <c r="C69" s="56">
        <v>45197</v>
      </c>
      <c r="D69" s="68"/>
      <c r="E69" s="59" t="s">
        <v>10</v>
      </c>
      <c r="F69" s="222" t="s">
        <v>646</v>
      </c>
      <c r="G69" s="222" t="s">
        <v>538</v>
      </c>
      <c r="H69" s="222" t="s">
        <v>647</v>
      </c>
      <c r="I69" s="61">
        <v>54478</v>
      </c>
      <c r="J69" s="60"/>
      <c r="K69" s="62">
        <v>5298766015</v>
      </c>
      <c r="L69" s="225"/>
      <c r="M69" s="60"/>
      <c r="N69" s="63"/>
      <c r="O69" s="56"/>
      <c r="P69" s="64"/>
      <c r="Q69" s="60"/>
      <c r="R69" s="56"/>
      <c r="S69" s="60" t="str">
        <f ca="1">IF(ISBLANK(Tableau1[[#This Row],[Date devis envoyé]]),"",TODAY()-Tableau1[[#This Row],[Date devis envoyé]])</f>
        <v/>
      </c>
      <c r="T69" s="63"/>
      <c r="U69" s="65"/>
      <c r="V69" s="148"/>
      <c r="W69" s="115"/>
      <c r="X69" s="117"/>
      <c r="Y69" s="65"/>
      <c r="Z69" s="119"/>
    </row>
    <row r="70" spans="1:26" x14ac:dyDescent="0.25">
      <c r="A70" s="57">
        <v>87</v>
      </c>
      <c r="B70" s="58" t="s">
        <v>18</v>
      </c>
      <c r="C70" s="56">
        <v>45197</v>
      </c>
      <c r="D70" s="68"/>
      <c r="E70" s="59" t="s">
        <v>7</v>
      </c>
      <c r="F70" s="222" t="s">
        <v>648</v>
      </c>
      <c r="G70" s="222" t="s">
        <v>539</v>
      </c>
      <c r="H70" s="222" t="s">
        <v>315</v>
      </c>
      <c r="I70" s="61">
        <v>44232</v>
      </c>
      <c r="J70" s="60"/>
      <c r="K70" s="62">
        <v>1981729688</v>
      </c>
      <c r="L70" s="225"/>
      <c r="M70" s="60"/>
      <c r="N70" s="63"/>
      <c r="O70" s="56"/>
      <c r="P70" s="64"/>
      <c r="Q70" s="60"/>
      <c r="R70" s="56"/>
      <c r="S70" s="60" t="str">
        <f ca="1">IF(ISBLANK(Tableau1[[#This Row],[Date devis envoyé]]),"",TODAY()-Tableau1[[#This Row],[Date devis envoyé]])</f>
        <v/>
      </c>
      <c r="T70" s="63"/>
      <c r="U70" s="65"/>
      <c r="V70" s="148"/>
      <c r="W70" s="115"/>
      <c r="X70" s="117"/>
      <c r="Y70" s="65"/>
      <c r="Z70" s="119"/>
    </row>
    <row r="71" spans="1:26" x14ac:dyDescent="0.25">
      <c r="A71" s="57">
        <v>86</v>
      </c>
      <c r="B71" s="58" t="s">
        <v>18</v>
      </c>
      <c r="C71" s="56">
        <v>45197</v>
      </c>
      <c r="D71" s="68"/>
      <c r="E71" s="59" t="s">
        <v>7</v>
      </c>
      <c r="F71" s="222" t="s">
        <v>384</v>
      </c>
      <c r="G71" s="222" t="s">
        <v>540</v>
      </c>
      <c r="H71" s="222" t="s">
        <v>649</v>
      </c>
      <c r="I71" s="61">
        <v>24468</v>
      </c>
      <c r="J71" s="60"/>
      <c r="K71" s="62">
        <v>6558677477</v>
      </c>
      <c r="L71" s="225"/>
      <c r="M71" s="60"/>
      <c r="N71" s="63"/>
      <c r="O71" s="56"/>
      <c r="P71" s="64"/>
      <c r="Q71" s="60"/>
      <c r="R71" s="56"/>
      <c r="S71" s="60" t="str">
        <f ca="1">IF(ISBLANK(Tableau1[[#This Row],[Date devis envoyé]]),"",TODAY()-Tableau1[[#This Row],[Date devis envoyé]])</f>
        <v/>
      </c>
      <c r="T71" s="63"/>
      <c r="U71" s="65"/>
      <c r="V71" s="148"/>
      <c r="W71" s="115"/>
      <c r="X71" s="117"/>
      <c r="Y71" s="65"/>
      <c r="Z71" s="119"/>
    </row>
    <row r="72" spans="1:26" x14ac:dyDescent="0.25">
      <c r="A72" s="57">
        <v>85</v>
      </c>
      <c r="B72" s="58" t="s">
        <v>18</v>
      </c>
      <c r="C72" s="56">
        <v>45196</v>
      </c>
      <c r="D72" s="68"/>
      <c r="E72" s="59" t="s">
        <v>10</v>
      </c>
      <c r="F72" s="222" t="s">
        <v>650</v>
      </c>
      <c r="G72" s="222" t="s">
        <v>316</v>
      </c>
      <c r="H72" s="222" t="s">
        <v>343</v>
      </c>
      <c r="I72" s="61">
        <v>71687</v>
      </c>
      <c r="J72" s="60"/>
      <c r="K72" s="62">
        <v>7470678211</v>
      </c>
      <c r="L72" s="225"/>
      <c r="M72" s="60"/>
      <c r="N72" s="63"/>
      <c r="O72" s="56"/>
      <c r="P72" s="64"/>
      <c r="Q72" s="60"/>
      <c r="R72" s="56"/>
      <c r="S72" s="60" t="str">
        <f ca="1">IF(ISBLANK(Tableau1[[#This Row],[Date devis envoyé]]),"",TODAY()-Tableau1[[#This Row],[Date devis envoyé]])</f>
        <v/>
      </c>
      <c r="T72" s="63"/>
      <c r="U72" s="65"/>
      <c r="V72" s="148"/>
      <c r="W72" s="115"/>
      <c r="X72" s="117"/>
      <c r="Y72" s="65"/>
      <c r="Z72" s="119"/>
    </row>
    <row r="73" spans="1:26" x14ac:dyDescent="0.25">
      <c r="A73" s="57">
        <v>84</v>
      </c>
      <c r="B73" s="58" t="s">
        <v>18</v>
      </c>
      <c r="C73" s="56">
        <v>45196</v>
      </c>
      <c r="D73" s="68"/>
      <c r="E73" s="59" t="s">
        <v>10</v>
      </c>
      <c r="F73" s="222" t="s">
        <v>448</v>
      </c>
      <c r="G73" s="222" t="s">
        <v>651</v>
      </c>
      <c r="H73" s="222" t="s">
        <v>385</v>
      </c>
      <c r="I73" s="61">
        <v>25361</v>
      </c>
      <c r="J73" s="60"/>
      <c r="K73" s="62">
        <v>2816194670</v>
      </c>
      <c r="L73" s="225"/>
      <c r="M73" s="60"/>
      <c r="N73" s="63"/>
      <c r="O73" s="56"/>
      <c r="P73" s="64"/>
      <c r="Q73" s="60"/>
      <c r="R73" s="56"/>
      <c r="S73" s="60" t="str">
        <f ca="1">IF(ISBLANK(Tableau1[[#This Row],[Date devis envoyé]]),"",TODAY()-Tableau1[[#This Row],[Date devis envoyé]])</f>
        <v/>
      </c>
      <c r="T73" s="63"/>
      <c r="U73" s="65"/>
      <c r="V73" s="148"/>
      <c r="W73" s="115"/>
      <c r="X73" s="117"/>
      <c r="Y73" s="65"/>
      <c r="Z73" s="119"/>
    </row>
    <row r="74" spans="1:26" x14ac:dyDescent="0.25">
      <c r="A74" s="57">
        <v>83</v>
      </c>
      <c r="B74" s="58" t="s">
        <v>18</v>
      </c>
      <c r="C74" s="56">
        <v>45196</v>
      </c>
      <c r="D74" s="68"/>
      <c r="E74" s="59" t="s">
        <v>10</v>
      </c>
      <c r="F74" s="222" t="s">
        <v>652</v>
      </c>
      <c r="G74" s="222" t="s">
        <v>449</v>
      </c>
      <c r="H74" s="222" t="s">
        <v>541</v>
      </c>
      <c r="I74" s="61">
        <v>65590</v>
      </c>
      <c r="J74" s="60"/>
      <c r="K74" s="62">
        <v>7412208930</v>
      </c>
      <c r="L74" s="225"/>
      <c r="M74" s="60"/>
      <c r="N74" s="63"/>
      <c r="O74" s="56"/>
      <c r="P74" s="64"/>
      <c r="Q74" s="150"/>
      <c r="R74" s="56"/>
      <c r="S74" s="60" t="str">
        <f ca="1">IF(ISBLANK(Tableau1[[#This Row],[Date devis envoyé]]),"",TODAY()-Tableau1[[#This Row],[Date devis envoyé]])</f>
        <v/>
      </c>
      <c r="T74" s="63"/>
      <c r="U74" s="65"/>
      <c r="V74" s="148"/>
      <c r="W74" s="115"/>
      <c r="X74" s="117"/>
      <c r="Y74" s="65"/>
      <c r="Z74" s="119"/>
    </row>
    <row r="75" spans="1:26" x14ac:dyDescent="0.25">
      <c r="A75" s="57">
        <v>82</v>
      </c>
      <c r="B75" s="58" t="s">
        <v>18</v>
      </c>
      <c r="C75" s="56">
        <v>45195</v>
      </c>
      <c r="D75" s="68"/>
      <c r="E75" s="59" t="s">
        <v>7</v>
      </c>
      <c r="F75" s="222" t="s">
        <v>653</v>
      </c>
      <c r="G75" s="222" t="s">
        <v>450</v>
      </c>
      <c r="H75" s="222" t="s">
        <v>542</v>
      </c>
      <c r="I75" s="61">
        <v>32359</v>
      </c>
      <c r="J75" s="60"/>
      <c r="K75" s="62">
        <v>6182965342</v>
      </c>
      <c r="L75" s="225"/>
      <c r="M75" s="60"/>
      <c r="N75" s="63"/>
      <c r="O75" s="56"/>
      <c r="P75" s="64"/>
      <c r="Q75" s="60"/>
      <c r="R75" s="56"/>
      <c r="S75" s="60" t="str">
        <f ca="1">IF(ISBLANK(Tableau1[[#This Row],[Date devis envoyé]]),"",TODAY()-Tableau1[[#This Row],[Date devis envoyé]])</f>
        <v/>
      </c>
      <c r="T75" s="63"/>
      <c r="U75" s="65"/>
      <c r="V75" s="148"/>
      <c r="W75" s="115"/>
      <c r="X75" s="117"/>
      <c r="Y75" s="65"/>
      <c r="Z75" s="119"/>
    </row>
    <row r="76" spans="1:26" x14ac:dyDescent="0.25">
      <c r="A76" s="57">
        <v>81</v>
      </c>
      <c r="B76" s="58" t="s">
        <v>18</v>
      </c>
      <c r="C76" s="56">
        <v>45194</v>
      </c>
      <c r="D76" s="68"/>
      <c r="E76" s="59" t="s">
        <v>10</v>
      </c>
      <c r="F76" s="222" t="s">
        <v>654</v>
      </c>
      <c r="G76" s="222" t="s">
        <v>451</v>
      </c>
      <c r="H76" s="222" t="s">
        <v>543</v>
      </c>
      <c r="I76" s="61">
        <v>27372</v>
      </c>
      <c r="J76" s="60"/>
      <c r="K76" s="62">
        <v>7305912144</v>
      </c>
      <c r="L76" s="225"/>
      <c r="M76" s="60"/>
      <c r="N76" s="63"/>
      <c r="O76" s="56"/>
      <c r="P76" s="64"/>
      <c r="Q76" s="60"/>
      <c r="R76" s="56"/>
      <c r="S76" s="60" t="str">
        <f ca="1">IF(ISBLANK(Tableau1[[#This Row],[Date devis envoyé]]),"",TODAY()-Tableau1[[#This Row],[Date devis envoyé]])</f>
        <v/>
      </c>
      <c r="T76" s="63"/>
      <c r="U76" s="65"/>
      <c r="V76" s="148"/>
      <c r="W76" s="115"/>
      <c r="X76" s="117"/>
      <c r="Y76" s="65"/>
      <c r="Z76" s="119"/>
    </row>
    <row r="77" spans="1:26" x14ac:dyDescent="0.25">
      <c r="A77" s="57">
        <v>80</v>
      </c>
      <c r="B77" s="58" t="s">
        <v>17</v>
      </c>
      <c r="C77" s="56">
        <v>45191</v>
      </c>
      <c r="D77" s="68"/>
      <c r="E77" s="59" t="s">
        <v>10</v>
      </c>
      <c r="F77" s="222" t="s">
        <v>655</v>
      </c>
      <c r="G77" s="222" t="s">
        <v>317</v>
      </c>
      <c r="H77" s="222" t="s">
        <v>386</v>
      </c>
      <c r="I77" s="61">
        <v>77919</v>
      </c>
      <c r="J77" s="60"/>
      <c r="K77" s="62">
        <v>8311611203</v>
      </c>
      <c r="L77" s="225"/>
      <c r="M77" s="60"/>
      <c r="N77" s="63"/>
      <c r="O77" s="56"/>
      <c r="P77" s="64"/>
      <c r="Q77" s="60"/>
      <c r="R77" s="56"/>
      <c r="S77" s="60" t="str">
        <f ca="1">IF(ISBLANK(Tableau1[[#This Row],[Date devis envoyé]]),"",TODAY()-Tableau1[[#This Row],[Date devis envoyé]])</f>
        <v/>
      </c>
      <c r="T77" s="63"/>
      <c r="U77" s="65"/>
      <c r="V77" s="148"/>
      <c r="W77" s="115"/>
      <c r="X77" s="117"/>
      <c r="Y77" s="65"/>
      <c r="Z77" s="119"/>
    </row>
    <row r="78" spans="1:26" x14ac:dyDescent="0.25">
      <c r="A78" s="57">
        <v>79</v>
      </c>
      <c r="B78" s="58" t="s">
        <v>17</v>
      </c>
      <c r="C78" s="56">
        <v>45191</v>
      </c>
      <c r="D78" s="68"/>
      <c r="E78" s="59" t="s">
        <v>10</v>
      </c>
      <c r="F78" s="222" t="s">
        <v>656</v>
      </c>
      <c r="G78" s="222" t="s">
        <v>452</v>
      </c>
      <c r="H78" s="222" t="s">
        <v>657</v>
      </c>
      <c r="I78" s="61">
        <v>16609</v>
      </c>
      <c r="J78" s="60"/>
      <c r="K78" s="62">
        <v>7143097857</v>
      </c>
      <c r="L78" s="225"/>
      <c r="M78" s="60"/>
      <c r="N78" s="63"/>
      <c r="O78" s="56"/>
      <c r="P78" s="64"/>
      <c r="Q78" s="60"/>
      <c r="R78" s="56"/>
      <c r="S78" s="60" t="str">
        <f ca="1">IF(ISBLANK(Tableau1[[#This Row],[Date devis envoyé]]),"",TODAY()-Tableau1[[#This Row],[Date devis envoyé]])</f>
        <v/>
      </c>
      <c r="T78" s="63"/>
      <c r="U78" s="65"/>
      <c r="V78" s="148"/>
      <c r="W78" s="115"/>
      <c r="X78" s="117"/>
      <c r="Y78" s="65"/>
      <c r="Z78" s="119"/>
    </row>
    <row r="79" spans="1:26" x14ac:dyDescent="0.25">
      <c r="A79" s="57">
        <v>78</v>
      </c>
      <c r="B79" s="58" t="s">
        <v>18</v>
      </c>
      <c r="C79" s="56">
        <v>45190</v>
      </c>
      <c r="D79" s="68"/>
      <c r="E79" s="59" t="s">
        <v>10</v>
      </c>
      <c r="F79" s="222" t="s">
        <v>453</v>
      </c>
      <c r="G79" s="222" t="s">
        <v>544</v>
      </c>
      <c r="H79" s="222" t="s">
        <v>454</v>
      </c>
      <c r="I79" s="61">
        <v>48228</v>
      </c>
      <c r="J79" s="60"/>
      <c r="K79" s="62">
        <v>1293102091</v>
      </c>
      <c r="L79" s="225"/>
      <c r="M79" s="60"/>
      <c r="N79" s="63"/>
      <c r="O79" s="56"/>
      <c r="P79" s="64"/>
      <c r="Q79" s="60"/>
      <c r="R79" s="56"/>
      <c r="S79" s="60" t="str">
        <f ca="1">IF(ISBLANK(Tableau1[[#This Row],[Date devis envoyé]]),"",TODAY()-Tableau1[[#This Row],[Date devis envoyé]])</f>
        <v/>
      </c>
      <c r="T79" s="63"/>
      <c r="U79" s="65"/>
      <c r="V79" s="148"/>
      <c r="W79" s="115"/>
      <c r="X79" s="117"/>
      <c r="Y79" s="65"/>
      <c r="Z79" s="119"/>
    </row>
    <row r="80" spans="1:26" x14ac:dyDescent="0.25">
      <c r="A80" s="57">
        <v>77</v>
      </c>
      <c r="B80" s="58" t="s">
        <v>18</v>
      </c>
      <c r="C80" s="56">
        <v>45188</v>
      </c>
      <c r="D80" s="68"/>
      <c r="E80" s="59" t="s">
        <v>7</v>
      </c>
      <c r="F80" s="222" t="s">
        <v>545</v>
      </c>
      <c r="G80" s="222" t="s">
        <v>546</v>
      </c>
      <c r="H80" s="222" t="s">
        <v>658</v>
      </c>
      <c r="I80" s="61">
        <v>15775</v>
      </c>
      <c r="J80" s="60"/>
      <c r="K80" s="62">
        <v>7896973221</v>
      </c>
      <c r="L80" s="225"/>
      <c r="M80" s="60"/>
      <c r="N80" s="63"/>
      <c r="O80" s="56"/>
      <c r="P80" s="64"/>
      <c r="Q80" s="60"/>
      <c r="R80" s="56"/>
      <c r="S80" s="60" t="str">
        <f ca="1">IF(ISBLANK(Tableau1[[#This Row],[Date devis envoyé]]),"",TODAY()-Tableau1[[#This Row],[Date devis envoyé]])</f>
        <v/>
      </c>
      <c r="T80" s="63"/>
      <c r="U80" s="65"/>
      <c r="V80" s="148"/>
      <c r="W80" s="115"/>
      <c r="X80" s="117"/>
      <c r="Y80" s="65"/>
      <c r="Z80" s="119"/>
    </row>
    <row r="81" spans="1:26" x14ac:dyDescent="0.25">
      <c r="A81" s="57">
        <v>76</v>
      </c>
      <c r="B81" s="58" t="s">
        <v>18</v>
      </c>
      <c r="C81" s="56">
        <v>45188</v>
      </c>
      <c r="D81" s="68"/>
      <c r="E81" s="59" t="s">
        <v>10</v>
      </c>
      <c r="F81" s="222" t="s">
        <v>453</v>
      </c>
      <c r="G81" s="222" t="s">
        <v>318</v>
      </c>
      <c r="H81" s="222" t="s">
        <v>344</v>
      </c>
      <c r="I81" s="61">
        <v>57651</v>
      </c>
      <c r="J81" s="60"/>
      <c r="K81" s="62">
        <v>5566399730</v>
      </c>
      <c r="L81" s="225"/>
      <c r="M81" s="60"/>
      <c r="N81" s="63"/>
      <c r="O81" s="56"/>
      <c r="P81" s="64"/>
      <c r="Q81" s="60"/>
      <c r="R81" s="56"/>
      <c r="S81" s="60" t="str">
        <f ca="1">IF(ISBLANK(Tableau1[[#This Row],[Date devis envoyé]]),"",TODAY()-Tableau1[[#This Row],[Date devis envoyé]])</f>
        <v/>
      </c>
      <c r="T81" s="63"/>
      <c r="U81" s="65"/>
      <c r="V81" s="148"/>
      <c r="W81" s="115"/>
      <c r="X81" s="117"/>
      <c r="Y81" s="65"/>
      <c r="Z81" s="119"/>
    </row>
    <row r="82" spans="1:26" x14ac:dyDescent="0.25">
      <c r="A82" s="57">
        <v>75</v>
      </c>
      <c r="B82" s="58" t="s">
        <v>18</v>
      </c>
      <c r="C82" s="56">
        <v>45188</v>
      </c>
      <c r="D82" s="68"/>
      <c r="E82" s="59"/>
      <c r="F82" s="222" t="s">
        <v>545</v>
      </c>
      <c r="G82" s="222" t="s">
        <v>387</v>
      </c>
      <c r="H82" s="222" t="s">
        <v>547</v>
      </c>
      <c r="I82" s="61">
        <v>39256</v>
      </c>
      <c r="J82" s="60"/>
      <c r="K82" s="62">
        <v>7431493695</v>
      </c>
      <c r="L82" s="225"/>
      <c r="M82" s="60"/>
      <c r="N82" s="63"/>
      <c r="O82" s="56"/>
      <c r="P82" s="64"/>
      <c r="Q82" s="60"/>
      <c r="R82" s="56"/>
      <c r="S82" s="60" t="str">
        <f ca="1">IF(ISBLANK(Tableau1[[#This Row],[Date devis envoyé]]),"",TODAY()-Tableau1[[#This Row],[Date devis envoyé]])</f>
        <v/>
      </c>
      <c r="T82" s="63"/>
      <c r="U82" s="65"/>
      <c r="V82" s="148"/>
      <c r="W82" s="115"/>
      <c r="X82" s="117"/>
      <c r="Y82" s="65"/>
      <c r="Z82" s="119"/>
    </row>
    <row r="83" spans="1:26" x14ac:dyDescent="0.25">
      <c r="A83" s="57">
        <v>74</v>
      </c>
      <c r="B83" s="58" t="s">
        <v>18</v>
      </c>
      <c r="C83" s="56">
        <v>45188</v>
      </c>
      <c r="D83" s="68"/>
      <c r="E83" s="59" t="s">
        <v>10</v>
      </c>
      <c r="F83" s="222" t="s">
        <v>453</v>
      </c>
      <c r="G83" s="222" t="s">
        <v>455</v>
      </c>
      <c r="H83" s="222" t="s">
        <v>345</v>
      </c>
      <c r="I83" s="61">
        <v>72090</v>
      </c>
      <c r="J83" s="60"/>
      <c r="K83" s="62">
        <v>5330452934</v>
      </c>
      <c r="L83" s="225"/>
      <c r="M83" s="140"/>
      <c r="N83" s="63"/>
      <c r="O83" s="56"/>
      <c r="P83" s="64"/>
      <c r="Q83" s="60"/>
      <c r="R83" s="56"/>
      <c r="S83" s="60" t="str">
        <f ca="1">IF(ISBLANK(Tableau1[[#This Row],[Date devis envoyé]]),"",TODAY()-Tableau1[[#This Row],[Date devis envoyé]])</f>
        <v/>
      </c>
      <c r="T83" s="63"/>
      <c r="U83" s="65"/>
      <c r="V83" s="148"/>
      <c r="W83" s="115"/>
      <c r="X83" s="117"/>
      <c r="Y83" s="65"/>
      <c r="Z83" s="119"/>
    </row>
    <row r="84" spans="1:26" x14ac:dyDescent="0.25">
      <c r="A84" s="57">
        <v>73</v>
      </c>
      <c r="B84" s="58" t="s">
        <v>18</v>
      </c>
      <c r="C84" s="56">
        <v>45187</v>
      </c>
      <c r="D84" s="68"/>
      <c r="E84" s="59" t="s">
        <v>7</v>
      </c>
      <c r="F84" s="222" t="s">
        <v>545</v>
      </c>
      <c r="G84" s="222" t="s">
        <v>548</v>
      </c>
      <c r="H84" s="222" t="s">
        <v>549</v>
      </c>
      <c r="I84" s="61">
        <v>36696</v>
      </c>
      <c r="J84" s="60"/>
      <c r="K84" s="62">
        <v>2879608378</v>
      </c>
      <c r="L84" s="225"/>
      <c r="M84" s="140"/>
      <c r="N84" s="63"/>
      <c r="O84" s="56"/>
      <c r="P84" s="64"/>
      <c r="Q84" s="60"/>
      <c r="R84" s="56"/>
      <c r="S84" s="60" t="str">
        <f ca="1">IF(ISBLANK(Tableau1[[#This Row],[Date devis envoyé]]),"",TODAY()-Tableau1[[#This Row],[Date devis envoyé]])</f>
        <v/>
      </c>
      <c r="T84" s="63"/>
      <c r="U84" s="65"/>
      <c r="V84" s="148"/>
      <c r="W84" s="115"/>
      <c r="X84" s="117"/>
      <c r="Y84" s="65"/>
      <c r="Z84" s="119"/>
    </row>
    <row r="85" spans="1:26" x14ac:dyDescent="0.25">
      <c r="A85" s="57">
        <v>72</v>
      </c>
      <c r="B85" s="58" t="s">
        <v>18</v>
      </c>
      <c r="C85" s="56">
        <v>45187</v>
      </c>
      <c r="D85" s="68"/>
      <c r="E85" s="59" t="s">
        <v>10</v>
      </c>
      <c r="F85" s="222" t="s">
        <v>453</v>
      </c>
      <c r="G85" s="222" t="s">
        <v>346</v>
      </c>
      <c r="H85" s="222" t="s">
        <v>550</v>
      </c>
      <c r="I85" s="61">
        <v>43326</v>
      </c>
      <c r="J85" s="60"/>
      <c r="K85" s="62">
        <v>4920287716</v>
      </c>
      <c r="L85" s="225"/>
      <c r="M85" s="60"/>
      <c r="N85" s="63"/>
      <c r="O85" s="56"/>
      <c r="P85" s="64"/>
      <c r="Q85" s="60"/>
      <c r="R85" s="56"/>
      <c r="S85" s="60" t="str">
        <f ca="1">IF(ISBLANK(Tableau1[[#This Row],[Date devis envoyé]]),"",TODAY()-Tableau1[[#This Row],[Date devis envoyé]])</f>
        <v/>
      </c>
      <c r="T85" s="63"/>
      <c r="U85" s="65"/>
      <c r="V85" s="148"/>
      <c r="W85" s="115"/>
      <c r="X85" s="117"/>
      <c r="Y85" s="65"/>
      <c r="Z85" s="119"/>
    </row>
    <row r="86" spans="1:26" x14ac:dyDescent="0.25">
      <c r="A86" s="57">
        <v>71</v>
      </c>
      <c r="B86" s="58" t="s">
        <v>17</v>
      </c>
      <c r="C86" s="56">
        <v>45187</v>
      </c>
      <c r="D86" s="68"/>
      <c r="E86" s="59" t="s">
        <v>10</v>
      </c>
      <c r="F86" s="222" t="s">
        <v>545</v>
      </c>
      <c r="G86" s="222" t="s">
        <v>551</v>
      </c>
      <c r="H86" s="222" t="s">
        <v>552</v>
      </c>
      <c r="I86" s="61">
        <v>15551</v>
      </c>
      <c r="J86" s="60"/>
      <c r="K86" s="62">
        <v>8546233837</v>
      </c>
      <c r="L86" s="225"/>
      <c r="M86" s="60"/>
      <c r="N86" s="63"/>
      <c r="O86" s="56"/>
      <c r="P86" s="64"/>
      <c r="Q86" s="60"/>
      <c r="R86" s="56"/>
      <c r="S86" s="60" t="str">
        <f ca="1">IF(ISBLANK(Tableau1[[#This Row],[Date devis envoyé]]),"",TODAY()-Tableau1[[#This Row],[Date devis envoyé]])</f>
        <v/>
      </c>
      <c r="T86" s="63"/>
      <c r="U86" s="65"/>
      <c r="V86" s="148"/>
      <c r="W86" s="115"/>
      <c r="X86" s="117"/>
      <c r="Y86" s="65"/>
      <c r="Z86" s="119"/>
    </row>
    <row r="87" spans="1:26" x14ac:dyDescent="0.25">
      <c r="A87" s="57">
        <v>70</v>
      </c>
      <c r="B87" s="58" t="s">
        <v>18</v>
      </c>
      <c r="C87" s="56">
        <v>45187</v>
      </c>
      <c r="D87" s="68"/>
      <c r="E87" s="59" t="s">
        <v>7</v>
      </c>
      <c r="F87" s="222" t="s">
        <v>456</v>
      </c>
      <c r="G87" s="222" t="s">
        <v>553</v>
      </c>
      <c r="H87" s="222" t="s">
        <v>659</v>
      </c>
      <c r="I87" s="61">
        <v>54760</v>
      </c>
      <c r="J87" s="60"/>
      <c r="K87" s="62">
        <v>7550268982</v>
      </c>
      <c r="L87" s="225"/>
      <c r="M87" s="60"/>
      <c r="N87" s="63"/>
      <c r="O87" s="56"/>
      <c r="P87" s="64"/>
      <c r="Q87" s="60"/>
      <c r="R87" s="56"/>
      <c r="S87" s="60" t="str">
        <f ca="1">IF(ISBLANK(Tableau1[[#This Row],[Date devis envoyé]]),"",TODAY()-Tableau1[[#This Row],[Date devis envoyé]])</f>
        <v/>
      </c>
      <c r="T87" s="63"/>
      <c r="U87" s="65"/>
      <c r="V87" s="148"/>
      <c r="W87" s="115"/>
      <c r="X87" s="117"/>
      <c r="Y87" s="65"/>
      <c r="Z87" s="119"/>
    </row>
    <row r="88" spans="1:26" x14ac:dyDescent="0.25">
      <c r="A88" s="57">
        <v>69</v>
      </c>
      <c r="B88" s="58" t="s">
        <v>17</v>
      </c>
      <c r="C88" s="56">
        <v>45187</v>
      </c>
      <c r="D88" s="68"/>
      <c r="E88" s="59" t="s">
        <v>10</v>
      </c>
      <c r="F88" s="222" t="s">
        <v>554</v>
      </c>
      <c r="G88" s="222" t="s">
        <v>307</v>
      </c>
      <c r="H88" s="222" t="s">
        <v>555</v>
      </c>
      <c r="I88" s="61">
        <v>12874</v>
      </c>
      <c r="J88" s="60"/>
      <c r="K88" s="62">
        <v>1147278774</v>
      </c>
      <c r="L88" s="225"/>
      <c r="M88" s="60"/>
      <c r="N88" s="63"/>
      <c r="O88" s="56"/>
      <c r="P88" s="64"/>
      <c r="Q88" s="60"/>
      <c r="R88" s="56"/>
      <c r="S88" s="60" t="str">
        <f ca="1">IF(ISBLANK(Tableau1[[#This Row],[Date devis envoyé]]),"",TODAY()-Tableau1[[#This Row],[Date devis envoyé]])</f>
        <v/>
      </c>
      <c r="T88" s="63"/>
      <c r="U88" s="65"/>
      <c r="V88" s="148"/>
      <c r="W88" s="115"/>
      <c r="X88" s="117"/>
      <c r="Y88" s="65"/>
      <c r="Z88" s="119"/>
    </row>
    <row r="89" spans="1:26" x14ac:dyDescent="0.25">
      <c r="A89" s="57">
        <v>68</v>
      </c>
      <c r="B89" s="58" t="s">
        <v>18</v>
      </c>
      <c r="C89" s="56">
        <v>45187</v>
      </c>
      <c r="D89" s="68"/>
      <c r="E89" s="59" t="s">
        <v>10</v>
      </c>
      <c r="F89" s="222" t="s">
        <v>388</v>
      </c>
      <c r="G89" s="222" t="s">
        <v>556</v>
      </c>
      <c r="H89" s="222" t="s">
        <v>347</v>
      </c>
      <c r="I89" s="61">
        <v>48580</v>
      </c>
      <c r="J89" s="60"/>
      <c r="K89" s="62">
        <v>7939606962</v>
      </c>
      <c r="L89" s="225"/>
      <c r="M89" s="60"/>
      <c r="N89" s="63"/>
      <c r="O89" s="56"/>
      <c r="P89" s="64"/>
      <c r="Q89" s="60"/>
      <c r="R89" s="56"/>
      <c r="S89" s="60" t="str">
        <f ca="1">IF(ISBLANK(Tableau1[[#This Row],[Date devis envoyé]]),"",TODAY()-Tableau1[[#This Row],[Date devis envoyé]])</f>
        <v/>
      </c>
      <c r="T89" s="63"/>
      <c r="U89" s="65"/>
      <c r="V89" s="148"/>
      <c r="W89" s="115"/>
      <c r="X89" s="117"/>
      <c r="Y89" s="65"/>
      <c r="Z89" s="119"/>
    </row>
    <row r="90" spans="1:26" x14ac:dyDescent="0.25">
      <c r="A90" s="57">
        <v>67</v>
      </c>
      <c r="B90" s="58" t="s">
        <v>18</v>
      </c>
      <c r="C90" s="56">
        <v>45187</v>
      </c>
      <c r="D90" s="68"/>
      <c r="E90" s="59" t="s">
        <v>10</v>
      </c>
      <c r="F90" s="222" t="s">
        <v>660</v>
      </c>
      <c r="G90" s="222" t="s">
        <v>661</v>
      </c>
      <c r="H90" s="222" t="s">
        <v>389</v>
      </c>
      <c r="I90" s="61">
        <v>63780</v>
      </c>
      <c r="J90" s="60"/>
      <c r="K90" s="62">
        <v>1301043359</v>
      </c>
      <c r="L90" s="225"/>
      <c r="M90" s="60"/>
      <c r="N90" s="63"/>
      <c r="O90" s="56"/>
      <c r="P90" s="64"/>
      <c r="Q90" s="60"/>
      <c r="R90" s="56"/>
      <c r="S90" s="60" t="str">
        <f ca="1">IF(ISBLANK(Tableau1[[#This Row],[Date devis envoyé]]),"",TODAY()-Tableau1[[#This Row],[Date devis envoyé]])</f>
        <v/>
      </c>
      <c r="T90" s="63"/>
      <c r="U90" s="65"/>
      <c r="V90" s="148"/>
      <c r="W90" s="115"/>
      <c r="X90" s="117"/>
      <c r="Y90" s="65"/>
      <c r="Z90" s="119"/>
    </row>
    <row r="91" spans="1:26" x14ac:dyDescent="0.25">
      <c r="A91" s="57">
        <v>66</v>
      </c>
      <c r="B91" s="58" t="s">
        <v>18</v>
      </c>
      <c r="C91" s="56">
        <v>45182</v>
      </c>
      <c r="D91" s="68"/>
      <c r="E91" s="59" t="s">
        <v>7</v>
      </c>
      <c r="F91" s="222" t="s">
        <v>662</v>
      </c>
      <c r="G91" s="222" t="s">
        <v>663</v>
      </c>
      <c r="H91" s="222" t="s">
        <v>664</v>
      </c>
      <c r="I91" s="61">
        <v>72657</v>
      </c>
      <c r="J91" s="60"/>
      <c r="K91" s="62">
        <v>6625824276</v>
      </c>
      <c r="L91" s="225"/>
      <c r="M91" s="60"/>
      <c r="N91" s="63"/>
      <c r="O91" s="56"/>
      <c r="P91" s="64"/>
      <c r="Q91" s="60"/>
      <c r="R91" s="56"/>
      <c r="S91" s="60" t="str">
        <f ca="1">IF(ISBLANK(Tableau1[[#This Row],[Date devis envoyé]]),"",TODAY()-Tableau1[[#This Row],[Date devis envoyé]])</f>
        <v/>
      </c>
      <c r="T91" s="63"/>
      <c r="U91" s="65"/>
      <c r="V91" s="148"/>
      <c r="W91" s="115"/>
      <c r="X91" s="117"/>
      <c r="Y91" s="65"/>
      <c r="Z91" s="119"/>
    </row>
    <row r="92" spans="1:26" x14ac:dyDescent="0.25">
      <c r="A92" s="57">
        <v>65</v>
      </c>
      <c r="B92" s="58" t="s">
        <v>18</v>
      </c>
      <c r="C92" s="56">
        <v>45181</v>
      </c>
      <c r="D92" s="68"/>
      <c r="E92" s="59" t="s">
        <v>7</v>
      </c>
      <c r="F92" s="222" t="s">
        <v>390</v>
      </c>
      <c r="G92" s="222" t="s">
        <v>319</v>
      </c>
      <c r="H92" s="222" t="s">
        <v>665</v>
      </c>
      <c r="I92" s="61">
        <v>29870</v>
      </c>
      <c r="J92" s="60"/>
      <c r="K92" s="62">
        <v>8079379107</v>
      </c>
      <c r="L92" s="225"/>
      <c r="M92" s="60"/>
      <c r="N92" s="63"/>
      <c r="O92" s="56"/>
      <c r="P92" s="64"/>
      <c r="Q92" s="60"/>
      <c r="R92" s="56"/>
      <c r="S92" s="60" t="str">
        <f ca="1">IF(ISBLANK(Tableau1[[#This Row],[Date devis envoyé]]),"",TODAY()-Tableau1[[#This Row],[Date devis envoyé]])</f>
        <v/>
      </c>
      <c r="T92" s="63"/>
      <c r="U92" s="65"/>
      <c r="V92" s="148"/>
      <c r="W92" s="115"/>
      <c r="X92" s="117"/>
      <c r="Y92" s="65"/>
      <c r="Z92" s="119"/>
    </row>
    <row r="93" spans="1:26" x14ac:dyDescent="0.25">
      <c r="A93" s="57">
        <v>64</v>
      </c>
      <c r="B93" s="58" t="s">
        <v>17</v>
      </c>
      <c r="C93" s="56">
        <v>45181</v>
      </c>
      <c r="D93" s="68"/>
      <c r="E93" s="59" t="s">
        <v>10</v>
      </c>
      <c r="F93" s="222" t="s">
        <v>557</v>
      </c>
      <c r="G93" s="222" t="s">
        <v>666</v>
      </c>
      <c r="H93" s="222" t="s">
        <v>641</v>
      </c>
      <c r="I93" s="61">
        <v>91355</v>
      </c>
      <c r="J93" s="60"/>
      <c r="K93" s="62">
        <v>5381377533</v>
      </c>
      <c r="L93" s="225"/>
      <c r="M93" s="60"/>
      <c r="N93" s="63"/>
      <c r="O93" s="56"/>
      <c r="P93" s="64"/>
      <c r="Q93" s="60"/>
      <c r="R93" s="56"/>
      <c r="S93" s="60" t="str">
        <f ca="1">IF(ISBLANK(Tableau1[[#This Row],[Date devis envoyé]]),"",TODAY()-Tableau1[[#This Row],[Date devis envoyé]])</f>
        <v/>
      </c>
      <c r="T93" s="63"/>
      <c r="U93" s="65"/>
      <c r="V93" s="148"/>
      <c r="W93" s="115"/>
      <c r="X93" s="117"/>
      <c r="Y93" s="65"/>
      <c r="Z93" s="119"/>
    </row>
    <row r="94" spans="1:26" x14ac:dyDescent="0.25">
      <c r="A94" s="57">
        <v>63</v>
      </c>
      <c r="B94" s="58" t="s">
        <v>18</v>
      </c>
      <c r="C94" s="56">
        <v>45180</v>
      </c>
      <c r="D94" s="68"/>
      <c r="E94" s="59" t="s">
        <v>10</v>
      </c>
      <c r="F94" s="222" t="s">
        <v>667</v>
      </c>
      <c r="G94" s="222" t="s">
        <v>391</v>
      </c>
      <c r="H94" s="222" t="s">
        <v>320</v>
      </c>
      <c r="I94" s="61">
        <v>58447</v>
      </c>
      <c r="J94" s="60"/>
      <c r="K94" s="62">
        <v>1320062182</v>
      </c>
      <c r="L94" s="225"/>
      <c r="M94" s="60"/>
      <c r="N94" s="63"/>
      <c r="O94" s="56"/>
      <c r="P94" s="64"/>
      <c r="Q94" s="60"/>
      <c r="R94" s="56"/>
      <c r="S94" s="60" t="str">
        <f ca="1">IF(ISBLANK(Tableau1[[#This Row],[Date devis envoyé]]),"",TODAY()-Tableau1[[#This Row],[Date devis envoyé]])</f>
        <v/>
      </c>
      <c r="T94" s="63"/>
      <c r="U94" s="65"/>
      <c r="V94" s="148"/>
      <c r="W94" s="115"/>
      <c r="X94" s="117"/>
      <c r="Y94" s="65"/>
      <c r="Z94" s="119"/>
    </row>
    <row r="95" spans="1:26" x14ac:dyDescent="0.25">
      <c r="A95" s="57">
        <v>62</v>
      </c>
      <c r="B95" s="58" t="s">
        <v>18</v>
      </c>
      <c r="C95" s="56">
        <v>45180</v>
      </c>
      <c r="D95" s="68"/>
      <c r="E95" s="59" t="s">
        <v>10</v>
      </c>
      <c r="F95" s="222" t="s">
        <v>668</v>
      </c>
      <c r="G95" s="222" t="s">
        <v>457</v>
      </c>
      <c r="H95" s="222" t="s">
        <v>348</v>
      </c>
      <c r="I95" s="61">
        <v>70703</v>
      </c>
      <c r="J95" s="60"/>
      <c r="K95" s="62">
        <v>5794288616</v>
      </c>
      <c r="L95" s="225"/>
      <c r="M95" s="60"/>
      <c r="N95" s="63"/>
      <c r="O95" s="56"/>
      <c r="P95" s="64"/>
      <c r="Q95" s="60"/>
      <c r="R95" s="56"/>
      <c r="S95" s="60" t="str">
        <f ca="1">IF(ISBLANK(Tableau1[[#This Row],[Date devis envoyé]]),"",TODAY()-Tableau1[[#This Row],[Date devis envoyé]])</f>
        <v/>
      </c>
      <c r="T95" s="63"/>
      <c r="U95" s="65"/>
      <c r="V95" s="148"/>
      <c r="W95" s="115"/>
      <c r="X95" s="117"/>
      <c r="Y95" s="65"/>
      <c r="Z95" s="119"/>
    </row>
    <row r="96" spans="1:26" x14ac:dyDescent="0.25">
      <c r="A96" s="57">
        <v>61</v>
      </c>
      <c r="B96" s="58" t="s">
        <v>18</v>
      </c>
      <c r="C96" s="56">
        <v>45180</v>
      </c>
      <c r="D96" s="68"/>
      <c r="E96" s="59" t="s">
        <v>10</v>
      </c>
      <c r="F96" s="222" t="s">
        <v>669</v>
      </c>
      <c r="G96" s="222" t="s">
        <v>458</v>
      </c>
      <c r="H96" s="222" t="s">
        <v>459</v>
      </c>
      <c r="I96" s="61">
        <v>90824</v>
      </c>
      <c r="J96" s="60"/>
      <c r="K96" s="62">
        <v>5076799608</v>
      </c>
      <c r="L96" s="225"/>
      <c r="M96" s="60"/>
      <c r="N96" s="63"/>
      <c r="O96" s="56"/>
      <c r="P96" s="64"/>
      <c r="Q96" s="60"/>
      <c r="R96" s="56"/>
      <c r="S96" s="60" t="str">
        <f ca="1">IF(ISBLANK(Tableau1[[#This Row],[Date devis envoyé]]),"",TODAY()-Tableau1[[#This Row],[Date devis envoyé]])</f>
        <v/>
      </c>
      <c r="T96" s="63"/>
      <c r="U96" s="65"/>
      <c r="V96" s="148"/>
      <c r="W96" s="115"/>
      <c r="X96" s="117"/>
      <c r="Y96" s="65"/>
      <c r="Z96" s="119"/>
    </row>
    <row r="97" spans="1:26" x14ac:dyDescent="0.25">
      <c r="A97" s="57">
        <v>60</v>
      </c>
      <c r="B97" s="58" t="s">
        <v>18</v>
      </c>
      <c r="C97" s="56">
        <v>45180</v>
      </c>
      <c r="D97" s="68"/>
      <c r="E97" s="59" t="s">
        <v>7</v>
      </c>
      <c r="F97" s="222" t="s">
        <v>558</v>
      </c>
      <c r="G97" s="222" t="s">
        <v>349</v>
      </c>
      <c r="H97" s="222" t="s">
        <v>559</v>
      </c>
      <c r="I97" s="61">
        <v>47504</v>
      </c>
      <c r="J97" s="60"/>
      <c r="K97" s="62">
        <v>6373994688</v>
      </c>
      <c r="L97" s="225"/>
      <c r="M97" s="60"/>
      <c r="N97" s="63"/>
      <c r="O97" s="56"/>
      <c r="P97" s="64"/>
      <c r="Q97" s="60"/>
      <c r="R97" s="56"/>
      <c r="S97" s="60" t="str">
        <f ca="1">IF(ISBLANK(Tableau1[[#This Row],[Date devis envoyé]]),"",TODAY()-Tableau1[[#This Row],[Date devis envoyé]])</f>
        <v/>
      </c>
      <c r="T97" s="63"/>
      <c r="U97" s="65"/>
      <c r="V97" s="148"/>
      <c r="W97" s="115"/>
      <c r="X97" s="117"/>
      <c r="Y97" s="65"/>
      <c r="Z97" s="119"/>
    </row>
    <row r="98" spans="1:26" x14ac:dyDescent="0.25">
      <c r="A98" s="57">
        <v>59</v>
      </c>
      <c r="B98" s="58" t="s">
        <v>18</v>
      </c>
      <c r="C98" s="56">
        <v>45177</v>
      </c>
      <c r="D98" s="68"/>
      <c r="E98" s="59" t="s">
        <v>10</v>
      </c>
      <c r="F98" s="222" t="s">
        <v>460</v>
      </c>
      <c r="G98" s="222" t="s">
        <v>461</v>
      </c>
      <c r="H98" s="222" t="s">
        <v>392</v>
      </c>
      <c r="I98" s="61">
        <v>10062</v>
      </c>
      <c r="J98" s="60"/>
      <c r="K98" s="62">
        <v>5219365183</v>
      </c>
      <c r="L98" s="225"/>
      <c r="M98" s="60"/>
      <c r="N98" s="63"/>
      <c r="O98" s="56"/>
      <c r="P98" s="64"/>
      <c r="Q98" s="60"/>
      <c r="R98" s="56"/>
      <c r="S98" s="60" t="str">
        <f ca="1">IF(ISBLANK(Tableau1[[#This Row],[Date devis envoyé]]),"",TODAY()-Tableau1[[#This Row],[Date devis envoyé]])</f>
        <v/>
      </c>
      <c r="T98" s="63"/>
      <c r="U98" s="65"/>
      <c r="V98" s="148"/>
      <c r="W98" s="115"/>
      <c r="X98" s="117"/>
      <c r="Y98" s="65"/>
      <c r="Z98" s="119"/>
    </row>
    <row r="99" spans="1:26" x14ac:dyDescent="0.25">
      <c r="A99" s="57">
        <v>58</v>
      </c>
      <c r="B99" s="58" t="s">
        <v>17</v>
      </c>
      <c r="C99" s="56">
        <v>45177</v>
      </c>
      <c r="D99" s="68"/>
      <c r="E99" s="59" t="s">
        <v>7</v>
      </c>
      <c r="F99" s="222" t="s">
        <v>393</v>
      </c>
      <c r="G99" s="222" t="s">
        <v>670</v>
      </c>
      <c r="H99" s="222" t="s">
        <v>394</v>
      </c>
      <c r="I99" s="61">
        <v>55621</v>
      </c>
      <c r="J99" s="60"/>
      <c r="K99" s="62">
        <v>1565362541</v>
      </c>
      <c r="L99" s="225"/>
      <c r="M99" s="60"/>
      <c r="N99" s="63"/>
      <c r="O99" s="56"/>
      <c r="P99" s="64"/>
      <c r="Q99" s="60"/>
      <c r="R99" s="56"/>
      <c r="S99" s="60" t="str">
        <f ca="1">IF(ISBLANK(Tableau1[[#This Row],[Date devis envoyé]]),"",TODAY()-Tableau1[[#This Row],[Date devis envoyé]])</f>
        <v/>
      </c>
      <c r="T99" s="63"/>
      <c r="U99" s="65"/>
      <c r="V99" s="148"/>
      <c r="W99" s="115"/>
      <c r="X99" s="117"/>
      <c r="Y99" s="65"/>
      <c r="Z99" s="119"/>
    </row>
    <row r="100" spans="1:26" x14ac:dyDescent="0.25">
      <c r="A100" s="57">
        <v>57</v>
      </c>
      <c r="B100" s="58" t="s">
        <v>18</v>
      </c>
      <c r="C100" s="56">
        <v>45177</v>
      </c>
      <c r="D100" s="68"/>
      <c r="E100" s="59" t="s">
        <v>10</v>
      </c>
      <c r="F100" s="222" t="s">
        <v>560</v>
      </c>
      <c r="G100" s="222" t="s">
        <v>561</v>
      </c>
      <c r="H100" s="222" t="s">
        <v>562</v>
      </c>
      <c r="I100" s="61">
        <v>44852</v>
      </c>
      <c r="J100" s="60"/>
      <c r="K100" s="62">
        <v>6403600421</v>
      </c>
      <c r="L100" s="225"/>
      <c r="M100" s="60"/>
      <c r="N100" s="63"/>
      <c r="O100" s="56"/>
      <c r="P100" s="64"/>
      <c r="Q100" s="60"/>
      <c r="R100" s="56"/>
      <c r="S100" s="60" t="str">
        <f ca="1">IF(ISBLANK(Tableau1[[#This Row],[Date devis envoyé]]),"",TODAY()-Tableau1[[#This Row],[Date devis envoyé]])</f>
        <v/>
      </c>
      <c r="T100" s="63"/>
      <c r="U100" s="65"/>
      <c r="V100" s="148"/>
      <c r="W100" s="115"/>
      <c r="X100" s="117"/>
      <c r="Y100" s="65"/>
      <c r="Z100" s="119"/>
    </row>
    <row r="101" spans="1:26" x14ac:dyDescent="0.25">
      <c r="A101" s="57">
        <v>56</v>
      </c>
      <c r="B101" s="58" t="s">
        <v>18</v>
      </c>
      <c r="C101" s="56">
        <v>45177</v>
      </c>
      <c r="D101" s="68"/>
      <c r="E101" s="59" t="s">
        <v>10</v>
      </c>
      <c r="F101" s="222" t="s">
        <v>671</v>
      </c>
      <c r="G101" s="222" t="s">
        <v>672</v>
      </c>
      <c r="H101" s="222" t="s">
        <v>462</v>
      </c>
      <c r="I101" s="61">
        <v>90909</v>
      </c>
      <c r="J101" s="60"/>
      <c r="K101" s="62">
        <v>5225461965</v>
      </c>
      <c r="L101" s="225"/>
      <c r="M101" s="60"/>
      <c r="N101" s="63"/>
      <c r="O101" s="56"/>
      <c r="P101" s="64"/>
      <c r="Q101" s="60"/>
      <c r="R101" s="56"/>
      <c r="S101" s="60" t="str">
        <f ca="1">IF(ISBLANK(Tableau1[[#This Row],[Date devis envoyé]]),"",TODAY()-Tableau1[[#This Row],[Date devis envoyé]])</f>
        <v/>
      </c>
      <c r="T101" s="63"/>
      <c r="U101" s="65"/>
      <c r="V101" s="148"/>
      <c r="W101" s="115"/>
      <c r="X101" s="117"/>
      <c r="Y101" s="65"/>
      <c r="Z101" s="119"/>
    </row>
    <row r="102" spans="1:26" x14ac:dyDescent="0.25">
      <c r="A102" s="57">
        <v>55</v>
      </c>
      <c r="B102" s="58" t="s">
        <v>18</v>
      </c>
      <c r="C102" s="56">
        <v>45177</v>
      </c>
      <c r="D102" s="68"/>
      <c r="E102" s="59" t="s">
        <v>10</v>
      </c>
      <c r="F102" s="222" t="s">
        <v>463</v>
      </c>
      <c r="G102" s="222" t="s">
        <v>350</v>
      </c>
      <c r="H102" s="222" t="s">
        <v>563</v>
      </c>
      <c r="I102" s="61">
        <v>63344</v>
      </c>
      <c r="J102" s="60"/>
      <c r="K102" s="62">
        <v>6703034308</v>
      </c>
      <c r="L102" s="225"/>
      <c r="M102" s="60"/>
      <c r="N102" s="63"/>
      <c r="O102" s="56"/>
      <c r="P102" s="64"/>
      <c r="Q102" s="60"/>
      <c r="R102" s="56"/>
      <c r="S102" s="60" t="str">
        <f ca="1">IF(ISBLANK(Tableau1[[#This Row],[Date devis envoyé]]),"",TODAY()-Tableau1[[#This Row],[Date devis envoyé]])</f>
        <v/>
      </c>
      <c r="T102" s="63"/>
      <c r="U102" s="65"/>
      <c r="V102" s="148"/>
      <c r="W102" s="115"/>
      <c r="X102" s="117"/>
      <c r="Y102" s="65"/>
      <c r="Z102" s="119"/>
    </row>
    <row r="103" spans="1:26" x14ac:dyDescent="0.25">
      <c r="A103" s="57">
        <v>54</v>
      </c>
      <c r="B103" s="58" t="s">
        <v>18</v>
      </c>
      <c r="C103" s="56">
        <v>45177</v>
      </c>
      <c r="D103" s="68"/>
      <c r="E103" s="59" t="s">
        <v>10</v>
      </c>
      <c r="F103" s="222" t="s">
        <v>564</v>
      </c>
      <c r="G103" s="222" t="s">
        <v>395</v>
      </c>
      <c r="H103" s="222" t="s">
        <v>464</v>
      </c>
      <c r="I103" s="61">
        <v>36980</v>
      </c>
      <c r="J103" s="60"/>
      <c r="K103" s="62">
        <v>8316569124</v>
      </c>
      <c r="L103" s="225"/>
      <c r="M103" s="60"/>
      <c r="N103" s="63"/>
      <c r="O103" s="56"/>
      <c r="P103" s="64"/>
      <c r="Q103" s="60"/>
      <c r="R103" s="56"/>
      <c r="S103" s="60" t="str">
        <f ca="1">IF(ISBLANK(Tableau1[[#This Row],[Date devis envoyé]]),"",TODAY()-Tableau1[[#This Row],[Date devis envoyé]])</f>
        <v/>
      </c>
      <c r="T103" s="63"/>
      <c r="U103" s="65"/>
      <c r="V103" s="148"/>
      <c r="W103" s="115"/>
      <c r="X103" s="117"/>
      <c r="Y103" s="65"/>
      <c r="Z103" s="119"/>
    </row>
    <row r="104" spans="1:26" x14ac:dyDescent="0.25">
      <c r="A104" s="57">
        <v>53</v>
      </c>
      <c r="B104" s="58" t="s">
        <v>17</v>
      </c>
      <c r="C104" s="56">
        <f>C4</f>
        <v>0</v>
      </c>
      <c r="D104" s="68"/>
      <c r="E104" s="59" t="s">
        <v>10</v>
      </c>
      <c r="F104" s="222" t="s">
        <v>565</v>
      </c>
      <c r="G104" s="222" t="s">
        <v>673</v>
      </c>
      <c r="H104" s="222" t="s">
        <v>465</v>
      </c>
      <c r="I104" s="61">
        <v>66657</v>
      </c>
      <c r="J104" s="60"/>
      <c r="K104" s="62">
        <v>2075290761</v>
      </c>
      <c r="L104" s="225"/>
      <c r="M104" s="60"/>
      <c r="N104" s="63"/>
      <c r="O104" s="56"/>
      <c r="P104" s="64"/>
      <c r="Q104" s="60"/>
      <c r="R104" s="56"/>
      <c r="S104" s="60" t="str">
        <f ca="1">IF(ISBLANK(Tableau1[[#This Row],[Date devis envoyé]]),"",TODAY()-Tableau1[[#This Row],[Date devis envoyé]])</f>
        <v/>
      </c>
      <c r="T104" s="63"/>
      <c r="U104" s="65"/>
      <c r="V104" s="148"/>
      <c r="W104" s="115"/>
      <c r="X104" s="117"/>
      <c r="Y104" s="65"/>
      <c r="Z104" s="119"/>
    </row>
    <row r="105" spans="1:26" x14ac:dyDescent="0.25">
      <c r="A105" s="57">
        <v>51</v>
      </c>
      <c r="B105" s="58" t="s">
        <v>18</v>
      </c>
      <c r="C105" s="56">
        <v>45175</v>
      </c>
      <c r="D105" s="68"/>
      <c r="E105" s="59" t="s">
        <v>7</v>
      </c>
      <c r="F105" s="222" t="s">
        <v>396</v>
      </c>
      <c r="G105" s="222" t="s">
        <v>566</v>
      </c>
      <c r="H105" s="222" t="s">
        <v>567</v>
      </c>
      <c r="I105" s="61">
        <v>86875</v>
      </c>
      <c r="J105" s="60"/>
      <c r="K105" s="62">
        <v>7848362189</v>
      </c>
      <c r="L105" s="225"/>
      <c r="M105" s="60"/>
      <c r="N105" s="63"/>
      <c r="O105" s="56"/>
      <c r="P105" s="64"/>
      <c r="Q105" s="60"/>
      <c r="R105" s="56"/>
      <c r="S105" s="60" t="str">
        <f ca="1">IF(ISBLANK(Tableau1[[#This Row],[Date devis envoyé]]),"",TODAY()-Tableau1[[#This Row],[Date devis envoyé]])</f>
        <v/>
      </c>
      <c r="T105" s="63"/>
      <c r="U105" s="65"/>
      <c r="V105" s="148"/>
      <c r="W105" s="115"/>
      <c r="X105" s="117"/>
      <c r="Y105" s="65"/>
      <c r="Z105" s="119"/>
    </row>
    <row r="106" spans="1:26" x14ac:dyDescent="0.25">
      <c r="A106" s="57">
        <v>50</v>
      </c>
      <c r="B106" s="58" t="s">
        <v>17</v>
      </c>
      <c r="C106" s="56">
        <v>45175</v>
      </c>
      <c r="D106" s="68"/>
      <c r="E106" s="59" t="s">
        <v>10</v>
      </c>
      <c r="F106" s="222" t="s">
        <v>564</v>
      </c>
      <c r="G106" s="222" t="s">
        <v>466</v>
      </c>
      <c r="H106" s="222" t="s">
        <v>568</v>
      </c>
      <c r="I106" s="61">
        <v>33776</v>
      </c>
      <c r="J106" s="60"/>
      <c r="K106" s="62">
        <v>5448559089</v>
      </c>
      <c r="L106" s="225"/>
      <c r="M106" s="60"/>
      <c r="N106" s="63"/>
      <c r="O106" s="56"/>
      <c r="P106" s="64"/>
      <c r="Q106" s="60"/>
      <c r="R106" s="56"/>
      <c r="S106" s="60" t="str">
        <f ca="1">IF(ISBLANK(Tableau1[[#This Row],[Date devis envoyé]]),"",TODAY()-Tableau1[[#This Row],[Date devis envoyé]])</f>
        <v/>
      </c>
      <c r="T106" s="63"/>
      <c r="U106" s="65"/>
      <c r="V106" s="148"/>
      <c r="W106" s="115"/>
      <c r="X106" s="117"/>
      <c r="Y106" s="65"/>
      <c r="Z106" s="119"/>
    </row>
    <row r="107" spans="1:26" x14ac:dyDescent="0.25">
      <c r="A107" s="57">
        <v>49</v>
      </c>
      <c r="B107" s="58" t="s">
        <v>17</v>
      </c>
      <c r="C107" s="56">
        <v>45175</v>
      </c>
      <c r="D107" s="68"/>
      <c r="E107" s="59" t="s">
        <v>7</v>
      </c>
      <c r="F107" s="222" t="s">
        <v>565</v>
      </c>
      <c r="G107" s="222" t="s">
        <v>674</v>
      </c>
      <c r="H107" s="222" t="s">
        <v>569</v>
      </c>
      <c r="I107" s="61">
        <v>87701</v>
      </c>
      <c r="J107" s="60"/>
      <c r="K107" s="62">
        <v>6298784696</v>
      </c>
      <c r="L107" s="225"/>
      <c r="M107" s="60"/>
      <c r="N107" s="63"/>
      <c r="O107" s="56"/>
      <c r="P107" s="64"/>
      <c r="Q107" s="60"/>
      <c r="R107" s="56"/>
      <c r="S107" s="60" t="str">
        <f ca="1">IF(ISBLANK(Tableau1[[#This Row],[Date devis envoyé]]),"",TODAY()-Tableau1[[#This Row],[Date devis envoyé]])</f>
        <v/>
      </c>
      <c r="T107" s="63"/>
      <c r="U107" s="65"/>
      <c r="V107" s="148"/>
      <c r="W107" s="115"/>
      <c r="X107" s="117"/>
      <c r="Y107" s="65"/>
      <c r="Z107" s="119"/>
    </row>
    <row r="108" spans="1:26" x14ac:dyDescent="0.25">
      <c r="A108" s="57">
        <v>48</v>
      </c>
      <c r="B108" s="58" t="s">
        <v>17</v>
      </c>
      <c r="C108" s="56">
        <v>45175</v>
      </c>
      <c r="D108" s="68"/>
      <c r="E108" s="59" t="s">
        <v>10</v>
      </c>
      <c r="F108" s="222" t="s">
        <v>467</v>
      </c>
      <c r="G108" s="222" t="s">
        <v>570</v>
      </c>
      <c r="H108" s="222" t="s">
        <v>675</v>
      </c>
      <c r="I108" s="61">
        <v>13225</v>
      </c>
      <c r="J108" s="60"/>
      <c r="K108" s="62">
        <v>1455738308</v>
      </c>
      <c r="L108" s="225"/>
      <c r="M108" s="140"/>
      <c r="N108" s="63"/>
      <c r="O108" s="56"/>
      <c r="P108" s="64"/>
      <c r="Q108" s="60"/>
      <c r="R108" s="56"/>
      <c r="S108" s="60" t="str">
        <f ca="1">IF(ISBLANK(Tableau1[[#This Row],[Date devis envoyé]]),"",TODAY()-Tableau1[[#This Row],[Date devis envoyé]])</f>
        <v/>
      </c>
      <c r="T108" s="63"/>
      <c r="U108" s="65"/>
      <c r="V108" s="148"/>
      <c r="W108" s="115"/>
      <c r="X108" s="117"/>
      <c r="Y108" s="65"/>
      <c r="Z108" s="119"/>
    </row>
    <row r="109" spans="1:26" x14ac:dyDescent="0.25">
      <c r="A109" s="57">
        <v>47</v>
      </c>
      <c r="B109" s="58" t="s">
        <v>18</v>
      </c>
      <c r="C109" s="56">
        <v>45174</v>
      </c>
      <c r="D109" s="68"/>
      <c r="E109" s="59" t="s">
        <v>10</v>
      </c>
      <c r="F109" s="222" t="s">
        <v>351</v>
      </c>
      <c r="G109" s="222" t="s">
        <v>352</v>
      </c>
      <c r="H109" s="222" t="s">
        <v>468</v>
      </c>
      <c r="I109" s="61">
        <v>60574</v>
      </c>
      <c r="J109" s="60"/>
      <c r="K109" s="62">
        <v>5142875659</v>
      </c>
      <c r="L109" s="225"/>
      <c r="M109" s="60"/>
      <c r="N109" s="63"/>
      <c r="O109" s="56"/>
      <c r="P109" s="64"/>
      <c r="Q109" s="60"/>
      <c r="R109" s="56"/>
      <c r="S109" s="60" t="str">
        <f ca="1">IF(ISBLANK(Tableau1[[#This Row],[Date devis envoyé]]),"",TODAY()-Tableau1[[#This Row],[Date devis envoyé]])</f>
        <v/>
      </c>
      <c r="T109" s="63"/>
      <c r="U109" s="65"/>
      <c r="V109" s="148"/>
      <c r="W109" s="115"/>
      <c r="X109" s="117"/>
      <c r="Y109" s="65"/>
      <c r="Z109" s="119"/>
    </row>
    <row r="110" spans="1:26" x14ac:dyDescent="0.25">
      <c r="A110" s="57">
        <v>46</v>
      </c>
      <c r="B110" s="58" t="s">
        <v>18</v>
      </c>
      <c r="C110" s="56">
        <v>45174</v>
      </c>
      <c r="D110" s="68"/>
      <c r="E110" s="59" t="s">
        <v>10</v>
      </c>
      <c r="F110" s="222" t="s">
        <v>676</v>
      </c>
      <c r="G110" s="222" t="s">
        <v>677</v>
      </c>
      <c r="H110" s="222" t="s">
        <v>502</v>
      </c>
      <c r="I110" s="61">
        <v>41141</v>
      </c>
      <c r="J110" s="60"/>
      <c r="K110" s="62">
        <v>5068060753</v>
      </c>
      <c r="L110" s="225"/>
      <c r="M110" s="60"/>
      <c r="N110" s="63"/>
      <c r="O110" s="56"/>
      <c r="P110" s="64"/>
      <c r="Q110" s="60"/>
      <c r="R110" s="56"/>
      <c r="S110" s="60" t="str">
        <f ca="1">IF(ISBLANK(Tableau1[[#This Row],[Date devis envoyé]]),"",TODAY()-Tableau1[[#This Row],[Date devis envoyé]])</f>
        <v/>
      </c>
      <c r="T110" s="63"/>
      <c r="U110" s="65"/>
      <c r="V110" s="148"/>
      <c r="W110" s="115"/>
      <c r="X110" s="117"/>
      <c r="Y110" s="65"/>
      <c r="Z110" s="119"/>
    </row>
    <row r="111" spans="1:26" x14ac:dyDescent="0.25">
      <c r="A111" s="57">
        <v>45</v>
      </c>
      <c r="B111" s="58" t="s">
        <v>18</v>
      </c>
      <c r="C111" s="56">
        <v>45174</v>
      </c>
      <c r="D111" s="68"/>
      <c r="E111" s="59" t="s">
        <v>10</v>
      </c>
      <c r="F111" s="222" t="s">
        <v>469</v>
      </c>
      <c r="G111" s="222" t="s">
        <v>571</v>
      </c>
      <c r="H111" s="222" t="s">
        <v>397</v>
      </c>
      <c r="I111" s="61">
        <v>96821</v>
      </c>
      <c r="J111" s="60"/>
      <c r="K111" s="62">
        <v>8524183642</v>
      </c>
      <c r="L111" s="225"/>
      <c r="M111" s="60"/>
      <c r="N111" s="63"/>
      <c r="O111" s="56"/>
      <c r="P111" s="64"/>
      <c r="Q111" s="60"/>
      <c r="R111" s="56"/>
      <c r="S111" s="60" t="str">
        <f ca="1">IF(ISBLANK(Tableau1[[#This Row],[Date devis envoyé]]),"",TODAY()-Tableau1[[#This Row],[Date devis envoyé]])</f>
        <v/>
      </c>
      <c r="T111" s="63"/>
      <c r="U111" s="65"/>
      <c r="V111" s="148"/>
      <c r="W111" s="115"/>
      <c r="X111" s="117"/>
      <c r="Y111" s="65"/>
      <c r="Z111" s="119"/>
    </row>
    <row r="112" spans="1:26" x14ac:dyDescent="0.25">
      <c r="A112" s="57">
        <v>44</v>
      </c>
      <c r="B112" s="58" t="s">
        <v>17</v>
      </c>
      <c r="C112" s="56">
        <v>45174</v>
      </c>
      <c r="D112" s="68"/>
      <c r="E112" s="59" t="s">
        <v>10</v>
      </c>
      <c r="F112" s="222" t="s">
        <v>678</v>
      </c>
      <c r="G112" s="222" t="s">
        <v>572</v>
      </c>
      <c r="H112" s="222" t="s">
        <v>470</v>
      </c>
      <c r="I112" s="61">
        <v>11459</v>
      </c>
      <c r="J112" s="60"/>
      <c r="K112" s="62">
        <v>6193815589</v>
      </c>
      <c r="L112" s="225"/>
      <c r="M112" s="60"/>
      <c r="N112" s="63"/>
      <c r="O112" s="56"/>
      <c r="P112" s="64"/>
      <c r="Q112" s="60"/>
      <c r="R112" s="56"/>
      <c r="S112" s="60" t="str">
        <f ca="1">IF(ISBLANK(Tableau1[[#This Row],[Date devis envoyé]]),"",TODAY()-Tableau1[[#This Row],[Date devis envoyé]])</f>
        <v/>
      </c>
      <c r="T112" s="63"/>
      <c r="U112" s="65"/>
      <c r="V112" s="148"/>
      <c r="W112" s="115"/>
      <c r="X112" s="117"/>
      <c r="Y112" s="65"/>
      <c r="Z112" s="119"/>
    </row>
    <row r="113" spans="1:26" x14ac:dyDescent="0.25">
      <c r="A113" s="57">
        <v>43</v>
      </c>
      <c r="B113" s="58" t="s">
        <v>17</v>
      </c>
      <c r="C113" s="56">
        <v>45174</v>
      </c>
      <c r="D113" s="68"/>
      <c r="E113" s="59" t="s">
        <v>7</v>
      </c>
      <c r="F113" s="222" t="s">
        <v>353</v>
      </c>
      <c r="G113" s="222" t="s">
        <v>471</v>
      </c>
      <c r="H113" s="222" t="s">
        <v>679</v>
      </c>
      <c r="I113" s="61">
        <v>87742</v>
      </c>
      <c r="J113" s="60"/>
      <c r="K113" s="62">
        <v>7021039297</v>
      </c>
      <c r="L113" s="225"/>
      <c r="M113" s="60"/>
      <c r="N113" s="63"/>
      <c r="O113" s="56"/>
      <c r="P113" s="64"/>
      <c r="Q113" s="60"/>
      <c r="R113" s="56"/>
      <c r="S113" s="60" t="str">
        <f ca="1">IF(ISBLANK(Tableau1[[#This Row],[Date devis envoyé]]),"",TODAY()-Tableau1[[#This Row],[Date devis envoyé]])</f>
        <v/>
      </c>
      <c r="T113" s="63"/>
      <c r="U113" s="65"/>
      <c r="V113" s="148"/>
      <c r="W113" s="115"/>
      <c r="X113" s="117"/>
      <c r="Y113" s="65"/>
      <c r="Z113" s="119"/>
    </row>
    <row r="114" spans="1:26" x14ac:dyDescent="0.25">
      <c r="A114" s="57">
        <v>42</v>
      </c>
      <c r="B114" s="58" t="s">
        <v>18</v>
      </c>
      <c r="C114" s="56">
        <v>45174</v>
      </c>
      <c r="D114" s="68"/>
      <c r="E114" s="59" t="s">
        <v>7</v>
      </c>
      <c r="F114" s="222" t="s">
        <v>354</v>
      </c>
      <c r="G114" s="222" t="s">
        <v>308</v>
      </c>
      <c r="H114" s="222" t="s">
        <v>398</v>
      </c>
      <c r="I114" s="61">
        <v>64383</v>
      </c>
      <c r="J114" s="60"/>
      <c r="K114" s="62">
        <v>4378691369</v>
      </c>
      <c r="L114" s="225"/>
      <c r="M114" s="60"/>
      <c r="N114" s="63"/>
      <c r="O114" s="56"/>
      <c r="P114" s="64"/>
      <c r="Q114" s="60"/>
      <c r="R114" s="56"/>
      <c r="S114" s="60" t="str">
        <f ca="1">IF(ISBLANK(Tableau1[[#This Row],[Date devis envoyé]]),"",TODAY()-Tableau1[[#This Row],[Date devis envoyé]])</f>
        <v/>
      </c>
      <c r="T114" s="63"/>
      <c r="U114" s="65"/>
      <c r="V114" s="148"/>
      <c r="W114" s="115"/>
      <c r="X114" s="117"/>
      <c r="Y114" s="65"/>
      <c r="Z114" s="119"/>
    </row>
    <row r="115" spans="1:26" x14ac:dyDescent="0.25">
      <c r="A115" s="57">
        <v>41</v>
      </c>
      <c r="B115" s="58" t="s">
        <v>18</v>
      </c>
      <c r="C115" s="56">
        <v>45055</v>
      </c>
      <c r="D115" s="68"/>
      <c r="E115" s="59" t="s">
        <v>10</v>
      </c>
      <c r="F115" s="222" t="s">
        <v>297</v>
      </c>
      <c r="G115" s="222" t="s">
        <v>573</v>
      </c>
      <c r="H115" s="222" t="s">
        <v>680</v>
      </c>
      <c r="I115" s="61">
        <v>85663</v>
      </c>
      <c r="J115" s="60"/>
      <c r="K115" s="62">
        <v>6285930179</v>
      </c>
      <c r="L115" s="225"/>
      <c r="M115" s="60"/>
      <c r="N115" s="63"/>
      <c r="O115" s="56"/>
      <c r="P115" s="64"/>
      <c r="Q115" s="60"/>
      <c r="R115" s="56"/>
      <c r="S115" s="60" t="str">
        <f ca="1">IF(ISBLANK(Tableau1[[#This Row],[Date devis envoyé]]),"",TODAY()-Tableau1[[#This Row],[Date devis envoyé]])</f>
        <v/>
      </c>
      <c r="T115" s="63"/>
      <c r="U115" s="65"/>
      <c r="V115" s="148"/>
      <c r="W115" s="115"/>
      <c r="X115" s="117"/>
      <c r="Y115" s="65"/>
      <c r="Z115" s="119"/>
    </row>
    <row r="116" spans="1:26" x14ac:dyDescent="0.25">
      <c r="A116" s="57">
        <v>40</v>
      </c>
      <c r="B116" s="58" t="s">
        <v>18</v>
      </c>
      <c r="C116" s="56">
        <v>45174</v>
      </c>
      <c r="D116" s="68"/>
      <c r="E116" s="59" t="s">
        <v>10</v>
      </c>
      <c r="F116" s="222" t="s">
        <v>472</v>
      </c>
      <c r="G116" s="222" t="s">
        <v>681</v>
      </c>
      <c r="H116" s="222" t="s">
        <v>682</v>
      </c>
      <c r="I116" s="61">
        <v>81790</v>
      </c>
      <c r="J116" s="60"/>
      <c r="K116" s="62">
        <v>8605533777</v>
      </c>
      <c r="L116" s="225"/>
      <c r="M116" s="60"/>
      <c r="N116" s="63"/>
      <c r="O116" s="56"/>
      <c r="P116" s="64"/>
      <c r="Q116" s="60"/>
      <c r="R116" s="56"/>
      <c r="S116" s="60" t="str">
        <f ca="1">IF(ISBLANK(Tableau1[[#This Row],[Date devis envoyé]]),"",TODAY()-Tableau1[[#This Row],[Date devis envoyé]])</f>
        <v/>
      </c>
      <c r="T116" s="63"/>
      <c r="U116" s="65"/>
      <c r="V116" s="148"/>
      <c r="W116" s="115"/>
      <c r="X116" s="117"/>
      <c r="Y116" s="65"/>
      <c r="Z116" s="119"/>
    </row>
    <row r="117" spans="1:26" ht="30" x14ac:dyDescent="0.25">
      <c r="A117" s="57">
        <v>39</v>
      </c>
      <c r="B117" s="58" t="s">
        <v>18</v>
      </c>
      <c r="C117" s="56">
        <v>45174</v>
      </c>
      <c r="D117" s="68"/>
      <c r="E117" s="59" t="s">
        <v>68</v>
      </c>
      <c r="F117" s="222" t="s">
        <v>574</v>
      </c>
      <c r="G117" s="222" t="s">
        <v>575</v>
      </c>
      <c r="H117" s="222" t="s">
        <v>473</v>
      </c>
      <c r="I117" s="61">
        <v>39265</v>
      </c>
      <c r="J117" s="60"/>
      <c r="K117" s="62">
        <v>8881180686</v>
      </c>
      <c r="L117" s="225"/>
      <c r="M117" s="60"/>
      <c r="N117" s="63"/>
      <c r="O117" s="56"/>
      <c r="P117" s="64"/>
      <c r="Q117" s="60"/>
      <c r="R117" s="56"/>
      <c r="S117" s="60" t="str">
        <f ca="1">IF(ISBLANK(Tableau1[[#This Row],[Date devis envoyé]]),"",TODAY()-Tableau1[[#This Row],[Date devis envoyé]])</f>
        <v/>
      </c>
      <c r="T117" s="63"/>
      <c r="U117" s="65"/>
      <c r="V117" s="148"/>
      <c r="W117" s="115"/>
      <c r="X117" s="117"/>
      <c r="Y117" s="65"/>
      <c r="Z117" s="119"/>
    </row>
    <row r="118" spans="1:26" x14ac:dyDescent="0.25">
      <c r="A118" s="57">
        <v>38</v>
      </c>
      <c r="B118" s="58" t="s">
        <v>18</v>
      </c>
      <c r="C118" s="56">
        <v>45174</v>
      </c>
      <c r="D118" s="68"/>
      <c r="E118" s="59" t="s">
        <v>10</v>
      </c>
      <c r="F118" s="222" t="s">
        <v>399</v>
      </c>
      <c r="G118" s="222" t="s">
        <v>321</v>
      </c>
      <c r="H118" s="222" t="s">
        <v>683</v>
      </c>
      <c r="I118" s="61">
        <v>46357</v>
      </c>
      <c r="J118" s="60"/>
      <c r="K118" s="62">
        <v>8105904386</v>
      </c>
      <c r="L118" s="225"/>
      <c r="M118" s="60"/>
      <c r="N118" s="63"/>
      <c r="O118" s="56"/>
      <c r="P118" s="64"/>
      <c r="Q118" s="60"/>
      <c r="R118" s="56"/>
      <c r="S118" s="60" t="str">
        <f ca="1">IF(ISBLANK(Tableau1[[#This Row],[Date devis envoyé]]),"",TODAY()-Tableau1[[#This Row],[Date devis envoyé]])</f>
        <v/>
      </c>
      <c r="T118" s="63"/>
      <c r="U118" s="65"/>
      <c r="V118" s="148"/>
      <c r="W118" s="115"/>
      <c r="X118" s="117"/>
      <c r="Y118" s="65"/>
      <c r="Z118" s="119"/>
    </row>
    <row r="119" spans="1:26" x14ac:dyDescent="0.25">
      <c r="A119" s="57">
        <v>37</v>
      </c>
      <c r="B119" s="58" t="s">
        <v>17</v>
      </c>
      <c r="C119" s="56">
        <v>45173</v>
      </c>
      <c r="D119" s="68"/>
      <c r="E119" s="59" t="s">
        <v>10</v>
      </c>
      <c r="F119" s="222" t="s">
        <v>474</v>
      </c>
      <c r="G119" s="222" t="s">
        <v>475</v>
      </c>
      <c r="H119" s="222" t="s">
        <v>476</v>
      </c>
      <c r="I119" s="61">
        <v>96220</v>
      </c>
      <c r="J119" s="60"/>
      <c r="K119" s="62">
        <v>2785929620</v>
      </c>
      <c r="L119" s="225"/>
      <c r="M119" s="60"/>
      <c r="N119" s="63"/>
      <c r="O119" s="56"/>
      <c r="P119" s="64"/>
      <c r="Q119" s="60"/>
      <c r="R119" s="56"/>
      <c r="S119" s="60" t="str">
        <f ca="1">IF(ISBLANK(Tableau1[[#This Row],[Date devis envoyé]]),"",TODAY()-Tableau1[[#This Row],[Date devis envoyé]])</f>
        <v/>
      </c>
      <c r="T119" s="63"/>
      <c r="U119" s="65"/>
      <c r="V119" s="148"/>
      <c r="W119" s="115"/>
      <c r="X119" s="117"/>
      <c r="Y119" s="65"/>
      <c r="Z119" s="119"/>
    </row>
    <row r="120" spans="1:26" x14ac:dyDescent="0.25">
      <c r="A120" s="57">
        <v>36</v>
      </c>
      <c r="B120" s="58" t="s">
        <v>18</v>
      </c>
      <c r="C120" s="56">
        <v>45173</v>
      </c>
      <c r="D120" s="68"/>
      <c r="E120" s="59" t="s">
        <v>10</v>
      </c>
      <c r="F120" s="222" t="s">
        <v>322</v>
      </c>
      <c r="G120" s="222" t="s">
        <v>684</v>
      </c>
      <c r="H120" s="222" t="s">
        <v>576</v>
      </c>
      <c r="I120" s="61">
        <v>65893</v>
      </c>
      <c r="J120" s="60"/>
      <c r="K120" s="62">
        <v>1873705403</v>
      </c>
      <c r="L120" s="225"/>
      <c r="M120" s="60"/>
      <c r="N120" s="63"/>
      <c r="O120" s="56"/>
      <c r="P120" s="64"/>
      <c r="Q120" s="60"/>
      <c r="R120" s="56"/>
      <c r="S120" s="60" t="str">
        <f ca="1">IF(ISBLANK(Tableau1[[#This Row],[Date devis envoyé]]),"",TODAY()-Tableau1[[#This Row],[Date devis envoyé]])</f>
        <v/>
      </c>
      <c r="T120" s="63"/>
      <c r="U120" s="65"/>
      <c r="V120" s="148"/>
      <c r="W120" s="115"/>
      <c r="X120" s="117"/>
      <c r="Y120" s="65"/>
      <c r="Z120" s="119"/>
    </row>
    <row r="121" spans="1:26" ht="30" x14ac:dyDescent="0.25">
      <c r="A121" s="57">
        <v>35</v>
      </c>
      <c r="B121" s="58" t="s">
        <v>18</v>
      </c>
      <c r="C121" s="56">
        <v>45173</v>
      </c>
      <c r="D121" s="68"/>
      <c r="E121" s="59" t="s">
        <v>68</v>
      </c>
      <c r="F121" s="222" t="s">
        <v>685</v>
      </c>
      <c r="G121" s="222" t="s">
        <v>477</v>
      </c>
      <c r="H121" s="222" t="s">
        <v>323</v>
      </c>
      <c r="I121" s="61">
        <v>84981</v>
      </c>
      <c r="J121" s="60"/>
      <c r="K121" s="62">
        <v>6477346959</v>
      </c>
      <c r="L121" s="225"/>
      <c r="M121" s="60"/>
      <c r="N121" s="63"/>
      <c r="O121" s="56"/>
      <c r="P121" s="64"/>
      <c r="Q121" s="60"/>
      <c r="R121" s="56"/>
      <c r="S121" s="60" t="str">
        <f ca="1">IF(ISBLANK(Tableau1[[#This Row],[Date devis envoyé]]),"",TODAY()-Tableau1[[#This Row],[Date devis envoyé]])</f>
        <v/>
      </c>
      <c r="T121" s="63"/>
      <c r="U121" s="65"/>
      <c r="V121" s="148"/>
      <c r="W121" s="115"/>
      <c r="X121" s="117"/>
      <c r="Y121" s="65"/>
      <c r="Z121" s="119"/>
    </row>
    <row r="122" spans="1:26" x14ac:dyDescent="0.25">
      <c r="A122" s="57">
        <v>34</v>
      </c>
      <c r="B122" s="66" t="s">
        <v>17</v>
      </c>
      <c r="C122" s="67">
        <v>45156</v>
      </c>
      <c r="D122" s="68"/>
      <c r="E122" s="69" t="s">
        <v>10</v>
      </c>
      <c r="F122" s="222" t="s">
        <v>686</v>
      </c>
      <c r="G122" s="222" t="s">
        <v>577</v>
      </c>
      <c r="H122" s="222" t="s">
        <v>478</v>
      </c>
      <c r="I122" s="71">
        <v>77860</v>
      </c>
      <c r="J122" s="68"/>
      <c r="K122" s="72">
        <v>2078306454</v>
      </c>
      <c r="L122" s="225"/>
      <c r="M122" s="68"/>
      <c r="N122" s="73"/>
      <c r="O122" s="67"/>
      <c r="P122" s="74"/>
      <c r="Q122" s="68"/>
      <c r="R122" s="68"/>
      <c r="S122" s="68" t="str">
        <f ca="1">IF(ISBLANK(Tableau1[[#This Row],[Date devis envoyé]]),"",TODAY()-Tableau1[[#This Row],[Date devis envoyé]])</f>
        <v/>
      </c>
      <c r="T122" s="73"/>
      <c r="U122" s="75"/>
      <c r="V122" s="149"/>
      <c r="W122" s="116"/>
      <c r="X122" s="118"/>
      <c r="Y122" s="75"/>
      <c r="Z122" s="120"/>
    </row>
    <row r="123" spans="1:26" x14ac:dyDescent="0.25">
      <c r="A123" s="57">
        <v>33</v>
      </c>
      <c r="B123" s="66" t="s">
        <v>18</v>
      </c>
      <c r="C123" s="67">
        <v>45154</v>
      </c>
      <c r="D123" s="68"/>
      <c r="E123" s="69" t="s">
        <v>10</v>
      </c>
      <c r="F123" s="222" t="s">
        <v>479</v>
      </c>
      <c r="G123" s="222" t="s">
        <v>578</v>
      </c>
      <c r="H123" s="222" t="s">
        <v>687</v>
      </c>
      <c r="I123" s="71">
        <v>69113</v>
      </c>
      <c r="J123" s="68"/>
      <c r="K123" s="72">
        <v>1834690563</v>
      </c>
      <c r="L123" s="225"/>
      <c r="M123" s="77"/>
      <c r="N123" s="73"/>
      <c r="O123" s="67"/>
      <c r="P123" s="74"/>
      <c r="Q123" s="68"/>
      <c r="R123" s="68"/>
      <c r="S123" s="68" t="str">
        <f ca="1">IF(ISBLANK(Tableau1[[#This Row],[Date devis envoyé]]),"",TODAY()-Tableau1[[#This Row],[Date devis envoyé]])</f>
        <v/>
      </c>
      <c r="T123" s="73"/>
      <c r="U123" s="75"/>
      <c r="V123" s="149"/>
      <c r="W123" s="116"/>
      <c r="X123" s="118"/>
      <c r="Y123" s="75"/>
      <c r="Z123" s="120"/>
    </row>
    <row r="124" spans="1:26" x14ac:dyDescent="0.25">
      <c r="A124" s="57">
        <v>32</v>
      </c>
      <c r="B124" s="66" t="s">
        <v>17</v>
      </c>
      <c r="C124" s="67">
        <v>45154</v>
      </c>
      <c r="D124" s="68"/>
      <c r="E124" s="69" t="s">
        <v>10</v>
      </c>
      <c r="F124" s="222" t="s">
        <v>480</v>
      </c>
      <c r="G124" s="222" t="s">
        <v>579</v>
      </c>
      <c r="H124" s="222" t="s">
        <v>688</v>
      </c>
      <c r="I124" s="71">
        <v>78732</v>
      </c>
      <c r="J124" s="68"/>
      <c r="K124" s="72">
        <v>2990927610</v>
      </c>
      <c r="L124" s="225"/>
      <c r="M124" s="68"/>
      <c r="N124" s="73"/>
      <c r="O124" s="67"/>
      <c r="P124" s="74"/>
      <c r="Q124" s="68"/>
      <c r="R124" s="68"/>
      <c r="S124" s="68" t="str">
        <f ca="1">IF(ISBLANK(Tableau1[[#This Row],[Date devis envoyé]]),"",TODAY()-Tableau1[[#This Row],[Date devis envoyé]])</f>
        <v/>
      </c>
      <c r="T124" s="73"/>
      <c r="U124" s="75"/>
      <c r="V124" s="149"/>
      <c r="W124" s="116"/>
      <c r="X124" s="118"/>
      <c r="Y124" s="75"/>
      <c r="Z124" s="120"/>
    </row>
    <row r="125" spans="1:26" x14ac:dyDescent="0.25">
      <c r="A125" s="57">
        <v>31</v>
      </c>
      <c r="B125" s="66" t="s">
        <v>18</v>
      </c>
      <c r="C125" s="67">
        <v>45147</v>
      </c>
      <c r="D125" s="68"/>
      <c r="E125" s="69" t="s">
        <v>10</v>
      </c>
      <c r="F125" s="222" t="s">
        <v>689</v>
      </c>
      <c r="G125" s="222" t="s">
        <v>391</v>
      </c>
      <c r="H125" s="222" t="s">
        <v>481</v>
      </c>
      <c r="I125" s="71">
        <v>65137</v>
      </c>
      <c r="J125" s="68"/>
      <c r="K125" s="72">
        <v>2328623116</v>
      </c>
      <c r="L125" s="225"/>
      <c r="M125" s="68"/>
      <c r="N125" s="73"/>
      <c r="O125" s="67"/>
      <c r="P125" s="74"/>
      <c r="Q125" s="68"/>
      <c r="R125" s="68"/>
      <c r="S125" s="68" t="str">
        <f ca="1">IF(ISBLANK(Tableau1[[#This Row],[Date devis envoyé]]),"",TODAY()-Tableau1[[#This Row],[Date devis envoyé]])</f>
        <v/>
      </c>
      <c r="T125" s="73"/>
      <c r="U125" s="75"/>
      <c r="V125" s="149"/>
      <c r="W125" s="116"/>
      <c r="X125" s="118"/>
      <c r="Y125" s="75"/>
      <c r="Z125" s="120"/>
    </row>
    <row r="126" spans="1:26" x14ac:dyDescent="0.25">
      <c r="A126" s="57">
        <v>30</v>
      </c>
      <c r="B126" s="66" t="s">
        <v>17</v>
      </c>
      <c r="C126" s="67">
        <v>45152</v>
      </c>
      <c r="D126" s="68"/>
      <c r="E126" s="69" t="s">
        <v>10</v>
      </c>
      <c r="F126" s="222" t="s">
        <v>690</v>
      </c>
      <c r="G126" s="222" t="s">
        <v>482</v>
      </c>
      <c r="H126" s="222" t="s">
        <v>580</v>
      </c>
      <c r="I126" s="71">
        <v>47810</v>
      </c>
      <c r="J126" s="68"/>
      <c r="K126" s="72">
        <v>8580338992</v>
      </c>
      <c r="L126" s="225"/>
      <c r="M126" s="68"/>
      <c r="N126" s="73"/>
      <c r="O126" s="67"/>
      <c r="P126" s="74"/>
      <c r="Q126" s="68"/>
      <c r="R126" s="68"/>
      <c r="S126" s="68" t="str">
        <f ca="1">IF(ISBLANK(Tableau1[[#This Row],[Date devis envoyé]]),"",TODAY()-Tableau1[[#This Row],[Date devis envoyé]])</f>
        <v/>
      </c>
      <c r="T126" s="73"/>
      <c r="U126" s="75"/>
      <c r="V126" s="149"/>
      <c r="W126" s="116"/>
      <c r="X126" s="118"/>
      <c r="Y126" s="75"/>
      <c r="Z126" s="120"/>
    </row>
    <row r="127" spans="1:26" x14ac:dyDescent="0.25">
      <c r="A127" s="57">
        <v>29</v>
      </c>
      <c r="B127" s="66" t="s">
        <v>17</v>
      </c>
      <c r="C127" s="67">
        <v>45152</v>
      </c>
      <c r="D127" s="68"/>
      <c r="E127" s="69" t="s">
        <v>10</v>
      </c>
      <c r="F127" s="222" t="s">
        <v>691</v>
      </c>
      <c r="G127" s="222" t="s">
        <v>581</v>
      </c>
      <c r="H127" s="222" t="s">
        <v>483</v>
      </c>
      <c r="I127" s="71">
        <v>36998</v>
      </c>
      <c r="J127" s="68"/>
      <c r="K127" s="72">
        <v>6097558695</v>
      </c>
      <c r="L127" s="225"/>
      <c r="M127" s="68"/>
      <c r="N127" s="73"/>
      <c r="O127" s="67"/>
      <c r="P127" s="74"/>
      <c r="Q127" s="68"/>
      <c r="R127" s="68"/>
      <c r="S127" s="68" t="str">
        <f ca="1">IF(ISBLANK(Tableau1[[#This Row],[Date devis envoyé]]),"",TODAY()-Tableau1[[#This Row],[Date devis envoyé]])</f>
        <v/>
      </c>
      <c r="T127" s="73"/>
      <c r="U127" s="75"/>
      <c r="V127" s="149"/>
      <c r="W127" s="116"/>
      <c r="X127" s="118"/>
      <c r="Y127" s="75"/>
      <c r="Z127" s="120"/>
    </row>
    <row r="128" spans="1:26" x14ac:dyDescent="0.25">
      <c r="A128" s="57">
        <v>28</v>
      </c>
      <c r="B128" s="66" t="s">
        <v>17</v>
      </c>
      <c r="C128" s="67">
        <v>45152</v>
      </c>
      <c r="D128" s="68"/>
      <c r="E128" s="76" t="s">
        <v>7</v>
      </c>
      <c r="F128" s="222" t="s">
        <v>582</v>
      </c>
      <c r="G128" s="222" t="s">
        <v>484</v>
      </c>
      <c r="H128" s="222" t="s">
        <v>355</v>
      </c>
      <c r="I128" s="71">
        <v>26025</v>
      </c>
      <c r="J128" s="77"/>
      <c r="K128" s="78">
        <v>3153660223</v>
      </c>
      <c r="L128" s="225"/>
      <c r="M128" s="77"/>
      <c r="N128" s="73"/>
      <c r="O128" s="67"/>
      <c r="P128" s="74"/>
      <c r="Q128" s="68"/>
      <c r="R128" s="68"/>
      <c r="S128" s="68" t="str">
        <f ca="1">IF(ISBLANK(Tableau1[[#This Row],[Date devis envoyé]]),"",TODAY()-Tableau1[[#This Row],[Date devis envoyé]])</f>
        <v/>
      </c>
      <c r="T128" s="73"/>
      <c r="U128" s="75"/>
      <c r="V128" s="149"/>
      <c r="W128" s="116"/>
      <c r="X128" s="118"/>
      <c r="Y128" s="75"/>
      <c r="Z128" s="120"/>
    </row>
    <row r="129" spans="1:26" x14ac:dyDescent="0.25">
      <c r="A129" s="57">
        <v>27</v>
      </c>
      <c r="B129" s="66" t="s">
        <v>18</v>
      </c>
      <c r="C129" s="67">
        <v>45149</v>
      </c>
      <c r="D129" s="68"/>
      <c r="E129" s="76" t="s">
        <v>10</v>
      </c>
      <c r="F129" s="222" t="s">
        <v>692</v>
      </c>
      <c r="G129" s="222" t="s">
        <v>324</v>
      </c>
      <c r="H129" s="222" t="s">
        <v>583</v>
      </c>
      <c r="I129" s="71">
        <v>23758</v>
      </c>
      <c r="J129" s="77"/>
      <c r="K129" s="78">
        <v>6794527435</v>
      </c>
      <c r="L129" s="225"/>
      <c r="M129" s="77"/>
      <c r="N129" s="73"/>
      <c r="O129" s="67"/>
      <c r="P129" s="74"/>
      <c r="Q129" s="68"/>
      <c r="R129" s="68"/>
      <c r="S129" s="68" t="str">
        <f ca="1">IF(ISBLANK(Tableau1[[#This Row],[Date devis envoyé]]),"",TODAY()-Tableau1[[#This Row],[Date devis envoyé]])</f>
        <v/>
      </c>
      <c r="T129" s="73"/>
      <c r="U129" s="75"/>
      <c r="V129" s="149"/>
      <c r="W129" s="116"/>
      <c r="X129" s="118"/>
      <c r="Y129" s="75"/>
      <c r="Z129" s="120"/>
    </row>
    <row r="130" spans="1:26" x14ac:dyDescent="0.25">
      <c r="A130" s="57">
        <v>26</v>
      </c>
      <c r="B130" s="66" t="s">
        <v>18</v>
      </c>
      <c r="C130" s="67">
        <v>45148</v>
      </c>
      <c r="D130" s="68"/>
      <c r="E130" s="76" t="s">
        <v>7</v>
      </c>
      <c r="F130" s="222" t="s">
        <v>325</v>
      </c>
      <c r="G130" s="222" t="s">
        <v>356</v>
      </c>
      <c r="H130" s="222" t="s">
        <v>584</v>
      </c>
      <c r="I130" s="71">
        <v>67613</v>
      </c>
      <c r="J130" s="77"/>
      <c r="K130" s="78">
        <v>1406872434</v>
      </c>
      <c r="L130" s="225"/>
      <c r="M130" s="77"/>
      <c r="N130" s="73"/>
      <c r="O130" s="67"/>
      <c r="P130" s="74"/>
      <c r="Q130" s="68"/>
      <c r="R130" s="68"/>
      <c r="S130" s="68" t="str">
        <f ca="1">IF(ISBLANK(Tableau1[[#This Row],[Date devis envoyé]]),"",TODAY()-Tableau1[[#This Row],[Date devis envoyé]])</f>
        <v/>
      </c>
      <c r="T130" s="73"/>
      <c r="U130" s="75"/>
      <c r="V130" s="149"/>
      <c r="W130" s="116"/>
      <c r="X130" s="118"/>
      <c r="Y130" s="75"/>
      <c r="Z130" s="120"/>
    </row>
    <row r="131" spans="1:26" x14ac:dyDescent="0.25">
      <c r="A131" s="57">
        <v>25</v>
      </c>
      <c r="B131" s="66" t="s">
        <v>18</v>
      </c>
      <c r="C131" s="67">
        <v>45148</v>
      </c>
      <c r="D131" s="68"/>
      <c r="E131" s="76" t="s">
        <v>10</v>
      </c>
      <c r="F131" s="222" t="s">
        <v>585</v>
      </c>
      <c r="G131" s="222" t="s">
        <v>298</v>
      </c>
      <c r="H131" s="222" t="s">
        <v>586</v>
      </c>
      <c r="I131" s="71">
        <v>87960</v>
      </c>
      <c r="J131" s="77"/>
      <c r="K131" s="78">
        <v>8433860445</v>
      </c>
      <c r="L131" s="225"/>
      <c r="M131" s="77"/>
      <c r="N131" s="73"/>
      <c r="O131" s="67"/>
      <c r="P131" s="74"/>
      <c r="Q131" s="68"/>
      <c r="R131" s="68"/>
      <c r="S131" s="68" t="str">
        <f ca="1">IF(ISBLANK(Tableau1[[#This Row],[Date devis envoyé]]),"",TODAY()-Tableau1[[#This Row],[Date devis envoyé]])</f>
        <v/>
      </c>
      <c r="T131" s="73"/>
      <c r="U131" s="75"/>
      <c r="V131" s="149"/>
      <c r="W131" s="116"/>
      <c r="X131" s="118"/>
      <c r="Y131" s="75"/>
      <c r="Z131" s="120"/>
    </row>
    <row r="132" spans="1:26" x14ac:dyDescent="0.25">
      <c r="A132" s="57">
        <v>24</v>
      </c>
      <c r="B132" s="66" t="s">
        <v>18</v>
      </c>
      <c r="C132" s="67">
        <v>45148</v>
      </c>
      <c r="D132" s="68"/>
      <c r="E132" s="76" t="s">
        <v>10</v>
      </c>
      <c r="F132" s="222" t="s">
        <v>400</v>
      </c>
      <c r="G132" s="222" t="s">
        <v>485</v>
      </c>
      <c r="H132" s="222" t="s">
        <v>486</v>
      </c>
      <c r="I132" s="71">
        <v>44248</v>
      </c>
      <c r="J132" s="77"/>
      <c r="K132" s="78">
        <v>4273042385</v>
      </c>
      <c r="L132" s="225"/>
      <c r="M132" s="77"/>
      <c r="N132" s="73"/>
      <c r="O132" s="67"/>
      <c r="P132" s="74"/>
      <c r="Q132" s="68"/>
      <c r="R132" s="68"/>
      <c r="S132" s="68" t="str">
        <f ca="1">IF(ISBLANK(Tableau1[[#This Row],[Date devis envoyé]]),"",TODAY()-Tableau1[[#This Row],[Date devis envoyé]])</f>
        <v/>
      </c>
      <c r="T132" s="73"/>
      <c r="U132" s="75"/>
      <c r="V132" s="149"/>
      <c r="W132" s="116"/>
      <c r="X132" s="118"/>
      <c r="Y132" s="75"/>
      <c r="Z132" s="120"/>
    </row>
    <row r="133" spans="1:26" x14ac:dyDescent="0.25">
      <c r="A133" s="57">
        <v>23</v>
      </c>
      <c r="B133" s="66" t="s">
        <v>17</v>
      </c>
      <c r="C133" s="67">
        <v>45147</v>
      </c>
      <c r="D133" s="68"/>
      <c r="E133" s="76" t="s">
        <v>10</v>
      </c>
      <c r="F133" s="222" t="s">
        <v>552</v>
      </c>
      <c r="G133" s="222" t="s">
        <v>693</v>
      </c>
      <c r="H133" s="222" t="s">
        <v>357</v>
      </c>
      <c r="I133" s="71">
        <v>24419</v>
      </c>
      <c r="J133" s="77"/>
      <c r="K133" s="78">
        <v>2312147756</v>
      </c>
      <c r="L133" s="225"/>
      <c r="M133" s="77"/>
      <c r="N133" s="73"/>
      <c r="O133" s="67"/>
      <c r="P133" s="74"/>
      <c r="Q133" s="68"/>
      <c r="R133" s="68"/>
      <c r="S133" s="68" t="str">
        <f ca="1">IF(ISBLANK(Tableau1[[#This Row],[Date devis envoyé]]),"",TODAY()-Tableau1[[#This Row],[Date devis envoyé]])</f>
        <v/>
      </c>
      <c r="T133" s="73"/>
      <c r="U133" s="75"/>
      <c r="V133" s="149"/>
      <c r="W133" s="116"/>
      <c r="X133" s="118"/>
      <c r="Y133" s="75"/>
      <c r="Z133" s="120"/>
    </row>
    <row r="134" spans="1:26" x14ac:dyDescent="0.25">
      <c r="A134" s="57">
        <v>22</v>
      </c>
      <c r="B134" s="66" t="s">
        <v>17</v>
      </c>
      <c r="C134" s="67">
        <v>45147</v>
      </c>
      <c r="D134" s="68"/>
      <c r="E134" s="76" t="s">
        <v>7</v>
      </c>
      <c r="F134" s="222" t="s">
        <v>694</v>
      </c>
      <c r="G134" s="222" t="s">
        <v>326</v>
      </c>
      <c r="H134" s="222" t="s">
        <v>294</v>
      </c>
      <c r="I134" s="71">
        <v>75729</v>
      </c>
      <c r="J134" s="77"/>
      <c r="K134" s="78">
        <v>6863508995</v>
      </c>
      <c r="L134" s="225"/>
      <c r="M134" s="77"/>
      <c r="N134" s="73"/>
      <c r="O134" s="67"/>
      <c r="P134" s="74"/>
      <c r="Q134" s="68"/>
      <c r="R134" s="68"/>
      <c r="S134" s="68" t="str">
        <f ca="1">IF(ISBLANK(Tableau1[[#This Row],[Date devis envoyé]]),"",TODAY()-Tableau1[[#This Row],[Date devis envoyé]])</f>
        <v/>
      </c>
      <c r="T134" s="73"/>
      <c r="U134" s="75"/>
      <c r="V134" s="149"/>
      <c r="W134" s="116"/>
      <c r="X134" s="118"/>
      <c r="Y134" s="75"/>
      <c r="Z134" s="120"/>
    </row>
    <row r="135" spans="1:26" x14ac:dyDescent="0.25">
      <c r="A135" s="57">
        <v>21</v>
      </c>
      <c r="B135" s="66" t="s">
        <v>18</v>
      </c>
      <c r="C135" s="67">
        <v>45146</v>
      </c>
      <c r="D135" s="68"/>
      <c r="E135" s="76" t="s">
        <v>10</v>
      </c>
      <c r="F135" s="222" t="s">
        <v>601</v>
      </c>
      <c r="G135" s="222" t="s">
        <v>358</v>
      </c>
      <c r="H135" s="222" t="s">
        <v>327</v>
      </c>
      <c r="I135" s="71">
        <v>55147</v>
      </c>
      <c r="J135" s="77"/>
      <c r="K135" s="78">
        <v>4256705771</v>
      </c>
      <c r="L135" s="225"/>
      <c r="M135" s="77"/>
      <c r="N135" s="73"/>
      <c r="O135" s="67"/>
      <c r="P135" s="74"/>
      <c r="Q135" s="68"/>
      <c r="R135" s="68"/>
      <c r="S135" s="68" t="str">
        <f ca="1">IF(ISBLANK(Tableau1[[#This Row],[Date devis envoyé]]),"",TODAY()-Tableau1[[#This Row],[Date devis envoyé]])</f>
        <v/>
      </c>
      <c r="T135" s="73"/>
      <c r="U135" s="75"/>
      <c r="V135" s="149"/>
      <c r="W135" s="116"/>
      <c r="X135" s="118"/>
      <c r="Y135" s="75"/>
      <c r="Z135" s="120"/>
    </row>
    <row r="136" spans="1:26" x14ac:dyDescent="0.25">
      <c r="A136" s="57">
        <v>20</v>
      </c>
      <c r="B136" s="66" t="s">
        <v>18</v>
      </c>
      <c r="C136" s="67">
        <v>45146</v>
      </c>
      <c r="D136" s="68"/>
      <c r="E136" s="76" t="s">
        <v>7</v>
      </c>
      <c r="F136" s="222" t="s">
        <v>587</v>
      </c>
      <c r="G136" s="222" t="s">
        <v>695</v>
      </c>
      <c r="H136" s="222" t="s">
        <v>588</v>
      </c>
      <c r="I136" s="71">
        <v>93791</v>
      </c>
      <c r="J136" s="77"/>
      <c r="K136" s="78">
        <v>3922178636</v>
      </c>
      <c r="L136" s="225"/>
      <c r="M136" s="77"/>
      <c r="N136" s="73"/>
      <c r="O136" s="67"/>
      <c r="P136" s="74"/>
      <c r="Q136" s="68"/>
      <c r="R136" s="68"/>
      <c r="S136" s="68" t="str">
        <f ca="1">IF(ISBLANK(Tableau1[[#This Row],[Date devis envoyé]]),"",TODAY()-Tableau1[[#This Row],[Date devis envoyé]])</f>
        <v/>
      </c>
      <c r="T136" s="73"/>
      <c r="U136" s="75"/>
      <c r="V136" s="149"/>
      <c r="W136" s="116"/>
      <c r="X136" s="118"/>
      <c r="Y136" s="75"/>
      <c r="Z136" s="120"/>
    </row>
    <row r="137" spans="1:26" x14ac:dyDescent="0.25">
      <c r="A137" s="57">
        <v>19</v>
      </c>
      <c r="B137" s="66" t="s">
        <v>18</v>
      </c>
      <c r="C137" s="67">
        <v>45145</v>
      </c>
      <c r="D137" s="68"/>
      <c r="E137" s="76" t="s">
        <v>7</v>
      </c>
      <c r="F137" s="222" t="s">
        <v>696</v>
      </c>
      <c r="G137" s="222" t="s">
        <v>359</v>
      </c>
      <c r="H137" s="222" t="s">
        <v>487</v>
      </c>
      <c r="I137" s="71">
        <v>25030</v>
      </c>
      <c r="J137" s="77"/>
      <c r="K137" s="78">
        <v>7886547640</v>
      </c>
      <c r="L137" s="225"/>
      <c r="M137" s="77"/>
      <c r="N137" s="73"/>
      <c r="O137" s="67"/>
      <c r="P137" s="74"/>
      <c r="Q137" s="68"/>
      <c r="R137" s="68"/>
      <c r="S137" s="68" t="str">
        <f ca="1">IF(ISBLANK(Tableau1[[#This Row],[Date devis envoyé]]),"",TODAY()-Tableau1[[#This Row],[Date devis envoyé]])</f>
        <v/>
      </c>
      <c r="T137" s="73"/>
      <c r="U137" s="75"/>
      <c r="V137" s="149"/>
      <c r="W137" s="116"/>
      <c r="X137" s="118"/>
      <c r="Y137" s="75"/>
      <c r="Z137" s="120"/>
    </row>
    <row r="138" spans="1:26" x14ac:dyDescent="0.25">
      <c r="A138" s="57">
        <v>18</v>
      </c>
      <c r="B138" s="66" t="s">
        <v>18</v>
      </c>
      <c r="C138" s="67">
        <v>45145</v>
      </c>
      <c r="D138" s="68"/>
      <c r="E138" s="76" t="s">
        <v>10</v>
      </c>
      <c r="F138" s="222" t="s">
        <v>488</v>
      </c>
      <c r="G138" s="222" t="s">
        <v>489</v>
      </c>
      <c r="H138" s="222" t="s">
        <v>490</v>
      </c>
      <c r="I138" s="71">
        <v>39199</v>
      </c>
      <c r="J138" s="77"/>
      <c r="K138" s="78">
        <v>8691156628</v>
      </c>
      <c r="L138" s="225"/>
      <c r="M138" s="77"/>
      <c r="N138" s="73"/>
      <c r="O138" s="67"/>
      <c r="P138" s="74"/>
      <c r="Q138" s="68"/>
      <c r="R138" s="68"/>
      <c r="S138" s="68" t="str">
        <f ca="1">IF(ISBLANK(Tableau1[[#This Row],[Date devis envoyé]]),"",TODAY()-Tableau1[[#This Row],[Date devis envoyé]])</f>
        <v/>
      </c>
      <c r="T138" s="73"/>
      <c r="U138" s="75"/>
      <c r="V138" s="149"/>
      <c r="W138" s="116"/>
      <c r="X138" s="118"/>
      <c r="Y138" s="75"/>
      <c r="Z138" s="120"/>
    </row>
    <row r="139" spans="1:26" x14ac:dyDescent="0.25">
      <c r="A139" s="57">
        <v>17</v>
      </c>
      <c r="B139" s="66" t="s">
        <v>18</v>
      </c>
      <c r="C139" s="67">
        <v>45142</v>
      </c>
      <c r="D139" s="68"/>
      <c r="E139" s="76" t="s">
        <v>10</v>
      </c>
      <c r="F139" s="222" t="s">
        <v>360</v>
      </c>
      <c r="G139" s="222" t="s">
        <v>697</v>
      </c>
      <c r="H139" s="222" t="s">
        <v>401</v>
      </c>
      <c r="I139" s="71">
        <v>42560</v>
      </c>
      <c r="J139" s="77"/>
      <c r="K139" s="78">
        <v>6695474215</v>
      </c>
      <c r="L139" s="225"/>
      <c r="M139" s="77"/>
      <c r="N139" s="73"/>
      <c r="O139" s="67"/>
      <c r="P139" s="74"/>
      <c r="Q139" s="68"/>
      <c r="R139" s="68"/>
      <c r="S139" s="68" t="str">
        <f ca="1">IF(ISBLANK(Tableau1[[#This Row],[Date devis envoyé]]),"",TODAY()-Tableau1[[#This Row],[Date devis envoyé]])</f>
        <v/>
      </c>
      <c r="T139" s="73"/>
      <c r="U139" s="75"/>
      <c r="V139" s="149"/>
      <c r="W139" s="116"/>
      <c r="X139" s="118"/>
      <c r="Y139" s="75"/>
      <c r="Z139" s="120"/>
    </row>
    <row r="140" spans="1:26" x14ac:dyDescent="0.25">
      <c r="A140" s="57">
        <v>16</v>
      </c>
      <c r="B140" s="66" t="s">
        <v>17</v>
      </c>
      <c r="C140" s="67">
        <v>45142</v>
      </c>
      <c r="D140" s="68"/>
      <c r="E140" s="76" t="s">
        <v>10</v>
      </c>
      <c r="F140" s="222" t="s">
        <v>589</v>
      </c>
      <c r="G140" s="222" t="s">
        <v>590</v>
      </c>
      <c r="H140" s="222" t="s">
        <v>361</v>
      </c>
      <c r="I140" s="71">
        <v>93919</v>
      </c>
      <c r="J140" s="77"/>
      <c r="K140" s="78">
        <v>8795906108</v>
      </c>
      <c r="L140" s="225"/>
      <c r="M140" s="77"/>
      <c r="N140" s="73"/>
      <c r="O140" s="67"/>
      <c r="P140" s="74"/>
      <c r="Q140" s="68"/>
      <c r="R140" s="68"/>
      <c r="S140" s="68" t="str">
        <f ca="1">IF(ISBLANK(Tableau1[[#This Row],[Date devis envoyé]]),"",TODAY()-Tableau1[[#This Row],[Date devis envoyé]])</f>
        <v/>
      </c>
      <c r="T140" s="73"/>
      <c r="U140" s="75"/>
      <c r="V140" s="149"/>
      <c r="W140" s="116"/>
      <c r="X140" s="118"/>
      <c r="Y140" s="75"/>
      <c r="Z140" s="120"/>
    </row>
    <row r="141" spans="1:26" x14ac:dyDescent="0.25">
      <c r="A141" s="57">
        <v>15</v>
      </c>
      <c r="B141" s="66" t="s">
        <v>17</v>
      </c>
      <c r="C141" s="67">
        <v>45142</v>
      </c>
      <c r="D141" s="68"/>
      <c r="E141" s="76" t="s">
        <v>10</v>
      </c>
      <c r="F141" s="222" t="s">
        <v>698</v>
      </c>
      <c r="G141" s="222" t="s">
        <v>697</v>
      </c>
      <c r="H141" s="222" t="s">
        <v>491</v>
      </c>
      <c r="I141" s="71">
        <v>63861</v>
      </c>
      <c r="J141" s="77"/>
      <c r="K141" s="78">
        <v>1968058830</v>
      </c>
      <c r="L141" s="225"/>
      <c r="M141" s="77"/>
      <c r="N141" s="73"/>
      <c r="O141" s="67"/>
      <c r="P141" s="74"/>
      <c r="Q141" s="68"/>
      <c r="R141" s="68"/>
      <c r="S141" s="68" t="str">
        <f ca="1">IF(ISBLANK(Tableau1[[#This Row],[Date devis envoyé]]),"",TODAY()-Tableau1[[#This Row],[Date devis envoyé]])</f>
        <v/>
      </c>
      <c r="T141" s="73"/>
      <c r="U141" s="75"/>
      <c r="V141" s="149"/>
      <c r="W141" s="116"/>
      <c r="X141" s="118"/>
      <c r="Y141" s="75"/>
      <c r="Z141" s="120"/>
    </row>
    <row r="142" spans="1:26" x14ac:dyDescent="0.25">
      <c r="A142" s="57">
        <v>14</v>
      </c>
      <c r="B142" s="66" t="s">
        <v>17</v>
      </c>
      <c r="C142" s="67">
        <v>45142</v>
      </c>
      <c r="D142" s="68"/>
      <c r="E142" s="76" t="s">
        <v>10</v>
      </c>
      <c r="F142" s="222" t="s">
        <v>699</v>
      </c>
      <c r="G142" s="222" t="s">
        <v>590</v>
      </c>
      <c r="H142" s="222" t="s">
        <v>402</v>
      </c>
      <c r="I142" s="71">
        <v>86557</v>
      </c>
      <c r="J142" s="77"/>
      <c r="K142" s="78">
        <v>6183599487</v>
      </c>
      <c r="L142" s="225"/>
      <c r="M142" s="77"/>
      <c r="N142" s="73"/>
      <c r="O142" s="67"/>
      <c r="P142" s="74"/>
      <c r="Q142" s="68"/>
      <c r="R142" s="68"/>
      <c r="S142" s="68" t="str">
        <f ca="1">IF(ISBLANK(Tableau1[[#This Row],[Date devis envoyé]]),"",TODAY()-Tableau1[[#This Row],[Date devis envoyé]])</f>
        <v/>
      </c>
      <c r="T142" s="73"/>
      <c r="U142" s="75"/>
      <c r="V142" s="149"/>
      <c r="W142" s="116"/>
      <c r="X142" s="118"/>
      <c r="Y142" s="75"/>
      <c r="Z142" s="120"/>
    </row>
    <row r="143" spans="1:26" x14ac:dyDescent="0.25">
      <c r="A143" s="57">
        <v>13</v>
      </c>
      <c r="B143" s="66" t="s">
        <v>18</v>
      </c>
      <c r="C143" s="67">
        <v>45141</v>
      </c>
      <c r="D143" s="68"/>
      <c r="E143" s="76" t="s">
        <v>7</v>
      </c>
      <c r="F143" s="222" t="s">
        <v>403</v>
      </c>
      <c r="G143" s="222" t="s">
        <v>697</v>
      </c>
      <c r="H143" s="222" t="s">
        <v>404</v>
      </c>
      <c r="I143" s="71">
        <v>52656</v>
      </c>
      <c r="J143" s="77"/>
      <c r="K143" s="78">
        <v>6782038382</v>
      </c>
      <c r="L143" s="225"/>
      <c r="M143" s="77"/>
      <c r="N143" s="73"/>
      <c r="O143" s="67"/>
      <c r="P143" s="74"/>
      <c r="Q143" s="68"/>
      <c r="R143" s="68"/>
      <c r="S143" s="68" t="str">
        <f ca="1">IF(ISBLANK(Tableau1[[#This Row],[Date devis envoyé]]),"",TODAY()-Tableau1[[#This Row],[Date devis envoyé]])</f>
        <v/>
      </c>
      <c r="T143" s="73"/>
      <c r="U143" s="75"/>
      <c r="V143" s="149"/>
      <c r="W143" s="116"/>
      <c r="X143" s="118"/>
      <c r="Y143" s="75"/>
      <c r="Z143" s="120"/>
    </row>
    <row r="144" spans="1:26" x14ac:dyDescent="0.25">
      <c r="A144" s="57">
        <v>12</v>
      </c>
      <c r="B144" s="66" t="s">
        <v>18</v>
      </c>
      <c r="C144" s="67">
        <v>45141</v>
      </c>
      <c r="D144" s="68"/>
      <c r="E144" s="76" t="s">
        <v>7</v>
      </c>
      <c r="F144" s="222" t="s">
        <v>591</v>
      </c>
      <c r="G144" s="222" t="s">
        <v>590</v>
      </c>
      <c r="H144" s="222" t="s">
        <v>492</v>
      </c>
      <c r="I144" s="71">
        <v>83048</v>
      </c>
      <c r="J144" s="70"/>
      <c r="K144" s="79">
        <v>2984742019</v>
      </c>
      <c r="L144" s="225"/>
      <c r="M144" s="70"/>
      <c r="N144" s="73"/>
      <c r="O144" s="67"/>
      <c r="P144" s="74"/>
      <c r="Q144" s="68"/>
      <c r="R144" s="68"/>
      <c r="S144" s="68" t="str">
        <f ca="1">IF(ISBLANK(Tableau1[[#This Row],[Date devis envoyé]]),"",TODAY()-Tableau1[[#This Row],[Date devis envoyé]])</f>
        <v/>
      </c>
      <c r="T144" s="73"/>
      <c r="U144" s="75"/>
      <c r="V144" s="149"/>
      <c r="W144" s="116"/>
      <c r="X144" s="118"/>
      <c r="Y144" s="75"/>
      <c r="Z144" s="120"/>
    </row>
    <row r="145" spans="1:26" x14ac:dyDescent="0.25">
      <c r="A145" s="57">
        <v>11</v>
      </c>
      <c r="B145" s="66" t="s">
        <v>18</v>
      </c>
      <c r="C145" s="67">
        <v>45141</v>
      </c>
      <c r="D145" s="68"/>
      <c r="E145" s="76" t="s">
        <v>7</v>
      </c>
      <c r="F145" s="222" t="s">
        <v>309</v>
      </c>
      <c r="G145" s="222" t="s">
        <v>697</v>
      </c>
      <c r="H145" s="222" t="s">
        <v>592</v>
      </c>
      <c r="I145" s="71">
        <v>70349</v>
      </c>
      <c r="J145" s="77"/>
      <c r="K145" s="78">
        <v>8522600004</v>
      </c>
      <c r="L145" s="225"/>
      <c r="M145" s="77"/>
      <c r="N145" s="73"/>
      <c r="O145" s="67"/>
      <c r="P145" s="74"/>
      <c r="Q145" s="68"/>
      <c r="R145" s="68"/>
      <c r="S145" s="68" t="str">
        <f ca="1">IF(ISBLANK(Tableau1[[#This Row],[Date devis envoyé]]),"",TODAY()-Tableau1[[#This Row],[Date devis envoyé]])</f>
        <v/>
      </c>
      <c r="T145" s="73"/>
      <c r="U145" s="75"/>
      <c r="V145" s="149"/>
      <c r="W145" s="116"/>
      <c r="X145" s="118"/>
      <c r="Y145" s="75"/>
      <c r="Z145" s="120"/>
    </row>
    <row r="146" spans="1:26" x14ac:dyDescent="0.25">
      <c r="A146" s="57">
        <v>10</v>
      </c>
      <c r="B146" s="66" t="s">
        <v>18</v>
      </c>
      <c r="C146" s="67">
        <v>45141</v>
      </c>
      <c r="D146" s="68"/>
      <c r="E146" s="76" t="s">
        <v>10</v>
      </c>
      <c r="F146" s="222" t="s">
        <v>405</v>
      </c>
      <c r="G146" s="222" t="s">
        <v>700</v>
      </c>
      <c r="H146" s="222" t="s">
        <v>701</v>
      </c>
      <c r="I146" s="71">
        <v>94135</v>
      </c>
      <c r="J146" s="77"/>
      <c r="K146" s="78">
        <v>4248736824</v>
      </c>
      <c r="L146" s="225"/>
      <c r="M146" s="77"/>
      <c r="N146" s="73"/>
      <c r="O146" s="67"/>
      <c r="P146" s="74"/>
      <c r="Q146" s="68"/>
      <c r="R146" s="68"/>
      <c r="S146" s="68" t="str">
        <f ca="1">IF(ISBLANK(Tableau1[[#This Row],[Date devis envoyé]]),"",TODAY()-Tableau1[[#This Row],[Date devis envoyé]])</f>
        <v/>
      </c>
      <c r="T146" s="73"/>
      <c r="U146" s="75"/>
      <c r="V146" s="149"/>
      <c r="W146" s="116"/>
      <c r="X146" s="118"/>
      <c r="Y146" s="75"/>
      <c r="Z146" s="120"/>
    </row>
    <row r="147" spans="1:26" x14ac:dyDescent="0.25">
      <c r="A147" s="57">
        <v>9</v>
      </c>
      <c r="B147" s="66" t="s">
        <v>17</v>
      </c>
      <c r="C147" s="67">
        <v>45141</v>
      </c>
      <c r="D147" s="68"/>
      <c r="E147" s="76" t="s">
        <v>7</v>
      </c>
      <c r="F147" s="222" t="s">
        <v>362</v>
      </c>
      <c r="G147" s="222" t="s">
        <v>406</v>
      </c>
      <c r="H147" s="222" t="s">
        <v>593</v>
      </c>
      <c r="I147" s="71">
        <v>84664</v>
      </c>
      <c r="J147" s="77"/>
      <c r="K147" s="78">
        <v>4326436858</v>
      </c>
      <c r="L147" s="225"/>
      <c r="M147" s="77"/>
      <c r="N147" s="73"/>
      <c r="O147" s="67"/>
      <c r="P147" s="74"/>
      <c r="Q147" s="68"/>
      <c r="R147" s="68"/>
      <c r="S147" s="68" t="str">
        <f ca="1">IF(ISBLANK(Tableau1[[#This Row],[Date devis envoyé]]),"",TODAY()-Tableau1[[#This Row],[Date devis envoyé]])</f>
        <v/>
      </c>
      <c r="T147" s="73"/>
      <c r="U147" s="75"/>
      <c r="V147" s="149"/>
      <c r="W147" s="116"/>
      <c r="X147" s="118"/>
      <c r="Y147" s="75"/>
      <c r="Z147" s="120"/>
    </row>
    <row r="148" spans="1:26" x14ac:dyDescent="0.25">
      <c r="A148" s="57">
        <v>8</v>
      </c>
      <c r="B148" s="66" t="s">
        <v>17</v>
      </c>
      <c r="C148" s="67">
        <v>45140</v>
      </c>
      <c r="D148" s="68"/>
      <c r="E148" s="76" t="s">
        <v>7</v>
      </c>
      <c r="F148" s="222" t="s">
        <v>702</v>
      </c>
      <c r="G148" s="222" t="s">
        <v>594</v>
      </c>
      <c r="H148" s="222" t="s">
        <v>493</v>
      </c>
      <c r="I148" s="71">
        <v>90787</v>
      </c>
      <c r="J148" s="77"/>
      <c r="K148" s="78">
        <v>3474354757</v>
      </c>
      <c r="L148" s="225"/>
      <c r="M148" s="80"/>
      <c r="N148" s="73"/>
      <c r="O148" s="67"/>
      <c r="P148" s="74"/>
      <c r="Q148" s="68"/>
      <c r="R148" s="68"/>
      <c r="S148" s="68" t="str">
        <f ca="1">IF(ISBLANK(Tableau1[[#This Row],[Date devis envoyé]]),"",TODAY()-Tableau1[[#This Row],[Date devis envoyé]])</f>
        <v/>
      </c>
      <c r="T148" s="73"/>
      <c r="U148" s="75"/>
      <c r="V148" s="149"/>
      <c r="W148" s="116"/>
      <c r="X148" s="118"/>
      <c r="Y148" s="75"/>
      <c r="Z148" s="120"/>
    </row>
    <row r="149" spans="1:26" x14ac:dyDescent="0.25">
      <c r="A149" s="57">
        <v>7</v>
      </c>
      <c r="B149" s="66" t="s">
        <v>17</v>
      </c>
      <c r="C149" s="67">
        <v>45140</v>
      </c>
      <c r="D149" s="68"/>
      <c r="E149" s="76" t="s">
        <v>10</v>
      </c>
      <c r="F149" s="222" t="s">
        <v>703</v>
      </c>
      <c r="G149" s="222" t="s">
        <v>595</v>
      </c>
      <c r="H149" s="222" t="s">
        <v>704</v>
      </c>
      <c r="I149" s="71">
        <v>25402</v>
      </c>
      <c r="J149" s="77"/>
      <c r="K149" s="78">
        <v>4043606667</v>
      </c>
      <c r="L149" s="225"/>
      <c r="M149" s="77"/>
      <c r="N149" s="73"/>
      <c r="O149" s="67"/>
      <c r="P149" s="74"/>
      <c r="Q149" s="68"/>
      <c r="R149" s="68"/>
      <c r="S149" s="68" t="str">
        <f ca="1">IF(ISBLANK(Tableau1[[#This Row],[Date devis envoyé]]),"",TODAY()-Tableau1[[#This Row],[Date devis envoyé]])</f>
        <v/>
      </c>
      <c r="T149" s="73"/>
      <c r="U149" s="75"/>
      <c r="V149" s="149"/>
      <c r="W149" s="116"/>
      <c r="X149" s="118"/>
      <c r="Y149" s="75"/>
      <c r="Z149" s="120"/>
    </row>
    <row r="150" spans="1:26" x14ac:dyDescent="0.25">
      <c r="A150" s="57">
        <v>6</v>
      </c>
      <c r="B150" s="66" t="s">
        <v>18</v>
      </c>
      <c r="C150" s="67">
        <v>45140</v>
      </c>
      <c r="D150" s="68"/>
      <c r="E150" s="76" t="s">
        <v>10</v>
      </c>
      <c r="F150" s="222" t="s">
        <v>494</v>
      </c>
      <c r="G150" s="222" t="s">
        <v>705</v>
      </c>
      <c r="H150" s="222" t="s">
        <v>396</v>
      </c>
      <c r="I150" s="71">
        <v>54404</v>
      </c>
      <c r="J150" s="77"/>
      <c r="K150" s="78">
        <v>1469373178</v>
      </c>
      <c r="L150" s="225"/>
      <c r="M150" s="77"/>
      <c r="N150" s="73"/>
      <c r="O150" s="67"/>
      <c r="P150" s="74"/>
      <c r="Q150" s="68"/>
      <c r="R150" s="68"/>
      <c r="S150" s="68" t="str">
        <f ca="1">IF(ISBLANK(Tableau1[[#This Row],[Date devis envoyé]]),"",TODAY()-Tableau1[[#This Row],[Date devis envoyé]])</f>
        <v/>
      </c>
      <c r="T150" s="73"/>
      <c r="U150" s="75"/>
      <c r="V150" s="149"/>
      <c r="W150" s="116"/>
      <c r="X150" s="118"/>
      <c r="Y150" s="75"/>
      <c r="Z150" s="120"/>
    </row>
    <row r="151" spans="1:26" x14ac:dyDescent="0.25">
      <c r="A151" s="57">
        <v>5</v>
      </c>
      <c r="B151" s="66" t="s">
        <v>18</v>
      </c>
      <c r="C151" s="67">
        <v>45140</v>
      </c>
      <c r="D151" s="68"/>
      <c r="E151" s="76" t="s">
        <v>10</v>
      </c>
      <c r="F151" s="222" t="s">
        <v>706</v>
      </c>
      <c r="G151" s="222" t="s">
        <v>363</v>
      </c>
      <c r="H151" s="222" t="s">
        <v>707</v>
      </c>
      <c r="I151" s="71">
        <v>59344</v>
      </c>
      <c r="J151" s="77"/>
      <c r="K151" s="78">
        <v>7405598305</v>
      </c>
      <c r="L151" s="225"/>
      <c r="M151" s="77"/>
      <c r="N151" s="73"/>
      <c r="O151" s="67"/>
      <c r="P151" s="74"/>
      <c r="Q151" s="68"/>
      <c r="R151" s="68"/>
      <c r="S151" s="68" t="str">
        <f ca="1">IF(ISBLANK(Tableau1[[#This Row],[Date devis envoyé]]),"",TODAY()-Tableau1[[#This Row],[Date devis envoyé]])</f>
        <v/>
      </c>
      <c r="T151" s="73"/>
      <c r="U151" s="75"/>
      <c r="V151" s="149"/>
      <c r="W151" s="116"/>
      <c r="X151" s="118"/>
      <c r="Y151" s="75"/>
      <c r="Z151" s="120"/>
    </row>
    <row r="152" spans="1:26" ht="30" x14ac:dyDescent="0.25">
      <c r="A152" s="57">
        <v>4</v>
      </c>
      <c r="B152" s="66" t="s">
        <v>17</v>
      </c>
      <c r="C152" s="67">
        <v>45140</v>
      </c>
      <c r="D152" s="68"/>
      <c r="E152" s="69" t="s">
        <v>68</v>
      </c>
      <c r="F152" s="222" t="s">
        <v>495</v>
      </c>
      <c r="G152" s="222" t="s">
        <v>449</v>
      </c>
      <c r="H152" s="222" t="s">
        <v>407</v>
      </c>
      <c r="I152" s="71">
        <v>15710</v>
      </c>
      <c r="J152" s="77"/>
      <c r="K152" s="78">
        <v>8374885074</v>
      </c>
      <c r="L152" s="225"/>
      <c r="M152" s="81"/>
      <c r="N152" s="73"/>
      <c r="O152" s="67"/>
      <c r="P152" s="74"/>
      <c r="Q152" s="68"/>
      <c r="R152" s="68"/>
      <c r="S152" s="68" t="str">
        <f ca="1">IF(ISBLANK(Tableau1[[#This Row],[Date devis envoyé]]),"",TODAY()-Tableau1[[#This Row],[Date devis envoyé]])</f>
        <v/>
      </c>
      <c r="T152" s="73"/>
      <c r="U152" s="75"/>
      <c r="V152" s="149"/>
      <c r="W152" s="116"/>
      <c r="X152" s="118"/>
      <c r="Y152" s="75"/>
      <c r="Z152" s="120"/>
    </row>
    <row r="153" spans="1:26" x14ac:dyDescent="0.25">
      <c r="A153" s="57">
        <v>3</v>
      </c>
      <c r="B153" s="66" t="s">
        <v>18</v>
      </c>
      <c r="C153" s="67">
        <v>45139</v>
      </c>
      <c r="D153" s="68"/>
      <c r="E153" s="76" t="s">
        <v>10</v>
      </c>
      <c r="F153" s="222" t="s">
        <v>496</v>
      </c>
      <c r="G153" s="222" t="s">
        <v>497</v>
      </c>
      <c r="H153" s="222" t="s">
        <v>708</v>
      </c>
      <c r="I153" s="71">
        <v>76686</v>
      </c>
      <c r="J153" s="77"/>
      <c r="K153" s="78">
        <v>6609297391</v>
      </c>
      <c r="L153" s="225"/>
      <c r="M153" s="77"/>
      <c r="N153" s="73"/>
      <c r="O153" s="67"/>
      <c r="P153" s="74"/>
      <c r="Q153" s="68"/>
      <c r="R153" s="68"/>
      <c r="S153" s="68" t="str">
        <f ca="1">IF(ISBLANK(Tableau1[[#This Row],[Date devis envoyé]]),"",TODAY()-Tableau1[[#This Row],[Date devis envoyé]])</f>
        <v/>
      </c>
      <c r="T153" s="73"/>
      <c r="U153" s="75"/>
      <c r="V153" s="149"/>
      <c r="W153" s="116"/>
      <c r="X153" s="118"/>
      <c r="Y153" s="75"/>
      <c r="Z153" s="120"/>
    </row>
    <row r="154" spans="1:26" x14ac:dyDescent="0.25">
      <c r="A154" s="57">
        <v>2</v>
      </c>
      <c r="B154" s="66" t="s">
        <v>18</v>
      </c>
      <c r="C154" s="67">
        <v>45139</v>
      </c>
      <c r="D154" s="68"/>
      <c r="E154" s="76" t="s">
        <v>10</v>
      </c>
      <c r="F154" s="222" t="s">
        <v>709</v>
      </c>
      <c r="G154" s="222" t="s">
        <v>498</v>
      </c>
      <c r="H154" s="222" t="s">
        <v>328</v>
      </c>
      <c r="I154" s="71">
        <v>37208</v>
      </c>
      <c r="J154" s="70"/>
      <c r="K154" s="98">
        <v>2524924025</v>
      </c>
      <c r="L154" s="225"/>
      <c r="M154" s="70"/>
      <c r="N154" s="73"/>
      <c r="O154" s="67"/>
      <c r="P154" s="74"/>
      <c r="Q154" s="68"/>
      <c r="R154" s="68"/>
      <c r="S154" s="68" t="str">
        <f ca="1">IF(ISBLANK(Tableau1[[#This Row],[Date devis envoyé]]),"",TODAY()-Tableau1[[#This Row],[Date devis envoyé]])</f>
        <v/>
      </c>
      <c r="T154" s="73"/>
      <c r="U154" s="75"/>
      <c r="V154" s="149"/>
      <c r="W154" s="116"/>
      <c r="X154" s="118"/>
      <c r="Y154" s="75"/>
      <c r="Z154" s="120"/>
    </row>
    <row r="155" spans="1:26" x14ac:dyDescent="0.25">
      <c r="A155" s="57">
        <v>1</v>
      </c>
      <c r="B155" s="66" t="s">
        <v>18</v>
      </c>
      <c r="C155" s="67">
        <v>45139</v>
      </c>
      <c r="D155" s="68"/>
      <c r="E155" s="76" t="s">
        <v>10</v>
      </c>
      <c r="F155" s="222" t="s">
        <v>499</v>
      </c>
      <c r="G155" s="222" t="s">
        <v>408</v>
      </c>
      <c r="H155" s="222" t="s">
        <v>596</v>
      </c>
      <c r="I155" s="71">
        <v>92327</v>
      </c>
      <c r="J155" s="77"/>
      <c r="K155" s="78">
        <v>6046269155</v>
      </c>
      <c r="L155" s="225"/>
      <c r="M155" s="68"/>
      <c r="N155" s="73"/>
      <c r="O155" s="67"/>
      <c r="P155" s="74"/>
      <c r="Q155" s="68"/>
      <c r="R155" s="68"/>
      <c r="S155" s="68" t="str">
        <f ca="1">IF(ISBLANK(Tableau1[[#This Row],[Date devis envoyé]]),"",TODAY()-Tableau1[[#This Row],[Date devis envoyé]])</f>
        <v/>
      </c>
      <c r="T155" s="73"/>
      <c r="U155" s="75"/>
      <c r="V155" s="149"/>
      <c r="W155" s="116"/>
      <c r="X155" s="118"/>
      <c r="Y155" s="75"/>
      <c r="Z155" s="120"/>
    </row>
  </sheetData>
  <sortState xmlns:xlrd2="http://schemas.microsoft.com/office/spreadsheetml/2017/richdata2" ref="C129:Z142">
    <sortCondition ref="C5:C142"/>
  </sortState>
  <mergeCells count="4">
    <mergeCell ref="W3:Z3"/>
    <mergeCell ref="F1:F2"/>
    <mergeCell ref="G1:H2"/>
    <mergeCell ref="N3:V3"/>
  </mergeCells>
  <phoneticPr fontId="4" type="noConversion"/>
  <conditionalFormatting sqref="B6:B155">
    <cfRule type="containsText" dxfId="11" priority="1" operator="containsText" text="SDS">
      <formula>NOT(ISERROR(SEARCH("SDS",B6)))</formula>
    </cfRule>
    <cfRule type="containsText" dxfId="10" priority="3" operator="containsText" text="CA">
      <formula>NOT(ISERROR(SEARCH("CA",B6)))</formula>
    </cfRule>
  </conditionalFormatting>
  <conditionalFormatting sqref="S6:T155">
    <cfRule type="expression" dxfId="9" priority="12">
      <formula>IF($S6&lt;&gt;"",$S6&gt;=30)</formula>
    </cfRule>
    <cfRule type="expression" dxfId="8" priority="13">
      <formula>IF($S6&lt;&gt;"",$S6&gt;=7)</formula>
    </cfRule>
  </conditionalFormatting>
  <conditionalFormatting sqref="C6:Z155">
    <cfRule type="expression" dxfId="7" priority="85">
      <formula>#REF!="Invalidé"</formula>
    </cfRule>
    <cfRule type="expression" dxfId="6" priority="86">
      <formula>#REF!="Perdu"</formula>
    </cfRule>
    <cfRule type="expression" dxfId="5" priority="87">
      <formula>#REF!="Reporté"</formula>
    </cfRule>
  </conditionalFormatting>
  <conditionalFormatting sqref="C6:Z155">
    <cfRule type="expression" dxfId="4" priority="101">
      <formula>$U6&gt;1/8/23</formula>
    </cfRule>
    <cfRule type="expression" dxfId="3" priority="102">
      <formula>$T6&gt;1/8/23</formula>
    </cfRule>
    <cfRule type="expression" dxfId="2" priority="103">
      <formula>$N6&gt;1/8/23</formula>
    </cfRule>
    <cfRule type="expression" dxfId="1" priority="104">
      <formula>$O6&gt;1/8/23</formula>
    </cfRule>
  </conditionalFormatting>
  <dataValidations count="5">
    <dataValidation type="list" allowBlank="1" showInputMessage="1" showErrorMessage="1" sqref="S156:S1048576 R1:R2 R4:R1048576" xr:uid="{B9741202-93BA-4E0F-B796-91ADB95E8C39}">
      <formula1>"OC,MO"</formula1>
    </dataValidation>
    <dataValidation type="list" allowBlank="1" showInputMessage="1" showErrorMessage="1" sqref="B6:B155" xr:uid="{6511A63F-5CC1-492F-A885-EE3F90976694}">
      <formula1>"CA,SDS"</formula1>
    </dataValidation>
    <dataValidation type="list" allowBlank="1" showInputMessage="1" showErrorMessage="1" sqref="Y6:Y155" xr:uid="{05E84F21-87E3-4F66-8992-99335E9BA0BD}">
      <formula1>"Mono,Tri"</formula1>
    </dataValidation>
    <dataValidation type="list" allowBlank="1" showInputMessage="1" showErrorMessage="1" sqref="F1:F2" xr:uid="{F834C883-7AC1-4538-A352-B13E7643D0F4}">
      <formula1>$F$6:$F$155</formula1>
    </dataValidation>
    <dataValidation type="list" allowBlank="1" showInputMessage="1" showErrorMessage="1" sqref="E5:E1048576" xr:uid="{A1B7C895-24FD-4822-8D3D-71A19B96FAAB}">
      <mc:AlternateContent xmlns:x12ac="http://schemas.microsoft.com/office/spreadsheetml/2011/1/ac" xmlns:mc="http://schemas.openxmlformats.org/markup-compatibility/2006">
        <mc:Choice Requires="x12ac">
          <x12ac:list>Mr,Mme,"Mme, Mr"</x12ac:list>
        </mc:Choice>
        <mc:Fallback>
          <formula1>"Mr,Mme,Mme, Mr"</formula1>
        </mc:Fallback>
      </mc:AlternateContent>
    </dataValidation>
  </dataValidations>
  <pageMargins left="0.7" right="0.7" top="0.75" bottom="0.75" header="0.3" footer="0.3"/>
  <pageSetup paperSize="9" orientation="portrait" r:id="rId1"/>
  <ignoredErrors>
    <ignoredError sqref="E5 R5" listDataValidation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17732-3BF9-4878-BC76-3F8D85465EA8}">
  <sheetPr codeName="Feuil3">
    <tabColor rgb="FF00B0F0"/>
  </sheetPr>
  <dimension ref="A3:H29"/>
  <sheetViews>
    <sheetView zoomScale="70" zoomScaleNormal="70" workbookViewId="0">
      <selection activeCell="B25" sqref="B25"/>
    </sheetView>
  </sheetViews>
  <sheetFormatPr baseColWidth="10" defaultRowHeight="15" x14ac:dyDescent="0.25"/>
  <cols>
    <col min="1" max="1" width="10" customWidth="1"/>
    <col min="2" max="2" width="9.7109375" customWidth="1"/>
    <col min="3" max="3" width="19.28515625" customWidth="1"/>
    <col min="4" max="4" width="16.7109375" customWidth="1"/>
    <col min="5" max="5" width="7.42578125" customWidth="1"/>
    <col min="6" max="6" width="6.42578125" style="12" customWidth="1"/>
    <col min="7" max="7" width="6.85546875" customWidth="1"/>
    <col min="8" max="8" width="10.140625" customWidth="1"/>
  </cols>
  <sheetData>
    <row r="3" spans="1:8" x14ac:dyDescent="0.25">
      <c r="D3" s="9"/>
    </row>
    <row r="4" spans="1:8" s="24" customFormat="1" ht="23.25" x14ac:dyDescent="0.25">
      <c r="C4" s="44" t="s">
        <v>53</v>
      </c>
      <c r="E4" s="44"/>
      <c r="F4" s="25"/>
    </row>
    <row r="5" spans="1:8" s="24" customFormat="1" ht="50.45" customHeight="1" x14ac:dyDescent="0.25">
      <c r="A5" s="26" t="s">
        <v>25</v>
      </c>
      <c r="B5" s="133" t="str">
        <f>IFERROR(IF(VLOOKUP('Contacts clients'!F1,'Clone Contacts Clients'!A3:AE1001,6,0)=0,"",VLOOKUP('Contacts clients'!F1,'Clone Contacts Clients'!A3:AE1001,6,0)),"")</f>
        <v/>
      </c>
      <c r="C5" s="125" t="e">
        <f>VLOOKUP('Contacts clients'!F1,'Clone Contacts Clients'!A3:AE1001,1,0)</f>
        <v>#N/A</v>
      </c>
      <c r="D5" s="121" t="str">
        <f>IFERROR(IF(VLOOKUP('Contacts clients'!F1,'Clone Contacts Clients'!A3:AE1001,7,0)=0,"",VLOOKUP('Contacts clients'!F1,'Clone Contacts Clients'!A3:AE1001,7,0)),"")</f>
        <v/>
      </c>
      <c r="E5" s="47" t="s">
        <v>57</v>
      </c>
      <c r="F5" s="88" t="e">
        <f>VLOOKUP('Contacts clients'!F1,'Clone Contacts Clients'!A1:AE1001,2,0)</f>
        <v>#N/A</v>
      </c>
      <c r="G5" s="46" t="s">
        <v>59</v>
      </c>
      <c r="H5" s="89" t="e">
        <f>VLOOKUP('Contacts clients'!F1,'Clone Contacts Clients'!A1:AE1001,3,0)</f>
        <v>#N/A</v>
      </c>
    </row>
    <row r="6" spans="1:8" s="49" customFormat="1" ht="50.45" customHeight="1" x14ac:dyDescent="0.25">
      <c r="A6" s="48" t="s">
        <v>29</v>
      </c>
      <c r="B6" s="171" t="e">
        <f>VLOOKUP('Contacts clients'!F1,'Clone Contacts Clients'!A1:AE1001,8,0)</f>
        <v>#N/A</v>
      </c>
      <c r="C6" s="171"/>
      <c r="D6" s="171"/>
      <c r="E6" s="42" t="s">
        <v>19</v>
      </c>
      <c r="F6" s="90" t="e">
        <f>VLOOKUP('Contacts clients'!F1,'Clone Contacts Clients'!A1:AE1001,4,0)</f>
        <v>#N/A</v>
      </c>
      <c r="G6" s="45" t="s">
        <v>40</v>
      </c>
      <c r="H6" s="91" t="str">
        <f>IFERROR(IF(VLOOKUP('Contacts clients'!F1,'Clone Contacts Clients'!A1:AE1001,14,0)=0,"",VLOOKUP('Contacts clients'!F1,'Clone Contacts Clients'!A1:AE1001,14,0)),"")</f>
        <v/>
      </c>
    </row>
    <row r="7" spans="1:8" s="24" customFormat="1" ht="27" customHeight="1" x14ac:dyDescent="0.25">
      <c r="A7" s="27" t="s">
        <v>58</v>
      </c>
      <c r="B7" s="92" t="e">
        <f>VLOOKUP('Contacts clients'!F1,'Clone Contacts Clients'!A1:AE1001,9,0)</f>
        <v>#N/A</v>
      </c>
      <c r="C7" s="175" t="e">
        <f>VLOOKUP('Contacts clients'!F1,'Clone Contacts Clients'!A1:AE1001,10,0)</f>
        <v>#N/A</v>
      </c>
      <c r="D7" s="175"/>
      <c r="E7" s="42" t="s">
        <v>32</v>
      </c>
      <c r="F7" s="179" t="e">
        <f>VLOOKUP('Contacts clients'!F1,'Clone Contacts Clients'!A1:AE1001,5,0)</f>
        <v>#N/A</v>
      </c>
      <c r="G7" s="179"/>
      <c r="H7" s="180"/>
    </row>
    <row r="8" spans="1:8" s="24" customFormat="1" ht="27" customHeight="1" x14ac:dyDescent="0.25">
      <c r="A8" s="27" t="s">
        <v>31</v>
      </c>
      <c r="B8" s="172" t="e">
        <f>VLOOKUP('Contacts clients'!F1,'Clone Contacts Clients'!A1:AE1001,11,0)</f>
        <v>#N/A</v>
      </c>
      <c r="C8" s="172"/>
      <c r="D8" s="172"/>
      <c r="E8" s="42"/>
      <c r="F8" s="33"/>
      <c r="G8" s="34"/>
      <c r="H8" s="35"/>
    </row>
    <row r="9" spans="1:8" s="24" customFormat="1" ht="27" customHeight="1" x14ac:dyDescent="0.25">
      <c r="A9" s="28" t="s">
        <v>5</v>
      </c>
      <c r="B9" s="143" t="e">
        <f>VLOOKUP('Contacts clients'!F1,'Clone Contacts Clients'!A1:AE1001,12,0)</f>
        <v>#N/A</v>
      </c>
      <c r="C9" s="143"/>
      <c r="D9" s="143"/>
      <c r="E9" s="30"/>
      <c r="F9" s="50"/>
      <c r="G9" s="50"/>
      <c r="H9" s="51"/>
    </row>
    <row r="10" spans="1:8" s="24" customFormat="1" ht="23.25" x14ac:dyDescent="0.25">
      <c r="C10" s="44" t="s">
        <v>54</v>
      </c>
      <c r="E10" s="44"/>
      <c r="F10" s="25"/>
    </row>
    <row r="11" spans="1:8" s="36" customFormat="1" ht="27" customHeight="1" x14ac:dyDescent="0.35">
      <c r="A11" s="176" t="s">
        <v>41</v>
      </c>
      <c r="B11" s="177"/>
      <c r="C11" s="178" t="str">
        <f>IFERROR(IF(VLOOKUP('Contacts clients'!F1,'Clone Contacts Clients'!A3:AE1001,27,0)=0,"",VLOOKUP('Contacts clients'!F1,'Clone Contacts Clients'!A3:AE1001,27,0)),"")</f>
        <v/>
      </c>
      <c r="D11" s="178"/>
      <c r="E11" s="93"/>
      <c r="F11" s="94"/>
      <c r="G11" s="93"/>
      <c r="H11" s="95"/>
    </row>
    <row r="12" spans="1:8" s="36" customFormat="1" ht="27" customHeight="1" x14ac:dyDescent="0.35">
      <c r="A12" s="173" t="s">
        <v>42</v>
      </c>
      <c r="B12" s="174"/>
      <c r="C12" s="127" t="str">
        <f>IFERROR(IF(VLOOKUP('Contacts clients'!F1,'Clone Contacts Clients'!A3:AE1001,28,0)=0,"",VLOOKUP('Contacts clients'!F1,'Clone Contacts Clients'!A3:AE1001,28,0)),"")</f>
        <v/>
      </c>
      <c r="F12" s="37"/>
      <c r="H12" s="38"/>
    </row>
    <row r="13" spans="1:8" s="36" customFormat="1" ht="27" customHeight="1" x14ac:dyDescent="0.35">
      <c r="A13" s="173" t="s">
        <v>36</v>
      </c>
      <c r="B13" s="174"/>
      <c r="C13" s="126" t="str">
        <f>IFERROR(IF(VLOOKUP('Contacts clients'!F1,'Clone Contacts Clients'!A3:AE1001,29,0)=0,"",VLOOKUP('Contacts clients'!F1,'Clone Contacts Clients'!A3:AE1001,29,0)),"")</f>
        <v/>
      </c>
      <c r="F13" s="37"/>
      <c r="H13" s="38"/>
    </row>
    <row r="14" spans="1:8" s="36" customFormat="1" ht="27" customHeight="1" x14ac:dyDescent="0.35">
      <c r="A14" s="173" t="s">
        <v>37</v>
      </c>
      <c r="B14" s="174"/>
      <c r="C14" s="126" t="str">
        <f>IFERROR(IF(VLOOKUP('Contacts clients'!F1,'Clone Contacts Clients'!A3:AE1001,30,0)=0,"",VLOOKUP('Contacts clients'!F1,'Clone Contacts Clients'!A3:AE1001,30,0)),"")</f>
        <v/>
      </c>
      <c r="D14" s="96"/>
      <c r="F14" s="37"/>
      <c r="H14" s="38"/>
    </row>
    <row r="15" spans="1:8" s="36" customFormat="1" ht="27" customHeight="1" x14ac:dyDescent="0.35">
      <c r="A15" s="173" t="s">
        <v>45</v>
      </c>
      <c r="B15" s="174"/>
      <c r="C15" s="96"/>
      <c r="D15" s="42" t="s">
        <v>46</v>
      </c>
      <c r="E15" s="123"/>
      <c r="F15" s="37"/>
      <c r="H15" s="38"/>
    </row>
    <row r="16" spans="1:8" s="36" customFormat="1" ht="27" customHeight="1" x14ac:dyDescent="0.35">
      <c r="A16" s="173" t="s">
        <v>47</v>
      </c>
      <c r="B16" s="174"/>
      <c r="F16" s="37"/>
      <c r="H16" s="38"/>
    </row>
    <row r="17" spans="1:8" s="36" customFormat="1" ht="27" customHeight="1" x14ac:dyDescent="0.35">
      <c r="A17" s="181" t="s">
        <v>48</v>
      </c>
      <c r="B17" s="182"/>
      <c r="C17" s="182"/>
      <c r="D17" s="39"/>
      <c r="E17" s="39"/>
      <c r="F17" s="40"/>
      <c r="G17" s="39"/>
      <c r="H17" s="41"/>
    </row>
    <row r="18" spans="1:8" s="24" customFormat="1" ht="23.25" x14ac:dyDescent="0.25">
      <c r="C18" s="44" t="s">
        <v>55</v>
      </c>
      <c r="E18" s="44"/>
      <c r="F18" s="25"/>
    </row>
    <row r="19" spans="1:8" s="36" customFormat="1" ht="27" customHeight="1" x14ac:dyDescent="0.35">
      <c r="A19" s="176" t="s">
        <v>43</v>
      </c>
      <c r="B19" s="177"/>
      <c r="C19" s="147"/>
      <c r="D19" s="43" t="s">
        <v>44</v>
      </c>
      <c r="E19" s="169"/>
      <c r="F19" s="169"/>
      <c r="G19" s="169"/>
      <c r="H19" s="170"/>
    </row>
    <row r="20" spans="1:8" s="36" customFormat="1" ht="27" customHeight="1" x14ac:dyDescent="0.35">
      <c r="A20" s="27" t="s">
        <v>49</v>
      </c>
      <c r="B20" s="42"/>
      <c r="C20" s="96"/>
      <c r="D20" s="153"/>
      <c r="E20" s="153"/>
      <c r="F20" s="37"/>
      <c r="H20" s="38"/>
    </row>
    <row r="21" spans="1:8" s="36" customFormat="1" ht="27" customHeight="1" x14ac:dyDescent="0.35">
      <c r="A21" s="27" t="s">
        <v>50</v>
      </c>
      <c r="B21" s="42"/>
      <c r="C21" s="96"/>
      <c r="F21" s="37"/>
      <c r="H21" s="38"/>
    </row>
    <row r="22" spans="1:8" s="36" customFormat="1" ht="27" customHeight="1" x14ac:dyDescent="0.35">
      <c r="A22" s="27" t="s">
        <v>51</v>
      </c>
      <c r="B22" s="42"/>
      <c r="C22" s="167"/>
      <c r="D22" s="167"/>
      <c r="E22" s="167"/>
      <c r="F22" s="167"/>
      <c r="G22" s="167"/>
      <c r="H22" s="168"/>
    </row>
    <row r="23" spans="1:8" s="24" customFormat="1" ht="27" customHeight="1" x14ac:dyDescent="0.35">
      <c r="A23" s="28" t="s">
        <v>52</v>
      </c>
      <c r="B23" s="29"/>
      <c r="C23" s="39"/>
      <c r="D23" s="30"/>
      <c r="E23" s="30"/>
      <c r="F23" s="31"/>
      <c r="G23" s="30"/>
      <c r="H23" s="32"/>
    </row>
    <row r="24" spans="1:8" ht="23.25" x14ac:dyDescent="0.25">
      <c r="C24" s="44" t="s">
        <v>56</v>
      </c>
      <c r="D24" s="19"/>
      <c r="E24" s="19"/>
      <c r="F24" s="97"/>
      <c r="G24" s="19"/>
      <c r="H24" s="19"/>
    </row>
    <row r="25" spans="1:8" ht="21" x14ac:dyDescent="0.25">
      <c r="A25" s="138" t="s">
        <v>8</v>
      </c>
      <c r="B25" s="139"/>
      <c r="C25" s="146"/>
      <c r="D25" s="124"/>
      <c r="E25" s="124"/>
      <c r="F25" s="52"/>
      <c r="G25" s="124"/>
      <c r="H25" s="124"/>
    </row>
    <row r="26" spans="1:8" ht="21" x14ac:dyDescent="0.25">
      <c r="B26" s="139"/>
      <c r="C26" s="146"/>
      <c r="D26" s="124"/>
      <c r="E26" s="124"/>
      <c r="F26" s="52"/>
      <c r="G26" s="124"/>
      <c r="H26" s="124"/>
    </row>
    <row r="27" spans="1:8" ht="21" x14ac:dyDescent="0.25">
      <c r="B27" s="139"/>
      <c r="C27" s="124"/>
      <c r="D27" s="124"/>
      <c r="E27" s="124"/>
      <c r="F27" s="52"/>
      <c r="G27" s="124"/>
      <c r="H27" s="124"/>
    </row>
    <row r="28" spans="1:8" ht="21" x14ac:dyDescent="0.25">
      <c r="B28" s="139"/>
      <c r="C28" s="124"/>
      <c r="D28" s="124"/>
      <c r="E28" s="124"/>
      <c r="F28" s="52"/>
      <c r="G28" s="124"/>
      <c r="H28" s="124"/>
    </row>
    <row r="29" spans="1:8" x14ac:dyDescent="0.25">
      <c r="C29" s="11"/>
    </row>
  </sheetData>
  <mergeCells count="15">
    <mergeCell ref="C22:H22"/>
    <mergeCell ref="E19:H19"/>
    <mergeCell ref="B6:D6"/>
    <mergeCell ref="B8:D8"/>
    <mergeCell ref="A13:B13"/>
    <mergeCell ref="A12:B12"/>
    <mergeCell ref="C7:D7"/>
    <mergeCell ref="A11:B11"/>
    <mergeCell ref="C11:D11"/>
    <mergeCell ref="F7:H7"/>
    <mergeCell ref="A19:B19"/>
    <mergeCell ref="A17:C17"/>
    <mergeCell ref="A15:B15"/>
    <mergeCell ref="A14:B14"/>
    <mergeCell ref="A16:B1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9F7C8-11A2-48E5-9DFE-CF3687E0C0EB}">
  <sheetPr codeName="Feuil4"/>
  <dimension ref="A1:AE151"/>
  <sheetViews>
    <sheetView workbookViewId="0">
      <selection activeCell="D2" sqref="D2"/>
    </sheetView>
  </sheetViews>
  <sheetFormatPr baseColWidth="10" defaultColWidth="11.5703125" defaultRowHeight="15" x14ac:dyDescent="0.25"/>
  <cols>
    <col min="1" max="1" width="15.28515625" style="19" bestFit="1" customWidth="1"/>
    <col min="2" max="2" width="11" style="19" customWidth="1"/>
    <col min="3" max="3" width="15.7109375" style="18" customWidth="1"/>
    <col min="4" max="4" width="11.5703125" style="18"/>
    <col min="5" max="6" width="11.5703125" style="19"/>
    <col min="7" max="7" width="15.28515625" style="19" bestFit="1" customWidth="1"/>
    <col min="8" max="8" width="11.5703125" style="19"/>
    <col min="9" max="9" width="11.5703125" style="86"/>
    <col min="10" max="10" width="11.5703125" style="19"/>
    <col min="11" max="11" width="12.7109375" style="87" bestFit="1" customWidth="1"/>
    <col min="12" max="13" width="11.5703125" style="19"/>
    <col min="14" max="14" width="11.5703125" style="18"/>
    <col min="15" max="20" width="11.5703125" style="19"/>
    <col min="21" max="21" width="21.7109375" style="97" customWidth="1"/>
    <col min="22" max="22" width="16.28515625" style="19" customWidth="1"/>
    <col min="23" max="23" width="19.42578125" style="136" customWidth="1"/>
    <col min="24" max="24" width="11.5703125" style="136"/>
    <col min="25" max="26" width="11.5703125" style="19"/>
    <col min="27" max="27" width="16.85546875" style="20" bestFit="1" customWidth="1"/>
    <col min="28" max="29" width="11.5703125" style="97"/>
    <col min="30" max="30" width="13.7109375" style="19" customWidth="1"/>
    <col min="31" max="16384" width="11.5703125" style="19"/>
  </cols>
  <sheetData>
    <row r="1" spans="1:31" s="82" customFormat="1" ht="30" x14ac:dyDescent="0.25">
      <c r="A1" s="82" t="s">
        <v>25</v>
      </c>
      <c r="B1" s="82" t="s">
        <v>38</v>
      </c>
      <c r="C1" s="83" t="s">
        <v>39</v>
      </c>
      <c r="D1" s="83" t="s">
        <v>9</v>
      </c>
      <c r="E1" s="82" t="s">
        <v>28</v>
      </c>
      <c r="F1" s="82" t="s">
        <v>30</v>
      </c>
      <c r="G1" s="82" t="s">
        <v>4</v>
      </c>
      <c r="H1" s="82" t="s">
        <v>3</v>
      </c>
      <c r="I1" s="84" t="s">
        <v>2</v>
      </c>
      <c r="J1" s="82" t="s">
        <v>1</v>
      </c>
      <c r="K1" s="85" t="s">
        <v>0</v>
      </c>
      <c r="L1" s="82" t="s">
        <v>5</v>
      </c>
      <c r="M1" s="82" t="s">
        <v>8</v>
      </c>
      <c r="N1" s="83" t="s">
        <v>6</v>
      </c>
      <c r="O1" s="82" t="s">
        <v>22</v>
      </c>
      <c r="P1" s="82" t="s">
        <v>20</v>
      </c>
      <c r="Q1" s="82" t="s">
        <v>23</v>
      </c>
      <c r="R1" s="82" t="s">
        <v>21</v>
      </c>
      <c r="S1" s="82" t="s">
        <v>24</v>
      </c>
      <c r="T1" s="82" t="s">
        <v>26</v>
      </c>
      <c r="U1" s="82" t="s">
        <v>71</v>
      </c>
      <c r="V1" s="82" t="s">
        <v>73</v>
      </c>
      <c r="W1" s="135" t="s">
        <v>72</v>
      </c>
      <c r="X1" s="135" t="s">
        <v>27</v>
      </c>
      <c r="Y1" s="82" t="s">
        <v>91</v>
      </c>
      <c r="Z1" s="82" t="s">
        <v>92</v>
      </c>
      <c r="AA1" s="122" t="s">
        <v>34</v>
      </c>
      <c r="AB1" s="82" t="s">
        <v>35</v>
      </c>
      <c r="AC1" s="82" t="s">
        <v>36</v>
      </c>
      <c r="AD1" s="82" t="s">
        <v>37</v>
      </c>
      <c r="AE1" s="82" t="s">
        <v>33</v>
      </c>
    </row>
    <row r="2" spans="1:31" x14ac:dyDescent="0.25">
      <c r="A2" s="14" t="s">
        <v>711</v>
      </c>
      <c r="B2" s="14">
        <v>151</v>
      </c>
      <c r="C2" s="15" t="s">
        <v>18</v>
      </c>
      <c r="D2" s="15" t="s">
        <v>279</v>
      </c>
      <c r="E2" s="14" t="s">
        <v>710</v>
      </c>
      <c r="F2" s="14" t="s">
        <v>10</v>
      </c>
      <c r="G2" s="14" t="s">
        <v>712</v>
      </c>
      <c r="H2" s="14" t="s">
        <v>713</v>
      </c>
      <c r="I2" s="16" t="s">
        <v>714</v>
      </c>
      <c r="J2" s="14" t="s">
        <v>715</v>
      </c>
      <c r="K2" s="17" t="s">
        <v>716</v>
      </c>
      <c r="L2" s="235" t="s">
        <v>717</v>
      </c>
      <c r="M2" s="14" t="s">
        <v>718</v>
      </c>
      <c r="AB2" s="131"/>
      <c r="AC2" s="137"/>
      <c r="AD2" s="23"/>
    </row>
    <row r="3" spans="1:31" x14ac:dyDescent="0.25">
      <c r="A3" s="14" t="s">
        <v>329</v>
      </c>
      <c r="B3" s="14">
        <v>150</v>
      </c>
      <c r="C3" s="15" t="s">
        <v>18</v>
      </c>
      <c r="D3" s="15">
        <v>45252</v>
      </c>
      <c r="E3" s="14">
        <v>0</v>
      </c>
      <c r="F3" s="14" t="s">
        <v>10</v>
      </c>
      <c r="G3" s="14" t="s">
        <v>409</v>
      </c>
      <c r="H3" s="14" t="s">
        <v>410</v>
      </c>
      <c r="I3" s="16">
        <v>49670</v>
      </c>
      <c r="J3" s="14">
        <v>0</v>
      </c>
      <c r="K3" s="17">
        <v>2868659559</v>
      </c>
      <c r="L3" s="235">
        <v>0</v>
      </c>
      <c r="M3" s="14">
        <v>0</v>
      </c>
      <c r="N3" s="18">
        <v>0</v>
      </c>
      <c r="U3" s="97">
        <v>0</v>
      </c>
      <c r="V3" s="19">
        <v>0</v>
      </c>
      <c r="W3" s="136">
        <v>0</v>
      </c>
      <c r="X3" s="136">
        <v>0</v>
      </c>
      <c r="Y3" s="19" t="e">
        <v>#REF!</v>
      </c>
      <c r="Z3" s="19" t="e">
        <v>#REF!</v>
      </c>
      <c r="AA3" s="20">
        <v>0</v>
      </c>
      <c r="AB3" s="131">
        <v>0</v>
      </c>
      <c r="AC3" s="137">
        <v>0</v>
      </c>
      <c r="AD3" s="23">
        <v>0</v>
      </c>
    </row>
    <row r="4" spans="1:31" x14ac:dyDescent="0.25">
      <c r="A4" s="14" t="s">
        <v>330</v>
      </c>
      <c r="B4" s="14">
        <v>149</v>
      </c>
      <c r="C4" s="18" t="s">
        <v>17</v>
      </c>
      <c r="D4" s="15">
        <v>45251</v>
      </c>
      <c r="E4" s="19">
        <v>0</v>
      </c>
      <c r="F4" s="19" t="s">
        <v>7</v>
      </c>
      <c r="G4" s="19" t="s">
        <v>597</v>
      </c>
      <c r="H4" s="19" t="s">
        <v>598</v>
      </c>
      <c r="I4" s="86">
        <v>92705</v>
      </c>
      <c r="J4" s="19">
        <v>0</v>
      </c>
      <c r="K4" s="87">
        <v>8448058810</v>
      </c>
      <c r="L4" s="197">
        <v>0</v>
      </c>
      <c r="M4" s="19">
        <v>0</v>
      </c>
      <c r="N4" s="18">
        <v>0</v>
      </c>
      <c r="U4" s="97">
        <v>0</v>
      </c>
      <c r="V4" s="19">
        <v>0</v>
      </c>
      <c r="W4" s="136">
        <v>0</v>
      </c>
      <c r="X4" s="136">
        <v>0</v>
      </c>
      <c r="AA4" s="20">
        <v>0</v>
      </c>
      <c r="AB4" s="131">
        <v>0</v>
      </c>
      <c r="AC4" s="137">
        <v>0</v>
      </c>
      <c r="AD4" s="23">
        <v>0</v>
      </c>
    </row>
    <row r="5" spans="1:31" x14ac:dyDescent="0.25">
      <c r="A5" s="14" t="s">
        <v>599</v>
      </c>
      <c r="B5" s="14">
        <v>148</v>
      </c>
      <c r="C5" s="18" t="s">
        <v>17</v>
      </c>
      <c r="D5" s="15">
        <v>45250</v>
      </c>
      <c r="E5" s="19">
        <v>0</v>
      </c>
      <c r="F5" s="19" t="s">
        <v>10</v>
      </c>
      <c r="G5" s="19" t="s">
        <v>600</v>
      </c>
      <c r="H5" s="19" t="s">
        <v>411</v>
      </c>
      <c r="I5" s="86">
        <v>19660</v>
      </c>
      <c r="J5" s="19">
        <v>0</v>
      </c>
      <c r="K5" s="87">
        <v>7087432978</v>
      </c>
      <c r="L5" s="197">
        <v>0</v>
      </c>
      <c r="M5" s="19">
        <v>0</v>
      </c>
      <c r="N5" s="18">
        <v>0</v>
      </c>
      <c r="U5" s="97">
        <v>0</v>
      </c>
      <c r="V5" s="19">
        <v>0</v>
      </c>
      <c r="W5" s="136">
        <v>0</v>
      </c>
      <c r="X5" s="136">
        <v>0</v>
      </c>
      <c r="AA5" s="20">
        <v>0</v>
      </c>
      <c r="AB5" s="131">
        <v>0</v>
      </c>
      <c r="AC5" s="137">
        <v>0</v>
      </c>
      <c r="AD5" s="23">
        <v>0</v>
      </c>
    </row>
    <row r="6" spans="1:31" x14ac:dyDescent="0.25">
      <c r="A6" s="14" t="s">
        <v>364</v>
      </c>
      <c r="B6" s="14">
        <v>147</v>
      </c>
      <c r="C6" s="18" t="s">
        <v>17</v>
      </c>
      <c r="D6" s="15">
        <v>45250</v>
      </c>
      <c r="E6" s="19">
        <v>0</v>
      </c>
      <c r="F6" s="19" t="s">
        <v>10</v>
      </c>
      <c r="G6" s="19" t="s">
        <v>601</v>
      </c>
      <c r="H6" s="19" t="s">
        <v>412</v>
      </c>
      <c r="I6" s="86">
        <v>13436</v>
      </c>
      <c r="J6" s="19">
        <v>0</v>
      </c>
      <c r="K6" s="87">
        <v>8460167981</v>
      </c>
      <c r="L6" s="197">
        <v>0</v>
      </c>
      <c r="M6" s="19">
        <v>0</v>
      </c>
      <c r="N6" s="18">
        <v>0</v>
      </c>
      <c r="U6" s="97">
        <v>0</v>
      </c>
      <c r="V6" s="19">
        <v>0</v>
      </c>
      <c r="W6" s="136">
        <v>0</v>
      </c>
      <c r="X6" s="136">
        <v>0</v>
      </c>
      <c r="AA6" s="20">
        <v>0</v>
      </c>
      <c r="AB6" s="131">
        <v>0</v>
      </c>
      <c r="AC6" s="137">
        <v>0</v>
      </c>
      <c r="AD6" s="23">
        <v>0</v>
      </c>
    </row>
    <row r="7" spans="1:31" x14ac:dyDescent="0.25">
      <c r="A7" s="14" t="s">
        <v>413</v>
      </c>
      <c r="B7" s="14">
        <v>146</v>
      </c>
      <c r="C7" s="18" t="s">
        <v>18</v>
      </c>
      <c r="D7" s="15">
        <v>45250</v>
      </c>
      <c r="E7" s="19">
        <v>0</v>
      </c>
      <c r="F7" s="19" t="s">
        <v>10</v>
      </c>
      <c r="G7" s="19" t="s">
        <v>331</v>
      </c>
      <c r="H7" s="19" t="s">
        <v>365</v>
      </c>
      <c r="I7" s="86">
        <v>30102</v>
      </c>
      <c r="J7" s="19">
        <v>0</v>
      </c>
      <c r="K7" s="87">
        <v>2714806015</v>
      </c>
      <c r="L7" s="197">
        <v>0</v>
      </c>
      <c r="M7" s="19">
        <v>0</v>
      </c>
      <c r="N7" s="18">
        <v>0</v>
      </c>
      <c r="U7" s="97">
        <v>0</v>
      </c>
      <c r="V7" s="19">
        <v>0</v>
      </c>
      <c r="W7" s="136">
        <v>0</v>
      </c>
      <c r="X7" s="136">
        <v>0</v>
      </c>
      <c r="AA7" s="20">
        <v>0</v>
      </c>
      <c r="AB7" s="131">
        <v>0</v>
      </c>
      <c r="AC7" s="137">
        <v>0</v>
      </c>
      <c r="AD7" s="23">
        <v>0</v>
      </c>
    </row>
    <row r="8" spans="1:31" x14ac:dyDescent="0.25">
      <c r="A8" s="14" t="s">
        <v>500</v>
      </c>
      <c r="B8" s="14">
        <v>145</v>
      </c>
      <c r="C8" s="18" t="s">
        <v>18</v>
      </c>
      <c r="D8" s="15">
        <v>45250</v>
      </c>
      <c r="E8" s="19">
        <v>0</v>
      </c>
      <c r="F8" s="19" t="s">
        <v>10</v>
      </c>
      <c r="G8" s="19" t="s">
        <v>501</v>
      </c>
      <c r="H8" s="19" t="s">
        <v>310</v>
      </c>
      <c r="I8" s="86">
        <v>60472</v>
      </c>
      <c r="J8" s="19">
        <v>0</v>
      </c>
      <c r="K8" s="87">
        <v>5015269867</v>
      </c>
      <c r="L8" s="197">
        <v>0</v>
      </c>
      <c r="M8" s="19">
        <v>0</v>
      </c>
      <c r="N8" s="18">
        <v>0</v>
      </c>
      <c r="U8" s="97">
        <v>0</v>
      </c>
      <c r="V8" s="19">
        <v>0</v>
      </c>
      <c r="W8" s="136">
        <v>0</v>
      </c>
      <c r="X8" s="136">
        <v>0</v>
      </c>
      <c r="AA8" s="20">
        <v>0</v>
      </c>
      <c r="AB8" s="131">
        <v>0</v>
      </c>
      <c r="AC8" s="137">
        <v>0</v>
      </c>
      <c r="AD8" s="23">
        <v>0</v>
      </c>
    </row>
    <row r="9" spans="1:31" x14ac:dyDescent="0.25">
      <c r="A9" s="14" t="s">
        <v>502</v>
      </c>
      <c r="B9" s="14">
        <v>144</v>
      </c>
      <c r="C9" s="18" t="s">
        <v>18</v>
      </c>
      <c r="D9" s="15">
        <v>45250</v>
      </c>
      <c r="E9" s="19">
        <v>0</v>
      </c>
      <c r="F9" s="19" t="s">
        <v>10</v>
      </c>
      <c r="G9" s="19" t="s">
        <v>414</v>
      </c>
      <c r="H9" s="19" t="s">
        <v>311</v>
      </c>
      <c r="I9" s="86">
        <v>75135</v>
      </c>
      <c r="J9" s="19">
        <v>0</v>
      </c>
      <c r="K9" s="87">
        <v>3359029346</v>
      </c>
      <c r="L9" s="197">
        <v>0</v>
      </c>
      <c r="M9" s="19">
        <v>0</v>
      </c>
      <c r="N9" s="18">
        <v>0</v>
      </c>
      <c r="U9" s="97">
        <v>0</v>
      </c>
      <c r="V9" s="19">
        <v>0</v>
      </c>
      <c r="W9" s="136">
        <v>0</v>
      </c>
      <c r="X9" s="136">
        <v>0</v>
      </c>
      <c r="AA9" s="20">
        <v>0</v>
      </c>
      <c r="AB9" s="131">
        <v>0</v>
      </c>
      <c r="AC9" s="137">
        <v>0</v>
      </c>
      <c r="AD9" s="23">
        <v>0</v>
      </c>
    </row>
    <row r="10" spans="1:31" x14ac:dyDescent="0.25">
      <c r="A10" s="14" t="s">
        <v>503</v>
      </c>
      <c r="B10" s="14">
        <v>143</v>
      </c>
      <c r="C10" s="18" t="s">
        <v>18</v>
      </c>
      <c r="D10" s="15">
        <v>45247</v>
      </c>
      <c r="E10" s="19">
        <v>0</v>
      </c>
      <c r="F10" s="19" t="s">
        <v>10</v>
      </c>
      <c r="G10" s="19" t="s">
        <v>366</v>
      </c>
      <c r="H10" s="19" t="s">
        <v>602</v>
      </c>
      <c r="I10" s="86">
        <v>10047</v>
      </c>
      <c r="J10" s="19">
        <v>0</v>
      </c>
      <c r="K10" s="87">
        <v>7597606914</v>
      </c>
      <c r="L10" s="197">
        <v>0</v>
      </c>
      <c r="M10" s="19">
        <v>0</v>
      </c>
      <c r="N10" s="18">
        <v>0</v>
      </c>
      <c r="U10" s="97">
        <v>0</v>
      </c>
      <c r="V10" s="19">
        <v>0</v>
      </c>
      <c r="W10" s="136">
        <v>0</v>
      </c>
      <c r="X10" s="136">
        <v>0</v>
      </c>
      <c r="AA10" s="20">
        <v>0</v>
      </c>
      <c r="AB10" s="131">
        <v>0</v>
      </c>
      <c r="AC10" s="137">
        <v>0</v>
      </c>
      <c r="AD10" s="23">
        <v>0</v>
      </c>
    </row>
    <row r="11" spans="1:31" x14ac:dyDescent="0.25">
      <c r="A11" s="14" t="s">
        <v>603</v>
      </c>
      <c r="B11" s="14">
        <v>142</v>
      </c>
      <c r="C11" s="18" t="s">
        <v>17</v>
      </c>
      <c r="D11" s="15">
        <v>45246</v>
      </c>
      <c r="E11" s="19">
        <v>0</v>
      </c>
      <c r="F11" s="19" t="s">
        <v>10</v>
      </c>
      <c r="G11" s="19" t="s">
        <v>604</v>
      </c>
      <c r="H11" s="19" t="s">
        <v>605</v>
      </c>
      <c r="I11" s="86">
        <v>63418</v>
      </c>
      <c r="J11" s="19">
        <v>0</v>
      </c>
      <c r="K11" s="87">
        <v>4647628899</v>
      </c>
      <c r="L11" s="197">
        <v>0</v>
      </c>
      <c r="M11" s="19">
        <v>0</v>
      </c>
      <c r="N11" s="18">
        <v>0</v>
      </c>
      <c r="U11" s="97">
        <v>0</v>
      </c>
      <c r="V11" s="19">
        <v>0</v>
      </c>
      <c r="W11" s="136">
        <v>0</v>
      </c>
      <c r="X11" s="136">
        <v>0</v>
      </c>
      <c r="AA11" s="20">
        <v>0</v>
      </c>
      <c r="AB11" s="131">
        <v>0</v>
      </c>
      <c r="AC11" s="137">
        <v>0</v>
      </c>
      <c r="AD11" s="23">
        <v>0</v>
      </c>
    </row>
    <row r="12" spans="1:31" x14ac:dyDescent="0.25">
      <c r="A12" s="14" t="s">
        <v>415</v>
      </c>
      <c r="B12" s="14">
        <v>141</v>
      </c>
      <c r="C12" s="18" t="s">
        <v>17</v>
      </c>
      <c r="D12" s="15">
        <v>45246</v>
      </c>
      <c r="E12" s="19">
        <v>0</v>
      </c>
      <c r="F12" s="19" t="s">
        <v>10</v>
      </c>
      <c r="G12" s="19" t="s">
        <v>504</v>
      </c>
      <c r="H12" s="19" t="s">
        <v>606</v>
      </c>
      <c r="I12" s="86">
        <v>85102</v>
      </c>
      <c r="J12" s="19">
        <v>0</v>
      </c>
      <c r="K12" s="87">
        <v>4760942379</v>
      </c>
      <c r="L12" s="197">
        <v>0</v>
      </c>
      <c r="M12" s="19">
        <v>0</v>
      </c>
      <c r="N12" s="18">
        <v>0</v>
      </c>
      <c r="U12" s="97">
        <v>0</v>
      </c>
      <c r="V12" s="19">
        <v>0</v>
      </c>
      <c r="W12" s="136">
        <v>0</v>
      </c>
      <c r="X12" s="136">
        <v>0</v>
      </c>
      <c r="AA12" s="20">
        <v>0</v>
      </c>
      <c r="AB12" s="131">
        <v>0</v>
      </c>
      <c r="AC12" s="137">
        <v>0</v>
      </c>
      <c r="AD12" s="23">
        <v>0</v>
      </c>
    </row>
    <row r="13" spans="1:31" x14ac:dyDescent="0.25">
      <c r="A13" s="14" t="s">
        <v>299</v>
      </c>
      <c r="B13" s="14">
        <v>140</v>
      </c>
      <c r="C13" s="18" t="s">
        <v>18</v>
      </c>
      <c r="D13" s="15">
        <v>45246</v>
      </c>
      <c r="E13" s="19">
        <v>0</v>
      </c>
      <c r="F13" s="19" t="s">
        <v>10</v>
      </c>
      <c r="G13" s="19" t="s">
        <v>607</v>
      </c>
      <c r="H13" s="19" t="s">
        <v>602</v>
      </c>
      <c r="I13" s="86">
        <v>23118</v>
      </c>
      <c r="J13" s="19">
        <v>0</v>
      </c>
      <c r="K13" s="87">
        <v>4009486252</v>
      </c>
      <c r="L13" s="197">
        <v>0</v>
      </c>
      <c r="M13" s="19">
        <v>0</v>
      </c>
      <c r="N13" s="18">
        <v>0</v>
      </c>
      <c r="U13" s="97">
        <v>0</v>
      </c>
      <c r="V13" s="19">
        <v>0</v>
      </c>
      <c r="W13" s="136">
        <v>0</v>
      </c>
      <c r="X13" s="136">
        <v>0</v>
      </c>
      <c r="AA13" s="20">
        <v>0</v>
      </c>
      <c r="AB13" s="131">
        <v>0</v>
      </c>
      <c r="AC13" s="137">
        <v>0</v>
      </c>
      <c r="AD13" s="23">
        <v>0</v>
      </c>
    </row>
    <row r="14" spans="1:31" x14ac:dyDescent="0.25">
      <c r="A14" s="14" t="s">
        <v>416</v>
      </c>
      <c r="B14" s="14">
        <v>139</v>
      </c>
      <c r="C14" s="18" t="s">
        <v>18</v>
      </c>
      <c r="D14" s="15">
        <v>45244</v>
      </c>
      <c r="E14" s="19">
        <v>0</v>
      </c>
      <c r="F14" s="19" t="s">
        <v>10</v>
      </c>
      <c r="G14" s="19" t="s">
        <v>417</v>
      </c>
      <c r="H14" s="19" t="s">
        <v>605</v>
      </c>
      <c r="I14" s="86">
        <v>35324</v>
      </c>
      <c r="J14" s="19">
        <v>0</v>
      </c>
      <c r="K14" s="87">
        <v>1256249781</v>
      </c>
      <c r="L14" s="197">
        <v>0</v>
      </c>
      <c r="M14" s="19">
        <v>0</v>
      </c>
      <c r="N14" s="18">
        <v>0</v>
      </c>
      <c r="U14" s="97">
        <v>0</v>
      </c>
      <c r="V14" s="19">
        <v>0</v>
      </c>
      <c r="W14" s="136">
        <v>0</v>
      </c>
      <c r="X14" s="136">
        <v>0</v>
      </c>
      <c r="AA14" s="20">
        <v>0</v>
      </c>
      <c r="AB14" s="131">
        <v>0</v>
      </c>
      <c r="AC14" s="137">
        <v>0</v>
      </c>
      <c r="AD14" s="23">
        <v>0</v>
      </c>
    </row>
    <row r="15" spans="1:31" x14ac:dyDescent="0.25">
      <c r="A15" s="14" t="s">
        <v>505</v>
      </c>
      <c r="B15" s="14">
        <v>138</v>
      </c>
      <c r="C15" s="18" t="s">
        <v>18</v>
      </c>
      <c r="D15" s="15">
        <v>45244</v>
      </c>
      <c r="E15" s="19">
        <v>0</v>
      </c>
      <c r="F15" s="19" t="s">
        <v>10</v>
      </c>
      <c r="G15" s="19" t="s">
        <v>608</v>
      </c>
      <c r="H15" s="19" t="s">
        <v>418</v>
      </c>
      <c r="I15" s="86">
        <v>76096</v>
      </c>
      <c r="J15" s="19">
        <v>0</v>
      </c>
      <c r="K15" s="87">
        <v>2469046711</v>
      </c>
      <c r="L15" s="197">
        <v>0</v>
      </c>
      <c r="M15" s="19">
        <v>0</v>
      </c>
      <c r="N15" s="18">
        <v>0</v>
      </c>
      <c r="U15" s="97">
        <v>0</v>
      </c>
      <c r="V15" s="19">
        <v>0</v>
      </c>
      <c r="W15" s="136">
        <v>0</v>
      </c>
      <c r="X15" s="136">
        <v>0</v>
      </c>
      <c r="AA15" s="20">
        <v>0</v>
      </c>
      <c r="AB15" s="131">
        <v>0</v>
      </c>
      <c r="AC15" s="137">
        <v>0</v>
      </c>
      <c r="AD15" s="23">
        <v>0</v>
      </c>
    </row>
    <row r="16" spans="1:31" x14ac:dyDescent="0.25">
      <c r="A16" s="14" t="s">
        <v>609</v>
      </c>
      <c r="B16" s="14">
        <v>137</v>
      </c>
      <c r="C16" s="18" t="s">
        <v>17</v>
      </c>
      <c r="D16" s="15">
        <v>45244</v>
      </c>
      <c r="E16" s="19">
        <v>0</v>
      </c>
      <c r="F16" s="19" t="s">
        <v>10</v>
      </c>
      <c r="G16" s="19" t="s">
        <v>506</v>
      </c>
      <c r="H16" s="19" t="s">
        <v>610</v>
      </c>
      <c r="I16" s="86">
        <v>88835</v>
      </c>
      <c r="J16" s="19">
        <v>0</v>
      </c>
      <c r="K16" s="87">
        <v>1645947248</v>
      </c>
      <c r="L16" s="197">
        <v>0</v>
      </c>
      <c r="M16" s="19">
        <v>0</v>
      </c>
      <c r="N16" s="18">
        <v>0</v>
      </c>
      <c r="U16" s="97">
        <v>0</v>
      </c>
      <c r="V16" s="19">
        <v>0</v>
      </c>
      <c r="W16" s="136">
        <v>0</v>
      </c>
      <c r="X16" s="136">
        <v>0</v>
      </c>
      <c r="AA16" s="20">
        <v>0</v>
      </c>
      <c r="AB16" s="131">
        <v>0</v>
      </c>
      <c r="AC16" s="137">
        <v>0</v>
      </c>
      <c r="AD16" s="23">
        <v>0</v>
      </c>
    </row>
    <row r="17" spans="1:30" x14ac:dyDescent="0.25">
      <c r="A17" s="14" t="s">
        <v>312</v>
      </c>
      <c r="B17" s="14">
        <v>136</v>
      </c>
      <c r="C17" s="18" t="s">
        <v>18</v>
      </c>
      <c r="D17" s="15">
        <v>45243</v>
      </c>
      <c r="E17" s="19">
        <v>0</v>
      </c>
      <c r="F17" s="19" t="s">
        <v>7</v>
      </c>
      <c r="G17" s="19" t="s">
        <v>611</v>
      </c>
      <c r="H17" s="19" t="s">
        <v>419</v>
      </c>
      <c r="I17" s="86">
        <v>26790</v>
      </c>
      <c r="J17" s="19">
        <v>0</v>
      </c>
      <c r="K17" s="87">
        <v>1588073429</v>
      </c>
      <c r="L17" s="197">
        <v>0</v>
      </c>
      <c r="M17" s="19">
        <v>0</v>
      </c>
      <c r="N17" s="18">
        <v>0</v>
      </c>
      <c r="U17" s="97">
        <v>0</v>
      </c>
      <c r="V17" s="19">
        <v>0</v>
      </c>
      <c r="W17" s="136">
        <v>0</v>
      </c>
      <c r="X17" s="136">
        <v>0</v>
      </c>
      <c r="AA17" s="20">
        <v>0</v>
      </c>
      <c r="AB17" s="131">
        <v>0</v>
      </c>
      <c r="AC17" s="137">
        <v>0</v>
      </c>
      <c r="AD17" s="23">
        <v>0</v>
      </c>
    </row>
    <row r="18" spans="1:30" x14ac:dyDescent="0.25">
      <c r="A18" s="14" t="s">
        <v>420</v>
      </c>
      <c r="B18" s="14">
        <v>135</v>
      </c>
      <c r="C18" s="18" t="s">
        <v>18</v>
      </c>
      <c r="D18" s="15">
        <v>45240</v>
      </c>
      <c r="E18" s="19">
        <v>0</v>
      </c>
      <c r="F18" s="19" t="s">
        <v>7</v>
      </c>
      <c r="G18" s="19" t="s">
        <v>507</v>
      </c>
      <c r="H18" s="19" t="s">
        <v>508</v>
      </c>
      <c r="I18" s="86">
        <v>76649</v>
      </c>
      <c r="J18" s="19">
        <v>0</v>
      </c>
      <c r="K18" s="87">
        <v>5278428450</v>
      </c>
      <c r="L18" s="197">
        <v>0</v>
      </c>
      <c r="M18" s="19">
        <v>0</v>
      </c>
      <c r="N18" s="18">
        <v>0</v>
      </c>
      <c r="U18" s="97">
        <v>0</v>
      </c>
      <c r="V18" s="19">
        <v>0</v>
      </c>
      <c r="W18" s="136">
        <v>0</v>
      </c>
      <c r="X18" s="136">
        <v>0</v>
      </c>
      <c r="AA18" s="20">
        <v>0</v>
      </c>
      <c r="AB18" s="131">
        <v>0</v>
      </c>
      <c r="AC18" s="137">
        <v>0</v>
      </c>
      <c r="AD18" s="23">
        <v>0</v>
      </c>
    </row>
    <row r="19" spans="1:30" x14ac:dyDescent="0.25">
      <c r="A19" s="14" t="s">
        <v>421</v>
      </c>
      <c r="B19" s="14">
        <v>134</v>
      </c>
      <c r="C19" s="18" t="s">
        <v>18</v>
      </c>
      <c r="D19" s="15">
        <v>45239</v>
      </c>
      <c r="E19" s="19">
        <v>0</v>
      </c>
      <c r="F19" s="19" t="s">
        <v>10</v>
      </c>
      <c r="G19" s="19" t="s">
        <v>509</v>
      </c>
      <c r="H19" s="19" t="s">
        <v>612</v>
      </c>
      <c r="I19" s="86">
        <v>40219</v>
      </c>
      <c r="J19" s="19">
        <v>0</v>
      </c>
      <c r="K19" s="87">
        <v>4590583421</v>
      </c>
      <c r="L19" s="197">
        <v>0</v>
      </c>
      <c r="M19" s="19">
        <v>0</v>
      </c>
      <c r="N19" s="18">
        <v>0</v>
      </c>
      <c r="U19" s="97">
        <v>0</v>
      </c>
      <c r="V19" s="19">
        <v>0</v>
      </c>
      <c r="W19" s="136">
        <v>0</v>
      </c>
      <c r="X19" s="136">
        <v>0</v>
      </c>
      <c r="AA19" s="20">
        <v>0</v>
      </c>
      <c r="AB19" s="131">
        <v>0</v>
      </c>
      <c r="AC19" s="137">
        <v>0</v>
      </c>
      <c r="AD19" s="23">
        <v>0</v>
      </c>
    </row>
    <row r="20" spans="1:30" x14ac:dyDescent="0.25">
      <c r="A20" s="14" t="s">
        <v>422</v>
      </c>
      <c r="B20" s="14">
        <v>133</v>
      </c>
      <c r="C20" s="18" t="s">
        <v>18</v>
      </c>
      <c r="D20" s="15">
        <v>45238</v>
      </c>
      <c r="E20" s="19">
        <v>0</v>
      </c>
      <c r="F20" s="19" t="s">
        <v>7</v>
      </c>
      <c r="G20" s="19" t="s">
        <v>510</v>
      </c>
      <c r="H20" s="19" t="s">
        <v>300</v>
      </c>
      <c r="I20" s="86">
        <v>86812</v>
      </c>
      <c r="J20" s="19">
        <v>0</v>
      </c>
      <c r="K20" s="87">
        <v>8216957739</v>
      </c>
      <c r="L20" s="197">
        <v>0</v>
      </c>
      <c r="M20" s="19">
        <v>0</v>
      </c>
      <c r="N20" s="18">
        <v>0</v>
      </c>
      <c r="U20" s="97">
        <v>0</v>
      </c>
      <c r="V20" s="19">
        <v>0</v>
      </c>
      <c r="W20" s="136">
        <v>0</v>
      </c>
      <c r="X20" s="136">
        <v>0</v>
      </c>
      <c r="AA20" s="20">
        <v>0</v>
      </c>
      <c r="AB20" s="131">
        <v>0</v>
      </c>
      <c r="AC20" s="137">
        <v>0</v>
      </c>
      <c r="AD20" s="23">
        <v>0</v>
      </c>
    </row>
    <row r="21" spans="1:30" x14ac:dyDescent="0.25">
      <c r="A21" s="14" t="s">
        <v>613</v>
      </c>
      <c r="B21" s="14">
        <v>132</v>
      </c>
      <c r="C21" s="18" t="s">
        <v>18</v>
      </c>
      <c r="D21" s="15">
        <v>45238</v>
      </c>
      <c r="E21" s="19">
        <v>0</v>
      </c>
      <c r="F21" s="19" t="s">
        <v>7</v>
      </c>
      <c r="G21" s="19" t="s">
        <v>511</v>
      </c>
      <c r="H21" s="19" t="s">
        <v>332</v>
      </c>
      <c r="I21" s="86">
        <v>59080</v>
      </c>
      <c r="J21" s="19">
        <v>0</v>
      </c>
      <c r="K21" s="87">
        <v>6821145750</v>
      </c>
      <c r="L21" s="197">
        <v>0</v>
      </c>
      <c r="M21" s="19">
        <v>0</v>
      </c>
      <c r="N21" s="18">
        <v>0</v>
      </c>
      <c r="U21" s="97">
        <v>0</v>
      </c>
      <c r="V21" s="19">
        <v>0</v>
      </c>
      <c r="W21" s="136">
        <v>0</v>
      </c>
      <c r="X21" s="136">
        <v>0</v>
      </c>
      <c r="AA21" s="20">
        <v>0</v>
      </c>
      <c r="AB21" s="131">
        <v>0</v>
      </c>
      <c r="AC21" s="137">
        <v>0</v>
      </c>
      <c r="AD21" s="23">
        <v>0</v>
      </c>
    </row>
    <row r="22" spans="1:30" x14ac:dyDescent="0.25">
      <c r="A22" s="14" t="s">
        <v>367</v>
      </c>
      <c r="B22" s="14">
        <v>131</v>
      </c>
      <c r="C22" s="18" t="s">
        <v>18</v>
      </c>
      <c r="D22" s="15">
        <v>45238</v>
      </c>
      <c r="E22" s="19">
        <v>0</v>
      </c>
      <c r="F22" s="19" t="s">
        <v>10</v>
      </c>
      <c r="G22" s="19" t="s">
        <v>368</v>
      </c>
      <c r="H22" s="19" t="s">
        <v>614</v>
      </c>
      <c r="I22" s="86">
        <v>21186</v>
      </c>
      <c r="J22" s="19">
        <v>0</v>
      </c>
      <c r="K22" s="87">
        <v>4138874900</v>
      </c>
      <c r="L22" s="197">
        <v>0</v>
      </c>
      <c r="M22" s="19">
        <v>0</v>
      </c>
      <c r="N22" s="18">
        <v>0</v>
      </c>
      <c r="U22" s="97">
        <v>0</v>
      </c>
      <c r="V22" s="19">
        <v>0</v>
      </c>
      <c r="W22" s="136">
        <v>0</v>
      </c>
      <c r="X22" s="136">
        <v>0</v>
      </c>
      <c r="AA22" s="20">
        <v>0</v>
      </c>
      <c r="AB22" s="131">
        <v>0</v>
      </c>
      <c r="AC22" s="137">
        <v>0</v>
      </c>
      <c r="AD22" s="23">
        <v>0</v>
      </c>
    </row>
    <row r="23" spans="1:30" x14ac:dyDescent="0.25">
      <c r="A23" s="14" t="s">
        <v>333</v>
      </c>
      <c r="B23" s="14">
        <v>130</v>
      </c>
      <c r="C23" s="18" t="s">
        <v>18</v>
      </c>
      <c r="D23" s="15">
        <v>45236</v>
      </c>
      <c r="E23" s="19">
        <v>0</v>
      </c>
      <c r="F23" s="19" t="s">
        <v>10</v>
      </c>
      <c r="G23" s="19" t="s">
        <v>313</v>
      </c>
      <c r="H23" s="19" t="s">
        <v>369</v>
      </c>
      <c r="I23" s="86">
        <v>70619</v>
      </c>
      <c r="J23" s="19">
        <v>0</v>
      </c>
      <c r="K23" s="87">
        <v>2797641211</v>
      </c>
      <c r="L23" s="197">
        <v>0</v>
      </c>
      <c r="M23" s="19">
        <v>0</v>
      </c>
      <c r="N23" s="18">
        <v>0</v>
      </c>
      <c r="U23" s="97">
        <v>0</v>
      </c>
      <c r="V23" s="19">
        <v>0</v>
      </c>
      <c r="W23" s="136">
        <v>0</v>
      </c>
      <c r="X23" s="136">
        <v>0</v>
      </c>
      <c r="AA23" s="20">
        <v>0</v>
      </c>
      <c r="AB23" s="131">
        <v>0</v>
      </c>
      <c r="AC23" s="137">
        <v>0</v>
      </c>
      <c r="AD23" s="23">
        <v>0</v>
      </c>
    </row>
    <row r="24" spans="1:30" x14ac:dyDescent="0.25">
      <c r="A24" s="14" t="s">
        <v>512</v>
      </c>
      <c r="B24" s="14">
        <v>129</v>
      </c>
      <c r="C24" s="18" t="s">
        <v>18</v>
      </c>
      <c r="D24" s="15">
        <v>45236</v>
      </c>
      <c r="E24" s="19">
        <v>0</v>
      </c>
      <c r="F24" s="19" t="s">
        <v>10</v>
      </c>
      <c r="G24" s="19" t="s">
        <v>615</v>
      </c>
      <c r="H24" s="19" t="s">
        <v>334</v>
      </c>
      <c r="I24" s="86">
        <v>74129</v>
      </c>
      <c r="J24" s="19">
        <v>0</v>
      </c>
      <c r="K24" s="87">
        <v>4421732289</v>
      </c>
      <c r="L24" s="197">
        <v>0</v>
      </c>
      <c r="M24" s="19">
        <v>0</v>
      </c>
      <c r="N24" s="18">
        <v>0</v>
      </c>
      <c r="U24" s="97">
        <v>0</v>
      </c>
      <c r="V24" s="19">
        <v>0</v>
      </c>
      <c r="W24" s="136">
        <v>0</v>
      </c>
      <c r="X24" s="136">
        <v>0</v>
      </c>
      <c r="AA24" s="20">
        <v>0</v>
      </c>
      <c r="AB24" s="131">
        <v>0</v>
      </c>
      <c r="AC24" s="137">
        <v>0</v>
      </c>
      <c r="AD24" s="23">
        <v>0</v>
      </c>
    </row>
    <row r="25" spans="1:30" x14ac:dyDescent="0.25">
      <c r="A25" s="14" t="s">
        <v>295</v>
      </c>
      <c r="B25" s="14">
        <v>128</v>
      </c>
      <c r="C25" s="18" t="s">
        <v>17</v>
      </c>
      <c r="D25" s="15">
        <v>45233</v>
      </c>
      <c r="E25" s="19">
        <v>0</v>
      </c>
      <c r="F25" s="19" t="s">
        <v>7</v>
      </c>
      <c r="G25" s="19" t="s">
        <v>616</v>
      </c>
      <c r="H25" s="19" t="s">
        <v>370</v>
      </c>
      <c r="I25" s="86">
        <v>70590</v>
      </c>
      <c r="J25" s="19">
        <v>0</v>
      </c>
      <c r="K25" s="87">
        <v>6338367682</v>
      </c>
      <c r="L25" s="197">
        <v>0</v>
      </c>
      <c r="M25" s="19">
        <v>0</v>
      </c>
      <c r="N25" s="18">
        <v>0</v>
      </c>
      <c r="U25" s="97">
        <v>0</v>
      </c>
      <c r="V25" s="19">
        <v>0</v>
      </c>
      <c r="W25" s="136">
        <v>0</v>
      </c>
      <c r="X25" s="136">
        <v>0</v>
      </c>
      <c r="AA25" s="20">
        <v>0</v>
      </c>
      <c r="AB25" s="131">
        <v>0</v>
      </c>
      <c r="AC25" s="137">
        <v>0</v>
      </c>
      <c r="AD25" s="23">
        <v>0</v>
      </c>
    </row>
    <row r="26" spans="1:30" x14ac:dyDescent="0.25">
      <c r="A26" s="14" t="s">
        <v>513</v>
      </c>
      <c r="B26" s="14">
        <v>127</v>
      </c>
      <c r="C26" s="18" t="s">
        <v>18</v>
      </c>
      <c r="D26" s="15">
        <v>45233</v>
      </c>
      <c r="E26" s="19">
        <v>0</v>
      </c>
      <c r="F26" s="19" t="s">
        <v>10</v>
      </c>
      <c r="G26" s="19" t="s">
        <v>335</v>
      </c>
      <c r="H26" s="19" t="s">
        <v>514</v>
      </c>
      <c r="I26" s="86">
        <v>10143</v>
      </c>
      <c r="J26" s="19">
        <v>0</v>
      </c>
      <c r="K26" s="87">
        <v>6433096631</v>
      </c>
      <c r="L26" s="197">
        <v>0</v>
      </c>
      <c r="M26" s="19">
        <v>0</v>
      </c>
      <c r="N26" s="18">
        <v>0</v>
      </c>
      <c r="U26" s="97">
        <v>0</v>
      </c>
      <c r="V26" s="19">
        <v>0</v>
      </c>
      <c r="W26" s="136">
        <v>0</v>
      </c>
      <c r="X26" s="136">
        <v>0</v>
      </c>
      <c r="AA26" s="20">
        <v>0</v>
      </c>
      <c r="AB26" s="131">
        <v>0</v>
      </c>
      <c r="AC26" s="137">
        <v>0</v>
      </c>
      <c r="AD26" s="23">
        <v>0</v>
      </c>
    </row>
    <row r="27" spans="1:30" x14ac:dyDescent="0.25">
      <c r="A27" s="14" t="s">
        <v>515</v>
      </c>
      <c r="B27" s="14">
        <v>126</v>
      </c>
      <c r="C27" s="18" t="s">
        <v>18</v>
      </c>
      <c r="D27" s="15">
        <v>45232</v>
      </c>
      <c r="E27" s="19">
        <v>0</v>
      </c>
      <c r="F27" s="19" t="s">
        <v>10</v>
      </c>
      <c r="G27" s="19" t="s">
        <v>423</v>
      </c>
      <c r="H27" s="19" t="s">
        <v>516</v>
      </c>
      <c r="I27" s="86">
        <v>65465</v>
      </c>
      <c r="J27" s="19">
        <v>0</v>
      </c>
      <c r="K27" s="87">
        <v>3122300585</v>
      </c>
      <c r="L27" s="197">
        <v>0</v>
      </c>
      <c r="M27" s="19">
        <v>0</v>
      </c>
      <c r="N27" s="18">
        <v>0</v>
      </c>
      <c r="U27" s="97">
        <v>0</v>
      </c>
      <c r="V27" s="19">
        <v>0</v>
      </c>
      <c r="W27" s="136">
        <v>0</v>
      </c>
      <c r="X27" s="136">
        <v>0</v>
      </c>
      <c r="AA27" s="20">
        <v>0</v>
      </c>
      <c r="AB27" s="131">
        <v>0</v>
      </c>
      <c r="AC27" s="137">
        <v>0</v>
      </c>
      <c r="AD27" s="23">
        <v>0</v>
      </c>
    </row>
    <row r="28" spans="1:30" x14ac:dyDescent="0.25">
      <c r="A28" s="14" t="s">
        <v>517</v>
      </c>
      <c r="B28" s="14">
        <v>125</v>
      </c>
      <c r="C28" s="18" t="s">
        <v>18</v>
      </c>
      <c r="D28" s="15">
        <v>45232</v>
      </c>
      <c r="E28" s="19">
        <v>0</v>
      </c>
      <c r="F28" s="19" t="s">
        <v>10</v>
      </c>
      <c r="G28" s="19" t="s">
        <v>617</v>
      </c>
      <c r="H28" s="19" t="s">
        <v>424</v>
      </c>
      <c r="I28" s="86">
        <v>50685</v>
      </c>
      <c r="J28" s="19">
        <v>0</v>
      </c>
      <c r="K28" s="87">
        <v>8887628644</v>
      </c>
      <c r="L28" s="197">
        <v>0</v>
      </c>
      <c r="M28" s="19">
        <v>0</v>
      </c>
      <c r="N28" s="18">
        <v>0</v>
      </c>
      <c r="U28" s="97">
        <v>0</v>
      </c>
      <c r="V28" s="19">
        <v>0</v>
      </c>
      <c r="W28" s="136">
        <v>0</v>
      </c>
      <c r="X28" s="136">
        <v>0</v>
      </c>
      <c r="AA28" s="20">
        <v>0</v>
      </c>
      <c r="AB28" s="131">
        <v>0</v>
      </c>
      <c r="AC28" s="137">
        <v>0</v>
      </c>
      <c r="AD28" s="23">
        <v>0</v>
      </c>
    </row>
    <row r="29" spans="1:30" x14ac:dyDescent="0.25">
      <c r="A29" s="14" t="s">
        <v>371</v>
      </c>
      <c r="B29" s="14">
        <v>124</v>
      </c>
      <c r="C29" s="18" t="s">
        <v>18</v>
      </c>
      <c r="D29" s="15">
        <v>45232</v>
      </c>
      <c r="E29" s="19">
        <v>0</v>
      </c>
      <c r="F29" s="19" t="s">
        <v>10</v>
      </c>
      <c r="G29" s="19" t="s">
        <v>336</v>
      </c>
      <c r="H29" s="19" t="s">
        <v>618</v>
      </c>
      <c r="I29" s="86">
        <v>73260</v>
      </c>
      <c r="J29" s="19">
        <v>0</v>
      </c>
      <c r="K29" s="87">
        <v>6288870526</v>
      </c>
      <c r="L29" s="197">
        <v>0</v>
      </c>
      <c r="M29" s="19">
        <v>0</v>
      </c>
      <c r="N29" s="18">
        <v>0</v>
      </c>
      <c r="U29" s="97">
        <v>0</v>
      </c>
      <c r="V29" s="19">
        <v>0</v>
      </c>
      <c r="W29" s="136">
        <v>0</v>
      </c>
      <c r="X29" s="136">
        <v>0</v>
      </c>
      <c r="AA29" s="20">
        <v>0</v>
      </c>
      <c r="AB29" s="131">
        <v>0</v>
      </c>
      <c r="AC29" s="137">
        <v>0</v>
      </c>
      <c r="AD29" s="23">
        <v>0</v>
      </c>
    </row>
    <row r="30" spans="1:30" x14ac:dyDescent="0.25">
      <c r="A30" s="14" t="s">
        <v>619</v>
      </c>
      <c r="B30" s="14">
        <v>123</v>
      </c>
      <c r="C30" s="18" t="s">
        <v>18</v>
      </c>
      <c r="D30" s="15">
        <v>45232</v>
      </c>
      <c r="E30" s="19">
        <v>0</v>
      </c>
      <c r="F30" s="19" t="s">
        <v>10</v>
      </c>
      <c r="G30" s="19" t="s">
        <v>425</v>
      </c>
      <c r="H30" s="19" t="s">
        <v>372</v>
      </c>
      <c r="I30" s="86">
        <v>48881</v>
      </c>
      <c r="J30" s="19">
        <v>0</v>
      </c>
      <c r="K30" s="87">
        <v>3034496888</v>
      </c>
      <c r="L30" s="197">
        <v>0</v>
      </c>
      <c r="M30" s="19">
        <v>0</v>
      </c>
      <c r="N30" s="18">
        <v>0</v>
      </c>
      <c r="U30" s="97">
        <v>0</v>
      </c>
      <c r="V30" s="19">
        <v>0</v>
      </c>
      <c r="W30" s="136">
        <v>0</v>
      </c>
      <c r="X30" s="136">
        <v>0</v>
      </c>
      <c r="AA30" s="20">
        <v>0</v>
      </c>
      <c r="AB30" s="131">
        <v>0</v>
      </c>
      <c r="AC30" s="137">
        <v>0</v>
      </c>
      <c r="AD30" s="23">
        <v>0</v>
      </c>
    </row>
    <row r="31" spans="1:30" x14ac:dyDescent="0.25">
      <c r="A31" s="14" t="s">
        <v>426</v>
      </c>
      <c r="B31" s="14">
        <v>122</v>
      </c>
      <c r="C31" s="18" t="s">
        <v>18</v>
      </c>
      <c r="D31" s="15">
        <v>45230</v>
      </c>
      <c r="E31" s="19">
        <v>0</v>
      </c>
      <c r="F31" s="19" t="s">
        <v>10</v>
      </c>
      <c r="G31" s="19" t="s">
        <v>373</v>
      </c>
      <c r="H31" s="19" t="s">
        <v>518</v>
      </c>
      <c r="I31" s="86">
        <v>44555</v>
      </c>
      <c r="J31" s="19">
        <v>0</v>
      </c>
      <c r="K31" s="87">
        <v>5378204582</v>
      </c>
      <c r="L31" s="197">
        <v>0</v>
      </c>
      <c r="M31" s="19">
        <v>0</v>
      </c>
      <c r="N31" s="18">
        <v>0</v>
      </c>
      <c r="U31" s="97">
        <v>0</v>
      </c>
      <c r="V31" s="19">
        <v>0</v>
      </c>
      <c r="W31" s="136">
        <v>0</v>
      </c>
      <c r="X31" s="136">
        <v>0</v>
      </c>
      <c r="AA31" s="20">
        <v>0</v>
      </c>
      <c r="AB31" s="131">
        <v>0</v>
      </c>
      <c r="AC31" s="137">
        <v>0</v>
      </c>
      <c r="AD31" s="23">
        <v>0</v>
      </c>
    </row>
    <row r="32" spans="1:30" x14ac:dyDescent="0.25">
      <c r="A32" s="14" t="s">
        <v>374</v>
      </c>
      <c r="B32" s="14">
        <v>121</v>
      </c>
      <c r="C32" s="18" t="s">
        <v>18</v>
      </c>
      <c r="D32" s="15">
        <v>45226</v>
      </c>
      <c r="E32" s="19">
        <v>0</v>
      </c>
      <c r="F32" s="19" t="s">
        <v>10</v>
      </c>
      <c r="G32" s="19" t="s">
        <v>620</v>
      </c>
      <c r="H32" s="19" t="s">
        <v>510</v>
      </c>
      <c r="I32" s="86">
        <v>84844</v>
      </c>
      <c r="J32" s="19">
        <v>0</v>
      </c>
      <c r="K32" s="87">
        <v>6415517054</v>
      </c>
      <c r="L32" s="197">
        <v>0</v>
      </c>
      <c r="M32" s="19">
        <v>0</v>
      </c>
      <c r="N32" s="18">
        <v>0</v>
      </c>
      <c r="U32" s="97">
        <v>0</v>
      </c>
      <c r="V32" s="19">
        <v>0</v>
      </c>
      <c r="W32" s="136">
        <v>0</v>
      </c>
      <c r="X32" s="136">
        <v>0</v>
      </c>
      <c r="AA32" s="20">
        <v>0</v>
      </c>
      <c r="AB32" s="131">
        <v>0</v>
      </c>
      <c r="AC32" s="137">
        <v>0</v>
      </c>
      <c r="AD32" s="23">
        <v>0</v>
      </c>
    </row>
    <row r="33" spans="1:30" x14ac:dyDescent="0.25">
      <c r="A33" s="14" t="s">
        <v>519</v>
      </c>
      <c r="B33" s="14">
        <v>120</v>
      </c>
      <c r="C33" s="18" t="s">
        <v>18</v>
      </c>
      <c r="D33" s="15">
        <v>45226</v>
      </c>
      <c r="E33" s="19">
        <v>0</v>
      </c>
      <c r="F33" s="19" t="s">
        <v>10</v>
      </c>
      <c r="G33" s="19" t="s">
        <v>621</v>
      </c>
      <c r="H33" s="19" t="s">
        <v>427</v>
      </c>
      <c r="I33" s="86">
        <v>41598</v>
      </c>
      <c r="J33" s="19">
        <v>0</v>
      </c>
      <c r="K33" s="87">
        <v>7852683021</v>
      </c>
      <c r="L33" s="197">
        <v>0</v>
      </c>
      <c r="M33" s="19">
        <v>0</v>
      </c>
      <c r="N33" s="18">
        <v>0</v>
      </c>
      <c r="U33" s="97">
        <v>0</v>
      </c>
      <c r="V33" s="19">
        <v>0</v>
      </c>
      <c r="W33" s="136">
        <v>0</v>
      </c>
      <c r="X33" s="136">
        <v>0</v>
      </c>
      <c r="AA33" s="20">
        <v>0</v>
      </c>
      <c r="AB33" s="131">
        <v>0</v>
      </c>
      <c r="AC33" s="137">
        <v>0</v>
      </c>
      <c r="AD33" s="23">
        <v>0</v>
      </c>
    </row>
    <row r="34" spans="1:30" x14ac:dyDescent="0.25">
      <c r="A34" s="14" t="s">
        <v>428</v>
      </c>
      <c r="B34" s="14">
        <v>119</v>
      </c>
      <c r="C34" s="18" t="s">
        <v>17</v>
      </c>
      <c r="D34" s="15">
        <v>45224</v>
      </c>
      <c r="E34" s="19">
        <v>0</v>
      </c>
      <c r="F34" s="19" t="s">
        <v>10</v>
      </c>
      <c r="G34" s="19" t="s">
        <v>429</v>
      </c>
      <c r="H34" s="19" t="s">
        <v>622</v>
      </c>
      <c r="I34" s="86">
        <v>49851</v>
      </c>
      <c r="J34" s="19">
        <v>0</v>
      </c>
      <c r="K34" s="87">
        <v>6043465864</v>
      </c>
      <c r="L34" s="197">
        <v>0</v>
      </c>
      <c r="M34" s="19">
        <v>0</v>
      </c>
      <c r="N34" s="18">
        <v>0</v>
      </c>
      <c r="U34" s="97">
        <v>0</v>
      </c>
      <c r="V34" s="19">
        <v>0</v>
      </c>
      <c r="W34" s="136">
        <v>0</v>
      </c>
      <c r="X34" s="136">
        <v>0</v>
      </c>
      <c r="AA34" s="20">
        <v>0</v>
      </c>
      <c r="AB34" s="131">
        <v>0</v>
      </c>
      <c r="AC34" s="137">
        <v>0</v>
      </c>
      <c r="AD34" s="23">
        <v>0</v>
      </c>
    </row>
    <row r="35" spans="1:30" x14ac:dyDescent="0.25">
      <c r="A35" s="14" t="s">
        <v>520</v>
      </c>
      <c r="B35" s="14">
        <v>118</v>
      </c>
      <c r="C35" s="18" t="s">
        <v>18</v>
      </c>
      <c r="D35" s="15">
        <v>45222</v>
      </c>
      <c r="E35" s="19">
        <v>0</v>
      </c>
      <c r="F35" s="19">
        <v>0</v>
      </c>
      <c r="G35" s="19" t="s">
        <v>623</v>
      </c>
      <c r="H35" s="19" t="s">
        <v>521</v>
      </c>
      <c r="I35" s="86">
        <v>55971</v>
      </c>
      <c r="J35" s="19">
        <v>0</v>
      </c>
      <c r="K35" s="87">
        <v>7922562006</v>
      </c>
      <c r="L35" s="197">
        <v>0</v>
      </c>
      <c r="M35" s="19">
        <v>0</v>
      </c>
      <c r="N35" s="18">
        <v>0</v>
      </c>
      <c r="U35" s="97">
        <v>0</v>
      </c>
      <c r="V35" s="19">
        <v>0</v>
      </c>
      <c r="W35" s="136">
        <v>0</v>
      </c>
      <c r="X35" s="136">
        <v>0</v>
      </c>
      <c r="AA35" s="20">
        <v>0</v>
      </c>
      <c r="AB35" s="131">
        <v>0</v>
      </c>
      <c r="AC35" s="137">
        <v>0</v>
      </c>
      <c r="AD35" s="23">
        <v>0</v>
      </c>
    </row>
    <row r="36" spans="1:30" x14ac:dyDescent="0.25">
      <c r="A36" s="14" t="s">
        <v>624</v>
      </c>
      <c r="B36" s="14">
        <v>117</v>
      </c>
      <c r="C36" s="18" t="s">
        <v>18</v>
      </c>
      <c r="D36" s="15">
        <v>45219</v>
      </c>
      <c r="E36" s="19">
        <v>0</v>
      </c>
      <c r="F36" s="19" t="s">
        <v>10</v>
      </c>
      <c r="G36" s="19" t="s">
        <v>625</v>
      </c>
      <c r="H36" s="19" t="s">
        <v>510</v>
      </c>
      <c r="I36" s="86">
        <v>99127</v>
      </c>
      <c r="J36" s="19">
        <v>0</v>
      </c>
      <c r="K36" s="87">
        <v>4932384805</v>
      </c>
      <c r="L36" s="197">
        <v>0</v>
      </c>
      <c r="M36" s="19">
        <v>0</v>
      </c>
      <c r="N36" s="18">
        <v>0</v>
      </c>
      <c r="U36" s="97">
        <v>0</v>
      </c>
      <c r="V36" s="19">
        <v>0</v>
      </c>
      <c r="W36" s="136">
        <v>0</v>
      </c>
      <c r="X36" s="136">
        <v>0</v>
      </c>
      <c r="AA36" s="20">
        <v>0</v>
      </c>
      <c r="AB36" s="131">
        <v>0</v>
      </c>
      <c r="AC36" s="137">
        <v>0</v>
      </c>
      <c r="AD36" s="23">
        <v>0</v>
      </c>
    </row>
    <row r="37" spans="1:30" x14ac:dyDescent="0.25">
      <c r="A37" s="14" t="s">
        <v>375</v>
      </c>
      <c r="B37" s="14">
        <v>116</v>
      </c>
      <c r="C37" s="18" t="s">
        <v>18</v>
      </c>
      <c r="D37" s="15">
        <v>45219</v>
      </c>
      <c r="E37" s="19">
        <v>0</v>
      </c>
      <c r="F37" s="19" t="s">
        <v>10</v>
      </c>
      <c r="G37" s="19" t="s">
        <v>430</v>
      </c>
      <c r="H37" s="19" t="s">
        <v>427</v>
      </c>
      <c r="I37" s="86">
        <v>74876</v>
      </c>
      <c r="J37" s="19">
        <v>0</v>
      </c>
      <c r="K37" s="87">
        <v>3425269856</v>
      </c>
      <c r="L37" s="197">
        <v>0</v>
      </c>
      <c r="M37" s="19">
        <v>0</v>
      </c>
      <c r="N37" s="18">
        <v>0</v>
      </c>
      <c r="U37" s="97">
        <v>0</v>
      </c>
      <c r="V37" s="19">
        <v>0</v>
      </c>
      <c r="W37" s="136">
        <v>0</v>
      </c>
      <c r="X37" s="136">
        <v>0</v>
      </c>
      <c r="AA37" s="20">
        <v>0</v>
      </c>
      <c r="AB37" s="131">
        <v>0</v>
      </c>
      <c r="AC37" s="137">
        <v>0</v>
      </c>
      <c r="AD37" s="23">
        <v>0</v>
      </c>
    </row>
    <row r="38" spans="1:30" x14ac:dyDescent="0.25">
      <c r="A38" s="14" t="s">
        <v>626</v>
      </c>
      <c r="B38" s="14">
        <v>115</v>
      </c>
      <c r="C38" s="18" t="s">
        <v>18</v>
      </c>
      <c r="D38" s="15">
        <v>45219</v>
      </c>
      <c r="E38" s="19">
        <v>0</v>
      </c>
      <c r="F38" s="19" t="s">
        <v>10</v>
      </c>
      <c r="G38" s="19" t="s">
        <v>376</v>
      </c>
      <c r="H38" s="19" t="s">
        <v>627</v>
      </c>
      <c r="I38" s="86">
        <v>25954</v>
      </c>
      <c r="J38" s="19">
        <v>0</v>
      </c>
      <c r="K38" s="87">
        <v>8180988008</v>
      </c>
      <c r="L38" s="197">
        <v>0</v>
      </c>
      <c r="M38" s="19">
        <v>0</v>
      </c>
      <c r="N38" s="18">
        <v>0</v>
      </c>
      <c r="U38" s="97">
        <v>0</v>
      </c>
      <c r="V38" s="19">
        <v>0</v>
      </c>
      <c r="W38" s="136">
        <v>0</v>
      </c>
      <c r="X38" s="136">
        <v>0</v>
      </c>
      <c r="AA38" s="20">
        <v>0</v>
      </c>
      <c r="AB38" s="131">
        <v>0</v>
      </c>
      <c r="AC38" s="137">
        <v>0</v>
      </c>
      <c r="AD38" s="23">
        <v>0</v>
      </c>
    </row>
    <row r="39" spans="1:30" x14ac:dyDescent="0.25">
      <c r="A39" s="14" t="s">
        <v>628</v>
      </c>
      <c r="B39" s="14">
        <v>114</v>
      </c>
      <c r="C39" s="18" t="s">
        <v>18</v>
      </c>
      <c r="D39" s="15">
        <v>45219</v>
      </c>
      <c r="E39" s="19">
        <v>0</v>
      </c>
      <c r="F39" s="19" t="s">
        <v>10</v>
      </c>
      <c r="G39" s="19" t="s">
        <v>431</v>
      </c>
      <c r="H39" s="19" t="s">
        <v>337</v>
      </c>
      <c r="I39" s="86">
        <v>87752</v>
      </c>
      <c r="J39" s="19">
        <v>0</v>
      </c>
      <c r="K39" s="87">
        <v>3373933549</v>
      </c>
      <c r="L39" s="197">
        <v>0</v>
      </c>
      <c r="M39" s="19">
        <v>0</v>
      </c>
      <c r="N39" s="18">
        <v>0</v>
      </c>
      <c r="U39" s="97">
        <v>0</v>
      </c>
      <c r="V39" s="19">
        <v>0</v>
      </c>
      <c r="W39" s="136">
        <v>0</v>
      </c>
      <c r="X39" s="136">
        <v>0</v>
      </c>
      <c r="AA39" s="20">
        <v>0</v>
      </c>
      <c r="AB39" s="131">
        <v>0</v>
      </c>
      <c r="AC39" s="137">
        <v>0</v>
      </c>
      <c r="AD39" s="23">
        <v>0</v>
      </c>
    </row>
    <row r="40" spans="1:30" x14ac:dyDescent="0.25">
      <c r="A40" s="14" t="s">
        <v>301</v>
      </c>
      <c r="B40" s="14">
        <v>113</v>
      </c>
      <c r="C40" s="18" t="s">
        <v>18</v>
      </c>
      <c r="D40" s="15">
        <v>45216</v>
      </c>
      <c r="E40" s="19">
        <v>0</v>
      </c>
      <c r="F40" s="19" t="s">
        <v>10</v>
      </c>
      <c r="G40" s="19" t="s">
        <v>338</v>
      </c>
      <c r="H40" s="19" t="s">
        <v>432</v>
      </c>
      <c r="I40" s="86">
        <v>82703</v>
      </c>
      <c r="J40" s="19">
        <v>0</v>
      </c>
      <c r="K40" s="87">
        <v>7286928652</v>
      </c>
      <c r="L40" s="197">
        <v>0</v>
      </c>
      <c r="M40" s="19">
        <v>0</v>
      </c>
      <c r="N40" s="18">
        <v>0</v>
      </c>
      <c r="U40" s="97">
        <v>0</v>
      </c>
      <c r="V40" s="19">
        <v>0</v>
      </c>
      <c r="W40" s="136">
        <v>0</v>
      </c>
      <c r="X40" s="136">
        <v>0</v>
      </c>
      <c r="AA40" s="20">
        <v>0</v>
      </c>
      <c r="AB40" s="131">
        <v>0</v>
      </c>
      <c r="AC40" s="137">
        <v>0</v>
      </c>
      <c r="AD40" s="23">
        <v>0</v>
      </c>
    </row>
    <row r="41" spans="1:30" x14ac:dyDescent="0.25">
      <c r="A41" s="14" t="s">
        <v>314</v>
      </c>
      <c r="B41" s="14">
        <v>112</v>
      </c>
      <c r="C41" s="18" t="s">
        <v>18</v>
      </c>
      <c r="D41" s="15">
        <v>45215</v>
      </c>
      <c r="E41" s="19">
        <v>0</v>
      </c>
      <c r="F41" s="19" t="s">
        <v>10</v>
      </c>
      <c r="G41" s="19" t="s">
        <v>629</v>
      </c>
      <c r="H41" s="19" t="s">
        <v>630</v>
      </c>
      <c r="I41" s="86">
        <v>69404</v>
      </c>
      <c r="J41" s="19">
        <v>0</v>
      </c>
      <c r="K41" s="87">
        <v>8758611127</v>
      </c>
      <c r="L41" s="197">
        <v>0</v>
      </c>
      <c r="M41" s="19">
        <v>0</v>
      </c>
      <c r="N41" s="18">
        <v>0</v>
      </c>
      <c r="U41" s="97">
        <v>0</v>
      </c>
      <c r="V41" s="19">
        <v>0</v>
      </c>
      <c r="W41" s="136">
        <v>0</v>
      </c>
      <c r="X41" s="136">
        <v>0</v>
      </c>
      <c r="AA41" s="20">
        <v>0</v>
      </c>
      <c r="AB41" s="131">
        <v>0</v>
      </c>
      <c r="AC41" s="137">
        <v>0</v>
      </c>
      <c r="AD41" s="23">
        <v>0</v>
      </c>
    </row>
    <row r="42" spans="1:30" x14ac:dyDescent="0.25">
      <c r="A42" s="14" t="s">
        <v>433</v>
      </c>
      <c r="B42" s="14">
        <v>111</v>
      </c>
      <c r="C42" s="18" t="s">
        <v>18</v>
      </c>
      <c r="D42" s="15">
        <v>45215</v>
      </c>
      <c r="E42" s="19">
        <v>0</v>
      </c>
      <c r="F42" s="19" t="s">
        <v>10</v>
      </c>
      <c r="G42" s="19" t="s">
        <v>302</v>
      </c>
      <c r="H42" s="19" t="s">
        <v>434</v>
      </c>
      <c r="I42" s="86">
        <v>21221</v>
      </c>
      <c r="J42" s="19">
        <v>0</v>
      </c>
      <c r="K42" s="87">
        <v>6057090842</v>
      </c>
      <c r="L42" s="197">
        <v>0</v>
      </c>
      <c r="M42" s="19">
        <v>0</v>
      </c>
      <c r="N42" s="18">
        <v>0</v>
      </c>
      <c r="U42" s="97">
        <v>0</v>
      </c>
      <c r="V42" s="19">
        <v>0</v>
      </c>
      <c r="W42" s="136">
        <v>0</v>
      </c>
      <c r="X42" s="136">
        <v>0</v>
      </c>
      <c r="AA42" s="20">
        <v>0</v>
      </c>
      <c r="AB42" s="131">
        <v>0</v>
      </c>
      <c r="AC42" s="137">
        <v>0</v>
      </c>
      <c r="AD42" s="23">
        <v>0</v>
      </c>
    </row>
    <row r="43" spans="1:30" x14ac:dyDescent="0.25">
      <c r="A43" s="14" t="s">
        <v>522</v>
      </c>
      <c r="B43" s="14">
        <v>110</v>
      </c>
      <c r="C43" s="18" t="s">
        <v>17</v>
      </c>
      <c r="D43" s="15">
        <v>45215</v>
      </c>
      <c r="E43" s="19">
        <v>0</v>
      </c>
      <c r="F43" s="19" t="s">
        <v>7</v>
      </c>
      <c r="G43" s="19" t="s">
        <v>339</v>
      </c>
      <c r="H43" s="19" t="s">
        <v>435</v>
      </c>
      <c r="I43" s="86">
        <v>99037</v>
      </c>
      <c r="J43" s="19">
        <v>0</v>
      </c>
      <c r="K43" s="87">
        <v>2595568401</v>
      </c>
      <c r="L43" s="197">
        <v>0</v>
      </c>
      <c r="M43" s="19">
        <v>0</v>
      </c>
      <c r="N43" s="18">
        <v>0</v>
      </c>
      <c r="U43" s="97">
        <v>0</v>
      </c>
      <c r="V43" s="19">
        <v>0</v>
      </c>
      <c r="W43" s="136">
        <v>0</v>
      </c>
      <c r="X43" s="136">
        <v>0</v>
      </c>
      <c r="AA43" s="20">
        <v>0</v>
      </c>
      <c r="AB43" s="131">
        <v>0</v>
      </c>
      <c r="AC43" s="137">
        <v>0</v>
      </c>
      <c r="AD43" s="23">
        <v>0</v>
      </c>
    </row>
    <row r="44" spans="1:30" x14ac:dyDescent="0.25">
      <c r="A44" s="14" t="s">
        <v>436</v>
      </c>
      <c r="B44" s="14">
        <v>109</v>
      </c>
      <c r="C44" s="18" t="s">
        <v>17</v>
      </c>
      <c r="D44" s="15">
        <v>45212</v>
      </c>
      <c r="E44" s="19">
        <v>0</v>
      </c>
      <c r="F44" s="19" t="s">
        <v>7</v>
      </c>
      <c r="G44" s="19" t="s">
        <v>523</v>
      </c>
      <c r="H44" s="19" t="s">
        <v>377</v>
      </c>
      <c r="I44" s="86">
        <v>62930</v>
      </c>
      <c r="J44" s="19">
        <v>0</v>
      </c>
      <c r="K44" s="87">
        <v>8063721007</v>
      </c>
      <c r="L44" s="197">
        <v>0</v>
      </c>
      <c r="M44" s="19">
        <v>0</v>
      </c>
      <c r="N44" s="18">
        <v>0</v>
      </c>
      <c r="U44" s="97">
        <v>0</v>
      </c>
      <c r="V44" s="19">
        <v>0</v>
      </c>
      <c r="W44" s="136">
        <v>0</v>
      </c>
      <c r="X44" s="136">
        <v>0</v>
      </c>
      <c r="AA44" s="20">
        <v>0</v>
      </c>
      <c r="AB44" s="131">
        <v>0</v>
      </c>
      <c r="AC44" s="137">
        <v>0</v>
      </c>
      <c r="AD44" s="23">
        <v>0</v>
      </c>
    </row>
    <row r="45" spans="1:30" x14ac:dyDescent="0.25">
      <c r="A45" s="14" t="s">
        <v>524</v>
      </c>
      <c r="B45" s="14">
        <v>108</v>
      </c>
      <c r="C45" s="18" t="s">
        <v>18</v>
      </c>
      <c r="D45" s="15">
        <v>45210</v>
      </c>
      <c r="E45" s="19">
        <v>0</v>
      </c>
      <c r="F45" s="19" t="s">
        <v>10</v>
      </c>
      <c r="G45" s="19" t="s">
        <v>437</v>
      </c>
      <c r="H45" s="19" t="s">
        <v>303</v>
      </c>
      <c r="I45" s="86">
        <v>96228</v>
      </c>
      <c r="J45" s="19">
        <v>0</v>
      </c>
      <c r="K45" s="87">
        <v>4138108936</v>
      </c>
      <c r="L45" s="197">
        <v>0</v>
      </c>
      <c r="M45" s="19">
        <v>0</v>
      </c>
      <c r="N45" s="18">
        <v>0</v>
      </c>
      <c r="U45" s="97">
        <v>0</v>
      </c>
      <c r="V45" s="19">
        <v>0</v>
      </c>
      <c r="W45" s="136">
        <v>0</v>
      </c>
      <c r="X45" s="136">
        <v>0</v>
      </c>
      <c r="AA45" s="20">
        <v>0</v>
      </c>
      <c r="AB45" s="131">
        <v>0</v>
      </c>
      <c r="AC45" s="137">
        <v>0</v>
      </c>
      <c r="AD45" s="23">
        <v>0</v>
      </c>
    </row>
    <row r="46" spans="1:30" x14ac:dyDescent="0.25">
      <c r="A46" s="14" t="s">
        <v>525</v>
      </c>
      <c r="B46" s="14">
        <v>107</v>
      </c>
      <c r="C46" s="18" t="s">
        <v>18</v>
      </c>
      <c r="D46" s="15">
        <v>45209</v>
      </c>
      <c r="E46" s="19">
        <v>0</v>
      </c>
      <c r="F46" s="19" t="s">
        <v>10</v>
      </c>
      <c r="G46" s="19" t="s">
        <v>526</v>
      </c>
      <c r="H46" s="19" t="s">
        <v>304</v>
      </c>
      <c r="I46" s="86">
        <v>72718</v>
      </c>
      <c r="J46" s="19">
        <v>0</v>
      </c>
      <c r="K46" s="87">
        <v>7692664433</v>
      </c>
      <c r="L46" s="197">
        <v>0</v>
      </c>
      <c r="M46" s="19">
        <v>0</v>
      </c>
      <c r="N46" s="18">
        <v>0</v>
      </c>
      <c r="U46" s="97">
        <v>0</v>
      </c>
      <c r="V46" s="19">
        <v>0</v>
      </c>
      <c r="W46" s="136">
        <v>0</v>
      </c>
      <c r="X46" s="136">
        <v>0</v>
      </c>
      <c r="AA46" s="20">
        <v>0</v>
      </c>
      <c r="AB46" s="131">
        <v>0</v>
      </c>
      <c r="AC46" s="137">
        <v>0</v>
      </c>
      <c r="AD46" s="23">
        <v>0</v>
      </c>
    </row>
    <row r="47" spans="1:30" x14ac:dyDescent="0.25">
      <c r="A47" s="14" t="s">
        <v>631</v>
      </c>
      <c r="B47" s="14">
        <v>106</v>
      </c>
      <c r="C47" s="18" t="s">
        <v>17</v>
      </c>
      <c r="D47" s="15">
        <v>45209</v>
      </c>
      <c r="E47" s="19">
        <v>0</v>
      </c>
      <c r="F47" s="19" t="s">
        <v>7</v>
      </c>
      <c r="G47" s="19" t="s">
        <v>340</v>
      </c>
      <c r="H47" s="19" t="s">
        <v>438</v>
      </c>
      <c r="I47" s="86">
        <v>42224</v>
      </c>
      <c r="J47" s="19">
        <v>0</v>
      </c>
      <c r="K47" s="87">
        <v>6440975883</v>
      </c>
      <c r="L47" s="197">
        <v>0</v>
      </c>
      <c r="M47" s="19">
        <v>0</v>
      </c>
      <c r="N47" s="18">
        <v>0</v>
      </c>
      <c r="U47" s="97">
        <v>0</v>
      </c>
      <c r="V47" s="19">
        <v>0</v>
      </c>
      <c r="W47" s="136">
        <v>0</v>
      </c>
      <c r="X47" s="136">
        <v>0</v>
      </c>
      <c r="AA47" s="20">
        <v>0</v>
      </c>
      <c r="AB47" s="131">
        <v>0</v>
      </c>
      <c r="AC47" s="137">
        <v>0</v>
      </c>
      <c r="AD47" s="23">
        <v>0</v>
      </c>
    </row>
    <row r="48" spans="1:30" x14ac:dyDescent="0.25">
      <c r="A48" s="14" t="s">
        <v>341</v>
      </c>
      <c r="B48" s="14">
        <v>105</v>
      </c>
      <c r="C48" s="18" t="s">
        <v>18</v>
      </c>
      <c r="D48" s="15">
        <v>45209</v>
      </c>
      <c r="E48" s="19">
        <v>0</v>
      </c>
      <c r="F48" s="19" t="s">
        <v>7</v>
      </c>
      <c r="G48" s="19" t="s">
        <v>378</v>
      </c>
      <c r="H48" s="19" t="s">
        <v>632</v>
      </c>
      <c r="I48" s="86">
        <v>90579</v>
      </c>
      <c r="J48" s="19">
        <v>0</v>
      </c>
      <c r="K48" s="87">
        <v>3924935150</v>
      </c>
      <c r="L48" s="197">
        <v>0</v>
      </c>
      <c r="M48" s="19">
        <v>0</v>
      </c>
      <c r="N48" s="18">
        <v>0</v>
      </c>
      <c r="U48" s="97">
        <v>0</v>
      </c>
      <c r="V48" s="19">
        <v>0</v>
      </c>
      <c r="W48" s="136">
        <v>0</v>
      </c>
      <c r="X48" s="136">
        <v>0</v>
      </c>
      <c r="AA48" s="20">
        <v>0</v>
      </c>
      <c r="AB48" s="131">
        <v>0</v>
      </c>
      <c r="AC48" s="137">
        <v>0</v>
      </c>
      <c r="AD48" s="23">
        <v>0</v>
      </c>
    </row>
    <row r="49" spans="1:30" x14ac:dyDescent="0.25">
      <c r="A49" s="14" t="s">
        <v>633</v>
      </c>
      <c r="B49" s="14">
        <v>104</v>
      </c>
      <c r="C49" s="18" t="s">
        <v>18</v>
      </c>
      <c r="D49" s="15">
        <v>45209</v>
      </c>
      <c r="E49" s="19">
        <v>0</v>
      </c>
      <c r="F49" s="19" t="s">
        <v>10</v>
      </c>
      <c r="G49" s="19" t="s">
        <v>634</v>
      </c>
      <c r="H49" s="19" t="s">
        <v>527</v>
      </c>
      <c r="I49" s="86">
        <v>40838</v>
      </c>
      <c r="J49" s="19">
        <v>0</v>
      </c>
      <c r="K49" s="87">
        <v>3014014395</v>
      </c>
      <c r="L49" s="197">
        <v>0</v>
      </c>
      <c r="M49" s="19">
        <v>0</v>
      </c>
      <c r="N49" s="18">
        <v>0</v>
      </c>
      <c r="U49" s="97">
        <v>0</v>
      </c>
      <c r="V49" s="19">
        <v>0</v>
      </c>
      <c r="W49" s="136">
        <v>0</v>
      </c>
      <c r="X49" s="136">
        <v>0</v>
      </c>
      <c r="AA49" s="20">
        <v>0</v>
      </c>
      <c r="AB49" s="131">
        <v>0</v>
      </c>
      <c r="AC49" s="137">
        <v>0</v>
      </c>
      <c r="AD49" s="23">
        <v>0</v>
      </c>
    </row>
    <row r="50" spans="1:30" x14ac:dyDescent="0.25">
      <c r="A50" s="14" t="s">
        <v>635</v>
      </c>
      <c r="B50" s="14">
        <v>103</v>
      </c>
      <c r="C50" s="18" t="s">
        <v>17</v>
      </c>
      <c r="D50" s="15">
        <v>45208</v>
      </c>
      <c r="E50" s="19">
        <v>0</v>
      </c>
      <c r="F50" s="19" t="s">
        <v>10</v>
      </c>
      <c r="G50" s="19" t="s">
        <v>439</v>
      </c>
      <c r="H50" s="19" t="s">
        <v>528</v>
      </c>
      <c r="I50" s="86">
        <v>12685</v>
      </c>
      <c r="J50" s="19">
        <v>0</v>
      </c>
      <c r="K50" s="87">
        <v>3709052431</v>
      </c>
      <c r="L50" s="197">
        <v>0</v>
      </c>
      <c r="M50" s="19">
        <v>0</v>
      </c>
      <c r="N50" s="18">
        <v>0</v>
      </c>
      <c r="U50" s="97">
        <v>0</v>
      </c>
      <c r="V50" s="19">
        <v>0</v>
      </c>
      <c r="W50" s="136">
        <v>0</v>
      </c>
      <c r="X50" s="136">
        <v>0</v>
      </c>
      <c r="AA50" s="20">
        <v>0</v>
      </c>
      <c r="AB50" s="131">
        <v>0</v>
      </c>
      <c r="AC50" s="137">
        <v>0</v>
      </c>
      <c r="AD50" s="23">
        <v>0</v>
      </c>
    </row>
    <row r="51" spans="1:30" x14ac:dyDescent="0.25">
      <c r="A51" s="14" t="s">
        <v>529</v>
      </c>
      <c r="B51" s="14">
        <v>102</v>
      </c>
      <c r="C51" s="18" t="s">
        <v>18</v>
      </c>
      <c r="D51" s="15">
        <v>45208</v>
      </c>
      <c r="E51" s="19">
        <v>0</v>
      </c>
      <c r="F51" s="19" t="s">
        <v>10</v>
      </c>
      <c r="G51" s="19" t="s">
        <v>530</v>
      </c>
      <c r="H51" s="19" t="s">
        <v>379</v>
      </c>
      <c r="I51" s="86">
        <v>34947</v>
      </c>
      <c r="J51" s="19">
        <v>0</v>
      </c>
      <c r="K51" s="87">
        <v>2971593169</v>
      </c>
      <c r="L51" s="197">
        <v>0</v>
      </c>
      <c r="M51" s="19">
        <v>0</v>
      </c>
      <c r="N51" s="18">
        <v>0</v>
      </c>
      <c r="U51" s="97">
        <v>0</v>
      </c>
      <c r="V51" s="19">
        <v>0</v>
      </c>
      <c r="W51" s="136">
        <v>0</v>
      </c>
      <c r="X51" s="136">
        <v>0</v>
      </c>
      <c r="AA51" s="20">
        <v>0</v>
      </c>
      <c r="AB51" s="131">
        <v>0</v>
      </c>
      <c r="AC51" s="137">
        <v>0</v>
      </c>
      <c r="AD51" s="23">
        <v>0</v>
      </c>
    </row>
    <row r="52" spans="1:30" x14ac:dyDescent="0.25">
      <c r="A52" s="14" t="s">
        <v>440</v>
      </c>
      <c r="B52" s="14">
        <v>101</v>
      </c>
      <c r="C52" s="18" t="s">
        <v>18</v>
      </c>
      <c r="D52" s="15">
        <v>45205</v>
      </c>
      <c r="E52" s="19">
        <v>0</v>
      </c>
      <c r="F52" s="19" t="s">
        <v>10</v>
      </c>
      <c r="G52" s="19" t="s">
        <v>531</v>
      </c>
      <c r="H52" s="19" t="s">
        <v>296</v>
      </c>
      <c r="I52" s="86">
        <v>37679</v>
      </c>
      <c r="J52" s="19">
        <v>0</v>
      </c>
      <c r="K52" s="87">
        <v>4801401711</v>
      </c>
      <c r="L52" s="197">
        <v>0</v>
      </c>
      <c r="M52" s="19">
        <v>0</v>
      </c>
      <c r="N52" s="18">
        <v>0</v>
      </c>
      <c r="U52" s="97">
        <v>0</v>
      </c>
      <c r="V52" s="19">
        <v>0</v>
      </c>
      <c r="W52" s="136">
        <v>0</v>
      </c>
      <c r="X52" s="136">
        <v>0</v>
      </c>
      <c r="AA52" s="20">
        <v>0</v>
      </c>
      <c r="AB52" s="131">
        <v>0</v>
      </c>
      <c r="AC52" s="137">
        <v>0</v>
      </c>
      <c r="AD52" s="23">
        <v>0</v>
      </c>
    </row>
    <row r="53" spans="1:30" x14ac:dyDescent="0.25">
      <c r="A53" s="14" t="s">
        <v>441</v>
      </c>
      <c r="B53" s="14">
        <v>100</v>
      </c>
      <c r="C53" s="18" t="s">
        <v>17</v>
      </c>
      <c r="D53" s="15">
        <v>45205</v>
      </c>
      <c r="E53" s="19">
        <v>0</v>
      </c>
      <c r="F53" s="19" t="s">
        <v>10</v>
      </c>
      <c r="G53" s="19" t="s">
        <v>442</v>
      </c>
      <c r="H53" s="19" t="s">
        <v>380</v>
      </c>
      <c r="I53" s="86">
        <v>53072</v>
      </c>
      <c r="J53" s="19">
        <v>0</v>
      </c>
      <c r="K53" s="87">
        <v>4869686460</v>
      </c>
      <c r="L53" s="197">
        <v>0</v>
      </c>
      <c r="M53" s="19">
        <v>0</v>
      </c>
      <c r="N53" s="18">
        <v>0</v>
      </c>
      <c r="U53" s="97">
        <v>0</v>
      </c>
      <c r="V53" s="19">
        <v>0</v>
      </c>
      <c r="W53" s="136">
        <v>0</v>
      </c>
      <c r="X53" s="136">
        <v>0</v>
      </c>
      <c r="AA53" s="20">
        <v>0</v>
      </c>
      <c r="AB53" s="131">
        <v>0</v>
      </c>
      <c r="AC53" s="137">
        <v>0</v>
      </c>
      <c r="AD53" s="23">
        <v>0</v>
      </c>
    </row>
    <row r="54" spans="1:30" x14ac:dyDescent="0.25">
      <c r="A54" s="14" t="s">
        <v>636</v>
      </c>
      <c r="B54" s="14">
        <v>99</v>
      </c>
      <c r="C54" s="18" t="s">
        <v>17</v>
      </c>
      <c r="D54" s="15">
        <v>45205</v>
      </c>
      <c r="E54" s="19">
        <v>0</v>
      </c>
      <c r="F54" s="19" t="s">
        <v>10</v>
      </c>
      <c r="G54" s="19" t="s">
        <v>637</v>
      </c>
      <c r="H54" s="19" t="s">
        <v>638</v>
      </c>
      <c r="I54" s="86">
        <v>57834</v>
      </c>
      <c r="J54" s="19">
        <v>0</v>
      </c>
      <c r="K54" s="87">
        <v>8996931820</v>
      </c>
      <c r="L54" s="197">
        <v>0</v>
      </c>
      <c r="M54" s="19">
        <v>0</v>
      </c>
      <c r="N54" s="18">
        <v>0</v>
      </c>
      <c r="U54" s="97">
        <v>0</v>
      </c>
      <c r="V54" s="19">
        <v>0</v>
      </c>
      <c r="W54" s="136">
        <v>0</v>
      </c>
      <c r="X54" s="136">
        <v>0</v>
      </c>
      <c r="AA54" s="20">
        <v>0</v>
      </c>
      <c r="AB54" s="131">
        <v>0</v>
      </c>
      <c r="AC54" s="137">
        <v>0</v>
      </c>
      <c r="AD54" s="23">
        <v>0</v>
      </c>
    </row>
    <row r="55" spans="1:30" x14ac:dyDescent="0.25">
      <c r="A55" s="14" t="s">
        <v>443</v>
      </c>
      <c r="B55" s="14">
        <v>98</v>
      </c>
      <c r="C55" s="18" t="s">
        <v>18</v>
      </c>
      <c r="D55" s="15">
        <v>45205</v>
      </c>
      <c r="E55" s="19">
        <v>0</v>
      </c>
      <c r="F55" s="19" t="s">
        <v>10</v>
      </c>
      <c r="G55" s="19" t="s">
        <v>305</v>
      </c>
      <c r="H55" s="19" t="s">
        <v>639</v>
      </c>
      <c r="I55" s="86">
        <v>67382</v>
      </c>
      <c r="J55" s="19">
        <v>0</v>
      </c>
      <c r="K55" s="87">
        <v>5383501750</v>
      </c>
      <c r="L55" s="197">
        <v>0</v>
      </c>
      <c r="M55" s="19">
        <v>0</v>
      </c>
      <c r="N55" s="18">
        <v>0</v>
      </c>
      <c r="U55" s="97">
        <v>0</v>
      </c>
      <c r="V55" s="19">
        <v>0</v>
      </c>
      <c r="W55" s="136">
        <v>0</v>
      </c>
      <c r="X55" s="136">
        <v>0</v>
      </c>
      <c r="AA55" s="20">
        <v>0</v>
      </c>
      <c r="AB55" s="131">
        <v>0</v>
      </c>
      <c r="AC55" s="137">
        <v>0</v>
      </c>
      <c r="AD55" s="23">
        <v>0</v>
      </c>
    </row>
    <row r="56" spans="1:30" x14ac:dyDescent="0.25">
      <c r="A56" s="14" t="s">
        <v>640</v>
      </c>
      <c r="B56" s="14">
        <v>97</v>
      </c>
      <c r="C56" s="18" t="s">
        <v>17</v>
      </c>
      <c r="D56" s="15">
        <v>45203</v>
      </c>
      <c r="E56" s="19">
        <v>0</v>
      </c>
      <c r="F56" s="19" t="s">
        <v>10</v>
      </c>
      <c r="G56" s="19" t="s">
        <v>641</v>
      </c>
      <c r="H56" s="19" t="s">
        <v>642</v>
      </c>
      <c r="I56" s="86">
        <v>54267</v>
      </c>
      <c r="J56" s="19">
        <v>0</v>
      </c>
      <c r="K56" s="87">
        <v>5689807602</v>
      </c>
      <c r="L56" s="197">
        <v>0</v>
      </c>
      <c r="M56" s="19">
        <v>0</v>
      </c>
      <c r="N56" s="18">
        <v>0</v>
      </c>
      <c r="U56" s="97">
        <v>0</v>
      </c>
      <c r="V56" s="19">
        <v>0</v>
      </c>
      <c r="W56" s="136">
        <v>0</v>
      </c>
      <c r="X56" s="136">
        <v>0</v>
      </c>
      <c r="AA56" s="20">
        <v>0</v>
      </c>
      <c r="AB56" s="131">
        <v>0</v>
      </c>
      <c r="AC56" s="137">
        <v>0</v>
      </c>
      <c r="AD56" s="23">
        <v>0</v>
      </c>
    </row>
    <row r="57" spans="1:30" x14ac:dyDescent="0.25">
      <c r="A57" s="14" t="s">
        <v>342</v>
      </c>
      <c r="B57" s="14">
        <v>96</v>
      </c>
      <c r="C57" s="18" t="s">
        <v>17</v>
      </c>
      <c r="D57" s="15">
        <v>45203</v>
      </c>
      <c r="E57" s="19">
        <v>0</v>
      </c>
      <c r="F57" s="19" t="s">
        <v>10</v>
      </c>
      <c r="G57" s="19" t="s">
        <v>444</v>
      </c>
      <c r="H57" s="19" t="s">
        <v>445</v>
      </c>
      <c r="I57" s="86">
        <v>53169</v>
      </c>
      <c r="J57" s="19">
        <v>0</v>
      </c>
      <c r="K57" s="87">
        <v>3825660889</v>
      </c>
      <c r="L57" s="197">
        <v>0</v>
      </c>
      <c r="M57" s="19">
        <v>0</v>
      </c>
      <c r="N57" s="18">
        <v>0</v>
      </c>
      <c r="U57" s="97">
        <v>0</v>
      </c>
      <c r="V57" s="19">
        <v>0</v>
      </c>
      <c r="W57" s="136">
        <v>0</v>
      </c>
      <c r="X57" s="136">
        <v>0</v>
      </c>
      <c r="AA57" s="20">
        <v>0</v>
      </c>
      <c r="AB57" s="131">
        <v>0</v>
      </c>
      <c r="AC57" s="137">
        <v>0</v>
      </c>
      <c r="AD57" s="23">
        <v>0</v>
      </c>
    </row>
    <row r="58" spans="1:30" x14ac:dyDescent="0.25">
      <c r="A58" s="14" t="s">
        <v>446</v>
      </c>
      <c r="B58" s="14">
        <v>95</v>
      </c>
      <c r="C58" s="18" t="s">
        <v>18</v>
      </c>
      <c r="D58" s="15">
        <v>45203</v>
      </c>
      <c r="E58" s="19">
        <v>0</v>
      </c>
      <c r="F58" s="19" t="s">
        <v>10</v>
      </c>
      <c r="G58" s="19" t="s">
        <v>532</v>
      </c>
      <c r="H58" s="19" t="s">
        <v>381</v>
      </c>
      <c r="I58" s="86">
        <v>18085</v>
      </c>
      <c r="J58" s="19">
        <v>0</v>
      </c>
      <c r="K58" s="87">
        <v>7545421935</v>
      </c>
      <c r="L58" s="197">
        <v>0</v>
      </c>
      <c r="M58" s="19">
        <v>0</v>
      </c>
      <c r="N58" s="18">
        <v>0</v>
      </c>
      <c r="U58" s="97">
        <v>0</v>
      </c>
      <c r="V58" s="19">
        <v>0</v>
      </c>
      <c r="W58" s="136">
        <v>0</v>
      </c>
      <c r="X58" s="136">
        <v>0</v>
      </c>
      <c r="AA58" s="20">
        <v>0</v>
      </c>
      <c r="AB58" s="131">
        <v>0</v>
      </c>
      <c r="AC58" s="137">
        <v>0</v>
      </c>
      <c r="AD58" s="23">
        <v>0</v>
      </c>
    </row>
    <row r="59" spans="1:30" x14ac:dyDescent="0.25">
      <c r="A59" s="14" t="s">
        <v>533</v>
      </c>
      <c r="B59" s="14">
        <v>94</v>
      </c>
      <c r="C59" s="18" t="s">
        <v>18</v>
      </c>
      <c r="D59" s="15">
        <v>45202</v>
      </c>
      <c r="E59" s="19">
        <v>0</v>
      </c>
      <c r="F59" s="19" t="s">
        <v>10</v>
      </c>
      <c r="G59" s="19" t="s">
        <v>643</v>
      </c>
      <c r="H59" s="19" t="s">
        <v>445</v>
      </c>
      <c r="I59" s="86">
        <v>11940</v>
      </c>
      <c r="J59" s="19">
        <v>0</v>
      </c>
      <c r="K59" s="87">
        <v>8309848618</v>
      </c>
      <c r="L59" s="197">
        <v>0</v>
      </c>
      <c r="M59" s="19">
        <v>0</v>
      </c>
      <c r="N59" s="18">
        <v>0</v>
      </c>
      <c r="U59" s="97">
        <v>0</v>
      </c>
      <c r="V59" s="19">
        <v>0</v>
      </c>
      <c r="W59" s="136">
        <v>0</v>
      </c>
      <c r="X59" s="136">
        <v>0</v>
      </c>
      <c r="AA59" s="20">
        <v>0</v>
      </c>
      <c r="AB59" s="131">
        <v>0</v>
      </c>
      <c r="AC59" s="137">
        <v>0</v>
      </c>
      <c r="AD59" s="23">
        <v>0</v>
      </c>
    </row>
    <row r="60" spans="1:30" x14ac:dyDescent="0.25">
      <c r="A60" s="14" t="s">
        <v>382</v>
      </c>
      <c r="B60" s="14">
        <v>93</v>
      </c>
      <c r="C60" s="18" t="s">
        <v>18</v>
      </c>
      <c r="D60" s="15">
        <v>45202</v>
      </c>
      <c r="E60" s="19">
        <v>0</v>
      </c>
      <c r="F60" s="19" t="s">
        <v>10</v>
      </c>
      <c r="G60" s="19" t="s">
        <v>534</v>
      </c>
      <c r="H60" s="19" t="s">
        <v>381</v>
      </c>
      <c r="I60" s="86">
        <v>40875</v>
      </c>
      <c r="J60" s="19">
        <v>0</v>
      </c>
      <c r="K60" s="87">
        <v>8090280730</v>
      </c>
      <c r="L60" s="197">
        <v>0</v>
      </c>
      <c r="M60" s="19">
        <v>0</v>
      </c>
      <c r="N60" s="18">
        <v>0</v>
      </c>
      <c r="U60" s="97">
        <v>0</v>
      </c>
      <c r="V60" s="19">
        <v>0</v>
      </c>
      <c r="W60" s="136">
        <v>0</v>
      </c>
      <c r="X60" s="136">
        <v>0</v>
      </c>
      <c r="AA60" s="20">
        <v>0</v>
      </c>
      <c r="AB60" s="131">
        <v>0</v>
      </c>
      <c r="AC60" s="137">
        <v>0</v>
      </c>
      <c r="AD60" s="23">
        <v>0</v>
      </c>
    </row>
    <row r="61" spans="1:30" x14ac:dyDescent="0.25">
      <c r="A61" s="14" t="s">
        <v>535</v>
      </c>
      <c r="B61" s="14">
        <v>92</v>
      </c>
      <c r="C61" s="18" t="s">
        <v>18</v>
      </c>
      <c r="D61" s="15">
        <v>45202</v>
      </c>
      <c r="E61" s="19">
        <v>0</v>
      </c>
      <c r="F61" s="19" t="s">
        <v>10</v>
      </c>
      <c r="G61" s="19" t="s">
        <v>644</v>
      </c>
      <c r="H61" s="19" t="s">
        <v>445</v>
      </c>
      <c r="I61" s="86">
        <v>73783</v>
      </c>
      <c r="J61" s="19">
        <v>0</v>
      </c>
      <c r="K61" s="87">
        <v>8826518231</v>
      </c>
      <c r="L61" s="197">
        <v>0</v>
      </c>
      <c r="M61" s="19">
        <v>0</v>
      </c>
      <c r="N61" s="18">
        <v>0</v>
      </c>
      <c r="U61" s="97">
        <v>0</v>
      </c>
      <c r="V61" s="19">
        <v>0</v>
      </c>
      <c r="W61" s="136">
        <v>0</v>
      </c>
      <c r="X61" s="136">
        <v>0</v>
      </c>
      <c r="AA61" s="20">
        <v>0</v>
      </c>
      <c r="AB61" s="131">
        <v>0</v>
      </c>
      <c r="AC61" s="137">
        <v>0</v>
      </c>
      <c r="AD61" s="23">
        <v>0</v>
      </c>
    </row>
    <row r="62" spans="1:30" x14ac:dyDescent="0.25">
      <c r="A62" s="14" t="s">
        <v>447</v>
      </c>
      <c r="B62" s="14">
        <v>91</v>
      </c>
      <c r="C62" s="18" t="s">
        <v>18</v>
      </c>
      <c r="D62" s="15">
        <v>45202</v>
      </c>
      <c r="E62" s="19">
        <v>0</v>
      </c>
      <c r="F62" s="19" t="s">
        <v>10</v>
      </c>
      <c r="G62" s="19" t="s">
        <v>536</v>
      </c>
      <c r="H62" s="19" t="s">
        <v>381</v>
      </c>
      <c r="I62" s="86">
        <v>42509</v>
      </c>
      <c r="J62" s="19">
        <v>0</v>
      </c>
      <c r="K62" s="87">
        <v>4066834533</v>
      </c>
      <c r="L62" s="197">
        <v>0</v>
      </c>
      <c r="M62" s="19">
        <v>0</v>
      </c>
      <c r="N62" s="18">
        <v>0</v>
      </c>
      <c r="U62" s="97">
        <v>0</v>
      </c>
      <c r="V62" s="19">
        <v>0</v>
      </c>
      <c r="W62" s="136">
        <v>0</v>
      </c>
      <c r="X62" s="136">
        <v>0</v>
      </c>
      <c r="AA62" s="20">
        <v>0</v>
      </c>
      <c r="AB62" s="131">
        <v>0</v>
      </c>
      <c r="AC62" s="137">
        <v>0</v>
      </c>
      <c r="AD62" s="23">
        <v>0</v>
      </c>
    </row>
    <row r="63" spans="1:30" x14ac:dyDescent="0.25">
      <c r="A63" s="14" t="s">
        <v>306</v>
      </c>
      <c r="B63" s="14">
        <v>90</v>
      </c>
      <c r="C63" s="18" t="s">
        <v>17</v>
      </c>
      <c r="D63" s="15">
        <v>45201</v>
      </c>
      <c r="E63" s="19">
        <v>0</v>
      </c>
      <c r="F63" s="19" t="s">
        <v>7</v>
      </c>
      <c r="G63" s="19" t="s">
        <v>293</v>
      </c>
      <c r="H63" s="19" t="s">
        <v>445</v>
      </c>
      <c r="I63" s="86">
        <v>39764</v>
      </c>
      <c r="J63" s="19">
        <v>0</v>
      </c>
      <c r="K63" s="87">
        <v>4667761901</v>
      </c>
      <c r="L63" s="197">
        <v>0</v>
      </c>
      <c r="M63" s="19">
        <v>0</v>
      </c>
      <c r="N63" s="18">
        <v>0</v>
      </c>
      <c r="U63" s="97">
        <v>0</v>
      </c>
      <c r="V63" s="19">
        <v>0</v>
      </c>
      <c r="W63" s="136">
        <v>0</v>
      </c>
      <c r="X63" s="136">
        <v>0</v>
      </c>
      <c r="AA63" s="20">
        <v>0</v>
      </c>
      <c r="AB63" s="131">
        <v>0</v>
      </c>
      <c r="AC63" s="137">
        <v>0</v>
      </c>
      <c r="AD63" s="23">
        <v>0</v>
      </c>
    </row>
    <row r="64" spans="1:30" x14ac:dyDescent="0.25">
      <c r="A64" s="14" t="s">
        <v>537</v>
      </c>
      <c r="B64" s="14">
        <v>89</v>
      </c>
      <c r="C64" s="18" t="s">
        <v>18</v>
      </c>
      <c r="D64" s="15">
        <v>45201</v>
      </c>
      <c r="E64" s="19">
        <v>0</v>
      </c>
      <c r="F64" s="19" t="s">
        <v>7</v>
      </c>
      <c r="G64" s="19" t="s">
        <v>383</v>
      </c>
      <c r="H64" s="19" t="s">
        <v>645</v>
      </c>
      <c r="I64" s="86">
        <v>10935</v>
      </c>
      <c r="J64" s="19">
        <v>0</v>
      </c>
      <c r="K64" s="87">
        <v>6618151356</v>
      </c>
      <c r="L64" s="197">
        <v>0</v>
      </c>
      <c r="M64" s="19">
        <v>0</v>
      </c>
      <c r="N64" s="18">
        <v>0</v>
      </c>
      <c r="U64" s="97">
        <v>0</v>
      </c>
      <c r="V64" s="19">
        <v>0</v>
      </c>
      <c r="W64" s="136">
        <v>0</v>
      </c>
      <c r="X64" s="136">
        <v>0</v>
      </c>
      <c r="AA64" s="20">
        <v>0</v>
      </c>
      <c r="AB64" s="131">
        <v>0</v>
      </c>
      <c r="AC64" s="137">
        <v>0</v>
      </c>
      <c r="AD64" s="23">
        <v>0</v>
      </c>
    </row>
    <row r="65" spans="1:30" x14ac:dyDescent="0.25">
      <c r="A65" s="14" t="s">
        <v>646</v>
      </c>
      <c r="B65" s="14">
        <v>88</v>
      </c>
      <c r="C65" s="18" t="s">
        <v>18</v>
      </c>
      <c r="D65" s="15">
        <v>45197</v>
      </c>
      <c r="E65" s="19">
        <v>0</v>
      </c>
      <c r="F65" s="19" t="s">
        <v>10</v>
      </c>
      <c r="G65" s="19" t="s">
        <v>538</v>
      </c>
      <c r="H65" s="19" t="s">
        <v>647</v>
      </c>
      <c r="I65" s="86">
        <v>54478</v>
      </c>
      <c r="J65" s="19">
        <v>0</v>
      </c>
      <c r="K65" s="87">
        <v>5298766015</v>
      </c>
      <c r="L65" s="197">
        <v>0</v>
      </c>
      <c r="M65" s="19">
        <v>0</v>
      </c>
      <c r="N65" s="18">
        <v>0</v>
      </c>
      <c r="U65" s="97">
        <v>0</v>
      </c>
      <c r="V65" s="19">
        <v>0</v>
      </c>
      <c r="W65" s="136">
        <v>0</v>
      </c>
      <c r="X65" s="136">
        <v>0</v>
      </c>
      <c r="AA65" s="20">
        <v>0</v>
      </c>
      <c r="AB65" s="131">
        <v>0</v>
      </c>
      <c r="AC65" s="137">
        <v>0</v>
      </c>
      <c r="AD65" s="23">
        <v>0</v>
      </c>
    </row>
    <row r="66" spans="1:30" x14ac:dyDescent="0.25">
      <c r="A66" s="14" t="s">
        <v>648</v>
      </c>
      <c r="B66" s="14">
        <v>87</v>
      </c>
      <c r="C66" s="18" t="s">
        <v>18</v>
      </c>
      <c r="D66" s="15">
        <v>45197</v>
      </c>
      <c r="E66" s="19">
        <v>0</v>
      </c>
      <c r="F66" s="19" t="s">
        <v>7</v>
      </c>
      <c r="G66" s="19" t="s">
        <v>539</v>
      </c>
      <c r="H66" s="19" t="s">
        <v>315</v>
      </c>
      <c r="I66" s="86">
        <v>44232</v>
      </c>
      <c r="J66" s="19">
        <v>0</v>
      </c>
      <c r="K66" s="87">
        <v>1981729688</v>
      </c>
      <c r="L66" s="197">
        <v>0</v>
      </c>
      <c r="M66" s="19">
        <v>0</v>
      </c>
      <c r="N66" s="18">
        <v>0</v>
      </c>
      <c r="U66" s="97">
        <v>0</v>
      </c>
      <c r="V66" s="19">
        <v>0</v>
      </c>
      <c r="W66" s="136">
        <v>0</v>
      </c>
      <c r="X66" s="136">
        <v>0</v>
      </c>
      <c r="AA66" s="20">
        <v>0</v>
      </c>
      <c r="AB66" s="131">
        <v>0</v>
      </c>
      <c r="AC66" s="137">
        <v>0</v>
      </c>
      <c r="AD66" s="23">
        <v>0</v>
      </c>
    </row>
    <row r="67" spans="1:30" x14ac:dyDescent="0.25">
      <c r="A67" s="14" t="s">
        <v>384</v>
      </c>
      <c r="B67" s="14">
        <v>86</v>
      </c>
      <c r="C67" s="18" t="s">
        <v>18</v>
      </c>
      <c r="D67" s="15">
        <v>45197</v>
      </c>
      <c r="E67" s="19">
        <v>0</v>
      </c>
      <c r="F67" s="19" t="s">
        <v>7</v>
      </c>
      <c r="G67" s="19" t="s">
        <v>540</v>
      </c>
      <c r="H67" s="19" t="s">
        <v>649</v>
      </c>
      <c r="I67" s="86">
        <v>24468</v>
      </c>
      <c r="J67" s="19">
        <v>0</v>
      </c>
      <c r="K67" s="87">
        <v>6558677477</v>
      </c>
      <c r="L67" s="197">
        <v>0</v>
      </c>
      <c r="M67" s="19">
        <v>0</v>
      </c>
      <c r="N67" s="18">
        <v>0</v>
      </c>
      <c r="U67" s="97">
        <v>0</v>
      </c>
      <c r="V67" s="19">
        <v>0</v>
      </c>
      <c r="W67" s="136">
        <v>0</v>
      </c>
      <c r="X67" s="136">
        <v>0</v>
      </c>
      <c r="AA67" s="20">
        <v>0</v>
      </c>
      <c r="AB67" s="131">
        <v>0</v>
      </c>
      <c r="AC67" s="137">
        <v>0</v>
      </c>
      <c r="AD67" s="23">
        <v>0</v>
      </c>
    </row>
    <row r="68" spans="1:30" x14ac:dyDescent="0.25">
      <c r="A68" s="14" t="s">
        <v>650</v>
      </c>
      <c r="B68" s="14">
        <v>85</v>
      </c>
      <c r="C68" s="18" t="s">
        <v>18</v>
      </c>
      <c r="D68" s="15">
        <v>45196</v>
      </c>
      <c r="E68" s="19">
        <v>0</v>
      </c>
      <c r="F68" s="19" t="s">
        <v>10</v>
      </c>
      <c r="G68" s="19" t="s">
        <v>316</v>
      </c>
      <c r="H68" s="19" t="s">
        <v>343</v>
      </c>
      <c r="I68" s="86">
        <v>71687</v>
      </c>
      <c r="J68" s="19">
        <v>0</v>
      </c>
      <c r="K68" s="87">
        <v>7470678211</v>
      </c>
      <c r="L68" s="197">
        <v>0</v>
      </c>
      <c r="M68" s="19">
        <v>0</v>
      </c>
      <c r="N68" s="18">
        <v>0</v>
      </c>
      <c r="U68" s="97">
        <v>0</v>
      </c>
      <c r="V68" s="19">
        <v>0</v>
      </c>
      <c r="W68" s="136">
        <v>0</v>
      </c>
      <c r="X68" s="136">
        <v>0</v>
      </c>
      <c r="AA68" s="20">
        <v>0</v>
      </c>
      <c r="AB68" s="131">
        <v>0</v>
      </c>
      <c r="AC68" s="137">
        <v>0</v>
      </c>
      <c r="AD68" s="23">
        <v>0</v>
      </c>
    </row>
    <row r="69" spans="1:30" x14ac:dyDescent="0.25">
      <c r="A69" s="14" t="s">
        <v>448</v>
      </c>
      <c r="B69" s="14">
        <v>84</v>
      </c>
      <c r="C69" s="18" t="s">
        <v>18</v>
      </c>
      <c r="D69" s="15">
        <v>45196</v>
      </c>
      <c r="E69" s="19">
        <v>0</v>
      </c>
      <c r="F69" s="19" t="s">
        <v>10</v>
      </c>
      <c r="G69" s="19" t="s">
        <v>651</v>
      </c>
      <c r="H69" s="19" t="s">
        <v>385</v>
      </c>
      <c r="I69" s="86">
        <v>25361</v>
      </c>
      <c r="J69" s="19">
        <v>0</v>
      </c>
      <c r="K69" s="87">
        <v>2816194670</v>
      </c>
      <c r="L69" s="197">
        <v>0</v>
      </c>
      <c r="M69" s="19">
        <v>0</v>
      </c>
      <c r="N69" s="18">
        <v>0</v>
      </c>
      <c r="U69" s="97">
        <v>0</v>
      </c>
      <c r="V69" s="19">
        <v>0</v>
      </c>
      <c r="W69" s="136">
        <v>0</v>
      </c>
      <c r="X69" s="136">
        <v>0</v>
      </c>
      <c r="AA69" s="20">
        <v>0</v>
      </c>
      <c r="AB69" s="131">
        <v>0</v>
      </c>
      <c r="AC69" s="137">
        <v>0</v>
      </c>
      <c r="AD69" s="23">
        <v>0</v>
      </c>
    </row>
    <row r="70" spans="1:30" x14ac:dyDescent="0.25">
      <c r="A70" s="14" t="s">
        <v>652</v>
      </c>
      <c r="B70" s="14">
        <v>83</v>
      </c>
      <c r="C70" s="18" t="s">
        <v>18</v>
      </c>
      <c r="D70" s="15">
        <v>45196</v>
      </c>
      <c r="E70" s="19">
        <v>0</v>
      </c>
      <c r="F70" s="19" t="s">
        <v>10</v>
      </c>
      <c r="G70" s="19" t="s">
        <v>449</v>
      </c>
      <c r="H70" s="19" t="s">
        <v>541</v>
      </c>
      <c r="I70" s="86">
        <v>65590</v>
      </c>
      <c r="J70" s="19">
        <v>0</v>
      </c>
      <c r="K70" s="87">
        <v>7412208930</v>
      </c>
      <c r="L70" s="197">
        <v>0</v>
      </c>
      <c r="M70" s="19">
        <v>0</v>
      </c>
      <c r="N70" s="18">
        <v>0</v>
      </c>
      <c r="U70" s="97">
        <v>0</v>
      </c>
      <c r="V70" s="19">
        <v>0</v>
      </c>
      <c r="W70" s="136">
        <v>0</v>
      </c>
      <c r="X70" s="136">
        <v>0</v>
      </c>
      <c r="AA70" s="20">
        <v>0</v>
      </c>
      <c r="AB70" s="131">
        <v>0</v>
      </c>
      <c r="AC70" s="137">
        <v>0</v>
      </c>
      <c r="AD70" s="23">
        <v>0</v>
      </c>
    </row>
    <row r="71" spans="1:30" x14ac:dyDescent="0.25">
      <c r="A71" s="14" t="s">
        <v>653</v>
      </c>
      <c r="B71" s="14">
        <v>82</v>
      </c>
      <c r="C71" s="18" t="s">
        <v>18</v>
      </c>
      <c r="D71" s="15">
        <v>45195</v>
      </c>
      <c r="E71" s="19">
        <v>0</v>
      </c>
      <c r="F71" s="19" t="s">
        <v>7</v>
      </c>
      <c r="G71" s="19" t="s">
        <v>450</v>
      </c>
      <c r="H71" s="19" t="s">
        <v>542</v>
      </c>
      <c r="I71" s="86">
        <v>32359</v>
      </c>
      <c r="J71" s="19">
        <v>0</v>
      </c>
      <c r="K71" s="87">
        <v>6182965342</v>
      </c>
      <c r="L71" s="197">
        <v>0</v>
      </c>
      <c r="M71" s="19">
        <v>0</v>
      </c>
      <c r="N71" s="18">
        <v>0</v>
      </c>
      <c r="U71" s="97">
        <v>0</v>
      </c>
      <c r="V71" s="19">
        <v>0</v>
      </c>
      <c r="W71" s="136">
        <v>0</v>
      </c>
      <c r="X71" s="136">
        <v>0</v>
      </c>
      <c r="AA71" s="20">
        <v>0</v>
      </c>
      <c r="AB71" s="131">
        <v>0</v>
      </c>
      <c r="AC71" s="137">
        <v>0</v>
      </c>
      <c r="AD71" s="23">
        <v>0</v>
      </c>
    </row>
    <row r="72" spans="1:30" x14ac:dyDescent="0.25">
      <c r="A72" s="14" t="s">
        <v>654</v>
      </c>
      <c r="B72" s="14">
        <v>81</v>
      </c>
      <c r="C72" s="18" t="s">
        <v>18</v>
      </c>
      <c r="D72" s="15">
        <v>45194</v>
      </c>
      <c r="E72" s="19">
        <v>0</v>
      </c>
      <c r="F72" s="19" t="s">
        <v>10</v>
      </c>
      <c r="G72" s="19" t="s">
        <v>451</v>
      </c>
      <c r="H72" s="19" t="s">
        <v>543</v>
      </c>
      <c r="I72" s="86">
        <v>27372</v>
      </c>
      <c r="J72" s="19">
        <v>0</v>
      </c>
      <c r="K72" s="87">
        <v>7305912144</v>
      </c>
      <c r="L72" s="197">
        <v>0</v>
      </c>
      <c r="M72" s="19">
        <v>0</v>
      </c>
      <c r="N72" s="18">
        <v>0</v>
      </c>
      <c r="U72" s="97">
        <v>0</v>
      </c>
      <c r="V72" s="19">
        <v>0</v>
      </c>
      <c r="W72" s="136">
        <v>0</v>
      </c>
      <c r="X72" s="136">
        <v>0</v>
      </c>
      <c r="AA72" s="20">
        <v>0</v>
      </c>
      <c r="AB72" s="131">
        <v>0</v>
      </c>
      <c r="AC72" s="137">
        <v>0</v>
      </c>
      <c r="AD72" s="23">
        <v>0</v>
      </c>
    </row>
    <row r="73" spans="1:30" x14ac:dyDescent="0.25">
      <c r="A73" s="14" t="s">
        <v>655</v>
      </c>
      <c r="B73" s="14">
        <v>80</v>
      </c>
      <c r="C73" s="18" t="s">
        <v>17</v>
      </c>
      <c r="D73" s="15">
        <v>45191</v>
      </c>
      <c r="E73" s="19">
        <v>0</v>
      </c>
      <c r="F73" s="19" t="s">
        <v>10</v>
      </c>
      <c r="G73" s="19" t="s">
        <v>317</v>
      </c>
      <c r="H73" s="19" t="s">
        <v>386</v>
      </c>
      <c r="I73" s="86">
        <v>77919</v>
      </c>
      <c r="J73" s="19">
        <v>0</v>
      </c>
      <c r="K73" s="87">
        <v>8311611203</v>
      </c>
      <c r="L73" s="197">
        <v>0</v>
      </c>
      <c r="M73" s="19">
        <v>0</v>
      </c>
      <c r="N73" s="18">
        <v>0</v>
      </c>
      <c r="U73" s="97">
        <v>0</v>
      </c>
      <c r="V73" s="19">
        <v>0</v>
      </c>
      <c r="W73" s="136">
        <v>0</v>
      </c>
      <c r="X73" s="136">
        <v>0</v>
      </c>
      <c r="AA73" s="20">
        <v>0</v>
      </c>
      <c r="AB73" s="131">
        <v>0</v>
      </c>
      <c r="AC73" s="137">
        <v>0</v>
      </c>
      <c r="AD73" s="23">
        <v>0</v>
      </c>
    </row>
    <row r="74" spans="1:30" x14ac:dyDescent="0.25">
      <c r="A74" s="14" t="s">
        <v>656</v>
      </c>
      <c r="B74" s="14">
        <v>79</v>
      </c>
      <c r="C74" s="18" t="s">
        <v>17</v>
      </c>
      <c r="D74" s="15">
        <v>45191</v>
      </c>
      <c r="E74" s="19">
        <v>0</v>
      </c>
      <c r="F74" s="19" t="s">
        <v>10</v>
      </c>
      <c r="G74" s="19" t="s">
        <v>452</v>
      </c>
      <c r="H74" s="19" t="s">
        <v>657</v>
      </c>
      <c r="I74" s="86">
        <v>16609</v>
      </c>
      <c r="J74" s="19">
        <v>0</v>
      </c>
      <c r="K74" s="87">
        <v>7143097857</v>
      </c>
      <c r="L74" s="197">
        <v>0</v>
      </c>
      <c r="M74" s="19">
        <v>0</v>
      </c>
      <c r="N74" s="18">
        <v>0</v>
      </c>
      <c r="U74" s="97">
        <v>0</v>
      </c>
      <c r="V74" s="19">
        <v>0</v>
      </c>
      <c r="W74" s="136">
        <v>0</v>
      </c>
      <c r="X74" s="136">
        <v>0</v>
      </c>
      <c r="AA74" s="20">
        <v>0</v>
      </c>
      <c r="AB74" s="131">
        <v>0</v>
      </c>
      <c r="AC74" s="137">
        <v>0</v>
      </c>
      <c r="AD74" s="23">
        <v>0</v>
      </c>
    </row>
    <row r="75" spans="1:30" x14ac:dyDescent="0.25">
      <c r="A75" s="14" t="s">
        <v>453</v>
      </c>
      <c r="B75" s="14">
        <v>78</v>
      </c>
      <c r="C75" s="18" t="s">
        <v>18</v>
      </c>
      <c r="D75" s="15">
        <v>45190</v>
      </c>
      <c r="E75" s="19">
        <v>0</v>
      </c>
      <c r="F75" s="19" t="s">
        <v>10</v>
      </c>
      <c r="G75" s="19" t="s">
        <v>544</v>
      </c>
      <c r="H75" s="19" t="s">
        <v>454</v>
      </c>
      <c r="I75" s="86">
        <v>48228</v>
      </c>
      <c r="J75" s="19">
        <v>0</v>
      </c>
      <c r="K75" s="87">
        <v>1293102091</v>
      </c>
      <c r="L75" s="197">
        <v>0</v>
      </c>
      <c r="M75" s="19">
        <v>0</v>
      </c>
      <c r="N75" s="18">
        <v>0</v>
      </c>
      <c r="U75" s="97">
        <v>0</v>
      </c>
      <c r="V75" s="19">
        <v>0</v>
      </c>
      <c r="W75" s="136">
        <v>0</v>
      </c>
      <c r="X75" s="136">
        <v>0</v>
      </c>
      <c r="AA75" s="20">
        <v>0</v>
      </c>
      <c r="AB75" s="131">
        <v>0</v>
      </c>
      <c r="AC75" s="137">
        <v>0</v>
      </c>
      <c r="AD75" s="23">
        <v>0</v>
      </c>
    </row>
    <row r="76" spans="1:30" x14ac:dyDescent="0.25">
      <c r="A76" s="14" t="s">
        <v>545</v>
      </c>
      <c r="B76" s="14">
        <v>77</v>
      </c>
      <c r="C76" s="18" t="s">
        <v>18</v>
      </c>
      <c r="D76" s="15">
        <v>45188</v>
      </c>
      <c r="E76" s="19">
        <v>0</v>
      </c>
      <c r="F76" s="19" t="s">
        <v>7</v>
      </c>
      <c r="G76" s="19" t="s">
        <v>546</v>
      </c>
      <c r="H76" s="19" t="s">
        <v>658</v>
      </c>
      <c r="I76" s="86">
        <v>15775</v>
      </c>
      <c r="J76" s="19">
        <v>0</v>
      </c>
      <c r="K76" s="87">
        <v>7896973221</v>
      </c>
      <c r="L76" s="197">
        <v>0</v>
      </c>
      <c r="M76" s="19">
        <v>0</v>
      </c>
      <c r="N76" s="18">
        <v>0</v>
      </c>
      <c r="U76" s="97">
        <v>0</v>
      </c>
      <c r="V76" s="19">
        <v>0</v>
      </c>
      <c r="W76" s="136">
        <v>0</v>
      </c>
      <c r="X76" s="136">
        <v>0</v>
      </c>
      <c r="AA76" s="20">
        <v>0</v>
      </c>
      <c r="AB76" s="131">
        <v>0</v>
      </c>
      <c r="AC76" s="137">
        <v>0</v>
      </c>
      <c r="AD76" s="23">
        <v>0</v>
      </c>
    </row>
    <row r="77" spans="1:30" x14ac:dyDescent="0.25">
      <c r="A77" s="14" t="s">
        <v>453</v>
      </c>
      <c r="B77" s="14">
        <v>76</v>
      </c>
      <c r="C77" s="18" t="s">
        <v>18</v>
      </c>
      <c r="D77" s="15">
        <v>45188</v>
      </c>
      <c r="E77" s="19">
        <v>0</v>
      </c>
      <c r="F77" s="19" t="s">
        <v>10</v>
      </c>
      <c r="G77" s="19" t="s">
        <v>318</v>
      </c>
      <c r="H77" s="19" t="s">
        <v>344</v>
      </c>
      <c r="I77" s="86">
        <v>57651</v>
      </c>
      <c r="J77" s="19">
        <v>0</v>
      </c>
      <c r="K77" s="87">
        <v>5566399730</v>
      </c>
      <c r="L77" s="197">
        <v>0</v>
      </c>
      <c r="M77" s="19">
        <v>0</v>
      </c>
      <c r="N77" s="18">
        <v>0</v>
      </c>
      <c r="U77" s="97">
        <v>0</v>
      </c>
      <c r="V77" s="19">
        <v>0</v>
      </c>
      <c r="W77" s="136">
        <v>0</v>
      </c>
      <c r="X77" s="136">
        <v>0</v>
      </c>
      <c r="AA77" s="20">
        <v>0</v>
      </c>
      <c r="AB77" s="131">
        <v>0</v>
      </c>
      <c r="AC77" s="137">
        <v>0</v>
      </c>
      <c r="AD77" s="23">
        <v>0</v>
      </c>
    </row>
    <row r="78" spans="1:30" x14ac:dyDescent="0.25">
      <c r="A78" s="14" t="s">
        <v>545</v>
      </c>
      <c r="B78" s="14">
        <v>75</v>
      </c>
      <c r="C78" s="18" t="s">
        <v>18</v>
      </c>
      <c r="D78" s="15">
        <v>45188</v>
      </c>
      <c r="E78" s="19">
        <v>0</v>
      </c>
      <c r="F78" s="19">
        <v>0</v>
      </c>
      <c r="G78" s="19" t="s">
        <v>387</v>
      </c>
      <c r="H78" s="19" t="s">
        <v>547</v>
      </c>
      <c r="I78" s="86">
        <v>39256</v>
      </c>
      <c r="J78" s="19">
        <v>0</v>
      </c>
      <c r="K78" s="87">
        <v>7431493695</v>
      </c>
      <c r="L78" s="197">
        <v>0</v>
      </c>
      <c r="M78" s="19">
        <v>0</v>
      </c>
      <c r="N78" s="18">
        <v>0</v>
      </c>
      <c r="U78" s="97">
        <v>0</v>
      </c>
      <c r="V78" s="19">
        <v>0</v>
      </c>
      <c r="W78" s="136">
        <v>0</v>
      </c>
      <c r="X78" s="136">
        <v>0</v>
      </c>
      <c r="AA78" s="20">
        <v>0</v>
      </c>
      <c r="AB78" s="131">
        <v>0</v>
      </c>
      <c r="AC78" s="137">
        <v>0</v>
      </c>
      <c r="AD78" s="23">
        <v>0</v>
      </c>
    </row>
    <row r="79" spans="1:30" x14ac:dyDescent="0.25">
      <c r="A79" s="14" t="s">
        <v>453</v>
      </c>
      <c r="B79" s="14">
        <v>74</v>
      </c>
      <c r="C79" s="18" t="s">
        <v>18</v>
      </c>
      <c r="D79" s="15">
        <v>45188</v>
      </c>
      <c r="E79" s="19">
        <v>0</v>
      </c>
      <c r="F79" s="19" t="s">
        <v>10</v>
      </c>
      <c r="G79" s="19" t="s">
        <v>455</v>
      </c>
      <c r="H79" s="19" t="s">
        <v>345</v>
      </c>
      <c r="I79" s="86">
        <v>72090</v>
      </c>
      <c r="J79" s="19">
        <v>0</v>
      </c>
      <c r="K79" s="87">
        <v>5330452934</v>
      </c>
      <c r="L79" s="197">
        <v>0</v>
      </c>
      <c r="M79" s="19">
        <v>0</v>
      </c>
      <c r="N79" s="18">
        <v>0</v>
      </c>
      <c r="U79" s="97">
        <v>0</v>
      </c>
      <c r="V79" s="19">
        <v>0</v>
      </c>
      <c r="W79" s="136">
        <v>0</v>
      </c>
      <c r="X79" s="136">
        <v>0</v>
      </c>
      <c r="AA79" s="20">
        <v>0</v>
      </c>
      <c r="AB79" s="131">
        <v>0</v>
      </c>
      <c r="AC79" s="137">
        <v>0</v>
      </c>
      <c r="AD79" s="23">
        <v>0</v>
      </c>
    </row>
    <row r="80" spans="1:30" x14ac:dyDescent="0.25">
      <c r="A80" s="14" t="s">
        <v>545</v>
      </c>
      <c r="B80" s="14">
        <v>73</v>
      </c>
      <c r="C80" s="18" t="s">
        <v>18</v>
      </c>
      <c r="D80" s="15">
        <v>45187</v>
      </c>
      <c r="E80" s="19">
        <v>0</v>
      </c>
      <c r="F80" s="19" t="s">
        <v>7</v>
      </c>
      <c r="G80" s="19" t="s">
        <v>548</v>
      </c>
      <c r="H80" s="19" t="s">
        <v>549</v>
      </c>
      <c r="I80" s="86">
        <v>36696</v>
      </c>
      <c r="J80" s="19">
        <v>0</v>
      </c>
      <c r="K80" s="87">
        <v>2879608378</v>
      </c>
      <c r="L80" s="197">
        <v>0</v>
      </c>
      <c r="M80" s="19">
        <v>0</v>
      </c>
      <c r="N80" s="18">
        <v>0</v>
      </c>
      <c r="U80" s="97">
        <v>0</v>
      </c>
      <c r="V80" s="19">
        <v>0</v>
      </c>
      <c r="W80" s="136">
        <v>0</v>
      </c>
      <c r="X80" s="136">
        <v>0</v>
      </c>
      <c r="AA80" s="20">
        <v>0</v>
      </c>
      <c r="AB80" s="131">
        <v>0</v>
      </c>
      <c r="AC80" s="137">
        <v>0</v>
      </c>
      <c r="AD80" s="23">
        <v>0</v>
      </c>
    </row>
    <row r="81" spans="1:30" x14ac:dyDescent="0.25">
      <c r="A81" s="14" t="s">
        <v>453</v>
      </c>
      <c r="B81" s="14">
        <v>72</v>
      </c>
      <c r="C81" s="18" t="s">
        <v>18</v>
      </c>
      <c r="D81" s="15">
        <v>45187</v>
      </c>
      <c r="E81" s="19">
        <v>0</v>
      </c>
      <c r="F81" s="19" t="s">
        <v>10</v>
      </c>
      <c r="G81" s="19" t="s">
        <v>346</v>
      </c>
      <c r="H81" s="19" t="s">
        <v>550</v>
      </c>
      <c r="I81" s="86">
        <v>43326</v>
      </c>
      <c r="J81" s="19">
        <v>0</v>
      </c>
      <c r="K81" s="87">
        <v>4920287716</v>
      </c>
      <c r="L81" s="197">
        <v>0</v>
      </c>
      <c r="M81" s="19">
        <v>0</v>
      </c>
      <c r="N81" s="18">
        <v>0</v>
      </c>
      <c r="U81" s="97">
        <v>0</v>
      </c>
      <c r="V81" s="19">
        <v>0</v>
      </c>
      <c r="W81" s="136">
        <v>0</v>
      </c>
      <c r="X81" s="136">
        <v>0</v>
      </c>
      <c r="AA81" s="20">
        <v>0</v>
      </c>
      <c r="AB81" s="131">
        <v>0</v>
      </c>
      <c r="AC81" s="137">
        <v>0</v>
      </c>
      <c r="AD81" s="23">
        <v>0</v>
      </c>
    </row>
    <row r="82" spans="1:30" x14ac:dyDescent="0.25">
      <c r="A82" s="14" t="s">
        <v>545</v>
      </c>
      <c r="B82" s="14">
        <v>71</v>
      </c>
      <c r="C82" s="18" t="s">
        <v>17</v>
      </c>
      <c r="D82" s="15">
        <v>45187</v>
      </c>
      <c r="E82" s="19">
        <v>0</v>
      </c>
      <c r="F82" s="19" t="s">
        <v>10</v>
      </c>
      <c r="G82" s="19" t="s">
        <v>551</v>
      </c>
      <c r="H82" s="19" t="s">
        <v>552</v>
      </c>
      <c r="I82" s="86">
        <v>15551</v>
      </c>
      <c r="J82" s="19">
        <v>0</v>
      </c>
      <c r="K82" s="87">
        <v>8546233837</v>
      </c>
      <c r="L82" s="197">
        <v>0</v>
      </c>
      <c r="M82" s="19">
        <v>0</v>
      </c>
      <c r="N82" s="18">
        <v>0</v>
      </c>
      <c r="U82" s="97">
        <v>0</v>
      </c>
      <c r="V82" s="19">
        <v>0</v>
      </c>
      <c r="W82" s="136">
        <v>0</v>
      </c>
      <c r="X82" s="136">
        <v>0</v>
      </c>
      <c r="AA82" s="20">
        <v>0</v>
      </c>
      <c r="AB82" s="131">
        <v>0</v>
      </c>
      <c r="AC82" s="137">
        <v>0</v>
      </c>
      <c r="AD82" s="23">
        <v>0</v>
      </c>
    </row>
    <row r="83" spans="1:30" x14ac:dyDescent="0.25">
      <c r="A83" s="14" t="s">
        <v>456</v>
      </c>
      <c r="B83" s="14">
        <v>70</v>
      </c>
      <c r="C83" s="18" t="s">
        <v>18</v>
      </c>
      <c r="D83" s="15">
        <v>45187</v>
      </c>
      <c r="E83" s="19">
        <v>0</v>
      </c>
      <c r="F83" s="19" t="s">
        <v>7</v>
      </c>
      <c r="G83" s="19" t="s">
        <v>553</v>
      </c>
      <c r="H83" s="19" t="s">
        <v>659</v>
      </c>
      <c r="I83" s="86">
        <v>54760</v>
      </c>
      <c r="J83" s="19">
        <v>0</v>
      </c>
      <c r="K83" s="87">
        <v>7550268982</v>
      </c>
      <c r="L83" s="197">
        <v>0</v>
      </c>
      <c r="M83" s="19">
        <v>0</v>
      </c>
      <c r="N83" s="18">
        <v>0</v>
      </c>
      <c r="U83" s="97">
        <v>0</v>
      </c>
      <c r="V83" s="19">
        <v>0</v>
      </c>
      <c r="W83" s="136">
        <v>0</v>
      </c>
      <c r="X83" s="136">
        <v>0</v>
      </c>
      <c r="AA83" s="20">
        <v>0</v>
      </c>
      <c r="AB83" s="131">
        <v>0</v>
      </c>
      <c r="AC83" s="137">
        <v>0</v>
      </c>
      <c r="AD83" s="23">
        <v>0</v>
      </c>
    </row>
    <row r="84" spans="1:30" x14ac:dyDescent="0.25">
      <c r="A84" s="14" t="s">
        <v>554</v>
      </c>
      <c r="B84" s="14">
        <v>69</v>
      </c>
      <c r="C84" s="18" t="s">
        <v>17</v>
      </c>
      <c r="D84" s="15">
        <v>45187</v>
      </c>
      <c r="E84" s="19">
        <v>0</v>
      </c>
      <c r="F84" s="19" t="s">
        <v>10</v>
      </c>
      <c r="G84" s="19" t="s">
        <v>307</v>
      </c>
      <c r="H84" s="19" t="s">
        <v>555</v>
      </c>
      <c r="I84" s="86">
        <v>12874</v>
      </c>
      <c r="J84" s="19">
        <v>0</v>
      </c>
      <c r="K84" s="87">
        <v>1147278774</v>
      </c>
      <c r="L84" s="197">
        <v>0</v>
      </c>
      <c r="M84" s="19">
        <v>0</v>
      </c>
      <c r="N84" s="18">
        <v>0</v>
      </c>
      <c r="U84" s="97">
        <v>0</v>
      </c>
      <c r="V84" s="19">
        <v>0</v>
      </c>
      <c r="W84" s="136">
        <v>0</v>
      </c>
      <c r="X84" s="136">
        <v>0</v>
      </c>
      <c r="AA84" s="20">
        <v>0</v>
      </c>
      <c r="AB84" s="131">
        <v>0</v>
      </c>
      <c r="AC84" s="137">
        <v>0</v>
      </c>
      <c r="AD84" s="23">
        <v>0</v>
      </c>
    </row>
    <row r="85" spans="1:30" x14ac:dyDescent="0.25">
      <c r="A85" s="14" t="s">
        <v>388</v>
      </c>
      <c r="B85" s="14">
        <v>68</v>
      </c>
      <c r="C85" s="18" t="s">
        <v>18</v>
      </c>
      <c r="D85" s="15">
        <v>45187</v>
      </c>
      <c r="E85" s="19">
        <v>0</v>
      </c>
      <c r="F85" s="19" t="s">
        <v>10</v>
      </c>
      <c r="G85" s="19" t="s">
        <v>556</v>
      </c>
      <c r="H85" s="19" t="s">
        <v>347</v>
      </c>
      <c r="I85" s="86">
        <v>48580</v>
      </c>
      <c r="J85" s="19">
        <v>0</v>
      </c>
      <c r="K85" s="87">
        <v>7939606962</v>
      </c>
      <c r="L85" s="197">
        <v>0</v>
      </c>
      <c r="M85" s="19">
        <v>0</v>
      </c>
      <c r="N85" s="18">
        <v>0</v>
      </c>
      <c r="U85" s="97">
        <v>0</v>
      </c>
      <c r="V85" s="19">
        <v>0</v>
      </c>
      <c r="W85" s="136">
        <v>0</v>
      </c>
      <c r="X85" s="136">
        <v>0</v>
      </c>
      <c r="AA85" s="20">
        <v>0</v>
      </c>
      <c r="AB85" s="131">
        <v>0</v>
      </c>
      <c r="AC85" s="137">
        <v>0</v>
      </c>
      <c r="AD85" s="23">
        <v>0</v>
      </c>
    </row>
    <row r="86" spans="1:30" x14ac:dyDescent="0.25">
      <c r="A86" s="14" t="s">
        <v>660</v>
      </c>
      <c r="B86" s="14">
        <v>67</v>
      </c>
      <c r="C86" s="18" t="s">
        <v>18</v>
      </c>
      <c r="D86" s="15">
        <v>45187</v>
      </c>
      <c r="E86" s="19">
        <v>0</v>
      </c>
      <c r="F86" s="19" t="s">
        <v>10</v>
      </c>
      <c r="G86" s="19" t="s">
        <v>661</v>
      </c>
      <c r="H86" s="19" t="s">
        <v>389</v>
      </c>
      <c r="I86" s="86">
        <v>63780</v>
      </c>
      <c r="J86" s="19">
        <v>0</v>
      </c>
      <c r="K86" s="87">
        <v>1301043359</v>
      </c>
      <c r="L86" s="197">
        <v>0</v>
      </c>
      <c r="M86" s="19">
        <v>0</v>
      </c>
      <c r="N86" s="18">
        <v>0</v>
      </c>
      <c r="U86" s="97">
        <v>0</v>
      </c>
      <c r="V86" s="19">
        <v>0</v>
      </c>
      <c r="W86" s="136">
        <v>0</v>
      </c>
      <c r="X86" s="136">
        <v>0</v>
      </c>
      <c r="AA86" s="20">
        <v>0</v>
      </c>
      <c r="AB86" s="131">
        <v>0</v>
      </c>
      <c r="AC86" s="137">
        <v>0</v>
      </c>
      <c r="AD86" s="23">
        <v>0</v>
      </c>
    </row>
    <row r="87" spans="1:30" x14ac:dyDescent="0.25">
      <c r="A87" s="14" t="s">
        <v>662</v>
      </c>
      <c r="B87" s="14">
        <v>66</v>
      </c>
      <c r="C87" s="18" t="s">
        <v>18</v>
      </c>
      <c r="D87" s="15">
        <v>45182</v>
      </c>
      <c r="E87" s="19">
        <v>0</v>
      </c>
      <c r="F87" s="19" t="s">
        <v>7</v>
      </c>
      <c r="G87" s="19" t="s">
        <v>663</v>
      </c>
      <c r="H87" s="19" t="s">
        <v>664</v>
      </c>
      <c r="I87" s="86">
        <v>72657</v>
      </c>
      <c r="J87" s="19">
        <v>0</v>
      </c>
      <c r="K87" s="87">
        <v>6625824276</v>
      </c>
      <c r="L87" s="197">
        <v>0</v>
      </c>
      <c r="M87" s="19">
        <v>0</v>
      </c>
      <c r="N87" s="18">
        <v>0</v>
      </c>
      <c r="U87" s="97">
        <v>0</v>
      </c>
      <c r="V87" s="19">
        <v>0</v>
      </c>
      <c r="W87" s="136">
        <v>0</v>
      </c>
      <c r="X87" s="136">
        <v>0</v>
      </c>
      <c r="AA87" s="20">
        <v>0</v>
      </c>
      <c r="AB87" s="131">
        <v>0</v>
      </c>
      <c r="AC87" s="137">
        <v>0</v>
      </c>
      <c r="AD87" s="23">
        <v>0</v>
      </c>
    </row>
    <row r="88" spans="1:30" x14ac:dyDescent="0.25">
      <c r="A88" s="14" t="s">
        <v>390</v>
      </c>
      <c r="B88" s="14">
        <v>65</v>
      </c>
      <c r="C88" s="18" t="s">
        <v>18</v>
      </c>
      <c r="D88" s="15">
        <v>45181</v>
      </c>
      <c r="E88" s="19">
        <v>0</v>
      </c>
      <c r="F88" s="19" t="s">
        <v>7</v>
      </c>
      <c r="G88" s="19" t="s">
        <v>319</v>
      </c>
      <c r="H88" s="19" t="s">
        <v>665</v>
      </c>
      <c r="I88" s="86">
        <v>29870</v>
      </c>
      <c r="J88" s="19">
        <v>0</v>
      </c>
      <c r="K88" s="87">
        <v>8079379107</v>
      </c>
      <c r="L88" s="197">
        <v>0</v>
      </c>
      <c r="M88" s="19">
        <v>0</v>
      </c>
      <c r="N88" s="18">
        <v>0</v>
      </c>
      <c r="U88" s="97">
        <v>0</v>
      </c>
      <c r="V88" s="19">
        <v>0</v>
      </c>
      <c r="W88" s="136">
        <v>0</v>
      </c>
      <c r="X88" s="136">
        <v>0</v>
      </c>
      <c r="AA88" s="20">
        <v>0</v>
      </c>
      <c r="AB88" s="131">
        <v>0</v>
      </c>
      <c r="AC88" s="137">
        <v>0</v>
      </c>
      <c r="AD88" s="23">
        <v>0</v>
      </c>
    </row>
    <row r="89" spans="1:30" x14ac:dyDescent="0.25">
      <c r="A89" s="14" t="s">
        <v>557</v>
      </c>
      <c r="B89" s="14">
        <v>64</v>
      </c>
      <c r="C89" s="18" t="s">
        <v>17</v>
      </c>
      <c r="D89" s="15">
        <v>45181</v>
      </c>
      <c r="E89" s="19">
        <v>0</v>
      </c>
      <c r="F89" s="19" t="s">
        <v>10</v>
      </c>
      <c r="G89" s="19" t="s">
        <v>666</v>
      </c>
      <c r="H89" s="19" t="s">
        <v>641</v>
      </c>
      <c r="I89" s="86">
        <v>91355</v>
      </c>
      <c r="J89" s="19">
        <v>0</v>
      </c>
      <c r="K89" s="87">
        <v>5381377533</v>
      </c>
      <c r="L89" s="197">
        <v>0</v>
      </c>
      <c r="M89" s="19">
        <v>0</v>
      </c>
      <c r="N89" s="18">
        <v>0</v>
      </c>
      <c r="U89" s="97">
        <v>0</v>
      </c>
      <c r="V89" s="19">
        <v>0</v>
      </c>
      <c r="W89" s="136">
        <v>0</v>
      </c>
      <c r="X89" s="136">
        <v>0</v>
      </c>
      <c r="AA89" s="20">
        <v>0</v>
      </c>
      <c r="AB89" s="131">
        <v>0</v>
      </c>
      <c r="AC89" s="137">
        <v>0</v>
      </c>
      <c r="AD89" s="23">
        <v>0</v>
      </c>
    </row>
    <row r="90" spans="1:30" x14ac:dyDescent="0.25">
      <c r="A90" s="14" t="s">
        <v>667</v>
      </c>
      <c r="B90" s="14">
        <v>63</v>
      </c>
      <c r="C90" s="18" t="s">
        <v>18</v>
      </c>
      <c r="D90" s="15">
        <v>45180</v>
      </c>
      <c r="E90" s="19">
        <v>0</v>
      </c>
      <c r="F90" s="19" t="s">
        <v>10</v>
      </c>
      <c r="G90" s="19" t="s">
        <v>391</v>
      </c>
      <c r="H90" s="19" t="s">
        <v>320</v>
      </c>
      <c r="I90" s="86">
        <v>58447</v>
      </c>
      <c r="J90" s="19">
        <v>0</v>
      </c>
      <c r="K90" s="87">
        <v>1320062182</v>
      </c>
      <c r="L90" s="197">
        <v>0</v>
      </c>
      <c r="M90" s="19">
        <v>0</v>
      </c>
      <c r="N90" s="18">
        <v>0</v>
      </c>
      <c r="U90" s="97">
        <v>0</v>
      </c>
      <c r="V90" s="19">
        <v>0</v>
      </c>
      <c r="W90" s="136">
        <v>0</v>
      </c>
      <c r="X90" s="136">
        <v>0</v>
      </c>
      <c r="AA90" s="20">
        <v>0</v>
      </c>
      <c r="AB90" s="131">
        <v>0</v>
      </c>
      <c r="AC90" s="137">
        <v>0</v>
      </c>
      <c r="AD90" s="23">
        <v>0</v>
      </c>
    </row>
    <row r="91" spans="1:30" x14ac:dyDescent="0.25">
      <c r="A91" s="14" t="s">
        <v>668</v>
      </c>
      <c r="B91" s="14">
        <v>62</v>
      </c>
      <c r="C91" s="18" t="s">
        <v>18</v>
      </c>
      <c r="D91" s="15">
        <v>45180</v>
      </c>
      <c r="E91" s="19">
        <v>0</v>
      </c>
      <c r="F91" s="19" t="s">
        <v>10</v>
      </c>
      <c r="G91" s="19" t="s">
        <v>457</v>
      </c>
      <c r="H91" s="19" t="s">
        <v>348</v>
      </c>
      <c r="I91" s="86">
        <v>70703</v>
      </c>
      <c r="J91" s="19">
        <v>0</v>
      </c>
      <c r="K91" s="87">
        <v>5794288616</v>
      </c>
      <c r="L91" s="197">
        <v>0</v>
      </c>
      <c r="M91" s="19">
        <v>0</v>
      </c>
      <c r="N91" s="18">
        <v>0</v>
      </c>
      <c r="U91" s="97">
        <v>0</v>
      </c>
      <c r="V91" s="19">
        <v>0</v>
      </c>
      <c r="W91" s="136">
        <v>0</v>
      </c>
      <c r="X91" s="136">
        <v>0</v>
      </c>
      <c r="AA91" s="20">
        <v>0</v>
      </c>
      <c r="AB91" s="131">
        <v>0</v>
      </c>
      <c r="AC91" s="137">
        <v>0</v>
      </c>
      <c r="AD91" s="23">
        <v>0</v>
      </c>
    </row>
    <row r="92" spans="1:30" x14ac:dyDescent="0.25">
      <c r="A92" s="14" t="s">
        <v>669</v>
      </c>
      <c r="B92" s="14">
        <v>61</v>
      </c>
      <c r="C92" s="18" t="s">
        <v>18</v>
      </c>
      <c r="D92" s="15">
        <v>45180</v>
      </c>
      <c r="E92" s="19">
        <v>0</v>
      </c>
      <c r="F92" s="19" t="s">
        <v>10</v>
      </c>
      <c r="G92" s="19" t="s">
        <v>458</v>
      </c>
      <c r="H92" s="19" t="s">
        <v>459</v>
      </c>
      <c r="I92" s="86">
        <v>90824</v>
      </c>
      <c r="J92" s="19">
        <v>0</v>
      </c>
      <c r="K92" s="87">
        <v>5076799608</v>
      </c>
      <c r="L92" s="197">
        <v>0</v>
      </c>
      <c r="M92" s="19">
        <v>0</v>
      </c>
      <c r="N92" s="18">
        <v>0</v>
      </c>
      <c r="U92" s="97">
        <v>0</v>
      </c>
      <c r="V92" s="19">
        <v>0</v>
      </c>
      <c r="W92" s="136">
        <v>0</v>
      </c>
      <c r="X92" s="136">
        <v>0</v>
      </c>
      <c r="AA92" s="20">
        <v>0</v>
      </c>
      <c r="AB92" s="131">
        <v>0</v>
      </c>
      <c r="AC92" s="137">
        <v>0</v>
      </c>
      <c r="AD92" s="23">
        <v>0</v>
      </c>
    </row>
    <row r="93" spans="1:30" x14ac:dyDescent="0.25">
      <c r="A93" s="14" t="s">
        <v>558</v>
      </c>
      <c r="B93" s="14">
        <v>60</v>
      </c>
      <c r="C93" s="18" t="s">
        <v>18</v>
      </c>
      <c r="D93" s="15">
        <v>45180</v>
      </c>
      <c r="E93" s="19">
        <v>0</v>
      </c>
      <c r="F93" s="19" t="s">
        <v>7</v>
      </c>
      <c r="G93" s="19" t="s">
        <v>349</v>
      </c>
      <c r="H93" s="19" t="s">
        <v>559</v>
      </c>
      <c r="I93" s="86">
        <v>47504</v>
      </c>
      <c r="J93" s="19">
        <v>0</v>
      </c>
      <c r="K93" s="87">
        <v>6373994688</v>
      </c>
      <c r="L93" s="197">
        <v>0</v>
      </c>
      <c r="M93" s="19">
        <v>0</v>
      </c>
      <c r="N93" s="18">
        <v>0</v>
      </c>
      <c r="U93" s="97">
        <v>0</v>
      </c>
      <c r="V93" s="19">
        <v>0</v>
      </c>
      <c r="W93" s="136">
        <v>0</v>
      </c>
      <c r="X93" s="136">
        <v>0</v>
      </c>
      <c r="AA93" s="20">
        <v>0</v>
      </c>
      <c r="AB93" s="131">
        <v>0</v>
      </c>
      <c r="AC93" s="137">
        <v>0</v>
      </c>
      <c r="AD93" s="23">
        <v>0</v>
      </c>
    </row>
    <row r="94" spans="1:30" x14ac:dyDescent="0.25">
      <c r="A94" s="14" t="s">
        <v>460</v>
      </c>
      <c r="B94" s="14">
        <v>59</v>
      </c>
      <c r="C94" s="18" t="s">
        <v>18</v>
      </c>
      <c r="D94" s="15">
        <v>45177</v>
      </c>
      <c r="E94" s="19">
        <v>0</v>
      </c>
      <c r="F94" s="19" t="s">
        <v>10</v>
      </c>
      <c r="G94" s="19" t="s">
        <v>461</v>
      </c>
      <c r="H94" s="19" t="s">
        <v>392</v>
      </c>
      <c r="I94" s="86">
        <v>10062</v>
      </c>
      <c r="J94" s="19">
        <v>0</v>
      </c>
      <c r="K94" s="87">
        <v>5219365183</v>
      </c>
      <c r="L94" s="197">
        <v>0</v>
      </c>
      <c r="M94" s="19">
        <v>0</v>
      </c>
      <c r="N94" s="18">
        <v>0</v>
      </c>
      <c r="U94" s="97">
        <v>0</v>
      </c>
      <c r="V94" s="19">
        <v>0</v>
      </c>
      <c r="W94" s="136">
        <v>0</v>
      </c>
      <c r="X94" s="136">
        <v>0</v>
      </c>
      <c r="AA94" s="20">
        <v>0</v>
      </c>
      <c r="AB94" s="131">
        <v>0</v>
      </c>
      <c r="AC94" s="137">
        <v>0</v>
      </c>
      <c r="AD94" s="23">
        <v>0</v>
      </c>
    </row>
    <row r="95" spans="1:30" x14ac:dyDescent="0.25">
      <c r="A95" s="14" t="s">
        <v>393</v>
      </c>
      <c r="B95" s="14">
        <v>58</v>
      </c>
      <c r="C95" s="18" t="s">
        <v>17</v>
      </c>
      <c r="D95" s="15">
        <v>45177</v>
      </c>
      <c r="E95" s="19">
        <v>0</v>
      </c>
      <c r="F95" s="19" t="s">
        <v>7</v>
      </c>
      <c r="G95" s="19" t="s">
        <v>670</v>
      </c>
      <c r="H95" s="19" t="s">
        <v>394</v>
      </c>
      <c r="I95" s="86">
        <v>55621</v>
      </c>
      <c r="J95" s="19">
        <v>0</v>
      </c>
      <c r="K95" s="87">
        <v>1565362541</v>
      </c>
      <c r="L95" s="197">
        <v>0</v>
      </c>
      <c r="M95" s="19">
        <v>0</v>
      </c>
      <c r="N95" s="18">
        <v>0</v>
      </c>
      <c r="U95" s="97">
        <v>0</v>
      </c>
      <c r="V95" s="19">
        <v>0</v>
      </c>
      <c r="W95" s="136">
        <v>0</v>
      </c>
      <c r="X95" s="136">
        <v>0</v>
      </c>
      <c r="AA95" s="20">
        <v>0</v>
      </c>
      <c r="AB95" s="131">
        <v>0</v>
      </c>
      <c r="AC95" s="137">
        <v>0</v>
      </c>
      <c r="AD95" s="23">
        <v>0</v>
      </c>
    </row>
    <row r="96" spans="1:30" x14ac:dyDescent="0.25">
      <c r="A96" s="14" t="s">
        <v>560</v>
      </c>
      <c r="B96" s="14">
        <v>57</v>
      </c>
      <c r="C96" s="18" t="s">
        <v>18</v>
      </c>
      <c r="D96" s="15">
        <v>45177</v>
      </c>
      <c r="E96" s="19">
        <v>0</v>
      </c>
      <c r="F96" s="19" t="s">
        <v>10</v>
      </c>
      <c r="G96" s="19" t="s">
        <v>561</v>
      </c>
      <c r="H96" s="19" t="s">
        <v>562</v>
      </c>
      <c r="I96" s="86">
        <v>44852</v>
      </c>
      <c r="J96" s="19">
        <v>0</v>
      </c>
      <c r="K96" s="87">
        <v>6403600421</v>
      </c>
      <c r="L96" s="197">
        <v>0</v>
      </c>
      <c r="M96" s="19">
        <v>0</v>
      </c>
      <c r="N96" s="18">
        <v>0</v>
      </c>
      <c r="U96" s="97">
        <v>0</v>
      </c>
      <c r="V96" s="19">
        <v>0</v>
      </c>
      <c r="W96" s="136">
        <v>0</v>
      </c>
      <c r="X96" s="136">
        <v>0</v>
      </c>
      <c r="AA96" s="20">
        <v>0</v>
      </c>
      <c r="AB96" s="131">
        <v>0</v>
      </c>
      <c r="AC96" s="137">
        <v>0</v>
      </c>
      <c r="AD96" s="23">
        <v>0</v>
      </c>
    </row>
    <row r="97" spans="1:30" x14ac:dyDescent="0.25">
      <c r="A97" s="14" t="s">
        <v>671</v>
      </c>
      <c r="B97" s="14">
        <v>56</v>
      </c>
      <c r="C97" s="18" t="s">
        <v>18</v>
      </c>
      <c r="D97" s="15">
        <v>45177</v>
      </c>
      <c r="E97" s="19">
        <v>0</v>
      </c>
      <c r="F97" s="19" t="s">
        <v>10</v>
      </c>
      <c r="G97" s="19" t="s">
        <v>672</v>
      </c>
      <c r="H97" s="19" t="s">
        <v>462</v>
      </c>
      <c r="I97" s="86">
        <v>90909</v>
      </c>
      <c r="J97" s="19">
        <v>0</v>
      </c>
      <c r="K97" s="87">
        <v>5225461965</v>
      </c>
      <c r="L97" s="197">
        <v>0</v>
      </c>
      <c r="M97" s="19">
        <v>0</v>
      </c>
      <c r="N97" s="18">
        <v>0</v>
      </c>
      <c r="U97" s="97">
        <v>0</v>
      </c>
      <c r="V97" s="19">
        <v>0</v>
      </c>
      <c r="W97" s="136">
        <v>0</v>
      </c>
      <c r="X97" s="136">
        <v>0</v>
      </c>
      <c r="AA97" s="20">
        <v>0</v>
      </c>
      <c r="AB97" s="131">
        <v>0</v>
      </c>
      <c r="AC97" s="137">
        <v>0</v>
      </c>
      <c r="AD97" s="23">
        <v>0</v>
      </c>
    </row>
    <row r="98" spans="1:30" x14ac:dyDescent="0.25">
      <c r="A98" s="14" t="s">
        <v>463</v>
      </c>
      <c r="B98" s="14">
        <v>55</v>
      </c>
      <c r="C98" s="18" t="s">
        <v>18</v>
      </c>
      <c r="D98" s="15">
        <v>45177</v>
      </c>
      <c r="E98" s="19">
        <v>0</v>
      </c>
      <c r="F98" s="19" t="s">
        <v>10</v>
      </c>
      <c r="G98" s="19" t="s">
        <v>350</v>
      </c>
      <c r="H98" s="19" t="s">
        <v>563</v>
      </c>
      <c r="I98" s="86">
        <v>63344</v>
      </c>
      <c r="J98" s="19">
        <v>0</v>
      </c>
      <c r="K98" s="87">
        <v>6703034308</v>
      </c>
      <c r="L98" s="197">
        <v>0</v>
      </c>
      <c r="M98" s="19">
        <v>0</v>
      </c>
      <c r="N98" s="18">
        <v>0</v>
      </c>
      <c r="U98" s="97">
        <v>0</v>
      </c>
      <c r="V98" s="19">
        <v>0</v>
      </c>
      <c r="W98" s="136">
        <v>0</v>
      </c>
      <c r="X98" s="136">
        <v>0</v>
      </c>
      <c r="AA98" s="20">
        <v>0</v>
      </c>
      <c r="AB98" s="131">
        <v>0</v>
      </c>
      <c r="AC98" s="137">
        <v>0</v>
      </c>
      <c r="AD98" s="23">
        <v>0</v>
      </c>
    </row>
    <row r="99" spans="1:30" x14ac:dyDescent="0.25">
      <c r="A99" s="14" t="s">
        <v>564</v>
      </c>
      <c r="B99" s="14">
        <v>54</v>
      </c>
      <c r="C99" s="18" t="s">
        <v>18</v>
      </c>
      <c r="D99" s="15">
        <v>45177</v>
      </c>
      <c r="E99" s="19">
        <v>0</v>
      </c>
      <c r="F99" s="19" t="s">
        <v>10</v>
      </c>
      <c r="G99" s="19" t="s">
        <v>395</v>
      </c>
      <c r="H99" s="19" t="s">
        <v>464</v>
      </c>
      <c r="I99" s="86">
        <v>36980</v>
      </c>
      <c r="J99" s="19">
        <v>0</v>
      </c>
      <c r="K99" s="87">
        <v>8316569124</v>
      </c>
      <c r="L99" s="197">
        <v>0</v>
      </c>
      <c r="M99" s="19">
        <v>0</v>
      </c>
      <c r="N99" s="18">
        <v>0</v>
      </c>
      <c r="U99" s="97">
        <v>0</v>
      </c>
      <c r="V99" s="19">
        <v>0</v>
      </c>
      <c r="W99" s="136">
        <v>0</v>
      </c>
      <c r="X99" s="136">
        <v>0</v>
      </c>
      <c r="AA99" s="20">
        <v>0</v>
      </c>
      <c r="AB99" s="131">
        <v>0</v>
      </c>
      <c r="AC99" s="137">
        <v>0</v>
      </c>
      <c r="AD99" s="23">
        <v>0</v>
      </c>
    </row>
    <row r="100" spans="1:30" x14ac:dyDescent="0.25">
      <c r="A100" s="14" t="s">
        <v>565</v>
      </c>
      <c r="B100" s="14">
        <v>53</v>
      </c>
      <c r="C100" s="18" t="s">
        <v>17</v>
      </c>
      <c r="D100" s="15">
        <v>0</v>
      </c>
      <c r="E100" s="19">
        <v>0</v>
      </c>
      <c r="F100" s="19" t="s">
        <v>10</v>
      </c>
      <c r="G100" s="19" t="s">
        <v>673</v>
      </c>
      <c r="H100" s="19" t="s">
        <v>465</v>
      </c>
      <c r="I100" s="86">
        <v>66657</v>
      </c>
      <c r="J100" s="19">
        <v>0</v>
      </c>
      <c r="K100" s="87">
        <v>2075290761</v>
      </c>
      <c r="L100" s="197">
        <v>0</v>
      </c>
      <c r="M100" s="19">
        <v>0</v>
      </c>
      <c r="N100" s="18">
        <v>0</v>
      </c>
      <c r="U100" s="97">
        <v>0</v>
      </c>
      <c r="V100" s="19">
        <v>0</v>
      </c>
      <c r="W100" s="136">
        <v>0</v>
      </c>
      <c r="X100" s="136">
        <v>0</v>
      </c>
      <c r="AA100" s="20">
        <v>0</v>
      </c>
      <c r="AB100" s="131">
        <v>0</v>
      </c>
      <c r="AC100" s="137">
        <v>0</v>
      </c>
      <c r="AD100" s="23">
        <v>0</v>
      </c>
    </row>
    <row r="101" spans="1:30" x14ac:dyDescent="0.25">
      <c r="A101" s="14" t="s">
        <v>396</v>
      </c>
      <c r="B101" s="14">
        <v>51</v>
      </c>
      <c r="C101" s="18" t="s">
        <v>18</v>
      </c>
      <c r="D101" s="15">
        <v>45175</v>
      </c>
      <c r="E101" s="19">
        <v>0</v>
      </c>
      <c r="F101" s="19" t="s">
        <v>7</v>
      </c>
      <c r="G101" s="19" t="s">
        <v>566</v>
      </c>
      <c r="H101" s="19" t="s">
        <v>567</v>
      </c>
      <c r="I101" s="86">
        <v>86875</v>
      </c>
      <c r="J101" s="19">
        <v>0</v>
      </c>
      <c r="K101" s="87">
        <v>7848362189</v>
      </c>
      <c r="L101" s="197">
        <v>0</v>
      </c>
      <c r="M101" s="19">
        <v>0</v>
      </c>
      <c r="N101" s="18">
        <v>0</v>
      </c>
      <c r="U101" s="97">
        <v>0</v>
      </c>
      <c r="V101" s="19">
        <v>0</v>
      </c>
      <c r="W101" s="136">
        <v>0</v>
      </c>
      <c r="X101" s="136">
        <v>0</v>
      </c>
      <c r="AA101" s="20">
        <v>0</v>
      </c>
      <c r="AB101" s="131">
        <v>0</v>
      </c>
      <c r="AC101" s="137">
        <v>0</v>
      </c>
      <c r="AD101" s="23">
        <v>0</v>
      </c>
    </row>
    <row r="102" spans="1:30" x14ac:dyDescent="0.25">
      <c r="A102" s="14" t="s">
        <v>564</v>
      </c>
      <c r="B102" s="14">
        <v>50</v>
      </c>
      <c r="C102" s="18" t="s">
        <v>17</v>
      </c>
      <c r="D102" s="15">
        <v>45175</v>
      </c>
      <c r="E102" s="19">
        <v>0</v>
      </c>
      <c r="F102" s="19" t="s">
        <v>10</v>
      </c>
      <c r="G102" s="19" t="s">
        <v>466</v>
      </c>
      <c r="H102" s="19" t="s">
        <v>568</v>
      </c>
      <c r="I102" s="86">
        <v>33776</v>
      </c>
      <c r="J102" s="19">
        <v>0</v>
      </c>
      <c r="K102" s="87">
        <v>5448559089</v>
      </c>
      <c r="L102" s="197">
        <v>0</v>
      </c>
      <c r="M102" s="19">
        <v>0</v>
      </c>
      <c r="N102" s="18">
        <v>0</v>
      </c>
      <c r="U102" s="97">
        <v>0</v>
      </c>
      <c r="V102" s="19">
        <v>0</v>
      </c>
      <c r="W102" s="136">
        <v>0</v>
      </c>
      <c r="X102" s="136">
        <v>0</v>
      </c>
      <c r="AA102" s="20">
        <v>0</v>
      </c>
      <c r="AB102" s="131">
        <v>0</v>
      </c>
      <c r="AC102" s="137">
        <v>0</v>
      </c>
      <c r="AD102" s="23">
        <v>0</v>
      </c>
    </row>
    <row r="103" spans="1:30" x14ac:dyDescent="0.25">
      <c r="A103" s="14" t="s">
        <v>565</v>
      </c>
      <c r="B103" s="14">
        <v>49</v>
      </c>
      <c r="C103" s="18" t="s">
        <v>17</v>
      </c>
      <c r="D103" s="15">
        <v>45175</v>
      </c>
      <c r="E103" s="19">
        <v>0</v>
      </c>
      <c r="F103" s="19" t="s">
        <v>7</v>
      </c>
      <c r="G103" s="19" t="s">
        <v>674</v>
      </c>
      <c r="H103" s="19" t="s">
        <v>569</v>
      </c>
      <c r="I103" s="86">
        <v>87701</v>
      </c>
      <c r="J103" s="19">
        <v>0</v>
      </c>
      <c r="K103" s="87">
        <v>6298784696</v>
      </c>
      <c r="L103" s="197">
        <v>0</v>
      </c>
      <c r="M103" s="19">
        <v>0</v>
      </c>
      <c r="N103" s="18">
        <v>0</v>
      </c>
      <c r="U103" s="97">
        <v>0</v>
      </c>
      <c r="V103" s="19">
        <v>0</v>
      </c>
      <c r="W103" s="136">
        <v>0</v>
      </c>
      <c r="X103" s="136">
        <v>0</v>
      </c>
      <c r="AA103" s="20">
        <v>0</v>
      </c>
      <c r="AB103" s="131">
        <v>0</v>
      </c>
      <c r="AC103" s="137">
        <v>0</v>
      </c>
      <c r="AD103" s="23">
        <v>0</v>
      </c>
    </row>
    <row r="104" spans="1:30" x14ac:dyDescent="0.25">
      <c r="A104" s="14" t="s">
        <v>467</v>
      </c>
      <c r="B104" s="14">
        <v>48</v>
      </c>
      <c r="C104" s="18" t="s">
        <v>17</v>
      </c>
      <c r="D104" s="15">
        <v>45175</v>
      </c>
      <c r="E104" s="19">
        <v>0</v>
      </c>
      <c r="F104" s="19" t="s">
        <v>10</v>
      </c>
      <c r="G104" s="19" t="s">
        <v>570</v>
      </c>
      <c r="H104" s="19" t="s">
        <v>675</v>
      </c>
      <c r="I104" s="86">
        <v>13225</v>
      </c>
      <c r="J104" s="19">
        <v>0</v>
      </c>
      <c r="K104" s="87">
        <v>1455738308</v>
      </c>
      <c r="L104" s="197">
        <v>0</v>
      </c>
      <c r="M104" s="19">
        <v>0</v>
      </c>
      <c r="N104" s="18">
        <v>0</v>
      </c>
      <c r="U104" s="97">
        <v>0</v>
      </c>
      <c r="V104" s="19">
        <v>0</v>
      </c>
      <c r="W104" s="136">
        <v>0</v>
      </c>
      <c r="X104" s="136">
        <v>0</v>
      </c>
      <c r="AA104" s="20">
        <v>0</v>
      </c>
      <c r="AB104" s="131">
        <v>0</v>
      </c>
      <c r="AC104" s="137">
        <v>0</v>
      </c>
      <c r="AD104" s="23">
        <v>0</v>
      </c>
    </row>
    <row r="105" spans="1:30" x14ac:dyDescent="0.25">
      <c r="A105" s="14" t="s">
        <v>351</v>
      </c>
      <c r="B105" s="14">
        <v>47</v>
      </c>
      <c r="C105" s="18" t="s">
        <v>18</v>
      </c>
      <c r="D105" s="15">
        <v>45174</v>
      </c>
      <c r="E105" s="19">
        <v>0</v>
      </c>
      <c r="F105" s="19" t="s">
        <v>10</v>
      </c>
      <c r="G105" s="19" t="s">
        <v>352</v>
      </c>
      <c r="H105" s="19" t="s">
        <v>468</v>
      </c>
      <c r="I105" s="86">
        <v>60574</v>
      </c>
      <c r="J105" s="19">
        <v>0</v>
      </c>
      <c r="K105" s="87">
        <v>5142875659</v>
      </c>
      <c r="L105" s="197">
        <v>0</v>
      </c>
      <c r="M105" s="19">
        <v>0</v>
      </c>
      <c r="N105" s="18">
        <v>0</v>
      </c>
      <c r="U105" s="97">
        <v>0</v>
      </c>
      <c r="V105" s="19">
        <v>0</v>
      </c>
      <c r="W105" s="136">
        <v>0</v>
      </c>
      <c r="X105" s="136">
        <v>0</v>
      </c>
      <c r="AA105" s="20">
        <v>0</v>
      </c>
      <c r="AB105" s="131">
        <v>0</v>
      </c>
      <c r="AC105" s="137">
        <v>0</v>
      </c>
      <c r="AD105" s="23">
        <v>0</v>
      </c>
    </row>
    <row r="106" spans="1:30" x14ac:dyDescent="0.25">
      <c r="A106" s="14" t="s">
        <v>676</v>
      </c>
      <c r="B106" s="14">
        <v>46</v>
      </c>
      <c r="C106" s="18" t="s">
        <v>18</v>
      </c>
      <c r="D106" s="15">
        <v>45174</v>
      </c>
      <c r="E106" s="19">
        <v>0</v>
      </c>
      <c r="F106" s="19" t="s">
        <v>10</v>
      </c>
      <c r="G106" s="19" t="s">
        <v>677</v>
      </c>
      <c r="H106" s="19" t="s">
        <v>502</v>
      </c>
      <c r="I106" s="86">
        <v>41141</v>
      </c>
      <c r="J106" s="19">
        <v>0</v>
      </c>
      <c r="K106" s="87">
        <v>5068060753</v>
      </c>
      <c r="L106" s="197">
        <v>0</v>
      </c>
      <c r="M106" s="19">
        <v>0</v>
      </c>
      <c r="N106" s="18">
        <v>0</v>
      </c>
      <c r="U106" s="97">
        <v>0</v>
      </c>
      <c r="V106" s="19">
        <v>0</v>
      </c>
      <c r="W106" s="136">
        <v>0</v>
      </c>
      <c r="X106" s="136">
        <v>0</v>
      </c>
      <c r="AA106" s="20">
        <v>0</v>
      </c>
      <c r="AB106" s="131">
        <v>0</v>
      </c>
      <c r="AC106" s="137">
        <v>0</v>
      </c>
      <c r="AD106" s="23">
        <v>0</v>
      </c>
    </row>
    <row r="107" spans="1:30" x14ac:dyDescent="0.25">
      <c r="A107" s="14" t="s">
        <v>469</v>
      </c>
      <c r="B107" s="14">
        <v>45</v>
      </c>
      <c r="C107" s="18" t="s">
        <v>18</v>
      </c>
      <c r="D107" s="15">
        <v>45174</v>
      </c>
      <c r="E107" s="19">
        <v>0</v>
      </c>
      <c r="F107" s="19" t="s">
        <v>10</v>
      </c>
      <c r="G107" s="19" t="s">
        <v>571</v>
      </c>
      <c r="H107" s="19" t="s">
        <v>397</v>
      </c>
      <c r="I107" s="86">
        <v>96821</v>
      </c>
      <c r="J107" s="19">
        <v>0</v>
      </c>
      <c r="K107" s="87">
        <v>8524183642</v>
      </c>
      <c r="L107" s="197">
        <v>0</v>
      </c>
      <c r="M107" s="19">
        <v>0</v>
      </c>
      <c r="N107" s="18">
        <v>0</v>
      </c>
      <c r="U107" s="97">
        <v>0</v>
      </c>
      <c r="V107" s="19">
        <v>0</v>
      </c>
      <c r="W107" s="136">
        <v>0</v>
      </c>
      <c r="X107" s="136">
        <v>0</v>
      </c>
      <c r="AA107" s="20">
        <v>0</v>
      </c>
      <c r="AB107" s="131">
        <v>0</v>
      </c>
      <c r="AC107" s="137">
        <v>0</v>
      </c>
      <c r="AD107" s="23">
        <v>0</v>
      </c>
    </row>
    <row r="108" spans="1:30" x14ac:dyDescent="0.25">
      <c r="A108" s="14" t="s">
        <v>678</v>
      </c>
      <c r="B108" s="14">
        <v>44</v>
      </c>
      <c r="C108" s="18" t="s">
        <v>17</v>
      </c>
      <c r="D108" s="15">
        <v>45174</v>
      </c>
      <c r="E108" s="19">
        <v>0</v>
      </c>
      <c r="F108" s="19" t="s">
        <v>10</v>
      </c>
      <c r="G108" s="19" t="s">
        <v>572</v>
      </c>
      <c r="H108" s="19" t="s">
        <v>470</v>
      </c>
      <c r="I108" s="86">
        <v>11459</v>
      </c>
      <c r="J108" s="19">
        <v>0</v>
      </c>
      <c r="K108" s="87">
        <v>6193815589</v>
      </c>
      <c r="L108" s="197">
        <v>0</v>
      </c>
      <c r="M108" s="19">
        <v>0</v>
      </c>
      <c r="N108" s="18">
        <v>0</v>
      </c>
      <c r="U108" s="97">
        <v>0</v>
      </c>
      <c r="V108" s="19">
        <v>0</v>
      </c>
      <c r="W108" s="136">
        <v>0</v>
      </c>
      <c r="X108" s="136">
        <v>0</v>
      </c>
      <c r="AA108" s="20">
        <v>0</v>
      </c>
      <c r="AB108" s="131">
        <v>0</v>
      </c>
      <c r="AC108" s="137">
        <v>0</v>
      </c>
      <c r="AD108" s="23">
        <v>0</v>
      </c>
    </row>
    <row r="109" spans="1:30" x14ac:dyDescent="0.25">
      <c r="A109" s="14" t="s">
        <v>353</v>
      </c>
      <c r="B109" s="14">
        <v>43</v>
      </c>
      <c r="C109" s="18" t="s">
        <v>17</v>
      </c>
      <c r="D109" s="15">
        <v>45174</v>
      </c>
      <c r="E109" s="19">
        <v>0</v>
      </c>
      <c r="F109" s="19" t="s">
        <v>7</v>
      </c>
      <c r="G109" s="19" t="s">
        <v>471</v>
      </c>
      <c r="H109" s="19" t="s">
        <v>679</v>
      </c>
      <c r="I109" s="86">
        <v>87742</v>
      </c>
      <c r="J109" s="19">
        <v>0</v>
      </c>
      <c r="K109" s="87">
        <v>7021039297</v>
      </c>
      <c r="L109" s="197">
        <v>0</v>
      </c>
      <c r="M109" s="19">
        <v>0</v>
      </c>
      <c r="N109" s="18">
        <v>0</v>
      </c>
      <c r="U109" s="97">
        <v>0</v>
      </c>
      <c r="V109" s="19">
        <v>0</v>
      </c>
      <c r="W109" s="136">
        <v>0</v>
      </c>
      <c r="X109" s="136">
        <v>0</v>
      </c>
      <c r="AA109" s="20">
        <v>0</v>
      </c>
      <c r="AB109" s="131">
        <v>0</v>
      </c>
      <c r="AC109" s="137">
        <v>0</v>
      </c>
      <c r="AD109" s="23">
        <v>0</v>
      </c>
    </row>
    <row r="110" spans="1:30" x14ac:dyDescent="0.25">
      <c r="A110" s="14" t="s">
        <v>354</v>
      </c>
      <c r="B110" s="14">
        <v>42</v>
      </c>
      <c r="C110" s="18" t="s">
        <v>18</v>
      </c>
      <c r="D110" s="15">
        <v>45174</v>
      </c>
      <c r="E110" s="19">
        <v>0</v>
      </c>
      <c r="F110" s="19" t="s">
        <v>7</v>
      </c>
      <c r="G110" s="19" t="s">
        <v>308</v>
      </c>
      <c r="H110" s="19" t="s">
        <v>398</v>
      </c>
      <c r="I110" s="86">
        <v>64383</v>
      </c>
      <c r="J110" s="19">
        <v>0</v>
      </c>
      <c r="K110" s="87">
        <v>4378691369</v>
      </c>
      <c r="L110" s="197">
        <v>0</v>
      </c>
      <c r="M110" s="19">
        <v>0</v>
      </c>
      <c r="N110" s="18">
        <v>0</v>
      </c>
      <c r="U110" s="97">
        <v>0</v>
      </c>
      <c r="V110" s="19">
        <v>0</v>
      </c>
      <c r="W110" s="136">
        <v>0</v>
      </c>
      <c r="X110" s="136">
        <v>0</v>
      </c>
      <c r="AA110" s="20">
        <v>0</v>
      </c>
      <c r="AB110" s="131">
        <v>0</v>
      </c>
      <c r="AC110" s="137">
        <v>0</v>
      </c>
      <c r="AD110" s="23">
        <v>0</v>
      </c>
    </row>
    <row r="111" spans="1:30" x14ac:dyDescent="0.25">
      <c r="A111" s="14" t="s">
        <v>297</v>
      </c>
      <c r="B111" s="14">
        <v>41</v>
      </c>
      <c r="C111" s="18" t="s">
        <v>18</v>
      </c>
      <c r="D111" s="15">
        <v>45055</v>
      </c>
      <c r="E111" s="19">
        <v>0</v>
      </c>
      <c r="F111" s="19" t="s">
        <v>10</v>
      </c>
      <c r="G111" s="19" t="s">
        <v>573</v>
      </c>
      <c r="H111" s="19" t="s">
        <v>680</v>
      </c>
      <c r="I111" s="86">
        <v>85663</v>
      </c>
      <c r="J111" s="19">
        <v>0</v>
      </c>
      <c r="K111" s="87">
        <v>6285930179</v>
      </c>
      <c r="L111" s="197">
        <v>0</v>
      </c>
      <c r="M111" s="19">
        <v>0</v>
      </c>
      <c r="N111" s="18">
        <v>0</v>
      </c>
      <c r="U111" s="97">
        <v>0</v>
      </c>
      <c r="V111" s="19">
        <v>0</v>
      </c>
      <c r="W111" s="136">
        <v>0</v>
      </c>
      <c r="X111" s="136">
        <v>0</v>
      </c>
      <c r="AA111" s="20">
        <v>0</v>
      </c>
      <c r="AB111" s="131">
        <v>0</v>
      </c>
      <c r="AC111" s="137">
        <v>0</v>
      </c>
      <c r="AD111" s="23">
        <v>0</v>
      </c>
    </row>
    <row r="112" spans="1:30" x14ac:dyDescent="0.25">
      <c r="A112" s="14" t="s">
        <v>472</v>
      </c>
      <c r="B112" s="14">
        <v>40</v>
      </c>
      <c r="C112" s="18" t="s">
        <v>18</v>
      </c>
      <c r="D112" s="15">
        <v>45174</v>
      </c>
      <c r="E112" s="19">
        <v>0</v>
      </c>
      <c r="F112" s="19" t="s">
        <v>10</v>
      </c>
      <c r="G112" s="19" t="s">
        <v>681</v>
      </c>
      <c r="H112" s="19" t="s">
        <v>682</v>
      </c>
      <c r="I112" s="86">
        <v>81790</v>
      </c>
      <c r="J112" s="19">
        <v>0</v>
      </c>
      <c r="K112" s="87">
        <v>8605533777</v>
      </c>
      <c r="L112" s="197">
        <v>0</v>
      </c>
      <c r="M112" s="19">
        <v>0</v>
      </c>
      <c r="N112" s="18">
        <v>0</v>
      </c>
      <c r="U112" s="97">
        <v>0</v>
      </c>
      <c r="V112" s="19">
        <v>0</v>
      </c>
      <c r="W112" s="136">
        <v>0</v>
      </c>
      <c r="X112" s="136">
        <v>0</v>
      </c>
      <c r="AA112" s="20">
        <v>0</v>
      </c>
      <c r="AB112" s="131">
        <v>0</v>
      </c>
      <c r="AC112" s="137">
        <v>0</v>
      </c>
      <c r="AD112" s="23">
        <v>0</v>
      </c>
    </row>
    <row r="113" spans="1:30" x14ac:dyDescent="0.25">
      <c r="A113" s="14" t="s">
        <v>574</v>
      </c>
      <c r="B113" s="14">
        <v>39</v>
      </c>
      <c r="C113" s="18" t="s">
        <v>18</v>
      </c>
      <c r="D113" s="15">
        <v>45174</v>
      </c>
      <c r="E113" s="19">
        <v>0</v>
      </c>
      <c r="F113" s="19" t="s">
        <v>68</v>
      </c>
      <c r="G113" s="19" t="s">
        <v>575</v>
      </c>
      <c r="H113" s="19" t="s">
        <v>473</v>
      </c>
      <c r="I113" s="86">
        <v>39265</v>
      </c>
      <c r="J113" s="19">
        <v>0</v>
      </c>
      <c r="K113" s="87">
        <v>8881180686</v>
      </c>
      <c r="L113" s="197">
        <v>0</v>
      </c>
      <c r="M113" s="19">
        <v>0</v>
      </c>
      <c r="N113" s="18">
        <v>0</v>
      </c>
      <c r="U113" s="97">
        <v>0</v>
      </c>
      <c r="V113" s="19">
        <v>0</v>
      </c>
      <c r="W113" s="136">
        <v>0</v>
      </c>
      <c r="X113" s="136">
        <v>0</v>
      </c>
      <c r="AA113" s="20">
        <v>0</v>
      </c>
      <c r="AB113" s="131">
        <v>0</v>
      </c>
      <c r="AC113" s="137">
        <v>0</v>
      </c>
      <c r="AD113" s="23">
        <v>0</v>
      </c>
    </row>
    <row r="114" spans="1:30" x14ac:dyDescent="0.25">
      <c r="A114" s="14" t="s">
        <v>399</v>
      </c>
      <c r="B114" s="14">
        <v>38</v>
      </c>
      <c r="C114" s="18" t="s">
        <v>18</v>
      </c>
      <c r="D114" s="15">
        <v>45174</v>
      </c>
      <c r="E114" s="19">
        <v>0</v>
      </c>
      <c r="F114" s="19" t="s">
        <v>10</v>
      </c>
      <c r="G114" s="19" t="s">
        <v>321</v>
      </c>
      <c r="H114" s="19" t="s">
        <v>683</v>
      </c>
      <c r="I114" s="86">
        <v>46357</v>
      </c>
      <c r="J114" s="19">
        <v>0</v>
      </c>
      <c r="K114" s="87">
        <v>8105904386</v>
      </c>
      <c r="L114" s="197">
        <v>0</v>
      </c>
      <c r="M114" s="19">
        <v>0</v>
      </c>
      <c r="N114" s="18">
        <v>0</v>
      </c>
      <c r="U114" s="97">
        <v>0</v>
      </c>
      <c r="V114" s="19">
        <v>0</v>
      </c>
      <c r="W114" s="136">
        <v>0</v>
      </c>
      <c r="X114" s="136">
        <v>0</v>
      </c>
      <c r="AA114" s="20">
        <v>0</v>
      </c>
      <c r="AB114" s="131">
        <v>0</v>
      </c>
      <c r="AC114" s="137">
        <v>0</v>
      </c>
      <c r="AD114" s="23">
        <v>0</v>
      </c>
    </row>
    <row r="115" spans="1:30" x14ac:dyDescent="0.25">
      <c r="A115" s="14" t="s">
        <v>474</v>
      </c>
      <c r="B115" s="14">
        <v>37</v>
      </c>
      <c r="C115" s="18" t="s">
        <v>17</v>
      </c>
      <c r="D115" s="15">
        <v>45173</v>
      </c>
      <c r="E115" s="19">
        <v>0</v>
      </c>
      <c r="F115" s="19" t="s">
        <v>10</v>
      </c>
      <c r="G115" s="19" t="s">
        <v>475</v>
      </c>
      <c r="H115" s="19" t="s">
        <v>476</v>
      </c>
      <c r="I115" s="86">
        <v>96220</v>
      </c>
      <c r="J115" s="19">
        <v>0</v>
      </c>
      <c r="K115" s="87">
        <v>2785929620</v>
      </c>
      <c r="L115" s="197">
        <v>0</v>
      </c>
      <c r="M115" s="19">
        <v>0</v>
      </c>
      <c r="N115" s="18">
        <v>0</v>
      </c>
      <c r="U115" s="97">
        <v>0</v>
      </c>
      <c r="V115" s="19">
        <v>0</v>
      </c>
      <c r="W115" s="136">
        <v>0</v>
      </c>
      <c r="X115" s="136">
        <v>0</v>
      </c>
      <c r="AA115" s="20">
        <v>0</v>
      </c>
      <c r="AB115" s="131">
        <v>0</v>
      </c>
      <c r="AC115" s="137">
        <v>0</v>
      </c>
      <c r="AD115" s="23">
        <v>0</v>
      </c>
    </row>
    <row r="116" spans="1:30" x14ac:dyDescent="0.25">
      <c r="A116" s="14" t="s">
        <v>322</v>
      </c>
      <c r="B116" s="14">
        <v>36</v>
      </c>
      <c r="C116" s="18" t="s">
        <v>18</v>
      </c>
      <c r="D116" s="15">
        <v>45173</v>
      </c>
      <c r="E116" s="19">
        <v>0</v>
      </c>
      <c r="F116" s="19" t="s">
        <v>10</v>
      </c>
      <c r="G116" s="19" t="s">
        <v>684</v>
      </c>
      <c r="H116" s="19" t="s">
        <v>576</v>
      </c>
      <c r="I116" s="86">
        <v>65893</v>
      </c>
      <c r="J116" s="19">
        <v>0</v>
      </c>
      <c r="K116" s="87">
        <v>1873705403</v>
      </c>
      <c r="L116" s="197">
        <v>0</v>
      </c>
      <c r="M116" s="19">
        <v>0</v>
      </c>
      <c r="N116" s="18">
        <v>0</v>
      </c>
      <c r="U116" s="97">
        <v>0</v>
      </c>
      <c r="V116" s="19">
        <v>0</v>
      </c>
      <c r="W116" s="136">
        <v>0</v>
      </c>
      <c r="X116" s="136">
        <v>0</v>
      </c>
      <c r="AA116" s="20">
        <v>0</v>
      </c>
      <c r="AB116" s="131">
        <v>0</v>
      </c>
      <c r="AC116" s="137">
        <v>0</v>
      </c>
      <c r="AD116" s="23">
        <v>0</v>
      </c>
    </row>
    <row r="117" spans="1:30" x14ac:dyDescent="0.25">
      <c r="A117" s="14" t="s">
        <v>685</v>
      </c>
      <c r="B117" s="14">
        <v>35</v>
      </c>
      <c r="C117" s="18" t="s">
        <v>18</v>
      </c>
      <c r="D117" s="15">
        <v>45173</v>
      </c>
      <c r="E117" s="19">
        <v>0</v>
      </c>
      <c r="F117" s="19" t="s">
        <v>68</v>
      </c>
      <c r="G117" s="19" t="s">
        <v>477</v>
      </c>
      <c r="H117" s="19" t="s">
        <v>323</v>
      </c>
      <c r="I117" s="86">
        <v>84981</v>
      </c>
      <c r="J117" s="19">
        <v>0</v>
      </c>
      <c r="K117" s="87">
        <v>6477346959</v>
      </c>
      <c r="L117" s="197">
        <v>0</v>
      </c>
      <c r="M117" s="19">
        <v>0</v>
      </c>
      <c r="N117" s="18">
        <v>0</v>
      </c>
      <c r="U117" s="97">
        <v>0</v>
      </c>
      <c r="V117" s="19">
        <v>0</v>
      </c>
      <c r="W117" s="136">
        <v>0</v>
      </c>
      <c r="X117" s="136">
        <v>0</v>
      </c>
      <c r="AA117" s="20">
        <v>0</v>
      </c>
      <c r="AB117" s="131">
        <v>0</v>
      </c>
      <c r="AC117" s="137">
        <v>0</v>
      </c>
      <c r="AD117" s="23">
        <v>0</v>
      </c>
    </row>
    <row r="118" spans="1:30" x14ac:dyDescent="0.25">
      <c r="A118" s="14" t="s">
        <v>686</v>
      </c>
      <c r="B118" s="14">
        <v>34</v>
      </c>
      <c r="C118" s="18" t="s">
        <v>17</v>
      </c>
      <c r="D118" s="15">
        <v>45156</v>
      </c>
      <c r="E118" s="19">
        <v>0</v>
      </c>
      <c r="F118" s="19" t="s">
        <v>10</v>
      </c>
      <c r="G118" s="19" t="s">
        <v>577</v>
      </c>
      <c r="H118" s="19" t="s">
        <v>478</v>
      </c>
      <c r="I118" s="86">
        <v>77860</v>
      </c>
      <c r="J118" s="19">
        <v>0</v>
      </c>
      <c r="K118" s="87">
        <v>2078306454</v>
      </c>
      <c r="L118" s="197">
        <v>0</v>
      </c>
      <c r="M118" s="19">
        <v>0</v>
      </c>
      <c r="N118" s="18">
        <v>0</v>
      </c>
      <c r="U118" s="97">
        <v>0</v>
      </c>
      <c r="V118" s="19">
        <v>0</v>
      </c>
      <c r="W118" s="136">
        <v>0</v>
      </c>
      <c r="X118" s="136">
        <v>0</v>
      </c>
      <c r="AA118" s="20">
        <v>0</v>
      </c>
      <c r="AB118" s="131">
        <v>0</v>
      </c>
      <c r="AC118" s="137">
        <v>0</v>
      </c>
      <c r="AD118" s="23">
        <v>0</v>
      </c>
    </row>
    <row r="119" spans="1:30" x14ac:dyDescent="0.25">
      <c r="A119" s="14" t="s">
        <v>479</v>
      </c>
      <c r="B119" s="14">
        <v>33</v>
      </c>
      <c r="C119" s="18" t="s">
        <v>18</v>
      </c>
      <c r="D119" s="15">
        <v>45154</v>
      </c>
      <c r="E119" s="19">
        <v>0</v>
      </c>
      <c r="F119" s="19" t="s">
        <v>10</v>
      </c>
      <c r="G119" s="19" t="s">
        <v>578</v>
      </c>
      <c r="H119" s="19" t="s">
        <v>687</v>
      </c>
      <c r="I119" s="86">
        <v>69113</v>
      </c>
      <c r="J119" s="19">
        <v>0</v>
      </c>
      <c r="K119" s="87">
        <v>1834690563</v>
      </c>
      <c r="L119" s="197">
        <v>0</v>
      </c>
      <c r="M119" s="19">
        <v>0</v>
      </c>
      <c r="N119" s="18">
        <v>0</v>
      </c>
      <c r="U119" s="97">
        <v>0</v>
      </c>
      <c r="V119" s="19">
        <v>0</v>
      </c>
      <c r="W119" s="136">
        <v>0</v>
      </c>
      <c r="X119" s="136">
        <v>0</v>
      </c>
      <c r="AA119" s="20">
        <v>0</v>
      </c>
      <c r="AB119" s="131">
        <v>0</v>
      </c>
      <c r="AC119" s="137">
        <v>0</v>
      </c>
      <c r="AD119" s="23">
        <v>0</v>
      </c>
    </row>
    <row r="120" spans="1:30" x14ac:dyDescent="0.25">
      <c r="A120" s="14" t="s">
        <v>480</v>
      </c>
      <c r="B120" s="14">
        <v>32</v>
      </c>
      <c r="C120" s="18" t="s">
        <v>17</v>
      </c>
      <c r="D120" s="15">
        <v>45154</v>
      </c>
      <c r="E120" s="19">
        <v>0</v>
      </c>
      <c r="F120" s="19" t="s">
        <v>10</v>
      </c>
      <c r="G120" s="19" t="s">
        <v>579</v>
      </c>
      <c r="H120" s="19" t="s">
        <v>688</v>
      </c>
      <c r="I120" s="86">
        <v>78732</v>
      </c>
      <c r="J120" s="19">
        <v>0</v>
      </c>
      <c r="K120" s="87">
        <v>2990927610</v>
      </c>
      <c r="L120" s="197">
        <v>0</v>
      </c>
      <c r="M120" s="19">
        <v>0</v>
      </c>
      <c r="N120" s="18">
        <v>0</v>
      </c>
      <c r="U120" s="97">
        <v>0</v>
      </c>
      <c r="V120" s="19">
        <v>0</v>
      </c>
      <c r="W120" s="136">
        <v>0</v>
      </c>
      <c r="X120" s="136">
        <v>0</v>
      </c>
      <c r="AA120" s="20">
        <v>0</v>
      </c>
      <c r="AB120" s="131">
        <v>0</v>
      </c>
      <c r="AC120" s="137">
        <v>0</v>
      </c>
      <c r="AD120" s="23">
        <v>0</v>
      </c>
    </row>
    <row r="121" spans="1:30" x14ac:dyDescent="0.25">
      <c r="A121" s="14" t="s">
        <v>689</v>
      </c>
      <c r="B121" s="14">
        <v>31</v>
      </c>
      <c r="C121" s="18" t="s">
        <v>18</v>
      </c>
      <c r="D121" s="15">
        <v>45147</v>
      </c>
      <c r="E121" s="19">
        <v>0</v>
      </c>
      <c r="F121" s="19" t="s">
        <v>10</v>
      </c>
      <c r="G121" s="19" t="s">
        <v>391</v>
      </c>
      <c r="H121" s="19" t="s">
        <v>481</v>
      </c>
      <c r="I121" s="86">
        <v>65137</v>
      </c>
      <c r="J121" s="19">
        <v>0</v>
      </c>
      <c r="K121" s="87">
        <v>2328623116</v>
      </c>
      <c r="L121" s="197">
        <v>0</v>
      </c>
      <c r="M121" s="19">
        <v>0</v>
      </c>
      <c r="N121" s="18">
        <v>0</v>
      </c>
      <c r="U121" s="97">
        <v>0</v>
      </c>
      <c r="V121" s="19">
        <v>0</v>
      </c>
      <c r="W121" s="136">
        <v>0</v>
      </c>
      <c r="X121" s="136">
        <v>0</v>
      </c>
      <c r="AA121" s="20">
        <v>0</v>
      </c>
      <c r="AB121" s="131">
        <v>0</v>
      </c>
      <c r="AC121" s="137">
        <v>0</v>
      </c>
      <c r="AD121" s="23">
        <v>0</v>
      </c>
    </row>
    <row r="122" spans="1:30" x14ac:dyDescent="0.25">
      <c r="A122" s="14" t="s">
        <v>690</v>
      </c>
      <c r="B122" s="14">
        <v>30</v>
      </c>
      <c r="C122" s="18" t="s">
        <v>17</v>
      </c>
      <c r="D122" s="15">
        <v>45152</v>
      </c>
      <c r="E122" s="19">
        <v>0</v>
      </c>
      <c r="F122" s="19" t="s">
        <v>10</v>
      </c>
      <c r="G122" s="19" t="s">
        <v>482</v>
      </c>
      <c r="H122" s="19" t="s">
        <v>580</v>
      </c>
      <c r="I122" s="86">
        <v>47810</v>
      </c>
      <c r="J122" s="19">
        <v>0</v>
      </c>
      <c r="K122" s="87">
        <v>8580338992</v>
      </c>
      <c r="L122" s="197">
        <v>0</v>
      </c>
      <c r="M122" s="19">
        <v>0</v>
      </c>
      <c r="N122" s="18">
        <v>0</v>
      </c>
      <c r="U122" s="97">
        <v>0</v>
      </c>
      <c r="V122" s="19">
        <v>0</v>
      </c>
      <c r="W122" s="136">
        <v>0</v>
      </c>
      <c r="X122" s="136">
        <v>0</v>
      </c>
      <c r="AA122" s="20">
        <v>0</v>
      </c>
      <c r="AB122" s="131">
        <v>0</v>
      </c>
      <c r="AC122" s="137">
        <v>0</v>
      </c>
      <c r="AD122" s="23">
        <v>0</v>
      </c>
    </row>
    <row r="123" spans="1:30" x14ac:dyDescent="0.25">
      <c r="A123" s="14" t="s">
        <v>691</v>
      </c>
      <c r="B123" s="14">
        <v>29</v>
      </c>
      <c r="C123" s="18" t="s">
        <v>17</v>
      </c>
      <c r="D123" s="15">
        <v>45152</v>
      </c>
      <c r="E123" s="19">
        <v>0</v>
      </c>
      <c r="F123" s="19" t="s">
        <v>10</v>
      </c>
      <c r="G123" s="19" t="s">
        <v>581</v>
      </c>
      <c r="H123" s="19" t="s">
        <v>483</v>
      </c>
      <c r="I123" s="86">
        <v>36998</v>
      </c>
      <c r="J123" s="19">
        <v>0</v>
      </c>
      <c r="K123" s="87">
        <v>6097558695</v>
      </c>
      <c r="L123" s="197">
        <v>0</v>
      </c>
      <c r="M123" s="19">
        <v>0</v>
      </c>
      <c r="N123" s="18">
        <v>0</v>
      </c>
      <c r="U123" s="97">
        <v>0</v>
      </c>
      <c r="V123" s="19">
        <v>0</v>
      </c>
      <c r="W123" s="136">
        <v>0</v>
      </c>
      <c r="X123" s="136">
        <v>0</v>
      </c>
      <c r="AA123" s="20">
        <v>0</v>
      </c>
      <c r="AB123" s="131">
        <v>0</v>
      </c>
      <c r="AC123" s="137">
        <v>0</v>
      </c>
      <c r="AD123" s="23">
        <v>0</v>
      </c>
    </row>
    <row r="124" spans="1:30" x14ac:dyDescent="0.25">
      <c r="A124" s="14" t="s">
        <v>582</v>
      </c>
      <c r="B124" s="14">
        <v>28</v>
      </c>
      <c r="C124" s="18" t="s">
        <v>17</v>
      </c>
      <c r="D124" s="15">
        <v>45152</v>
      </c>
      <c r="E124" s="19">
        <v>0</v>
      </c>
      <c r="F124" s="19" t="s">
        <v>7</v>
      </c>
      <c r="G124" s="19" t="s">
        <v>484</v>
      </c>
      <c r="H124" s="19" t="s">
        <v>355</v>
      </c>
      <c r="I124" s="86">
        <v>26025</v>
      </c>
      <c r="J124" s="19">
        <v>0</v>
      </c>
      <c r="K124" s="87">
        <v>3153660223</v>
      </c>
      <c r="L124" s="197">
        <v>0</v>
      </c>
      <c r="M124" s="19">
        <v>0</v>
      </c>
      <c r="N124" s="18">
        <v>0</v>
      </c>
      <c r="U124" s="97">
        <v>0</v>
      </c>
      <c r="V124" s="19">
        <v>0</v>
      </c>
      <c r="W124" s="136">
        <v>0</v>
      </c>
      <c r="X124" s="136">
        <v>0</v>
      </c>
      <c r="AA124" s="20">
        <v>0</v>
      </c>
      <c r="AB124" s="131">
        <v>0</v>
      </c>
      <c r="AC124" s="137">
        <v>0</v>
      </c>
      <c r="AD124" s="23">
        <v>0</v>
      </c>
    </row>
    <row r="125" spans="1:30" x14ac:dyDescent="0.25">
      <c r="A125" s="14" t="s">
        <v>692</v>
      </c>
      <c r="B125" s="14">
        <v>27</v>
      </c>
      <c r="C125" s="18" t="s">
        <v>18</v>
      </c>
      <c r="D125" s="15">
        <v>45149</v>
      </c>
      <c r="E125" s="19">
        <v>0</v>
      </c>
      <c r="F125" s="19" t="s">
        <v>10</v>
      </c>
      <c r="G125" s="19" t="s">
        <v>324</v>
      </c>
      <c r="H125" s="19" t="s">
        <v>583</v>
      </c>
      <c r="I125" s="86">
        <v>23758</v>
      </c>
      <c r="J125" s="19">
        <v>0</v>
      </c>
      <c r="K125" s="87">
        <v>6794527435</v>
      </c>
      <c r="L125" s="197">
        <v>0</v>
      </c>
      <c r="M125" s="19">
        <v>0</v>
      </c>
      <c r="N125" s="18">
        <v>0</v>
      </c>
      <c r="U125" s="97">
        <v>0</v>
      </c>
      <c r="V125" s="19">
        <v>0</v>
      </c>
      <c r="W125" s="136">
        <v>0</v>
      </c>
      <c r="X125" s="136">
        <v>0</v>
      </c>
      <c r="AA125" s="20">
        <v>0</v>
      </c>
      <c r="AB125" s="131">
        <v>0</v>
      </c>
      <c r="AC125" s="137">
        <v>0</v>
      </c>
      <c r="AD125" s="23">
        <v>0</v>
      </c>
    </row>
    <row r="126" spans="1:30" x14ac:dyDescent="0.25">
      <c r="A126" s="14" t="s">
        <v>325</v>
      </c>
      <c r="B126" s="14">
        <v>26</v>
      </c>
      <c r="C126" s="18" t="s">
        <v>18</v>
      </c>
      <c r="D126" s="15">
        <v>45148</v>
      </c>
      <c r="E126" s="19">
        <v>0</v>
      </c>
      <c r="F126" s="19" t="s">
        <v>7</v>
      </c>
      <c r="G126" s="19" t="s">
        <v>356</v>
      </c>
      <c r="H126" s="19" t="s">
        <v>584</v>
      </c>
      <c r="I126" s="86">
        <v>67613</v>
      </c>
      <c r="J126" s="19">
        <v>0</v>
      </c>
      <c r="K126" s="87">
        <v>1406872434</v>
      </c>
      <c r="L126" s="197">
        <v>0</v>
      </c>
      <c r="M126" s="19">
        <v>0</v>
      </c>
      <c r="N126" s="18">
        <v>0</v>
      </c>
      <c r="U126" s="97">
        <v>0</v>
      </c>
      <c r="V126" s="19">
        <v>0</v>
      </c>
      <c r="W126" s="136">
        <v>0</v>
      </c>
      <c r="X126" s="136">
        <v>0</v>
      </c>
      <c r="AA126" s="20">
        <v>0</v>
      </c>
      <c r="AB126" s="131">
        <v>0</v>
      </c>
      <c r="AC126" s="137">
        <v>0</v>
      </c>
      <c r="AD126" s="23">
        <v>0</v>
      </c>
    </row>
    <row r="127" spans="1:30" x14ac:dyDescent="0.25">
      <c r="A127" s="14" t="s">
        <v>585</v>
      </c>
      <c r="B127" s="14">
        <v>25</v>
      </c>
      <c r="C127" s="18" t="s">
        <v>18</v>
      </c>
      <c r="D127" s="15">
        <v>45148</v>
      </c>
      <c r="E127" s="19">
        <v>0</v>
      </c>
      <c r="F127" s="19" t="s">
        <v>10</v>
      </c>
      <c r="G127" s="19" t="s">
        <v>298</v>
      </c>
      <c r="H127" s="19" t="s">
        <v>586</v>
      </c>
      <c r="I127" s="86">
        <v>87960</v>
      </c>
      <c r="J127" s="19">
        <v>0</v>
      </c>
      <c r="K127" s="87">
        <v>8433860445</v>
      </c>
      <c r="L127" s="197">
        <v>0</v>
      </c>
      <c r="M127" s="19">
        <v>0</v>
      </c>
      <c r="N127" s="18">
        <v>0</v>
      </c>
      <c r="U127" s="97">
        <v>0</v>
      </c>
      <c r="V127" s="19">
        <v>0</v>
      </c>
      <c r="W127" s="136">
        <v>0</v>
      </c>
      <c r="X127" s="136">
        <v>0</v>
      </c>
      <c r="AA127" s="20">
        <v>0</v>
      </c>
      <c r="AB127" s="131">
        <v>0</v>
      </c>
      <c r="AC127" s="137">
        <v>0</v>
      </c>
      <c r="AD127" s="23">
        <v>0</v>
      </c>
    </row>
    <row r="128" spans="1:30" x14ac:dyDescent="0.25">
      <c r="A128" s="14" t="s">
        <v>400</v>
      </c>
      <c r="B128" s="14">
        <v>24</v>
      </c>
      <c r="C128" s="18" t="s">
        <v>18</v>
      </c>
      <c r="D128" s="15">
        <v>45148</v>
      </c>
      <c r="E128" s="19">
        <v>0</v>
      </c>
      <c r="F128" s="19" t="s">
        <v>10</v>
      </c>
      <c r="G128" s="19" t="s">
        <v>485</v>
      </c>
      <c r="H128" s="19" t="s">
        <v>486</v>
      </c>
      <c r="I128" s="86">
        <v>44248</v>
      </c>
      <c r="J128" s="19">
        <v>0</v>
      </c>
      <c r="K128" s="87">
        <v>4273042385</v>
      </c>
      <c r="L128" s="197">
        <v>0</v>
      </c>
      <c r="M128" s="19">
        <v>0</v>
      </c>
      <c r="N128" s="18">
        <v>0</v>
      </c>
      <c r="U128" s="97">
        <v>0</v>
      </c>
      <c r="V128" s="19">
        <v>0</v>
      </c>
      <c r="W128" s="136">
        <v>0</v>
      </c>
      <c r="X128" s="136">
        <v>0</v>
      </c>
      <c r="AA128" s="20">
        <v>0</v>
      </c>
      <c r="AB128" s="131">
        <v>0</v>
      </c>
      <c r="AC128" s="137">
        <v>0</v>
      </c>
      <c r="AD128" s="23">
        <v>0</v>
      </c>
    </row>
    <row r="129" spans="1:30" x14ac:dyDescent="0.25">
      <c r="A129" s="14" t="s">
        <v>552</v>
      </c>
      <c r="B129" s="14">
        <v>23</v>
      </c>
      <c r="C129" s="18" t="s">
        <v>17</v>
      </c>
      <c r="D129" s="15">
        <v>45147</v>
      </c>
      <c r="E129" s="19">
        <v>0</v>
      </c>
      <c r="F129" s="19" t="s">
        <v>10</v>
      </c>
      <c r="G129" s="19" t="s">
        <v>693</v>
      </c>
      <c r="H129" s="19" t="s">
        <v>357</v>
      </c>
      <c r="I129" s="86">
        <v>24419</v>
      </c>
      <c r="J129" s="19">
        <v>0</v>
      </c>
      <c r="K129" s="87">
        <v>2312147756</v>
      </c>
      <c r="L129" s="197">
        <v>0</v>
      </c>
      <c r="M129" s="19">
        <v>0</v>
      </c>
      <c r="N129" s="18">
        <v>0</v>
      </c>
      <c r="U129" s="97">
        <v>0</v>
      </c>
      <c r="V129" s="19">
        <v>0</v>
      </c>
      <c r="W129" s="136">
        <v>0</v>
      </c>
      <c r="X129" s="136">
        <v>0</v>
      </c>
      <c r="AA129" s="20">
        <v>0</v>
      </c>
      <c r="AB129" s="131">
        <v>0</v>
      </c>
      <c r="AC129" s="137">
        <v>0</v>
      </c>
      <c r="AD129" s="23">
        <v>0</v>
      </c>
    </row>
    <row r="130" spans="1:30" x14ac:dyDescent="0.25">
      <c r="A130" s="14" t="s">
        <v>694</v>
      </c>
      <c r="B130" s="14">
        <v>22</v>
      </c>
      <c r="C130" s="18" t="s">
        <v>17</v>
      </c>
      <c r="D130" s="15">
        <v>45147</v>
      </c>
      <c r="E130" s="19">
        <v>0</v>
      </c>
      <c r="F130" s="19" t="s">
        <v>7</v>
      </c>
      <c r="G130" s="19" t="s">
        <v>326</v>
      </c>
      <c r="H130" s="19" t="s">
        <v>294</v>
      </c>
      <c r="I130" s="86">
        <v>75729</v>
      </c>
      <c r="J130" s="19">
        <v>0</v>
      </c>
      <c r="K130" s="87">
        <v>6863508995</v>
      </c>
      <c r="L130" s="197">
        <v>0</v>
      </c>
      <c r="M130" s="19">
        <v>0</v>
      </c>
      <c r="N130" s="18">
        <v>0</v>
      </c>
      <c r="U130" s="97">
        <v>0</v>
      </c>
      <c r="V130" s="19">
        <v>0</v>
      </c>
      <c r="W130" s="136">
        <v>0</v>
      </c>
      <c r="X130" s="136">
        <v>0</v>
      </c>
      <c r="AA130" s="20">
        <v>0</v>
      </c>
      <c r="AB130" s="131">
        <v>0</v>
      </c>
      <c r="AC130" s="137">
        <v>0</v>
      </c>
      <c r="AD130" s="23">
        <v>0</v>
      </c>
    </row>
    <row r="131" spans="1:30" x14ac:dyDescent="0.25">
      <c r="A131" s="14" t="s">
        <v>601</v>
      </c>
      <c r="B131" s="14">
        <v>21</v>
      </c>
      <c r="C131" s="18" t="s">
        <v>18</v>
      </c>
      <c r="D131" s="15">
        <v>45146</v>
      </c>
      <c r="E131" s="19">
        <v>0</v>
      </c>
      <c r="F131" s="19" t="s">
        <v>10</v>
      </c>
      <c r="G131" s="19" t="s">
        <v>358</v>
      </c>
      <c r="H131" s="19" t="s">
        <v>327</v>
      </c>
      <c r="I131" s="86">
        <v>55147</v>
      </c>
      <c r="J131" s="19">
        <v>0</v>
      </c>
      <c r="K131" s="87">
        <v>4256705771</v>
      </c>
      <c r="L131" s="197">
        <v>0</v>
      </c>
      <c r="M131" s="19">
        <v>0</v>
      </c>
      <c r="N131" s="18">
        <v>0</v>
      </c>
      <c r="U131" s="97">
        <v>0</v>
      </c>
      <c r="V131" s="19">
        <v>0</v>
      </c>
      <c r="W131" s="136">
        <v>0</v>
      </c>
      <c r="X131" s="136">
        <v>0</v>
      </c>
      <c r="AA131" s="20">
        <v>0</v>
      </c>
      <c r="AB131" s="131">
        <v>0</v>
      </c>
      <c r="AC131" s="137">
        <v>0</v>
      </c>
      <c r="AD131" s="23">
        <v>0</v>
      </c>
    </row>
    <row r="132" spans="1:30" x14ac:dyDescent="0.25">
      <c r="A132" s="14" t="s">
        <v>587</v>
      </c>
      <c r="B132" s="14">
        <v>20</v>
      </c>
      <c r="C132" s="18" t="s">
        <v>18</v>
      </c>
      <c r="D132" s="15">
        <v>45146</v>
      </c>
      <c r="E132" s="19">
        <v>0</v>
      </c>
      <c r="F132" s="19" t="s">
        <v>7</v>
      </c>
      <c r="G132" s="19" t="s">
        <v>695</v>
      </c>
      <c r="H132" s="19" t="s">
        <v>588</v>
      </c>
      <c r="I132" s="86">
        <v>93791</v>
      </c>
      <c r="J132" s="19">
        <v>0</v>
      </c>
      <c r="K132" s="87">
        <v>3922178636</v>
      </c>
      <c r="L132" s="197">
        <v>0</v>
      </c>
      <c r="M132" s="19">
        <v>0</v>
      </c>
      <c r="N132" s="18">
        <v>0</v>
      </c>
      <c r="U132" s="97">
        <v>0</v>
      </c>
      <c r="V132" s="19">
        <v>0</v>
      </c>
      <c r="W132" s="136">
        <v>0</v>
      </c>
      <c r="X132" s="136">
        <v>0</v>
      </c>
      <c r="AA132" s="20">
        <v>0</v>
      </c>
      <c r="AB132" s="131">
        <v>0</v>
      </c>
      <c r="AC132" s="137">
        <v>0</v>
      </c>
      <c r="AD132" s="23">
        <v>0</v>
      </c>
    </row>
    <row r="133" spans="1:30" x14ac:dyDescent="0.25">
      <c r="A133" s="14" t="s">
        <v>696</v>
      </c>
      <c r="B133" s="14">
        <v>19</v>
      </c>
      <c r="C133" s="18" t="s">
        <v>18</v>
      </c>
      <c r="D133" s="15">
        <v>45145</v>
      </c>
      <c r="E133" s="19">
        <v>0</v>
      </c>
      <c r="F133" s="19" t="s">
        <v>7</v>
      </c>
      <c r="G133" s="19" t="s">
        <v>359</v>
      </c>
      <c r="H133" s="19" t="s">
        <v>487</v>
      </c>
      <c r="I133" s="86">
        <v>25030</v>
      </c>
      <c r="J133" s="19">
        <v>0</v>
      </c>
      <c r="K133" s="87">
        <v>7886547640</v>
      </c>
      <c r="L133" s="197">
        <v>0</v>
      </c>
      <c r="M133" s="19">
        <v>0</v>
      </c>
      <c r="N133" s="18">
        <v>0</v>
      </c>
      <c r="U133" s="97">
        <v>0</v>
      </c>
      <c r="V133" s="19">
        <v>0</v>
      </c>
      <c r="W133" s="136">
        <v>0</v>
      </c>
      <c r="X133" s="136">
        <v>0</v>
      </c>
      <c r="AA133" s="20">
        <v>0</v>
      </c>
      <c r="AB133" s="131">
        <v>0</v>
      </c>
      <c r="AC133" s="137">
        <v>0</v>
      </c>
      <c r="AD133" s="23">
        <v>0</v>
      </c>
    </row>
    <row r="134" spans="1:30" x14ac:dyDescent="0.25">
      <c r="A134" s="14" t="s">
        <v>488</v>
      </c>
      <c r="B134" s="14">
        <v>18</v>
      </c>
      <c r="C134" s="18" t="s">
        <v>18</v>
      </c>
      <c r="D134" s="15">
        <v>45145</v>
      </c>
      <c r="E134" s="19">
        <v>0</v>
      </c>
      <c r="F134" s="19" t="s">
        <v>10</v>
      </c>
      <c r="G134" s="19" t="s">
        <v>489</v>
      </c>
      <c r="H134" s="19" t="s">
        <v>490</v>
      </c>
      <c r="I134" s="86">
        <v>39199</v>
      </c>
      <c r="J134" s="19">
        <v>0</v>
      </c>
      <c r="K134" s="87">
        <v>8691156628</v>
      </c>
      <c r="L134" s="197">
        <v>0</v>
      </c>
      <c r="M134" s="19">
        <v>0</v>
      </c>
      <c r="N134" s="18">
        <v>0</v>
      </c>
      <c r="U134" s="97">
        <v>0</v>
      </c>
      <c r="V134" s="19">
        <v>0</v>
      </c>
      <c r="W134" s="136">
        <v>0</v>
      </c>
      <c r="X134" s="136">
        <v>0</v>
      </c>
      <c r="AA134" s="20">
        <v>0</v>
      </c>
      <c r="AB134" s="131">
        <v>0</v>
      </c>
      <c r="AC134" s="137">
        <v>0</v>
      </c>
      <c r="AD134" s="23">
        <v>0</v>
      </c>
    </row>
    <row r="135" spans="1:30" x14ac:dyDescent="0.25">
      <c r="A135" s="14" t="s">
        <v>360</v>
      </c>
      <c r="B135" s="14">
        <v>17</v>
      </c>
      <c r="C135" s="18" t="s">
        <v>18</v>
      </c>
      <c r="D135" s="15">
        <v>45142</v>
      </c>
      <c r="E135" s="19">
        <v>0</v>
      </c>
      <c r="F135" s="19" t="s">
        <v>10</v>
      </c>
      <c r="G135" s="19" t="s">
        <v>697</v>
      </c>
      <c r="H135" s="19" t="s">
        <v>401</v>
      </c>
      <c r="I135" s="86">
        <v>42560</v>
      </c>
      <c r="J135" s="19">
        <v>0</v>
      </c>
      <c r="K135" s="87">
        <v>6695474215</v>
      </c>
      <c r="L135" s="197">
        <v>0</v>
      </c>
      <c r="M135" s="19">
        <v>0</v>
      </c>
      <c r="N135" s="18">
        <v>0</v>
      </c>
      <c r="U135" s="97">
        <v>0</v>
      </c>
      <c r="V135" s="19">
        <v>0</v>
      </c>
      <c r="W135" s="136">
        <v>0</v>
      </c>
      <c r="X135" s="136">
        <v>0</v>
      </c>
      <c r="AA135" s="20">
        <v>0</v>
      </c>
      <c r="AB135" s="131">
        <v>0</v>
      </c>
      <c r="AC135" s="137">
        <v>0</v>
      </c>
      <c r="AD135" s="23">
        <v>0</v>
      </c>
    </row>
    <row r="136" spans="1:30" x14ac:dyDescent="0.25">
      <c r="A136" s="14" t="s">
        <v>589</v>
      </c>
      <c r="B136" s="14">
        <v>16</v>
      </c>
      <c r="C136" s="18" t="s">
        <v>17</v>
      </c>
      <c r="D136" s="15">
        <v>45142</v>
      </c>
      <c r="E136" s="19">
        <v>0</v>
      </c>
      <c r="F136" s="19" t="s">
        <v>10</v>
      </c>
      <c r="G136" s="19" t="s">
        <v>590</v>
      </c>
      <c r="H136" s="19" t="s">
        <v>361</v>
      </c>
      <c r="I136" s="86">
        <v>93919</v>
      </c>
      <c r="J136" s="19">
        <v>0</v>
      </c>
      <c r="K136" s="87">
        <v>8795906108</v>
      </c>
      <c r="L136" s="197">
        <v>0</v>
      </c>
      <c r="M136" s="19">
        <v>0</v>
      </c>
      <c r="N136" s="18">
        <v>0</v>
      </c>
      <c r="U136" s="97">
        <v>0</v>
      </c>
      <c r="V136" s="19">
        <v>0</v>
      </c>
      <c r="W136" s="136">
        <v>0</v>
      </c>
      <c r="X136" s="136">
        <v>0</v>
      </c>
      <c r="AA136" s="20">
        <v>0</v>
      </c>
      <c r="AB136" s="131">
        <v>0</v>
      </c>
      <c r="AC136" s="137">
        <v>0</v>
      </c>
      <c r="AD136" s="23">
        <v>0</v>
      </c>
    </row>
    <row r="137" spans="1:30" x14ac:dyDescent="0.25">
      <c r="A137" s="14" t="s">
        <v>698</v>
      </c>
      <c r="B137" s="14">
        <v>15</v>
      </c>
      <c r="C137" s="18" t="s">
        <v>17</v>
      </c>
      <c r="D137" s="15">
        <v>45142</v>
      </c>
      <c r="E137" s="19">
        <v>0</v>
      </c>
      <c r="F137" s="19" t="s">
        <v>10</v>
      </c>
      <c r="G137" s="19" t="s">
        <v>697</v>
      </c>
      <c r="H137" s="19" t="s">
        <v>491</v>
      </c>
      <c r="I137" s="86">
        <v>63861</v>
      </c>
      <c r="J137" s="19">
        <v>0</v>
      </c>
      <c r="K137" s="87">
        <v>1968058830</v>
      </c>
      <c r="L137" s="197">
        <v>0</v>
      </c>
      <c r="M137" s="19">
        <v>0</v>
      </c>
      <c r="N137" s="18">
        <v>0</v>
      </c>
      <c r="U137" s="97">
        <v>0</v>
      </c>
      <c r="V137" s="19">
        <v>0</v>
      </c>
      <c r="W137" s="136">
        <v>0</v>
      </c>
      <c r="X137" s="136">
        <v>0</v>
      </c>
      <c r="AA137" s="20">
        <v>0</v>
      </c>
      <c r="AB137" s="131">
        <v>0</v>
      </c>
      <c r="AC137" s="137">
        <v>0</v>
      </c>
      <c r="AD137" s="23">
        <v>0</v>
      </c>
    </row>
    <row r="138" spans="1:30" x14ac:dyDescent="0.25">
      <c r="A138" s="14" t="s">
        <v>699</v>
      </c>
      <c r="B138" s="14">
        <v>14</v>
      </c>
      <c r="C138" s="18" t="s">
        <v>17</v>
      </c>
      <c r="D138" s="15">
        <v>45142</v>
      </c>
      <c r="E138" s="19">
        <v>0</v>
      </c>
      <c r="F138" s="19" t="s">
        <v>10</v>
      </c>
      <c r="G138" s="19" t="s">
        <v>590</v>
      </c>
      <c r="H138" s="19" t="s">
        <v>402</v>
      </c>
      <c r="I138" s="86">
        <v>86557</v>
      </c>
      <c r="J138" s="19">
        <v>0</v>
      </c>
      <c r="K138" s="87">
        <v>6183599487</v>
      </c>
      <c r="L138" s="197">
        <v>0</v>
      </c>
      <c r="M138" s="19">
        <v>0</v>
      </c>
      <c r="N138" s="18">
        <v>0</v>
      </c>
      <c r="U138" s="97">
        <v>0</v>
      </c>
      <c r="V138" s="19">
        <v>0</v>
      </c>
      <c r="W138" s="136">
        <v>0</v>
      </c>
      <c r="X138" s="136">
        <v>0</v>
      </c>
      <c r="AA138" s="20">
        <v>0</v>
      </c>
      <c r="AB138" s="131">
        <v>0</v>
      </c>
      <c r="AC138" s="137">
        <v>0</v>
      </c>
      <c r="AD138" s="23">
        <v>0</v>
      </c>
    </row>
    <row r="139" spans="1:30" x14ac:dyDescent="0.25">
      <c r="A139" s="14" t="s">
        <v>403</v>
      </c>
      <c r="B139" s="14">
        <v>13</v>
      </c>
      <c r="C139" s="18" t="s">
        <v>18</v>
      </c>
      <c r="D139" s="15">
        <v>45141</v>
      </c>
      <c r="E139" s="19">
        <v>0</v>
      </c>
      <c r="F139" s="19" t="s">
        <v>7</v>
      </c>
      <c r="G139" s="19" t="s">
        <v>697</v>
      </c>
      <c r="H139" s="19" t="s">
        <v>404</v>
      </c>
      <c r="I139" s="86">
        <v>52656</v>
      </c>
      <c r="J139" s="19">
        <v>0</v>
      </c>
      <c r="K139" s="87">
        <v>6782038382</v>
      </c>
      <c r="L139" s="197">
        <v>0</v>
      </c>
      <c r="M139" s="19">
        <v>0</v>
      </c>
      <c r="N139" s="18">
        <v>0</v>
      </c>
      <c r="U139" s="97">
        <v>0</v>
      </c>
      <c r="V139" s="19">
        <v>0</v>
      </c>
      <c r="W139" s="136">
        <v>0</v>
      </c>
      <c r="X139" s="136">
        <v>0</v>
      </c>
      <c r="AA139" s="20">
        <v>0</v>
      </c>
      <c r="AB139" s="131">
        <v>0</v>
      </c>
      <c r="AC139" s="137">
        <v>0</v>
      </c>
      <c r="AD139" s="23">
        <v>0</v>
      </c>
    </row>
    <row r="140" spans="1:30" x14ac:dyDescent="0.25">
      <c r="A140" s="14" t="s">
        <v>591</v>
      </c>
      <c r="B140" s="14">
        <v>12</v>
      </c>
      <c r="C140" s="18" t="s">
        <v>18</v>
      </c>
      <c r="D140" s="15">
        <v>45141</v>
      </c>
      <c r="E140" s="19">
        <v>0</v>
      </c>
      <c r="F140" s="19" t="s">
        <v>7</v>
      </c>
      <c r="G140" s="19" t="s">
        <v>590</v>
      </c>
      <c r="H140" s="19" t="s">
        <v>492</v>
      </c>
      <c r="I140" s="86">
        <v>83048</v>
      </c>
      <c r="J140" s="19">
        <v>0</v>
      </c>
      <c r="K140" s="87">
        <v>2984742019</v>
      </c>
      <c r="L140" s="197">
        <v>0</v>
      </c>
      <c r="M140" s="19">
        <v>0</v>
      </c>
      <c r="N140" s="18">
        <v>0</v>
      </c>
      <c r="U140" s="97">
        <v>0</v>
      </c>
      <c r="V140" s="19">
        <v>0</v>
      </c>
      <c r="W140" s="136">
        <v>0</v>
      </c>
      <c r="X140" s="136">
        <v>0</v>
      </c>
      <c r="AA140" s="20">
        <v>0</v>
      </c>
      <c r="AB140" s="131">
        <v>0</v>
      </c>
      <c r="AC140" s="137">
        <v>0</v>
      </c>
      <c r="AD140" s="23">
        <v>0</v>
      </c>
    </row>
    <row r="141" spans="1:30" x14ac:dyDescent="0.25">
      <c r="A141" s="14" t="s">
        <v>309</v>
      </c>
      <c r="B141" s="14">
        <v>11</v>
      </c>
      <c r="C141" s="18" t="s">
        <v>18</v>
      </c>
      <c r="D141" s="15">
        <v>45141</v>
      </c>
      <c r="E141" s="19">
        <v>0</v>
      </c>
      <c r="F141" s="19" t="s">
        <v>7</v>
      </c>
      <c r="G141" s="19" t="s">
        <v>697</v>
      </c>
      <c r="H141" s="19" t="s">
        <v>592</v>
      </c>
      <c r="I141" s="86">
        <v>70349</v>
      </c>
      <c r="J141" s="19">
        <v>0</v>
      </c>
      <c r="K141" s="87">
        <v>8522600004</v>
      </c>
      <c r="L141" s="197">
        <v>0</v>
      </c>
      <c r="M141" s="19">
        <v>0</v>
      </c>
      <c r="N141" s="18">
        <v>0</v>
      </c>
      <c r="U141" s="97">
        <v>0</v>
      </c>
      <c r="V141" s="19">
        <v>0</v>
      </c>
      <c r="W141" s="136">
        <v>0</v>
      </c>
      <c r="X141" s="136">
        <v>0</v>
      </c>
      <c r="AA141" s="20">
        <v>0</v>
      </c>
      <c r="AB141" s="131">
        <v>0</v>
      </c>
      <c r="AC141" s="137">
        <v>0</v>
      </c>
      <c r="AD141" s="23">
        <v>0</v>
      </c>
    </row>
    <row r="142" spans="1:30" x14ac:dyDescent="0.25">
      <c r="A142" s="14" t="s">
        <v>405</v>
      </c>
      <c r="B142" s="14">
        <v>10</v>
      </c>
      <c r="C142" s="18" t="s">
        <v>18</v>
      </c>
      <c r="D142" s="15">
        <v>45141</v>
      </c>
      <c r="E142" s="19">
        <v>0</v>
      </c>
      <c r="F142" s="19" t="s">
        <v>10</v>
      </c>
      <c r="G142" s="19" t="s">
        <v>700</v>
      </c>
      <c r="H142" s="19" t="s">
        <v>701</v>
      </c>
      <c r="I142" s="86">
        <v>94135</v>
      </c>
      <c r="J142" s="19">
        <v>0</v>
      </c>
      <c r="K142" s="87">
        <v>4248736824</v>
      </c>
      <c r="L142" s="197">
        <v>0</v>
      </c>
      <c r="M142" s="19">
        <v>0</v>
      </c>
      <c r="N142" s="18">
        <v>0</v>
      </c>
      <c r="U142" s="97">
        <v>0</v>
      </c>
      <c r="V142" s="19">
        <v>0</v>
      </c>
      <c r="W142" s="136">
        <v>0</v>
      </c>
      <c r="X142" s="136">
        <v>0</v>
      </c>
      <c r="AA142" s="20">
        <v>0</v>
      </c>
      <c r="AB142" s="131">
        <v>0</v>
      </c>
      <c r="AC142" s="137">
        <v>0</v>
      </c>
      <c r="AD142" s="23">
        <v>0</v>
      </c>
    </row>
    <row r="143" spans="1:30" x14ac:dyDescent="0.25">
      <c r="A143" s="14" t="s">
        <v>362</v>
      </c>
      <c r="B143" s="14">
        <v>9</v>
      </c>
      <c r="C143" s="18" t="s">
        <v>17</v>
      </c>
      <c r="D143" s="15">
        <v>45141</v>
      </c>
      <c r="E143" s="19">
        <v>0</v>
      </c>
      <c r="F143" s="19" t="s">
        <v>7</v>
      </c>
      <c r="G143" s="19" t="s">
        <v>406</v>
      </c>
      <c r="H143" s="19" t="s">
        <v>593</v>
      </c>
      <c r="I143" s="86">
        <v>84664</v>
      </c>
      <c r="J143" s="19">
        <v>0</v>
      </c>
      <c r="K143" s="87">
        <v>4326436858</v>
      </c>
      <c r="L143" s="197">
        <v>0</v>
      </c>
      <c r="M143" s="19">
        <v>0</v>
      </c>
      <c r="N143" s="18">
        <v>0</v>
      </c>
      <c r="U143" s="97">
        <v>0</v>
      </c>
      <c r="V143" s="19">
        <v>0</v>
      </c>
      <c r="W143" s="136">
        <v>0</v>
      </c>
      <c r="X143" s="136">
        <v>0</v>
      </c>
      <c r="AA143" s="20">
        <v>0</v>
      </c>
      <c r="AB143" s="131">
        <v>0</v>
      </c>
      <c r="AC143" s="137">
        <v>0</v>
      </c>
      <c r="AD143" s="23">
        <v>0</v>
      </c>
    </row>
    <row r="144" spans="1:30" x14ac:dyDescent="0.25">
      <c r="A144" s="14" t="s">
        <v>702</v>
      </c>
      <c r="B144" s="14">
        <v>8</v>
      </c>
      <c r="C144" s="18" t="s">
        <v>17</v>
      </c>
      <c r="D144" s="15">
        <v>45140</v>
      </c>
      <c r="E144" s="19">
        <v>0</v>
      </c>
      <c r="F144" s="19" t="s">
        <v>7</v>
      </c>
      <c r="G144" s="19" t="s">
        <v>594</v>
      </c>
      <c r="H144" s="19" t="s">
        <v>493</v>
      </c>
      <c r="I144" s="86">
        <v>90787</v>
      </c>
      <c r="J144" s="19">
        <v>0</v>
      </c>
      <c r="K144" s="87">
        <v>3474354757</v>
      </c>
      <c r="L144" s="197">
        <v>0</v>
      </c>
      <c r="M144" s="19">
        <v>0</v>
      </c>
      <c r="N144" s="18">
        <v>0</v>
      </c>
      <c r="U144" s="97">
        <v>0</v>
      </c>
      <c r="V144" s="19">
        <v>0</v>
      </c>
      <c r="W144" s="136">
        <v>0</v>
      </c>
      <c r="X144" s="136">
        <v>0</v>
      </c>
      <c r="AA144" s="20">
        <v>0</v>
      </c>
      <c r="AB144" s="131">
        <v>0</v>
      </c>
      <c r="AC144" s="137">
        <v>0</v>
      </c>
      <c r="AD144" s="23">
        <v>0</v>
      </c>
    </row>
    <row r="145" spans="1:30" x14ac:dyDescent="0.25">
      <c r="A145" s="14" t="s">
        <v>703</v>
      </c>
      <c r="B145" s="14">
        <v>7</v>
      </c>
      <c r="C145" s="18" t="s">
        <v>17</v>
      </c>
      <c r="D145" s="15">
        <v>45140</v>
      </c>
      <c r="E145" s="19">
        <v>0</v>
      </c>
      <c r="F145" s="19" t="s">
        <v>10</v>
      </c>
      <c r="G145" s="19" t="s">
        <v>595</v>
      </c>
      <c r="H145" s="19" t="s">
        <v>704</v>
      </c>
      <c r="I145" s="86">
        <v>25402</v>
      </c>
      <c r="J145" s="19">
        <v>0</v>
      </c>
      <c r="K145" s="87">
        <v>4043606667</v>
      </c>
      <c r="L145" s="197">
        <v>0</v>
      </c>
      <c r="M145" s="19">
        <v>0</v>
      </c>
      <c r="N145" s="18">
        <v>0</v>
      </c>
      <c r="U145" s="97">
        <v>0</v>
      </c>
      <c r="V145" s="19">
        <v>0</v>
      </c>
      <c r="W145" s="136">
        <v>0</v>
      </c>
      <c r="X145" s="136">
        <v>0</v>
      </c>
      <c r="AA145" s="20">
        <v>0</v>
      </c>
      <c r="AB145" s="131">
        <v>0</v>
      </c>
      <c r="AC145" s="137">
        <v>0</v>
      </c>
      <c r="AD145" s="23">
        <v>0</v>
      </c>
    </row>
    <row r="146" spans="1:30" x14ac:dyDescent="0.25">
      <c r="A146" s="14" t="s">
        <v>494</v>
      </c>
      <c r="B146" s="14">
        <v>6</v>
      </c>
      <c r="C146" s="18" t="s">
        <v>18</v>
      </c>
      <c r="D146" s="15">
        <v>45140</v>
      </c>
      <c r="E146" s="19">
        <v>0</v>
      </c>
      <c r="F146" s="19" t="s">
        <v>10</v>
      </c>
      <c r="G146" s="19" t="s">
        <v>705</v>
      </c>
      <c r="H146" s="19" t="s">
        <v>396</v>
      </c>
      <c r="I146" s="86">
        <v>54404</v>
      </c>
      <c r="J146" s="19">
        <v>0</v>
      </c>
      <c r="K146" s="87">
        <v>1469373178</v>
      </c>
      <c r="L146" s="197">
        <v>0</v>
      </c>
      <c r="M146" s="19">
        <v>0</v>
      </c>
      <c r="N146" s="18">
        <v>0</v>
      </c>
      <c r="U146" s="97">
        <v>0</v>
      </c>
      <c r="V146" s="19">
        <v>0</v>
      </c>
      <c r="W146" s="136">
        <v>0</v>
      </c>
      <c r="X146" s="136">
        <v>0</v>
      </c>
      <c r="AA146" s="20">
        <v>0</v>
      </c>
      <c r="AB146" s="131">
        <v>0</v>
      </c>
      <c r="AC146" s="137">
        <v>0</v>
      </c>
      <c r="AD146" s="23">
        <v>0</v>
      </c>
    </row>
    <row r="147" spans="1:30" x14ac:dyDescent="0.25">
      <c r="A147" s="14" t="s">
        <v>706</v>
      </c>
      <c r="B147" s="14">
        <v>5</v>
      </c>
      <c r="C147" s="18" t="s">
        <v>18</v>
      </c>
      <c r="D147" s="15">
        <v>45140</v>
      </c>
      <c r="E147" s="19">
        <v>0</v>
      </c>
      <c r="F147" s="19" t="s">
        <v>10</v>
      </c>
      <c r="G147" s="19" t="s">
        <v>363</v>
      </c>
      <c r="H147" s="19" t="s">
        <v>707</v>
      </c>
      <c r="I147" s="86">
        <v>59344</v>
      </c>
      <c r="J147" s="19">
        <v>0</v>
      </c>
      <c r="K147" s="87">
        <v>7405598305</v>
      </c>
      <c r="L147" s="197">
        <v>0</v>
      </c>
      <c r="M147" s="19">
        <v>0</v>
      </c>
      <c r="N147" s="18">
        <v>0</v>
      </c>
      <c r="U147" s="97">
        <v>0</v>
      </c>
      <c r="V147" s="19">
        <v>0</v>
      </c>
      <c r="W147" s="136">
        <v>0</v>
      </c>
      <c r="X147" s="136">
        <v>0</v>
      </c>
      <c r="AA147" s="20">
        <v>0</v>
      </c>
      <c r="AB147" s="131">
        <v>0</v>
      </c>
      <c r="AC147" s="137">
        <v>0</v>
      </c>
      <c r="AD147" s="23">
        <v>0</v>
      </c>
    </row>
    <row r="148" spans="1:30" x14ac:dyDescent="0.25">
      <c r="A148" s="14" t="s">
        <v>495</v>
      </c>
      <c r="B148" s="14">
        <v>4</v>
      </c>
      <c r="C148" s="18" t="s">
        <v>17</v>
      </c>
      <c r="D148" s="15">
        <v>45140</v>
      </c>
      <c r="E148" s="19">
        <v>0</v>
      </c>
      <c r="F148" s="19" t="s">
        <v>68</v>
      </c>
      <c r="G148" s="19" t="s">
        <v>449</v>
      </c>
      <c r="H148" s="19" t="s">
        <v>407</v>
      </c>
      <c r="I148" s="86">
        <v>15710</v>
      </c>
      <c r="J148" s="19">
        <v>0</v>
      </c>
      <c r="K148" s="87">
        <v>8374885074</v>
      </c>
      <c r="L148" s="197">
        <v>0</v>
      </c>
      <c r="M148" s="19">
        <v>0</v>
      </c>
      <c r="N148" s="18">
        <v>0</v>
      </c>
      <c r="U148" s="97">
        <v>0</v>
      </c>
      <c r="V148" s="19">
        <v>0</v>
      </c>
      <c r="W148" s="136">
        <v>0</v>
      </c>
      <c r="X148" s="136">
        <v>0</v>
      </c>
      <c r="AA148" s="20">
        <v>0</v>
      </c>
      <c r="AB148" s="131">
        <v>0</v>
      </c>
      <c r="AC148" s="137">
        <v>0</v>
      </c>
      <c r="AD148" s="23">
        <v>0</v>
      </c>
    </row>
    <row r="149" spans="1:30" x14ac:dyDescent="0.25">
      <c r="A149" s="14" t="s">
        <v>496</v>
      </c>
      <c r="B149" s="14">
        <v>3</v>
      </c>
      <c r="C149" s="18" t="s">
        <v>18</v>
      </c>
      <c r="D149" s="15">
        <v>45139</v>
      </c>
      <c r="E149" s="19">
        <v>0</v>
      </c>
      <c r="F149" s="19" t="s">
        <v>10</v>
      </c>
      <c r="G149" s="19" t="s">
        <v>497</v>
      </c>
      <c r="H149" s="19" t="s">
        <v>708</v>
      </c>
      <c r="I149" s="86">
        <v>76686</v>
      </c>
      <c r="J149" s="19">
        <v>0</v>
      </c>
      <c r="K149" s="87">
        <v>6609297391</v>
      </c>
      <c r="L149" s="197">
        <v>0</v>
      </c>
      <c r="M149" s="19">
        <v>0</v>
      </c>
      <c r="N149" s="18">
        <v>0</v>
      </c>
      <c r="U149" s="97">
        <v>0</v>
      </c>
      <c r="V149" s="19">
        <v>0</v>
      </c>
      <c r="W149" s="136">
        <v>0</v>
      </c>
      <c r="X149" s="136">
        <v>0</v>
      </c>
      <c r="AA149" s="20">
        <v>0</v>
      </c>
      <c r="AB149" s="131">
        <v>0</v>
      </c>
      <c r="AC149" s="137">
        <v>0</v>
      </c>
      <c r="AD149" s="23">
        <v>0</v>
      </c>
    </row>
    <row r="150" spans="1:30" x14ac:dyDescent="0.25">
      <c r="A150" s="14" t="s">
        <v>709</v>
      </c>
      <c r="B150" s="14">
        <v>2</v>
      </c>
      <c r="C150" s="18" t="s">
        <v>18</v>
      </c>
      <c r="D150" s="15">
        <v>45139</v>
      </c>
      <c r="E150" s="19">
        <v>0</v>
      </c>
      <c r="F150" s="19" t="s">
        <v>10</v>
      </c>
      <c r="G150" s="19" t="s">
        <v>498</v>
      </c>
      <c r="H150" s="19" t="s">
        <v>328</v>
      </c>
      <c r="I150" s="86">
        <v>37208</v>
      </c>
      <c r="J150" s="19">
        <v>0</v>
      </c>
      <c r="K150" s="87">
        <v>2524924025</v>
      </c>
      <c r="L150" s="197">
        <v>0</v>
      </c>
      <c r="M150" s="19">
        <v>0</v>
      </c>
      <c r="N150" s="18">
        <v>0</v>
      </c>
      <c r="U150" s="97">
        <v>0</v>
      </c>
      <c r="V150" s="19">
        <v>0</v>
      </c>
      <c r="W150" s="136">
        <v>0</v>
      </c>
      <c r="X150" s="136">
        <v>0</v>
      </c>
      <c r="AA150" s="20">
        <v>0</v>
      </c>
      <c r="AB150" s="131">
        <v>0</v>
      </c>
      <c r="AC150" s="137">
        <v>0</v>
      </c>
      <c r="AD150" s="23">
        <v>0</v>
      </c>
    </row>
    <row r="151" spans="1:30" x14ac:dyDescent="0.25">
      <c r="A151" s="14" t="s">
        <v>499</v>
      </c>
      <c r="B151" s="14">
        <v>1</v>
      </c>
      <c r="C151" s="18" t="s">
        <v>18</v>
      </c>
      <c r="D151" s="15">
        <v>45139</v>
      </c>
      <c r="E151" s="19">
        <v>0</v>
      </c>
      <c r="F151" s="19" t="s">
        <v>10</v>
      </c>
      <c r="G151" s="19" t="s">
        <v>408</v>
      </c>
      <c r="H151" s="19" t="s">
        <v>596</v>
      </c>
      <c r="I151" s="86">
        <v>92327</v>
      </c>
      <c r="J151" s="19">
        <v>0</v>
      </c>
      <c r="K151" s="87">
        <v>6046269155</v>
      </c>
      <c r="L151" s="197">
        <v>0</v>
      </c>
      <c r="M151" s="19">
        <v>0</v>
      </c>
      <c r="N151" s="18">
        <v>0</v>
      </c>
      <c r="U151" s="97">
        <v>0</v>
      </c>
      <c r="V151" s="19">
        <v>0</v>
      </c>
      <c r="W151" s="136">
        <v>0</v>
      </c>
      <c r="X151" s="136">
        <v>0</v>
      </c>
      <c r="AA151" s="20">
        <v>0</v>
      </c>
      <c r="AB151" s="131">
        <v>0</v>
      </c>
      <c r="AC151" s="137">
        <v>0</v>
      </c>
      <c r="AD151" s="23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BCEE4-F6A6-4A9E-968C-44147A8B9147}">
  <sheetPr codeName="Feuil2"/>
  <dimension ref="A1:J88"/>
  <sheetViews>
    <sheetView workbookViewId="0">
      <selection activeCell="D6" sqref="D6"/>
    </sheetView>
  </sheetViews>
  <sheetFormatPr baseColWidth="10" defaultColWidth="11.5703125" defaultRowHeight="15" x14ac:dyDescent="0.25"/>
  <cols>
    <col min="1" max="1" width="19.42578125" style="19" customWidth="1"/>
    <col min="2" max="2" width="19.85546875" style="19" customWidth="1"/>
    <col min="3" max="3" width="14.42578125" style="19" customWidth="1"/>
    <col min="4" max="4" width="11.5703125" style="19"/>
    <col min="5" max="8" width="11.5703125" style="97"/>
    <col min="9" max="12" width="11.5703125" style="19"/>
    <col min="13" max="13" width="14.7109375" style="19" customWidth="1"/>
    <col min="14" max="16384" width="11.5703125" style="19"/>
  </cols>
  <sheetData>
    <row r="1" spans="1:10" x14ac:dyDescent="0.25">
      <c r="A1" s="154" t="s">
        <v>66</v>
      </c>
      <c r="B1" s="155" t="str">
        <f ca="1">H2&amp;I2&amp;TEXT(MID(J2,1,2)+1,"0")</f>
        <v>F-20231124-1</v>
      </c>
      <c r="F1" s="97" t="s">
        <v>64</v>
      </c>
      <c r="G1" s="97" t="s">
        <v>65</v>
      </c>
      <c r="H1" s="97" t="s">
        <v>61</v>
      </c>
      <c r="I1" s="97" t="s">
        <v>62</v>
      </c>
      <c r="J1" s="97" t="s">
        <v>63</v>
      </c>
    </row>
    <row r="2" spans="1:10" x14ac:dyDescent="0.25">
      <c r="A2" s="154" t="s">
        <v>85</v>
      </c>
      <c r="B2" s="156" t="str">
        <f t="shared" ref="B2" ca="1" si="0">TEXT(MID(B1,1,11),"00")&amp;TEXT(MID(B1,12,1)+1,"0")</f>
        <v>F-20231124-2</v>
      </c>
      <c r="F2" s="128">
        <f ca="1">TODAY()</f>
        <v>45254</v>
      </c>
      <c r="G2" t="s">
        <v>151</v>
      </c>
      <c r="H2" s="97" t="str">
        <f>G2&amp;"-"</f>
        <v>F-</v>
      </c>
      <c r="I2" s="97" t="str">
        <f ca="1">TEXT(F2,"aaaa")&amp;TEXT(F2,"mm")&amp;TEXT(F2,"jj")&amp;"-"</f>
        <v>20231124-</v>
      </c>
      <c r="J2" s="131">
        <v>0</v>
      </c>
    </row>
    <row r="3" spans="1:10" x14ac:dyDescent="0.25">
      <c r="F3" s="128"/>
      <c r="G3"/>
      <c r="I3" s="97"/>
      <c r="J3" s="131"/>
    </row>
    <row r="4" spans="1:10" x14ac:dyDescent="0.25">
      <c r="F4" s="128"/>
      <c r="G4"/>
      <c r="I4" s="97"/>
      <c r="J4" s="131"/>
    </row>
    <row r="5" spans="1:10" x14ac:dyDescent="0.25">
      <c r="F5" s="128"/>
      <c r="G5"/>
      <c r="I5" s="97"/>
      <c r="J5" s="131"/>
    </row>
    <row r="6" spans="1:10" x14ac:dyDescent="0.25">
      <c r="F6" s="19"/>
      <c r="G6" s="19"/>
      <c r="H6" s="19"/>
      <c r="J6" s="97"/>
    </row>
    <row r="7" spans="1:10" x14ac:dyDescent="0.25">
      <c r="A7" s="19" t="s">
        <v>259</v>
      </c>
      <c r="B7" s="141" t="s">
        <v>250</v>
      </c>
      <c r="C7" s="132"/>
      <c r="F7" s="19"/>
      <c r="G7" s="19"/>
      <c r="H7" s="132"/>
      <c r="J7" s="97"/>
    </row>
    <row r="8" spans="1:10" x14ac:dyDescent="0.25">
      <c r="A8" s="19" t="s">
        <v>258</v>
      </c>
      <c r="B8" s="141" t="s">
        <v>226</v>
      </c>
      <c r="C8" s="132"/>
      <c r="F8" s="19"/>
      <c r="G8" s="19"/>
      <c r="H8" s="132"/>
    </row>
    <row r="9" spans="1:10" x14ac:dyDescent="0.25">
      <c r="A9" s="19" t="s">
        <v>256</v>
      </c>
      <c r="B9" s="141" t="s">
        <v>223</v>
      </c>
      <c r="C9" s="132"/>
      <c r="F9" s="19"/>
      <c r="G9" s="19"/>
      <c r="H9" s="19"/>
    </row>
    <row r="10" spans="1:10" x14ac:dyDescent="0.25">
      <c r="A10" s="19" t="s">
        <v>255</v>
      </c>
      <c r="B10" s="141" t="s">
        <v>239</v>
      </c>
      <c r="C10" s="132"/>
      <c r="E10" s="19"/>
      <c r="F10" s="19"/>
      <c r="G10" s="19"/>
      <c r="H10" s="19"/>
    </row>
    <row r="11" spans="1:10" x14ac:dyDescent="0.25">
      <c r="A11" s="19" t="s">
        <v>254</v>
      </c>
      <c r="B11" s="141" t="s">
        <v>218</v>
      </c>
      <c r="C11" s="132"/>
      <c r="E11" s="19"/>
      <c r="F11" s="19"/>
      <c r="G11" s="19"/>
      <c r="H11" s="19"/>
    </row>
    <row r="12" spans="1:10" x14ac:dyDescent="0.25">
      <c r="A12" s="19" t="s">
        <v>253</v>
      </c>
      <c r="B12" s="141" t="s">
        <v>157</v>
      </c>
      <c r="C12" s="132"/>
      <c r="E12" s="19"/>
      <c r="F12" s="19"/>
      <c r="G12" s="19"/>
      <c r="H12" s="19"/>
    </row>
    <row r="13" spans="1:10" x14ac:dyDescent="0.25">
      <c r="A13" s="19" t="s">
        <v>251</v>
      </c>
      <c r="B13" s="141" t="s">
        <v>241</v>
      </c>
      <c r="C13" s="132" t="s">
        <v>252</v>
      </c>
      <c r="E13" s="19"/>
      <c r="F13" s="19"/>
      <c r="G13" s="19"/>
      <c r="H13" s="19"/>
    </row>
    <row r="14" spans="1:10" x14ac:dyDescent="0.25">
      <c r="A14" s="19" t="s">
        <v>248</v>
      </c>
      <c r="B14" s="141" t="s">
        <v>236</v>
      </c>
      <c r="C14" s="132" t="s">
        <v>249</v>
      </c>
      <c r="E14" s="19"/>
      <c r="F14" s="19"/>
      <c r="G14" s="19"/>
      <c r="H14" s="19"/>
    </row>
    <row r="15" spans="1:10" x14ac:dyDescent="0.25">
      <c r="A15" s="19" t="s">
        <v>246</v>
      </c>
      <c r="B15" s="141" t="s">
        <v>219</v>
      </c>
      <c r="C15" s="132" t="s">
        <v>247</v>
      </c>
      <c r="E15" s="19"/>
      <c r="F15" s="19"/>
      <c r="G15" s="19"/>
      <c r="H15" s="19"/>
    </row>
    <row r="16" spans="1:10" x14ac:dyDescent="0.25">
      <c r="A16" s="19" t="s">
        <v>243</v>
      </c>
      <c r="B16" s="130" t="s">
        <v>210</v>
      </c>
      <c r="C16" s="132" t="s">
        <v>244</v>
      </c>
      <c r="E16" s="19"/>
      <c r="F16" s="19"/>
      <c r="G16" s="19"/>
      <c r="H16" s="19"/>
    </row>
    <row r="17" spans="1:8" x14ac:dyDescent="0.25">
      <c r="A17" s="19" t="s">
        <v>242</v>
      </c>
      <c r="B17" s="141" t="s">
        <v>193</v>
      </c>
      <c r="C17" s="132"/>
      <c r="E17" s="19"/>
      <c r="F17" s="19"/>
      <c r="G17" s="19"/>
      <c r="H17" s="19"/>
    </row>
    <row r="18" spans="1:8" x14ac:dyDescent="0.25">
      <c r="A18" s="19" t="s">
        <v>240</v>
      </c>
      <c r="B18" s="141" t="s">
        <v>209</v>
      </c>
      <c r="C18" s="132"/>
      <c r="E18" s="19"/>
      <c r="F18" s="19"/>
      <c r="G18" s="19"/>
      <c r="H18" s="19"/>
    </row>
    <row r="19" spans="1:8" x14ac:dyDescent="0.25">
      <c r="A19" s="19" t="s">
        <v>237</v>
      </c>
      <c r="B19" s="141" t="s">
        <v>228</v>
      </c>
      <c r="C19" s="132" t="s">
        <v>238</v>
      </c>
      <c r="E19" s="19"/>
      <c r="F19" s="19"/>
      <c r="G19" s="19"/>
      <c r="H19" s="19"/>
    </row>
    <row r="20" spans="1:8" x14ac:dyDescent="0.25">
      <c r="A20" s="19" t="s">
        <v>234</v>
      </c>
      <c r="B20" s="141" t="s">
        <v>199</v>
      </c>
      <c r="C20" s="132"/>
      <c r="E20" s="19"/>
      <c r="F20" s="19"/>
      <c r="G20" s="19"/>
      <c r="H20" s="19"/>
    </row>
    <row r="21" spans="1:8" x14ac:dyDescent="0.25">
      <c r="A21" s="19" t="s">
        <v>233</v>
      </c>
      <c r="B21" s="141" t="s">
        <v>227</v>
      </c>
      <c r="C21" s="132"/>
      <c r="E21" s="19"/>
      <c r="F21" s="19"/>
      <c r="G21" s="19"/>
      <c r="H21" s="19"/>
    </row>
    <row r="22" spans="1:8" x14ac:dyDescent="0.25">
      <c r="A22" s="19" t="s">
        <v>231</v>
      </c>
      <c r="B22" s="141" t="s">
        <v>149</v>
      </c>
      <c r="C22" s="132" t="s">
        <v>232</v>
      </c>
      <c r="E22" s="19"/>
      <c r="F22" s="19"/>
      <c r="G22" s="19"/>
      <c r="H22" s="19"/>
    </row>
    <row r="23" spans="1:8" x14ac:dyDescent="0.25">
      <c r="A23" s="19" t="s">
        <v>229</v>
      </c>
      <c r="B23" s="141" t="s">
        <v>190</v>
      </c>
      <c r="C23" s="132" t="s">
        <v>230</v>
      </c>
      <c r="E23" s="19"/>
      <c r="F23" s="19"/>
      <c r="G23" s="19"/>
      <c r="H23" s="19"/>
    </row>
    <row r="24" spans="1:8" x14ac:dyDescent="0.25">
      <c r="A24" s="19" t="s">
        <v>225</v>
      </c>
      <c r="B24" s="141" t="s">
        <v>217</v>
      </c>
      <c r="C24" s="132"/>
      <c r="E24" s="19"/>
      <c r="F24" s="19"/>
      <c r="G24" s="19"/>
      <c r="H24" s="19"/>
    </row>
    <row r="25" spans="1:8" x14ac:dyDescent="0.25">
      <c r="A25" s="19" t="s">
        <v>222</v>
      </c>
      <c r="B25" s="141" t="s">
        <v>170</v>
      </c>
      <c r="C25" s="132"/>
      <c r="E25" s="19"/>
      <c r="F25" s="19"/>
      <c r="G25" s="19"/>
      <c r="H25" s="19"/>
    </row>
    <row r="26" spans="1:8" x14ac:dyDescent="0.25">
      <c r="A26" s="19" t="s">
        <v>220</v>
      </c>
      <c r="B26" s="141" t="s">
        <v>198</v>
      </c>
      <c r="C26" s="132" t="s">
        <v>221</v>
      </c>
      <c r="E26" s="19"/>
      <c r="F26" s="19"/>
      <c r="G26" s="19"/>
      <c r="H26" s="19"/>
    </row>
    <row r="27" spans="1:8" x14ac:dyDescent="0.25">
      <c r="A27" s="19" t="s">
        <v>215</v>
      </c>
      <c r="B27" s="141" t="s">
        <v>197</v>
      </c>
      <c r="C27" s="132" t="s">
        <v>216</v>
      </c>
      <c r="E27" s="19"/>
      <c r="F27" s="19"/>
      <c r="G27" s="19"/>
      <c r="H27" s="19"/>
    </row>
    <row r="28" spans="1:8" x14ac:dyDescent="0.25">
      <c r="A28" s="19" t="s">
        <v>214</v>
      </c>
      <c r="B28" s="141" t="s">
        <v>172</v>
      </c>
      <c r="C28" s="132"/>
      <c r="E28" s="19"/>
      <c r="F28" s="19"/>
      <c r="G28" s="19"/>
      <c r="H28" s="19"/>
    </row>
    <row r="29" spans="1:8" x14ac:dyDescent="0.25">
      <c r="A29" s="19" t="s">
        <v>213</v>
      </c>
      <c r="B29" s="141" t="s">
        <v>175</v>
      </c>
      <c r="C29" s="132"/>
      <c r="E29" s="19"/>
      <c r="F29" s="19"/>
      <c r="G29" s="19"/>
      <c r="H29" s="19"/>
    </row>
    <row r="30" spans="1:8" x14ac:dyDescent="0.25">
      <c r="A30" s="19" t="s">
        <v>211</v>
      </c>
      <c r="B30" s="141" t="s">
        <v>177</v>
      </c>
      <c r="C30" s="132" t="s">
        <v>212</v>
      </c>
      <c r="E30" s="19"/>
      <c r="F30" s="19"/>
      <c r="G30" s="19"/>
      <c r="H30" s="19"/>
    </row>
    <row r="31" spans="1:8" x14ac:dyDescent="0.25">
      <c r="A31" s="19" t="s">
        <v>208</v>
      </c>
      <c r="B31" s="141" t="s">
        <v>162</v>
      </c>
      <c r="C31" s="132"/>
      <c r="E31" s="19"/>
      <c r="F31" s="19"/>
      <c r="G31" s="19"/>
      <c r="H31" s="19"/>
    </row>
    <row r="32" spans="1:8" x14ac:dyDescent="0.25">
      <c r="A32" s="19" t="s">
        <v>206</v>
      </c>
      <c r="B32" s="141" t="s">
        <v>152</v>
      </c>
      <c r="C32" s="132" t="s">
        <v>207</v>
      </c>
      <c r="E32" s="19"/>
      <c r="F32" s="19"/>
      <c r="G32" s="19"/>
      <c r="H32" s="19"/>
    </row>
    <row r="33" spans="1:8" x14ac:dyDescent="0.25">
      <c r="A33" s="19" t="s">
        <v>205</v>
      </c>
      <c r="B33" s="141" t="s">
        <v>161</v>
      </c>
      <c r="C33" s="132"/>
      <c r="E33" s="19"/>
      <c r="F33" s="19"/>
      <c r="G33" s="19"/>
      <c r="H33" s="19"/>
    </row>
    <row r="34" spans="1:8" x14ac:dyDescent="0.25">
      <c r="A34" s="19" t="s">
        <v>203</v>
      </c>
      <c r="B34" s="141" t="s">
        <v>204</v>
      </c>
      <c r="C34" s="132"/>
      <c r="E34" s="19"/>
      <c r="F34" s="19"/>
      <c r="G34" s="19"/>
      <c r="H34" s="19"/>
    </row>
    <row r="35" spans="1:8" x14ac:dyDescent="0.25">
      <c r="A35" s="19" t="s">
        <v>202</v>
      </c>
      <c r="B35" s="141" t="s">
        <v>148</v>
      </c>
      <c r="E35" s="19"/>
      <c r="F35" s="19"/>
      <c r="G35" s="19"/>
      <c r="H35" s="19"/>
    </row>
    <row r="36" spans="1:8" x14ac:dyDescent="0.25">
      <c r="A36" s="19" t="s">
        <v>200</v>
      </c>
      <c r="B36" s="141" t="s">
        <v>130</v>
      </c>
      <c r="C36" s="19" t="s">
        <v>201</v>
      </c>
      <c r="E36" s="19"/>
      <c r="F36" s="19"/>
      <c r="G36" s="19"/>
      <c r="H36" s="19"/>
    </row>
    <row r="37" spans="1:8" x14ac:dyDescent="0.25">
      <c r="A37" s="19" t="s">
        <v>196</v>
      </c>
      <c r="B37" s="141" t="s">
        <v>159</v>
      </c>
      <c r="E37" s="19"/>
      <c r="F37" s="19"/>
      <c r="G37" s="19"/>
      <c r="H37" s="19"/>
    </row>
    <row r="38" spans="1:8" x14ac:dyDescent="0.25">
      <c r="A38" s="19" t="s">
        <v>188</v>
      </c>
      <c r="B38" s="141" t="s">
        <v>189</v>
      </c>
      <c r="C38" s="19" t="s">
        <v>194</v>
      </c>
      <c r="D38" s="19" t="s">
        <v>195</v>
      </c>
      <c r="E38" s="19"/>
      <c r="F38" s="19"/>
      <c r="G38" s="19"/>
      <c r="H38" s="19"/>
    </row>
    <row r="39" spans="1:8" x14ac:dyDescent="0.25">
      <c r="A39" s="19" t="s">
        <v>187</v>
      </c>
      <c r="B39" s="141" t="s">
        <v>123</v>
      </c>
      <c r="E39" s="19"/>
      <c r="F39" s="19"/>
      <c r="G39" s="19"/>
      <c r="H39" s="19"/>
    </row>
    <row r="40" spans="1:8" x14ac:dyDescent="0.25">
      <c r="A40" s="19" t="s">
        <v>184</v>
      </c>
      <c r="B40" s="141" t="s">
        <v>136</v>
      </c>
      <c r="E40" s="19"/>
      <c r="F40" s="19"/>
      <c r="G40" s="19"/>
      <c r="H40" s="19"/>
    </row>
    <row r="41" spans="1:8" x14ac:dyDescent="0.25">
      <c r="A41" s="19" t="s">
        <v>183</v>
      </c>
      <c r="B41" s="141" t="s">
        <v>126</v>
      </c>
      <c r="E41" s="19"/>
      <c r="F41" s="19"/>
      <c r="G41" s="19"/>
      <c r="H41" s="19"/>
    </row>
    <row r="42" spans="1:8" x14ac:dyDescent="0.25">
      <c r="A42" s="19" t="s">
        <v>182</v>
      </c>
      <c r="B42" s="141" t="s">
        <v>137</v>
      </c>
      <c r="E42" s="19"/>
      <c r="F42" s="19"/>
      <c r="G42" s="19"/>
      <c r="H42" s="19"/>
    </row>
    <row r="43" spans="1:8" x14ac:dyDescent="0.25">
      <c r="A43" s="19" t="s">
        <v>181</v>
      </c>
      <c r="B43" s="141" t="s">
        <v>165</v>
      </c>
      <c r="E43" s="19"/>
      <c r="F43" s="19"/>
      <c r="G43" s="19"/>
      <c r="H43" s="19"/>
    </row>
    <row r="44" spans="1:8" x14ac:dyDescent="0.25">
      <c r="A44" s="19" t="s">
        <v>180</v>
      </c>
      <c r="B44" s="141" t="s">
        <v>127</v>
      </c>
      <c r="E44" s="19"/>
      <c r="F44" s="19"/>
      <c r="G44" s="19"/>
      <c r="H44" s="19"/>
    </row>
    <row r="45" spans="1:8" x14ac:dyDescent="0.25">
      <c r="A45" s="19" t="s">
        <v>179</v>
      </c>
      <c r="B45" s="141" t="s">
        <v>138</v>
      </c>
      <c r="E45" s="19"/>
      <c r="F45" s="19"/>
      <c r="G45" s="19"/>
      <c r="H45" s="19"/>
    </row>
    <row r="46" spans="1:8" x14ac:dyDescent="0.25">
      <c r="A46" s="19" t="s">
        <v>178</v>
      </c>
      <c r="B46" s="141" t="s">
        <v>141</v>
      </c>
      <c r="E46" s="19"/>
      <c r="F46" s="19"/>
      <c r="G46" s="19"/>
      <c r="H46" s="19"/>
    </row>
    <row r="47" spans="1:8" x14ac:dyDescent="0.25">
      <c r="A47" s="19" t="s">
        <v>176</v>
      </c>
      <c r="B47" s="141" t="s">
        <v>116</v>
      </c>
      <c r="E47" s="19"/>
      <c r="F47" s="19"/>
      <c r="G47" s="19"/>
      <c r="H47" s="19"/>
    </row>
    <row r="48" spans="1:8" x14ac:dyDescent="0.25">
      <c r="A48" s="19" t="s">
        <v>173</v>
      </c>
      <c r="B48" s="141" t="s">
        <v>131</v>
      </c>
      <c r="E48" s="19"/>
      <c r="F48" s="19"/>
      <c r="G48" s="19"/>
      <c r="H48" s="19"/>
    </row>
    <row r="49" spans="1:8" x14ac:dyDescent="0.25">
      <c r="A49" s="19" t="s">
        <v>171</v>
      </c>
      <c r="B49" s="141" t="s">
        <v>140</v>
      </c>
      <c r="C49" s="19" t="s">
        <v>174</v>
      </c>
      <c r="E49" s="19"/>
      <c r="F49" s="19"/>
      <c r="G49" s="19"/>
      <c r="H49" s="19"/>
    </row>
    <row r="50" spans="1:8" x14ac:dyDescent="0.25">
      <c r="A50" s="19" t="s">
        <v>168</v>
      </c>
      <c r="B50" s="141" t="s">
        <v>101</v>
      </c>
      <c r="E50" s="19"/>
      <c r="F50" s="19"/>
      <c r="G50" s="19"/>
      <c r="H50" s="19"/>
    </row>
    <row r="51" spans="1:8" x14ac:dyDescent="0.25">
      <c r="A51" s="19" t="s">
        <v>166</v>
      </c>
      <c r="B51" s="141" t="s">
        <v>167</v>
      </c>
      <c r="E51" s="19"/>
      <c r="F51" s="19"/>
      <c r="G51" s="19"/>
      <c r="H51" s="19"/>
    </row>
    <row r="52" spans="1:8" x14ac:dyDescent="0.25">
      <c r="A52" s="19" t="s">
        <v>164</v>
      </c>
      <c r="B52" s="141" t="s">
        <v>99</v>
      </c>
      <c r="C52" s="19" t="s">
        <v>169</v>
      </c>
      <c r="D52" s="19" t="s">
        <v>224</v>
      </c>
      <c r="E52" s="19"/>
      <c r="F52" s="19"/>
      <c r="G52" s="19"/>
      <c r="H52" s="19"/>
    </row>
    <row r="53" spans="1:8" x14ac:dyDescent="0.25">
      <c r="A53" s="19" t="s">
        <v>158</v>
      </c>
      <c r="B53" s="141" t="s">
        <v>79</v>
      </c>
      <c r="C53" s="19" t="s">
        <v>160</v>
      </c>
      <c r="E53" s="19"/>
      <c r="F53" s="19"/>
      <c r="G53" s="19"/>
      <c r="H53" s="19"/>
    </row>
    <row r="54" spans="1:8" x14ac:dyDescent="0.25">
      <c r="A54" s="19" t="s">
        <v>156</v>
      </c>
      <c r="B54" s="141" t="s">
        <v>100</v>
      </c>
      <c r="E54" s="19"/>
      <c r="F54" s="19"/>
      <c r="G54" s="19"/>
      <c r="H54" s="19"/>
    </row>
    <row r="55" spans="1:8" x14ac:dyDescent="0.25">
      <c r="A55" s="19" t="s">
        <v>155</v>
      </c>
      <c r="B55" s="141" t="s">
        <v>77</v>
      </c>
      <c r="E55" s="19"/>
      <c r="F55" s="19"/>
      <c r="G55" s="19"/>
      <c r="H55" s="19"/>
    </row>
    <row r="56" spans="1:8" x14ac:dyDescent="0.25">
      <c r="A56" s="19" t="s">
        <v>153</v>
      </c>
      <c r="B56" s="141" t="s">
        <v>125</v>
      </c>
      <c r="C56" s="19" t="s">
        <v>154</v>
      </c>
      <c r="D56" s="19" t="s">
        <v>13</v>
      </c>
      <c r="E56" s="19"/>
      <c r="F56" s="19"/>
      <c r="G56" s="19"/>
      <c r="H56" s="19"/>
    </row>
    <row r="57" spans="1:8" x14ac:dyDescent="0.25">
      <c r="A57" s="19" t="s">
        <v>147</v>
      </c>
      <c r="B57" s="141" t="s">
        <v>76</v>
      </c>
      <c r="C57" s="19" t="s">
        <v>150</v>
      </c>
      <c r="E57" s="19"/>
      <c r="F57" s="19"/>
      <c r="G57" s="19"/>
      <c r="H57" s="19"/>
    </row>
    <row r="58" spans="1:8" x14ac:dyDescent="0.25">
      <c r="A58" s="19" t="s">
        <v>145</v>
      </c>
      <c r="B58" s="141" t="s">
        <v>146</v>
      </c>
      <c r="E58" s="19"/>
      <c r="F58" s="19"/>
      <c r="G58" s="19"/>
      <c r="H58" s="19"/>
    </row>
    <row r="59" spans="1:8" x14ac:dyDescent="0.25">
      <c r="A59" s="19" t="s">
        <v>144</v>
      </c>
      <c r="B59" s="141" t="s">
        <v>84</v>
      </c>
      <c r="E59" s="19"/>
      <c r="F59" s="19"/>
      <c r="G59" s="19"/>
      <c r="H59" s="19"/>
    </row>
    <row r="60" spans="1:8" x14ac:dyDescent="0.25">
      <c r="A60" s="19" t="s">
        <v>143</v>
      </c>
      <c r="B60" s="141" t="s">
        <v>102</v>
      </c>
      <c r="E60" s="19"/>
      <c r="F60" s="19"/>
      <c r="G60" s="19"/>
      <c r="H60" s="19"/>
    </row>
    <row r="61" spans="1:8" x14ac:dyDescent="0.25">
      <c r="A61" s="19" t="s">
        <v>139</v>
      </c>
      <c r="B61" s="141" t="s">
        <v>98</v>
      </c>
      <c r="E61" s="19"/>
      <c r="F61" s="19"/>
      <c r="G61" s="19"/>
      <c r="H61" s="19"/>
    </row>
    <row r="62" spans="1:8" x14ac:dyDescent="0.25">
      <c r="A62" s="19" t="s">
        <v>134</v>
      </c>
      <c r="B62" s="141" t="s">
        <v>97</v>
      </c>
      <c r="E62" s="19"/>
      <c r="F62" s="19"/>
      <c r="G62" s="19"/>
      <c r="H62" s="19"/>
    </row>
    <row r="63" spans="1:8" x14ac:dyDescent="0.25">
      <c r="A63" s="19" t="s">
        <v>133</v>
      </c>
      <c r="B63" s="141" t="s">
        <v>81</v>
      </c>
      <c r="C63" s="19" t="s">
        <v>142</v>
      </c>
      <c r="D63" s="19" t="s">
        <v>163</v>
      </c>
      <c r="E63" s="19"/>
      <c r="F63" s="19"/>
      <c r="G63" s="19"/>
      <c r="H63" s="19"/>
    </row>
    <row r="64" spans="1:8" x14ac:dyDescent="0.25">
      <c r="A64" s="142" t="s">
        <v>132</v>
      </c>
      <c r="B64" s="142" t="s">
        <v>114</v>
      </c>
      <c r="E64" s="19"/>
      <c r="F64" s="19"/>
      <c r="G64" s="19"/>
      <c r="H64" s="19"/>
    </row>
    <row r="65" spans="1:8" x14ac:dyDescent="0.25">
      <c r="A65" s="142" t="s">
        <v>129</v>
      </c>
      <c r="B65" s="142" t="s">
        <v>95</v>
      </c>
      <c r="C65" s="19" t="s">
        <v>135</v>
      </c>
      <c r="E65" s="19"/>
      <c r="F65" s="19"/>
      <c r="G65" s="19"/>
      <c r="H65" s="19"/>
    </row>
    <row r="66" spans="1:8" x14ac:dyDescent="0.25">
      <c r="A66" s="19" t="s">
        <v>128</v>
      </c>
      <c r="B66" s="141" t="s">
        <v>82</v>
      </c>
    </row>
    <row r="67" spans="1:8" x14ac:dyDescent="0.25">
      <c r="A67" s="19" t="s">
        <v>124</v>
      </c>
      <c r="B67" s="141" t="s">
        <v>78</v>
      </c>
      <c r="C67" s="19" t="s">
        <v>245</v>
      </c>
    </row>
    <row r="68" spans="1:8" x14ac:dyDescent="0.25">
      <c r="A68" s="19" t="s">
        <v>122</v>
      </c>
      <c r="B68" s="141" t="s">
        <v>96</v>
      </c>
    </row>
    <row r="69" spans="1:8" x14ac:dyDescent="0.25">
      <c r="A69" s="19" t="s">
        <v>121</v>
      </c>
      <c r="B69" s="19" t="s">
        <v>12</v>
      </c>
    </row>
    <row r="70" spans="1:8" x14ac:dyDescent="0.25">
      <c r="A70" s="19" t="s">
        <v>120</v>
      </c>
      <c r="B70" s="19" t="s">
        <v>103</v>
      </c>
    </row>
    <row r="71" spans="1:8" x14ac:dyDescent="0.25">
      <c r="A71" s="19" t="s">
        <v>119</v>
      </c>
      <c r="B71" s="19" t="s">
        <v>75</v>
      </c>
    </row>
    <row r="72" spans="1:8" x14ac:dyDescent="0.25">
      <c r="A72" s="19" t="s">
        <v>117</v>
      </c>
      <c r="B72" s="19" t="s">
        <v>110</v>
      </c>
      <c r="C72" s="19" t="s">
        <v>118</v>
      </c>
    </row>
    <row r="73" spans="1:8" x14ac:dyDescent="0.25">
      <c r="A73" s="19" t="s">
        <v>115</v>
      </c>
      <c r="B73" s="19" t="s">
        <v>80</v>
      </c>
    </row>
    <row r="74" spans="1:8" x14ac:dyDescent="0.25">
      <c r="A74" s="19" t="s">
        <v>111</v>
      </c>
      <c r="B74" s="19" t="s">
        <v>89</v>
      </c>
    </row>
    <row r="75" spans="1:8" x14ac:dyDescent="0.25">
      <c r="A75" s="19" t="s">
        <v>109</v>
      </c>
      <c r="B75" s="19" t="s">
        <v>12</v>
      </c>
    </row>
    <row r="76" spans="1:8" x14ac:dyDescent="0.25">
      <c r="A76" s="19" t="s">
        <v>108</v>
      </c>
      <c r="B76" s="19" t="s">
        <v>74</v>
      </c>
    </row>
    <row r="77" spans="1:8" x14ac:dyDescent="0.25">
      <c r="A77" s="19" t="s">
        <v>107</v>
      </c>
      <c r="B77" s="19" t="s">
        <v>83</v>
      </c>
    </row>
    <row r="78" spans="1:8" x14ac:dyDescent="0.25">
      <c r="A78" s="19" t="s">
        <v>105</v>
      </c>
      <c r="B78" s="19" t="s">
        <v>106</v>
      </c>
    </row>
    <row r="79" spans="1:8" x14ac:dyDescent="0.25">
      <c r="A79" s="19" t="s">
        <v>104</v>
      </c>
      <c r="B79" s="19" t="s">
        <v>11</v>
      </c>
    </row>
    <row r="80" spans="1:8" x14ac:dyDescent="0.25">
      <c r="A80" s="19" t="s">
        <v>94</v>
      </c>
      <c r="B80" s="19" t="s">
        <v>67</v>
      </c>
    </row>
    <row r="81" spans="1:8" x14ac:dyDescent="0.25">
      <c r="A81" s="19" t="s">
        <v>93</v>
      </c>
      <c r="B81" s="19" t="s">
        <v>15</v>
      </c>
    </row>
    <row r="82" spans="1:8" x14ac:dyDescent="0.25">
      <c r="A82" s="19" t="s">
        <v>90</v>
      </c>
      <c r="B82" s="19" t="s">
        <v>14</v>
      </c>
    </row>
    <row r="83" spans="1:8" x14ac:dyDescent="0.25">
      <c r="A83" s="19" t="s">
        <v>88</v>
      </c>
      <c r="B83" s="19" t="s">
        <v>70</v>
      </c>
    </row>
    <row r="84" spans="1:8" x14ac:dyDescent="0.25">
      <c r="A84" s="19" t="s">
        <v>87</v>
      </c>
      <c r="B84" s="19" t="s">
        <v>69</v>
      </c>
    </row>
    <row r="85" spans="1:8" x14ac:dyDescent="0.25">
      <c r="A85" s="19" t="s">
        <v>86</v>
      </c>
      <c r="B85" s="19" t="s">
        <v>16</v>
      </c>
      <c r="C85" s="19" t="s">
        <v>112</v>
      </c>
      <c r="D85" s="19" t="s">
        <v>113</v>
      </c>
    </row>
    <row r="88" spans="1:8" x14ac:dyDescent="0.25">
      <c r="E88" s="19"/>
      <c r="F88" s="19"/>
      <c r="G88" s="19"/>
      <c r="H88" s="19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45427-7D15-4DCC-AFD7-F339A6E5D124}">
  <sheetPr codeName="Feuil5"/>
  <dimension ref="B2:K34"/>
  <sheetViews>
    <sheetView workbookViewId="0">
      <selection activeCell="J26" sqref="J26"/>
    </sheetView>
  </sheetViews>
  <sheetFormatPr baseColWidth="10" defaultRowHeight="15" x14ac:dyDescent="0.25"/>
  <cols>
    <col min="1" max="1" width="11.42578125" style="19"/>
    <col min="2" max="2" width="4.28515625" style="19" bestFit="1" customWidth="1"/>
    <col min="3" max="3" width="19.42578125" style="19" bestFit="1" customWidth="1"/>
    <col min="4" max="4" width="3" style="19" bestFit="1" customWidth="1"/>
    <col min="5" max="5" width="11.42578125" style="19"/>
    <col min="6" max="6" width="3" style="19" bestFit="1" customWidth="1"/>
    <col min="7" max="7" width="4.28515625" style="19" bestFit="1" customWidth="1"/>
    <col min="8" max="8" width="20.85546875" style="19" bestFit="1" customWidth="1"/>
    <col min="9" max="16384" width="11.42578125" style="19"/>
  </cols>
  <sheetData>
    <row r="2" spans="2:11" ht="15.75" thickBot="1" x14ac:dyDescent="0.3"/>
    <row r="3" spans="2:11" x14ac:dyDescent="0.25">
      <c r="B3" s="198" t="s">
        <v>264</v>
      </c>
      <c r="C3" s="199" t="s">
        <v>263</v>
      </c>
      <c r="D3" s="213"/>
      <c r="G3" s="198" t="s">
        <v>264</v>
      </c>
      <c r="H3" s="199" t="s">
        <v>265</v>
      </c>
    </row>
    <row r="4" spans="2:11" x14ac:dyDescent="0.25">
      <c r="B4" s="204">
        <v>1</v>
      </c>
      <c r="C4" s="205" t="s">
        <v>38</v>
      </c>
      <c r="D4" s="214">
        <f>B4</f>
        <v>1</v>
      </c>
      <c r="F4" s="19">
        <f>IFERROR(VLOOKUP(H4,$C$4:$D$29,2,FALSE),"")</f>
        <v>6</v>
      </c>
      <c r="G4" s="200">
        <v>1</v>
      </c>
      <c r="H4" s="201" t="s">
        <v>25</v>
      </c>
      <c r="J4" s="19" t="s">
        <v>266</v>
      </c>
      <c r="K4" s="19" t="str">
        <f>J4&amp;".Value"</f>
        <v>TextBox1.Value</v>
      </c>
    </row>
    <row r="5" spans="2:11" x14ac:dyDescent="0.25">
      <c r="B5" s="204">
        <v>2</v>
      </c>
      <c r="C5" s="205" t="s">
        <v>39</v>
      </c>
      <c r="D5" s="214">
        <f t="shared" ref="D5:D29" si="0">B5</f>
        <v>2</v>
      </c>
      <c r="F5" s="19">
        <f t="shared" ref="F5:F34" si="1">IFERROR(VLOOKUP(H5,$C$4:$D$29,2,FALSE),"")</f>
        <v>1</v>
      </c>
      <c r="G5" s="200">
        <v>2</v>
      </c>
      <c r="H5" s="201" t="s">
        <v>38</v>
      </c>
      <c r="J5" s="19" t="s">
        <v>267</v>
      </c>
      <c r="K5" s="19" t="str">
        <f t="shared" ref="K5:K16" si="2">J5&amp;".Value"</f>
        <v>TextBox2.Value</v>
      </c>
    </row>
    <row r="6" spans="2:11" x14ac:dyDescent="0.25">
      <c r="B6" s="204">
        <v>3</v>
      </c>
      <c r="C6" s="205" t="s">
        <v>59</v>
      </c>
      <c r="D6" s="214">
        <f t="shared" si="0"/>
        <v>3</v>
      </c>
      <c r="F6" s="19">
        <f t="shared" si="1"/>
        <v>2</v>
      </c>
      <c r="G6" s="200">
        <v>3</v>
      </c>
      <c r="H6" s="201" t="s">
        <v>39</v>
      </c>
      <c r="J6" s="19" t="s">
        <v>268</v>
      </c>
      <c r="K6" s="19" t="str">
        <f t="shared" si="2"/>
        <v>TextBox3.Value</v>
      </c>
    </row>
    <row r="7" spans="2:11" x14ac:dyDescent="0.25">
      <c r="B7" s="204">
        <v>4</v>
      </c>
      <c r="C7" s="205" t="s">
        <v>28</v>
      </c>
      <c r="D7" s="214">
        <f t="shared" si="0"/>
        <v>4</v>
      </c>
      <c r="F7" s="212" t="str">
        <f t="shared" si="1"/>
        <v/>
      </c>
      <c r="G7" s="200">
        <v>4</v>
      </c>
      <c r="H7" s="201" t="s">
        <v>9</v>
      </c>
      <c r="J7" s="19" t="s">
        <v>269</v>
      </c>
      <c r="K7" s="19" t="str">
        <f t="shared" si="2"/>
        <v>TextBox4.Value</v>
      </c>
    </row>
    <row r="8" spans="2:11" x14ac:dyDescent="0.25">
      <c r="B8" s="204">
        <v>5</v>
      </c>
      <c r="C8" s="205" t="s">
        <v>30</v>
      </c>
      <c r="D8" s="214">
        <f t="shared" si="0"/>
        <v>5</v>
      </c>
      <c r="F8" s="19">
        <f t="shared" si="1"/>
        <v>4</v>
      </c>
      <c r="G8" s="200">
        <v>5</v>
      </c>
      <c r="H8" s="201" t="s">
        <v>28</v>
      </c>
      <c r="J8" s="19" t="s">
        <v>270</v>
      </c>
      <c r="K8" s="19" t="str">
        <f t="shared" si="2"/>
        <v>TextBox5.Value</v>
      </c>
    </row>
    <row r="9" spans="2:11" x14ac:dyDescent="0.25">
      <c r="B9" s="204">
        <v>6</v>
      </c>
      <c r="C9" s="205" t="s">
        <v>25</v>
      </c>
      <c r="D9" s="214">
        <f t="shared" si="0"/>
        <v>6</v>
      </c>
      <c r="F9" s="19">
        <f t="shared" si="1"/>
        <v>5</v>
      </c>
      <c r="G9" s="200">
        <v>6</v>
      </c>
      <c r="H9" s="201" t="s">
        <v>30</v>
      </c>
      <c r="J9" s="19" t="s">
        <v>271</v>
      </c>
      <c r="K9" s="19" t="str">
        <f t="shared" si="2"/>
        <v>TextBox6.Value</v>
      </c>
    </row>
    <row r="10" spans="2:11" x14ac:dyDescent="0.25">
      <c r="B10" s="204">
        <v>7</v>
      </c>
      <c r="C10" s="205" t="s">
        <v>4</v>
      </c>
      <c r="D10" s="214">
        <f t="shared" si="0"/>
        <v>7</v>
      </c>
      <c r="F10" s="19">
        <f t="shared" si="1"/>
        <v>7</v>
      </c>
      <c r="G10" s="200">
        <v>7</v>
      </c>
      <c r="H10" s="201" t="s">
        <v>4</v>
      </c>
      <c r="J10" s="19" t="s">
        <v>272</v>
      </c>
      <c r="K10" s="19" t="str">
        <f t="shared" si="2"/>
        <v>TextBox7.Value</v>
      </c>
    </row>
    <row r="11" spans="2:11" x14ac:dyDescent="0.25">
      <c r="B11" s="204">
        <v>8</v>
      </c>
      <c r="C11" s="205" t="s">
        <v>3</v>
      </c>
      <c r="D11" s="214">
        <f t="shared" si="0"/>
        <v>8</v>
      </c>
      <c r="F11" s="19">
        <f t="shared" si="1"/>
        <v>8</v>
      </c>
      <c r="G11" s="200">
        <v>8</v>
      </c>
      <c r="H11" s="201" t="s">
        <v>3</v>
      </c>
      <c r="J11" s="19" t="s">
        <v>273</v>
      </c>
      <c r="K11" s="19" t="str">
        <f t="shared" si="2"/>
        <v>TextBox8.Value</v>
      </c>
    </row>
    <row r="12" spans="2:11" x14ac:dyDescent="0.25">
      <c r="B12" s="204">
        <v>9</v>
      </c>
      <c r="C12" s="205" t="s">
        <v>2</v>
      </c>
      <c r="D12" s="214">
        <f t="shared" si="0"/>
        <v>9</v>
      </c>
      <c r="F12" s="19">
        <f t="shared" si="1"/>
        <v>9</v>
      </c>
      <c r="G12" s="200">
        <v>9</v>
      </c>
      <c r="H12" s="201" t="s">
        <v>2</v>
      </c>
      <c r="J12" s="19" t="s">
        <v>274</v>
      </c>
      <c r="K12" s="19" t="str">
        <f t="shared" si="2"/>
        <v>TextBox9.Value</v>
      </c>
    </row>
    <row r="13" spans="2:11" x14ac:dyDescent="0.25">
      <c r="B13" s="204">
        <v>10</v>
      </c>
      <c r="C13" s="205" t="s">
        <v>1</v>
      </c>
      <c r="D13" s="214">
        <f t="shared" si="0"/>
        <v>10</v>
      </c>
      <c r="F13" s="19">
        <f t="shared" si="1"/>
        <v>10</v>
      </c>
      <c r="G13" s="200">
        <v>10</v>
      </c>
      <c r="H13" s="201" t="s">
        <v>1</v>
      </c>
      <c r="J13" s="19" t="s">
        <v>275</v>
      </c>
      <c r="K13" s="19" t="str">
        <f t="shared" si="2"/>
        <v>TextBox10.Value</v>
      </c>
    </row>
    <row r="14" spans="2:11" x14ac:dyDescent="0.25">
      <c r="B14" s="204">
        <v>11</v>
      </c>
      <c r="C14" s="205" t="s">
        <v>0</v>
      </c>
      <c r="D14" s="214">
        <f t="shared" si="0"/>
        <v>11</v>
      </c>
      <c r="F14" s="19">
        <f t="shared" si="1"/>
        <v>11</v>
      </c>
      <c r="G14" s="200">
        <v>11</v>
      </c>
      <c r="H14" s="201" t="s">
        <v>0</v>
      </c>
      <c r="J14" s="19" t="s">
        <v>276</v>
      </c>
      <c r="K14" s="19" t="str">
        <f t="shared" si="2"/>
        <v>TextBox11.Value</v>
      </c>
    </row>
    <row r="15" spans="2:11" x14ac:dyDescent="0.25">
      <c r="B15" s="204">
        <v>12</v>
      </c>
      <c r="C15" s="205" t="s">
        <v>5</v>
      </c>
      <c r="D15" s="214">
        <f t="shared" si="0"/>
        <v>12</v>
      </c>
      <c r="F15" s="19">
        <f t="shared" si="1"/>
        <v>12</v>
      </c>
      <c r="G15" s="200">
        <v>12</v>
      </c>
      <c r="H15" s="201" t="s">
        <v>5</v>
      </c>
      <c r="J15" s="19" t="s">
        <v>277</v>
      </c>
      <c r="K15" s="19" t="str">
        <f t="shared" si="2"/>
        <v>TextBox12.Value</v>
      </c>
    </row>
    <row r="16" spans="2:11" x14ac:dyDescent="0.25">
      <c r="B16" s="204">
        <v>13</v>
      </c>
      <c r="C16" s="205" t="s">
        <v>8</v>
      </c>
      <c r="D16" s="214">
        <f t="shared" si="0"/>
        <v>13</v>
      </c>
      <c r="F16" s="19">
        <f t="shared" si="1"/>
        <v>13</v>
      </c>
      <c r="G16" s="200">
        <v>13</v>
      </c>
      <c r="H16" s="201" t="s">
        <v>8</v>
      </c>
      <c r="J16" s="19" t="s">
        <v>278</v>
      </c>
      <c r="K16" s="19" t="str">
        <f t="shared" si="2"/>
        <v>TextBox13.Value</v>
      </c>
    </row>
    <row r="17" spans="2:11" x14ac:dyDescent="0.25">
      <c r="B17" s="206">
        <v>14</v>
      </c>
      <c r="C17" s="207" t="s">
        <v>6</v>
      </c>
      <c r="D17" s="214">
        <f t="shared" si="0"/>
        <v>14</v>
      </c>
      <c r="F17" s="19">
        <f t="shared" si="1"/>
        <v>14</v>
      </c>
      <c r="G17" s="200">
        <v>14</v>
      </c>
      <c r="H17" s="201" t="s">
        <v>6</v>
      </c>
    </row>
    <row r="18" spans="2:11" x14ac:dyDescent="0.25">
      <c r="B18" s="206">
        <v>15</v>
      </c>
      <c r="C18" s="207" t="s">
        <v>186</v>
      </c>
      <c r="D18" s="214">
        <f t="shared" si="0"/>
        <v>15</v>
      </c>
      <c r="F18" s="212" t="str">
        <f t="shared" si="1"/>
        <v/>
      </c>
      <c r="G18" s="200">
        <v>15</v>
      </c>
      <c r="H18" s="201" t="s">
        <v>22</v>
      </c>
      <c r="K18" s="19" t="s">
        <v>290</v>
      </c>
    </row>
    <row r="19" spans="2:11" x14ac:dyDescent="0.25">
      <c r="B19" s="206">
        <v>16</v>
      </c>
      <c r="C19" s="207" t="s">
        <v>257</v>
      </c>
      <c r="D19" s="214">
        <f t="shared" si="0"/>
        <v>16</v>
      </c>
      <c r="F19" s="212" t="str">
        <f t="shared" si="1"/>
        <v/>
      </c>
      <c r="G19" s="200">
        <v>16</v>
      </c>
      <c r="H19" s="201" t="s">
        <v>20</v>
      </c>
      <c r="K19" s="19" t="s">
        <v>291</v>
      </c>
    </row>
    <row r="20" spans="2:11" x14ac:dyDescent="0.25">
      <c r="B20" s="206">
        <v>17</v>
      </c>
      <c r="C20" s="207" t="s">
        <v>60</v>
      </c>
      <c r="D20" s="214">
        <f t="shared" si="0"/>
        <v>17</v>
      </c>
      <c r="F20" s="212" t="str">
        <f t="shared" si="1"/>
        <v/>
      </c>
      <c r="G20" s="200">
        <v>17</v>
      </c>
      <c r="H20" s="201" t="s">
        <v>23</v>
      </c>
      <c r="K20" s="19" t="s">
        <v>280</v>
      </c>
    </row>
    <row r="21" spans="2:11" x14ac:dyDescent="0.25">
      <c r="B21" s="206">
        <v>18</v>
      </c>
      <c r="C21" s="207" t="s">
        <v>73</v>
      </c>
      <c r="D21" s="214">
        <f t="shared" si="0"/>
        <v>18</v>
      </c>
      <c r="F21" s="212" t="str">
        <f t="shared" si="1"/>
        <v/>
      </c>
      <c r="G21" s="200">
        <v>18</v>
      </c>
      <c r="H21" s="201" t="s">
        <v>21</v>
      </c>
      <c r="K21" s="19" t="s">
        <v>281</v>
      </c>
    </row>
    <row r="22" spans="2:11" x14ac:dyDescent="0.25">
      <c r="B22" s="206">
        <v>19</v>
      </c>
      <c r="C22" s="207" t="s">
        <v>185</v>
      </c>
      <c r="D22" s="214">
        <f t="shared" si="0"/>
        <v>19</v>
      </c>
      <c r="F22" s="212" t="str">
        <f t="shared" si="1"/>
        <v/>
      </c>
      <c r="G22" s="200">
        <v>19</v>
      </c>
      <c r="H22" s="201" t="s">
        <v>24</v>
      </c>
      <c r="K22" s="19" t="s">
        <v>292</v>
      </c>
    </row>
    <row r="23" spans="2:11" x14ac:dyDescent="0.25">
      <c r="B23" s="206">
        <v>20</v>
      </c>
      <c r="C23" s="207" t="s">
        <v>72</v>
      </c>
      <c r="D23" s="214">
        <f t="shared" si="0"/>
        <v>20</v>
      </c>
      <c r="F23" s="212" t="str">
        <f t="shared" si="1"/>
        <v/>
      </c>
      <c r="G23" s="200">
        <v>20</v>
      </c>
      <c r="H23" s="201" t="s">
        <v>26</v>
      </c>
      <c r="K23" s="19" t="s">
        <v>282</v>
      </c>
    </row>
    <row r="24" spans="2:11" x14ac:dyDescent="0.25">
      <c r="B24" s="206">
        <v>21</v>
      </c>
      <c r="C24" s="207" t="s">
        <v>191</v>
      </c>
      <c r="D24" s="214">
        <f t="shared" si="0"/>
        <v>21</v>
      </c>
      <c r="F24" s="19">
        <f t="shared" si="1"/>
        <v>17</v>
      </c>
      <c r="G24" s="200">
        <v>21</v>
      </c>
      <c r="H24" s="201" t="s">
        <v>71</v>
      </c>
      <c r="K24" s="19" t="s">
        <v>283</v>
      </c>
    </row>
    <row r="25" spans="2:11" x14ac:dyDescent="0.25">
      <c r="B25" s="206">
        <v>22</v>
      </c>
      <c r="C25" s="207" t="s">
        <v>192</v>
      </c>
      <c r="D25" s="214">
        <f t="shared" si="0"/>
        <v>22</v>
      </c>
      <c r="F25" s="19">
        <f t="shared" si="1"/>
        <v>18</v>
      </c>
      <c r="G25" s="200">
        <v>22</v>
      </c>
      <c r="H25" s="201" t="s">
        <v>73</v>
      </c>
      <c r="K25" s="19" t="s">
        <v>284</v>
      </c>
    </row>
    <row r="26" spans="2:11" x14ac:dyDescent="0.25">
      <c r="B26" s="208">
        <v>23</v>
      </c>
      <c r="C26" s="209" t="s">
        <v>34</v>
      </c>
      <c r="D26" s="214">
        <f t="shared" si="0"/>
        <v>23</v>
      </c>
      <c r="F26" s="19">
        <f t="shared" si="1"/>
        <v>20</v>
      </c>
      <c r="G26" s="200">
        <v>23</v>
      </c>
      <c r="H26" s="201" t="s">
        <v>72</v>
      </c>
      <c r="K26" s="19" t="s">
        <v>285</v>
      </c>
    </row>
    <row r="27" spans="2:11" x14ac:dyDescent="0.25">
      <c r="B27" s="208">
        <v>24</v>
      </c>
      <c r="C27" s="209" t="s">
        <v>35</v>
      </c>
      <c r="D27" s="214">
        <f t="shared" si="0"/>
        <v>24</v>
      </c>
      <c r="F27" s="212" t="str">
        <f t="shared" si="1"/>
        <v/>
      </c>
      <c r="G27" s="200">
        <v>24</v>
      </c>
      <c r="H27" s="201" t="s">
        <v>27</v>
      </c>
      <c r="K27" s="19" t="s">
        <v>286</v>
      </c>
    </row>
    <row r="28" spans="2:11" x14ac:dyDescent="0.25">
      <c r="B28" s="208">
        <v>25</v>
      </c>
      <c r="C28" s="209" t="s">
        <v>36</v>
      </c>
      <c r="D28" s="214">
        <f t="shared" si="0"/>
        <v>25</v>
      </c>
      <c r="F28" s="212" t="str">
        <f t="shared" si="1"/>
        <v/>
      </c>
      <c r="G28" s="200">
        <v>25</v>
      </c>
      <c r="H28" s="201" t="s">
        <v>91</v>
      </c>
      <c r="K28" s="19" t="s">
        <v>287</v>
      </c>
    </row>
    <row r="29" spans="2:11" ht="15.75" thickBot="1" x14ac:dyDescent="0.3">
      <c r="B29" s="210">
        <v>26</v>
      </c>
      <c r="C29" s="211" t="s">
        <v>37</v>
      </c>
      <c r="D29" s="214">
        <f t="shared" si="0"/>
        <v>26</v>
      </c>
      <c r="F29" s="212" t="str">
        <f t="shared" si="1"/>
        <v/>
      </c>
      <c r="G29" s="200">
        <v>26</v>
      </c>
      <c r="H29" s="201" t="s">
        <v>92</v>
      </c>
      <c r="K29" s="19" t="s">
        <v>288</v>
      </c>
    </row>
    <row r="30" spans="2:11" x14ac:dyDescent="0.25">
      <c r="F30" s="19">
        <f t="shared" si="1"/>
        <v>23</v>
      </c>
      <c r="G30" s="200">
        <v>27</v>
      </c>
      <c r="H30" s="201" t="s">
        <v>34</v>
      </c>
      <c r="K30" s="19" t="s">
        <v>289</v>
      </c>
    </row>
    <row r="31" spans="2:11" x14ac:dyDescent="0.25">
      <c r="F31" s="19">
        <f t="shared" si="1"/>
        <v>24</v>
      </c>
      <c r="G31" s="200">
        <v>28</v>
      </c>
      <c r="H31" s="201" t="s">
        <v>35</v>
      </c>
    </row>
    <row r="32" spans="2:11" x14ac:dyDescent="0.25">
      <c r="F32" s="19">
        <f t="shared" si="1"/>
        <v>25</v>
      </c>
      <c r="G32" s="200">
        <v>29</v>
      </c>
      <c r="H32" s="201" t="s">
        <v>36</v>
      </c>
    </row>
    <row r="33" spans="6:8" x14ac:dyDescent="0.25">
      <c r="F33" s="19">
        <f t="shared" si="1"/>
        <v>26</v>
      </c>
      <c r="G33" s="200">
        <v>30</v>
      </c>
      <c r="H33" s="201" t="s">
        <v>37</v>
      </c>
    </row>
    <row r="34" spans="6:8" ht="15.75" thickBot="1" x14ac:dyDescent="0.3">
      <c r="F34" s="212" t="str">
        <f t="shared" si="1"/>
        <v/>
      </c>
      <c r="G34" s="202">
        <v>31</v>
      </c>
      <c r="H34" s="203" t="s">
        <v>33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Contacts clients</vt:lpstr>
      <vt:lpstr>Fiche Client</vt:lpstr>
      <vt:lpstr>Clone Contacts Clients</vt:lpstr>
      <vt:lpstr>N°devis</vt:lpstr>
      <vt:lpstr>Aide 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Avargues</dc:creator>
  <cp:lastModifiedBy>Geoffrey VUILLEMARD</cp:lastModifiedBy>
  <cp:lastPrinted>2023-11-23T09:51:02Z</cp:lastPrinted>
  <dcterms:created xsi:type="dcterms:W3CDTF">2023-08-03T05:27:53Z</dcterms:created>
  <dcterms:modified xsi:type="dcterms:W3CDTF">2023-11-24T21:13:12Z</dcterms:modified>
</cp:coreProperties>
</file>