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ate1904="1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8C734CAA-E01B-444C-B5DA-334C218A9B2A}" xr6:coauthVersionLast="47" xr6:coauthVersionMax="47" xr10:uidLastSave="{00000000-0000-0000-0000-000000000000}"/>
  <bookViews>
    <workbookView xWindow="-120" yWindow="-120" windowWidth="29040" windowHeight="15840" activeTab="10" xr2:uid="{00000000-000D-0000-FFFF-FFFF00000000}"/>
  </bookViews>
  <sheets>
    <sheet name="Model" sheetId="2" r:id="rId1"/>
    <sheet name="Janvier" sheetId="1" r:id="rId2"/>
    <sheet name="Fevrier" sheetId="3" r:id="rId3"/>
    <sheet name="Mars" sheetId="4" r:id="rId4"/>
    <sheet name="Avril" sheetId="5" r:id="rId5"/>
    <sheet name="Heures Sup" sheetId="14" r:id="rId6"/>
    <sheet name="Feuil1" sheetId="15" r:id="rId7"/>
    <sheet name="Mai" sheetId="6" r:id="rId8"/>
    <sheet name="Juin" sheetId="7" r:id="rId9"/>
    <sheet name="Juillet" sheetId="8" r:id="rId10"/>
    <sheet name="Août" sheetId="9" r:id="rId11"/>
    <sheet name="Septembre" sheetId="10" r:id="rId12"/>
    <sheet name="Octobre" sheetId="11" r:id="rId13"/>
    <sheet name="Novembre" sheetId="12" r:id="rId14"/>
    <sheet name="Decembre" sheetId="13" r:id="rId1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9" l="1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5" i="9"/>
  <c r="G40" i="10" l="1"/>
  <c r="L35" i="9"/>
  <c r="G40" i="9"/>
  <c r="G40" i="8"/>
  <c r="M35" i="8"/>
  <c r="L35" i="8"/>
  <c r="H18" i="8"/>
  <c r="L34" i="7"/>
  <c r="J30" i="7"/>
  <c r="J31" i="7"/>
  <c r="J32" i="7"/>
  <c r="J33" i="7"/>
  <c r="M6" i="8"/>
  <c r="L6" i="8"/>
  <c r="H10" i="7"/>
  <c r="H11" i="7"/>
  <c r="H12" i="7"/>
  <c r="H13" i="7"/>
  <c r="H14" i="7"/>
  <c r="H15" i="7"/>
  <c r="H17" i="7"/>
  <c r="H18" i="7"/>
  <c r="H19" i="7"/>
  <c r="H20" i="7"/>
  <c r="G40" i="13"/>
  <c r="G37" i="13"/>
  <c r="J35" i="13"/>
  <c r="I35" i="13"/>
  <c r="H35" i="13"/>
  <c r="B35" i="13"/>
  <c r="A35" i="13"/>
  <c r="J34" i="13"/>
  <c r="I34" i="13"/>
  <c r="H34" i="13"/>
  <c r="B34" i="13"/>
  <c r="A34" i="13"/>
  <c r="J33" i="13"/>
  <c r="I33" i="13"/>
  <c r="H33" i="13"/>
  <c r="B33" i="13"/>
  <c r="A33" i="13"/>
  <c r="J32" i="13"/>
  <c r="I32" i="13"/>
  <c r="H32" i="13"/>
  <c r="B32" i="13"/>
  <c r="A32" i="13"/>
  <c r="J31" i="13"/>
  <c r="I31" i="13"/>
  <c r="H31" i="13"/>
  <c r="B31" i="13"/>
  <c r="A31" i="13"/>
  <c r="J30" i="13"/>
  <c r="I30" i="13"/>
  <c r="H30" i="13"/>
  <c r="B30" i="13"/>
  <c r="A30" i="13"/>
  <c r="J29" i="13"/>
  <c r="I29" i="13"/>
  <c r="H29" i="13"/>
  <c r="B29" i="13"/>
  <c r="A29" i="13"/>
  <c r="J28" i="13"/>
  <c r="I28" i="13"/>
  <c r="H28" i="13"/>
  <c r="B28" i="13"/>
  <c r="A28" i="13"/>
  <c r="J27" i="13"/>
  <c r="I27" i="13"/>
  <c r="H27" i="13"/>
  <c r="B27" i="13"/>
  <c r="A27" i="13"/>
  <c r="J26" i="13"/>
  <c r="I26" i="13"/>
  <c r="H26" i="13"/>
  <c r="B26" i="13"/>
  <c r="A26" i="13"/>
  <c r="J25" i="13"/>
  <c r="I25" i="13"/>
  <c r="H25" i="13"/>
  <c r="B25" i="13"/>
  <c r="A25" i="13"/>
  <c r="J24" i="13"/>
  <c r="I24" i="13"/>
  <c r="H24" i="13"/>
  <c r="B24" i="13"/>
  <c r="A24" i="13"/>
  <c r="J23" i="13"/>
  <c r="I23" i="13"/>
  <c r="H23" i="13"/>
  <c r="B23" i="13"/>
  <c r="A23" i="13"/>
  <c r="J22" i="13"/>
  <c r="I22" i="13"/>
  <c r="H22" i="13"/>
  <c r="B22" i="13"/>
  <c r="A22" i="13"/>
  <c r="J21" i="13"/>
  <c r="I21" i="13"/>
  <c r="H21" i="13"/>
  <c r="B21" i="13"/>
  <c r="A21" i="13"/>
  <c r="J20" i="13"/>
  <c r="I20" i="13"/>
  <c r="H20" i="13"/>
  <c r="B20" i="13"/>
  <c r="A20" i="13"/>
  <c r="J19" i="13"/>
  <c r="I19" i="13"/>
  <c r="H19" i="13"/>
  <c r="B19" i="13"/>
  <c r="A19" i="13"/>
  <c r="J18" i="13"/>
  <c r="I18" i="13"/>
  <c r="H18" i="13"/>
  <c r="B18" i="13"/>
  <c r="A18" i="13"/>
  <c r="J17" i="13"/>
  <c r="I17" i="13"/>
  <c r="H17" i="13"/>
  <c r="B17" i="13"/>
  <c r="A17" i="13"/>
  <c r="J16" i="13"/>
  <c r="I16" i="13"/>
  <c r="H16" i="13"/>
  <c r="B16" i="13"/>
  <c r="A16" i="13"/>
  <c r="J15" i="13"/>
  <c r="I15" i="13"/>
  <c r="H15" i="13"/>
  <c r="B15" i="13"/>
  <c r="A15" i="13"/>
  <c r="J14" i="13"/>
  <c r="I14" i="13"/>
  <c r="H14" i="13"/>
  <c r="B14" i="13"/>
  <c r="A14" i="13"/>
  <c r="J13" i="13"/>
  <c r="I13" i="13"/>
  <c r="H13" i="13"/>
  <c r="B13" i="13"/>
  <c r="A13" i="13"/>
  <c r="J12" i="13"/>
  <c r="I12" i="13"/>
  <c r="H12" i="13"/>
  <c r="B12" i="13"/>
  <c r="A12" i="13"/>
  <c r="J11" i="13"/>
  <c r="I11" i="13"/>
  <c r="H11" i="13"/>
  <c r="B11" i="13"/>
  <c r="A11" i="13"/>
  <c r="J10" i="13"/>
  <c r="I10" i="13"/>
  <c r="H10" i="13"/>
  <c r="B10" i="13"/>
  <c r="A10" i="13"/>
  <c r="J9" i="13"/>
  <c r="I9" i="13"/>
  <c r="H9" i="13"/>
  <c r="B9" i="13"/>
  <c r="A9" i="13"/>
  <c r="J8" i="13"/>
  <c r="I8" i="13"/>
  <c r="H8" i="13"/>
  <c r="B8" i="13"/>
  <c r="A8" i="13"/>
  <c r="J7" i="13"/>
  <c r="I7" i="13"/>
  <c r="H7" i="13"/>
  <c r="B7" i="13"/>
  <c r="A7" i="13"/>
  <c r="I6" i="13"/>
  <c r="H6" i="13"/>
  <c r="B6" i="13"/>
  <c r="A6" i="13"/>
  <c r="J5" i="13"/>
  <c r="I5" i="13"/>
  <c r="H5" i="13"/>
  <c r="B5" i="13"/>
  <c r="A5" i="13"/>
  <c r="G40" i="12"/>
  <c r="L37" i="12"/>
  <c r="G37" i="12"/>
  <c r="J34" i="12"/>
  <c r="I34" i="12"/>
  <c r="H34" i="12"/>
  <c r="B34" i="12"/>
  <c r="A34" i="12"/>
  <c r="J33" i="12"/>
  <c r="I33" i="12"/>
  <c r="H33" i="12"/>
  <c r="B33" i="12"/>
  <c r="A33" i="12"/>
  <c r="J32" i="12"/>
  <c r="I32" i="12"/>
  <c r="H32" i="12"/>
  <c r="B32" i="12"/>
  <c r="A32" i="12"/>
  <c r="J31" i="12"/>
  <c r="I31" i="12"/>
  <c r="H31" i="12"/>
  <c r="B31" i="12"/>
  <c r="A31" i="12"/>
  <c r="J30" i="12"/>
  <c r="I30" i="12"/>
  <c r="H30" i="12"/>
  <c r="B30" i="12"/>
  <c r="A30" i="12"/>
  <c r="J29" i="12"/>
  <c r="I29" i="12"/>
  <c r="H29" i="12"/>
  <c r="B29" i="12"/>
  <c r="A29" i="12"/>
  <c r="J28" i="12"/>
  <c r="I28" i="12"/>
  <c r="H28" i="12"/>
  <c r="B28" i="12"/>
  <c r="A28" i="12"/>
  <c r="J27" i="12"/>
  <c r="I27" i="12"/>
  <c r="H27" i="12"/>
  <c r="B27" i="12"/>
  <c r="A27" i="12"/>
  <c r="J26" i="12"/>
  <c r="I26" i="12"/>
  <c r="H26" i="12"/>
  <c r="B26" i="12"/>
  <c r="A26" i="12"/>
  <c r="J25" i="12"/>
  <c r="I25" i="12"/>
  <c r="H25" i="12"/>
  <c r="B25" i="12"/>
  <c r="A25" i="12"/>
  <c r="J24" i="12"/>
  <c r="I24" i="12"/>
  <c r="H24" i="12"/>
  <c r="B24" i="12"/>
  <c r="A24" i="12"/>
  <c r="J23" i="12"/>
  <c r="I23" i="12"/>
  <c r="H23" i="12"/>
  <c r="B23" i="12"/>
  <c r="A23" i="12"/>
  <c r="J22" i="12"/>
  <c r="I22" i="12"/>
  <c r="H22" i="12"/>
  <c r="B22" i="12"/>
  <c r="A22" i="12"/>
  <c r="J21" i="12"/>
  <c r="I21" i="12"/>
  <c r="H21" i="12"/>
  <c r="B21" i="12"/>
  <c r="A21" i="12"/>
  <c r="J20" i="12"/>
  <c r="I20" i="12"/>
  <c r="H20" i="12"/>
  <c r="B20" i="12"/>
  <c r="A20" i="12"/>
  <c r="J19" i="12"/>
  <c r="I19" i="12"/>
  <c r="H19" i="12"/>
  <c r="B19" i="12"/>
  <c r="A19" i="12"/>
  <c r="J18" i="12"/>
  <c r="I18" i="12"/>
  <c r="H18" i="12"/>
  <c r="B18" i="12"/>
  <c r="A18" i="12"/>
  <c r="J17" i="12"/>
  <c r="I17" i="12"/>
  <c r="H17" i="12"/>
  <c r="B17" i="12"/>
  <c r="A17" i="12"/>
  <c r="J16" i="12"/>
  <c r="I16" i="12"/>
  <c r="H16" i="12"/>
  <c r="B16" i="12"/>
  <c r="A16" i="12"/>
  <c r="J15" i="12"/>
  <c r="I15" i="12"/>
  <c r="H15" i="12"/>
  <c r="B15" i="12"/>
  <c r="A15" i="12"/>
  <c r="J14" i="12"/>
  <c r="I14" i="12"/>
  <c r="H14" i="12"/>
  <c r="B14" i="12"/>
  <c r="A14" i="12"/>
  <c r="J13" i="12"/>
  <c r="I13" i="12"/>
  <c r="H13" i="12"/>
  <c r="B13" i="12"/>
  <c r="A13" i="12"/>
  <c r="J12" i="12"/>
  <c r="I12" i="12"/>
  <c r="H12" i="12"/>
  <c r="B12" i="12"/>
  <c r="A12" i="12"/>
  <c r="J11" i="12"/>
  <c r="I11" i="12"/>
  <c r="H11" i="12"/>
  <c r="B11" i="12"/>
  <c r="A11" i="12"/>
  <c r="I10" i="12"/>
  <c r="H10" i="12"/>
  <c r="B10" i="12"/>
  <c r="A10" i="12"/>
  <c r="J9" i="12"/>
  <c r="I9" i="12"/>
  <c r="H9" i="12"/>
  <c r="B9" i="12"/>
  <c r="A9" i="12"/>
  <c r="J8" i="12"/>
  <c r="I8" i="12"/>
  <c r="H8" i="12"/>
  <c r="B8" i="12"/>
  <c r="A8" i="12"/>
  <c r="J7" i="12"/>
  <c r="I7" i="12"/>
  <c r="H7" i="12"/>
  <c r="B7" i="12"/>
  <c r="A7" i="12"/>
  <c r="J6" i="12"/>
  <c r="I6" i="12"/>
  <c r="H6" i="12"/>
  <c r="B6" i="12"/>
  <c r="A6" i="12"/>
  <c r="J5" i="12"/>
  <c r="I5" i="12"/>
  <c r="B5" i="12"/>
  <c r="A5" i="12"/>
  <c r="G40" i="11"/>
  <c r="G37" i="11"/>
  <c r="J35" i="11"/>
  <c r="I35" i="11"/>
  <c r="H35" i="11"/>
  <c r="B35" i="11"/>
  <c r="A35" i="11"/>
  <c r="J34" i="11"/>
  <c r="I34" i="11"/>
  <c r="H34" i="11"/>
  <c r="B34" i="11"/>
  <c r="A34" i="11"/>
  <c r="J33" i="11"/>
  <c r="I33" i="11"/>
  <c r="H33" i="11"/>
  <c r="B33" i="11"/>
  <c r="A33" i="11"/>
  <c r="J32" i="11"/>
  <c r="I32" i="11"/>
  <c r="H32" i="11"/>
  <c r="B32" i="11"/>
  <c r="A32" i="11"/>
  <c r="J31" i="11"/>
  <c r="I31" i="11"/>
  <c r="H31" i="11"/>
  <c r="B31" i="11"/>
  <c r="A31" i="11"/>
  <c r="J30" i="11"/>
  <c r="I30" i="11"/>
  <c r="H30" i="11"/>
  <c r="B30" i="11"/>
  <c r="A30" i="11"/>
  <c r="J29" i="11"/>
  <c r="I29" i="11"/>
  <c r="H29" i="11"/>
  <c r="B29" i="11"/>
  <c r="A29" i="11"/>
  <c r="J28" i="11"/>
  <c r="I28" i="11"/>
  <c r="H28" i="11"/>
  <c r="B28" i="11"/>
  <c r="A28" i="11"/>
  <c r="J27" i="11"/>
  <c r="I27" i="11"/>
  <c r="H27" i="11"/>
  <c r="B27" i="11"/>
  <c r="A27" i="11"/>
  <c r="J26" i="11"/>
  <c r="I26" i="11"/>
  <c r="H26" i="11"/>
  <c r="B26" i="11"/>
  <c r="A26" i="11"/>
  <c r="J25" i="11"/>
  <c r="I25" i="11"/>
  <c r="H25" i="11"/>
  <c r="B25" i="11"/>
  <c r="A25" i="11"/>
  <c r="J24" i="11"/>
  <c r="I24" i="11"/>
  <c r="H24" i="11"/>
  <c r="B24" i="11"/>
  <c r="A24" i="11"/>
  <c r="J23" i="11"/>
  <c r="I23" i="11"/>
  <c r="H23" i="11"/>
  <c r="B23" i="11"/>
  <c r="A23" i="11"/>
  <c r="J22" i="11"/>
  <c r="I22" i="11"/>
  <c r="H22" i="11"/>
  <c r="B22" i="11"/>
  <c r="A22" i="11"/>
  <c r="J21" i="11"/>
  <c r="I21" i="11"/>
  <c r="H21" i="11"/>
  <c r="B21" i="11"/>
  <c r="A21" i="11"/>
  <c r="J20" i="11"/>
  <c r="I20" i="11"/>
  <c r="H20" i="11"/>
  <c r="B20" i="11"/>
  <c r="A20" i="11"/>
  <c r="J19" i="11"/>
  <c r="I19" i="11"/>
  <c r="H19" i="11"/>
  <c r="B19" i="11"/>
  <c r="A19" i="11"/>
  <c r="J18" i="11"/>
  <c r="I18" i="11"/>
  <c r="H18" i="11"/>
  <c r="B18" i="11"/>
  <c r="A18" i="11"/>
  <c r="J17" i="11"/>
  <c r="I17" i="11"/>
  <c r="H17" i="11"/>
  <c r="B17" i="11"/>
  <c r="A17" i="11"/>
  <c r="J16" i="11"/>
  <c r="I16" i="11"/>
  <c r="H16" i="11"/>
  <c r="B16" i="11"/>
  <c r="A16" i="11"/>
  <c r="J15" i="11"/>
  <c r="I15" i="11"/>
  <c r="H15" i="11"/>
  <c r="B15" i="11"/>
  <c r="A15" i="11"/>
  <c r="J14" i="11"/>
  <c r="I14" i="11"/>
  <c r="H14" i="11"/>
  <c r="B14" i="11"/>
  <c r="A14" i="11"/>
  <c r="J13" i="11"/>
  <c r="I13" i="11"/>
  <c r="H13" i="11"/>
  <c r="B13" i="11"/>
  <c r="A13" i="11"/>
  <c r="J12" i="11"/>
  <c r="I12" i="11"/>
  <c r="H12" i="11"/>
  <c r="B12" i="11"/>
  <c r="A12" i="11"/>
  <c r="J11" i="11"/>
  <c r="I11" i="11"/>
  <c r="H11" i="11"/>
  <c r="B11" i="11"/>
  <c r="A11" i="11"/>
  <c r="J10" i="11"/>
  <c r="I10" i="11"/>
  <c r="H10" i="11"/>
  <c r="B10" i="11"/>
  <c r="A10" i="11"/>
  <c r="J9" i="11"/>
  <c r="I9" i="11"/>
  <c r="H9" i="11"/>
  <c r="B9" i="11"/>
  <c r="A9" i="11"/>
  <c r="J8" i="11"/>
  <c r="I8" i="11"/>
  <c r="H8" i="11"/>
  <c r="B8" i="11"/>
  <c r="A8" i="11"/>
  <c r="J7" i="11"/>
  <c r="I7" i="11"/>
  <c r="H7" i="11"/>
  <c r="B7" i="11"/>
  <c r="A7" i="11"/>
  <c r="J6" i="11"/>
  <c r="I6" i="11"/>
  <c r="H6" i="11"/>
  <c r="B6" i="11"/>
  <c r="A6" i="11"/>
  <c r="J5" i="11"/>
  <c r="I5" i="11"/>
  <c r="H5" i="11"/>
  <c r="B5" i="11"/>
  <c r="A5" i="11"/>
  <c r="I35" i="10"/>
  <c r="J35" i="10" s="1"/>
  <c r="G37" i="10" s="1"/>
  <c r="J34" i="10"/>
  <c r="I34" i="10"/>
  <c r="H34" i="10"/>
  <c r="B34" i="10"/>
  <c r="A34" i="10"/>
  <c r="J33" i="10"/>
  <c r="I33" i="10"/>
  <c r="H33" i="10"/>
  <c r="B33" i="10"/>
  <c r="A33" i="10"/>
  <c r="J32" i="10"/>
  <c r="I32" i="10"/>
  <c r="H32" i="10"/>
  <c r="B32" i="10"/>
  <c r="A32" i="10"/>
  <c r="J31" i="10"/>
  <c r="I31" i="10"/>
  <c r="H31" i="10"/>
  <c r="B31" i="10"/>
  <c r="A31" i="10"/>
  <c r="J30" i="10"/>
  <c r="I30" i="10"/>
  <c r="H30" i="10"/>
  <c r="B30" i="10"/>
  <c r="A30" i="10"/>
  <c r="J29" i="10"/>
  <c r="I29" i="10"/>
  <c r="H29" i="10"/>
  <c r="B29" i="10"/>
  <c r="A29" i="10"/>
  <c r="J28" i="10"/>
  <c r="I28" i="10"/>
  <c r="H28" i="10"/>
  <c r="B28" i="10"/>
  <c r="A28" i="10"/>
  <c r="J27" i="10"/>
  <c r="I27" i="10"/>
  <c r="H27" i="10"/>
  <c r="B27" i="10"/>
  <c r="A27" i="10"/>
  <c r="J26" i="10"/>
  <c r="I26" i="10"/>
  <c r="H26" i="10"/>
  <c r="B26" i="10"/>
  <c r="A26" i="10"/>
  <c r="J25" i="10"/>
  <c r="I25" i="10"/>
  <c r="H25" i="10"/>
  <c r="B25" i="10"/>
  <c r="A25" i="10"/>
  <c r="J24" i="10"/>
  <c r="I24" i="10"/>
  <c r="H24" i="10"/>
  <c r="B24" i="10"/>
  <c r="A24" i="10"/>
  <c r="J23" i="10"/>
  <c r="I23" i="10"/>
  <c r="H23" i="10"/>
  <c r="B23" i="10"/>
  <c r="A23" i="10"/>
  <c r="J22" i="10"/>
  <c r="I22" i="10"/>
  <c r="H22" i="10"/>
  <c r="B22" i="10"/>
  <c r="A22" i="10"/>
  <c r="J21" i="10"/>
  <c r="I21" i="10"/>
  <c r="H21" i="10"/>
  <c r="B21" i="10"/>
  <c r="A21" i="10"/>
  <c r="J20" i="10"/>
  <c r="I20" i="10"/>
  <c r="H20" i="10"/>
  <c r="B20" i="10"/>
  <c r="A20" i="10"/>
  <c r="J19" i="10"/>
  <c r="I19" i="10"/>
  <c r="H19" i="10"/>
  <c r="B19" i="10"/>
  <c r="A19" i="10"/>
  <c r="J18" i="10"/>
  <c r="I18" i="10"/>
  <c r="H18" i="10"/>
  <c r="B18" i="10"/>
  <c r="A18" i="10"/>
  <c r="J17" i="10"/>
  <c r="I17" i="10"/>
  <c r="H17" i="10"/>
  <c r="B17" i="10"/>
  <c r="A17" i="10"/>
  <c r="J16" i="10"/>
  <c r="I16" i="10"/>
  <c r="H16" i="10"/>
  <c r="B16" i="10"/>
  <c r="A16" i="10"/>
  <c r="J15" i="10"/>
  <c r="I15" i="10"/>
  <c r="H15" i="10"/>
  <c r="B15" i="10"/>
  <c r="A15" i="10"/>
  <c r="J14" i="10"/>
  <c r="I14" i="10"/>
  <c r="H14" i="10"/>
  <c r="B14" i="10"/>
  <c r="A14" i="10"/>
  <c r="J13" i="10"/>
  <c r="I13" i="10"/>
  <c r="H13" i="10"/>
  <c r="B13" i="10"/>
  <c r="A13" i="10"/>
  <c r="J12" i="10"/>
  <c r="I12" i="10"/>
  <c r="H12" i="10"/>
  <c r="B12" i="10"/>
  <c r="A12" i="10"/>
  <c r="J11" i="10"/>
  <c r="I11" i="10"/>
  <c r="H11" i="10"/>
  <c r="B11" i="10"/>
  <c r="A11" i="10"/>
  <c r="J10" i="10"/>
  <c r="I10" i="10"/>
  <c r="H10" i="10"/>
  <c r="B10" i="10"/>
  <c r="A10" i="10"/>
  <c r="J9" i="10"/>
  <c r="I9" i="10"/>
  <c r="H9" i="10"/>
  <c r="B9" i="10"/>
  <c r="A9" i="10"/>
  <c r="J8" i="10"/>
  <c r="I8" i="10"/>
  <c r="H8" i="10"/>
  <c r="B8" i="10"/>
  <c r="A8" i="10"/>
  <c r="J7" i="10"/>
  <c r="I7" i="10"/>
  <c r="H7" i="10"/>
  <c r="B7" i="10"/>
  <c r="A7" i="10"/>
  <c r="J6" i="10"/>
  <c r="I6" i="10"/>
  <c r="H6" i="10"/>
  <c r="B6" i="10"/>
  <c r="A6" i="10"/>
  <c r="J5" i="10"/>
  <c r="I5" i="10"/>
  <c r="H5" i="10"/>
  <c r="B5" i="10"/>
  <c r="A5" i="10"/>
  <c r="B35" i="9"/>
  <c r="A35" i="9"/>
  <c r="J34" i="9"/>
  <c r="B34" i="9"/>
  <c r="A34" i="9"/>
  <c r="J33" i="9"/>
  <c r="B33" i="9"/>
  <c r="A33" i="9"/>
  <c r="J32" i="9"/>
  <c r="I32" i="9"/>
  <c r="I33" i="9" s="1"/>
  <c r="I34" i="9" s="1"/>
  <c r="I35" i="9" s="1"/>
  <c r="B32" i="9"/>
  <c r="A32" i="9"/>
  <c r="B31" i="9"/>
  <c r="A31" i="9"/>
  <c r="J30" i="9"/>
  <c r="B30" i="9"/>
  <c r="A30" i="9"/>
  <c r="J29" i="9"/>
  <c r="B29" i="9"/>
  <c r="A29" i="9"/>
  <c r="J28" i="9"/>
  <c r="B28" i="9"/>
  <c r="A28" i="9"/>
  <c r="J27" i="9"/>
  <c r="B27" i="9"/>
  <c r="A27" i="9"/>
  <c r="J26" i="9"/>
  <c r="B26" i="9"/>
  <c r="A26" i="9"/>
  <c r="J25" i="9"/>
  <c r="I25" i="9"/>
  <c r="B25" i="9"/>
  <c r="A25" i="9"/>
  <c r="B24" i="9"/>
  <c r="A24" i="9"/>
  <c r="J23" i="9"/>
  <c r="B23" i="9"/>
  <c r="A23" i="9"/>
  <c r="J22" i="9"/>
  <c r="B22" i="9"/>
  <c r="A22" i="9"/>
  <c r="J21" i="9"/>
  <c r="B21" i="9"/>
  <c r="A21" i="9"/>
  <c r="J20" i="9"/>
  <c r="B20" i="9"/>
  <c r="A20" i="9"/>
  <c r="J19" i="9"/>
  <c r="B19" i="9"/>
  <c r="A19" i="9"/>
  <c r="J18" i="9"/>
  <c r="I18" i="9"/>
  <c r="I19" i="9" s="1"/>
  <c r="B18" i="9"/>
  <c r="A18" i="9"/>
  <c r="B17" i="9"/>
  <c r="A17" i="9"/>
  <c r="J16" i="9"/>
  <c r="B16" i="9"/>
  <c r="A16" i="9"/>
  <c r="J15" i="9"/>
  <c r="B15" i="9"/>
  <c r="A15" i="9"/>
  <c r="J14" i="9"/>
  <c r="B14" i="9"/>
  <c r="A14" i="9"/>
  <c r="J13" i="9"/>
  <c r="B13" i="9"/>
  <c r="A13" i="9"/>
  <c r="J12" i="9"/>
  <c r="B12" i="9"/>
  <c r="A12" i="9"/>
  <c r="J11" i="9"/>
  <c r="I11" i="9"/>
  <c r="I12" i="9" s="1"/>
  <c r="I13" i="9" s="1"/>
  <c r="I14" i="9" s="1"/>
  <c r="I15" i="9" s="1"/>
  <c r="I16" i="9" s="1"/>
  <c r="I17" i="9" s="1"/>
  <c r="J17" i="9" s="1"/>
  <c r="L17" i="9" s="1"/>
  <c r="B11" i="9"/>
  <c r="A11" i="9"/>
  <c r="B10" i="9"/>
  <c r="A10" i="9"/>
  <c r="J9" i="9"/>
  <c r="B9" i="9"/>
  <c r="A9" i="9"/>
  <c r="J8" i="9"/>
  <c r="B8" i="9"/>
  <c r="A8" i="9"/>
  <c r="J7" i="9"/>
  <c r="B7" i="9"/>
  <c r="A7" i="9"/>
  <c r="J6" i="9"/>
  <c r="B6" i="9"/>
  <c r="A6" i="9"/>
  <c r="J5" i="9"/>
  <c r="I5" i="9"/>
  <c r="B5" i="9"/>
  <c r="A5" i="9"/>
  <c r="I35" i="8"/>
  <c r="J35" i="8" s="1"/>
  <c r="H35" i="8"/>
  <c r="B35" i="8"/>
  <c r="A35" i="8"/>
  <c r="H34" i="8"/>
  <c r="B34" i="8"/>
  <c r="A34" i="8"/>
  <c r="J33" i="8"/>
  <c r="H33" i="8"/>
  <c r="B33" i="8"/>
  <c r="A33" i="8"/>
  <c r="J32" i="8"/>
  <c r="H32" i="8"/>
  <c r="B32" i="8"/>
  <c r="A32" i="8"/>
  <c r="J31" i="8"/>
  <c r="H31" i="8"/>
  <c r="B31" i="8"/>
  <c r="A31" i="8"/>
  <c r="J30" i="8"/>
  <c r="H30" i="8"/>
  <c r="B30" i="8"/>
  <c r="A30" i="8"/>
  <c r="J29" i="8"/>
  <c r="H29" i="8"/>
  <c r="B29" i="8"/>
  <c r="A29" i="8"/>
  <c r="J28" i="8"/>
  <c r="H28" i="8"/>
  <c r="I28" i="8" s="1"/>
  <c r="I29" i="8" s="1"/>
  <c r="B28" i="8"/>
  <c r="A28" i="8"/>
  <c r="H27" i="8"/>
  <c r="B27" i="8"/>
  <c r="A27" i="8"/>
  <c r="J26" i="8"/>
  <c r="H26" i="8"/>
  <c r="B26" i="8"/>
  <c r="A26" i="8"/>
  <c r="J25" i="8"/>
  <c r="H25" i="8"/>
  <c r="B25" i="8"/>
  <c r="A25" i="8"/>
  <c r="J24" i="8"/>
  <c r="H24" i="8"/>
  <c r="B24" i="8"/>
  <c r="A24" i="8"/>
  <c r="J23" i="8"/>
  <c r="H23" i="8"/>
  <c r="B23" i="8"/>
  <c r="A23" i="8"/>
  <c r="J22" i="8"/>
  <c r="H22" i="8"/>
  <c r="B22" i="8"/>
  <c r="A22" i="8"/>
  <c r="J21" i="8"/>
  <c r="I21" i="8"/>
  <c r="I22" i="8" s="1"/>
  <c r="I23" i="8" s="1"/>
  <c r="I24" i="8" s="1"/>
  <c r="I25" i="8" s="1"/>
  <c r="I26" i="8" s="1"/>
  <c r="I27" i="8" s="1"/>
  <c r="J27" i="8" s="1"/>
  <c r="L27" i="8" s="1"/>
  <c r="H21" i="8"/>
  <c r="B21" i="8"/>
  <c r="A21" i="8"/>
  <c r="H20" i="8"/>
  <c r="B20" i="8"/>
  <c r="A20" i="8"/>
  <c r="J19" i="8"/>
  <c r="H19" i="8"/>
  <c r="B19" i="8"/>
  <c r="A19" i="8"/>
  <c r="J18" i="8"/>
  <c r="B18" i="8"/>
  <c r="A18" i="8"/>
  <c r="J17" i="8"/>
  <c r="H17" i="8"/>
  <c r="B17" i="8"/>
  <c r="A17" i="8"/>
  <c r="J16" i="8"/>
  <c r="H16" i="8"/>
  <c r="B16" i="8"/>
  <c r="A16" i="8"/>
  <c r="J15" i="8"/>
  <c r="H15" i="8"/>
  <c r="B15" i="8"/>
  <c r="A15" i="8"/>
  <c r="J14" i="8"/>
  <c r="H14" i="8"/>
  <c r="I14" i="8" s="1"/>
  <c r="I15" i="8" s="1"/>
  <c r="B14" i="8"/>
  <c r="A14" i="8"/>
  <c r="H13" i="8"/>
  <c r="B13" i="8"/>
  <c r="A13" i="8"/>
  <c r="J12" i="8"/>
  <c r="H12" i="8"/>
  <c r="B12" i="8"/>
  <c r="A12" i="8"/>
  <c r="J11" i="8"/>
  <c r="H11" i="8"/>
  <c r="B11" i="8"/>
  <c r="A11" i="8"/>
  <c r="J10" i="8"/>
  <c r="H10" i="8"/>
  <c r="B10" i="8"/>
  <c r="A10" i="8"/>
  <c r="J9" i="8"/>
  <c r="H9" i="8"/>
  <c r="B9" i="8"/>
  <c r="A9" i="8"/>
  <c r="J8" i="8"/>
  <c r="H8" i="8"/>
  <c r="B8" i="8"/>
  <c r="A8" i="8"/>
  <c r="J7" i="8"/>
  <c r="H7" i="8"/>
  <c r="I7" i="8" s="1"/>
  <c r="I8" i="8" s="1"/>
  <c r="B7" i="8"/>
  <c r="A7" i="8"/>
  <c r="J6" i="8"/>
  <c r="I6" i="8"/>
  <c r="H6" i="8"/>
  <c r="B6" i="8"/>
  <c r="A6" i="8"/>
  <c r="J5" i="8"/>
  <c r="I5" i="8"/>
  <c r="H5" i="8"/>
  <c r="B5" i="8"/>
  <c r="A5" i="8"/>
  <c r="G40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16" i="7"/>
  <c r="H9" i="7"/>
  <c r="H8" i="7"/>
  <c r="H7" i="7"/>
  <c r="H6" i="7"/>
  <c r="H5" i="7"/>
  <c r="I5" i="7" s="1"/>
  <c r="B5" i="7"/>
  <c r="B6" i="7" s="1"/>
  <c r="G40" i="6"/>
  <c r="L39" i="6"/>
  <c r="G37" i="6"/>
  <c r="M35" i="6"/>
  <c r="L35" i="6"/>
  <c r="J35" i="6"/>
  <c r="I35" i="6"/>
  <c r="H35" i="6"/>
  <c r="B35" i="6"/>
  <c r="A35" i="6"/>
  <c r="J34" i="6"/>
  <c r="I34" i="6"/>
  <c r="H34" i="6"/>
  <c r="B34" i="6"/>
  <c r="A34" i="6"/>
  <c r="J33" i="6"/>
  <c r="I33" i="6"/>
  <c r="B33" i="6"/>
  <c r="A33" i="6"/>
  <c r="M32" i="6"/>
  <c r="L32" i="6"/>
  <c r="J32" i="6"/>
  <c r="I32" i="6"/>
  <c r="H32" i="6"/>
  <c r="B32" i="6"/>
  <c r="A32" i="6"/>
  <c r="J31" i="6"/>
  <c r="I31" i="6"/>
  <c r="H31" i="6"/>
  <c r="B31" i="6"/>
  <c r="A31" i="6"/>
  <c r="J30" i="6"/>
  <c r="I30" i="6"/>
  <c r="H30" i="6"/>
  <c r="B30" i="6"/>
  <c r="A30" i="6"/>
  <c r="J29" i="6"/>
  <c r="I29" i="6"/>
  <c r="H29" i="6"/>
  <c r="B29" i="6"/>
  <c r="A29" i="6"/>
  <c r="J28" i="6"/>
  <c r="I28" i="6"/>
  <c r="H28" i="6"/>
  <c r="B28" i="6"/>
  <c r="A28" i="6"/>
  <c r="J27" i="6"/>
  <c r="I27" i="6"/>
  <c r="H27" i="6"/>
  <c r="B27" i="6"/>
  <c r="A27" i="6"/>
  <c r="J26" i="6"/>
  <c r="I26" i="6"/>
  <c r="H26" i="6"/>
  <c r="B26" i="6"/>
  <c r="A26" i="6"/>
  <c r="M25" i="6"/>
  <c r="L25" i="6"/>
  <c r="J25" i="6"/>
  <c r="I25" i="6"/>
  <c r="H25" i="6"/>
  <c r="B25" i="6"/>
  <c r="A25" i="6"/>
  <c r="J24" i="6"/>
  <c r="I24" i="6"/>
  <c r="H24" i="6"/>
  <c r="B24" i="6"/>
  <c r="A24" i="6"/>
  <c r="J23" i="6"/>
  <c r="I23" i="6"/>
  <c r="H23" i="6"/>
  <c r="B23" i="6"/>
  <c r="A23" i="6"/>
  <c r="J22" i="6"/>
  <c r="I22" i="6"/>
  <c r="B22" i="6"/>
  <c r="A22" i="6"/>
  <c r="J21" i="6"/>
  <c r="I21" i="6"/>
  <c r="H21" i="6"/>
  <c r="B21" i="6"/>
  <c r="A21" i="6"/>
  <c r="J20" i="6"/>
  <c r="I20" i="6"/>
  <c r="H20" i="6"/>
  <c r="B20" i="6"/>
  <c r="A20" i="6"/>
  <c r="J19" i="6"/>
  <c r="I19" i="6"/>
  <c r="H19" i="6"/>
  <c r="B19" i="6"/>
  <c r="A19" i="6"/>
  <c r="M18" i="6"/>
  <c r="L18" i="6"/>
  <c r="J18" i="6"/>
  <c r="I18" i="6"/>
  <c r="H18" i="6"/>
  <c r="B18" i="6"/>
  <c r="A18" i="6"/>
  <c r="J17" i="6"/>
  <c r="I17" i="6"/>
  <c r="H17" i="6"/>
  <c r="B17" i="6"/>
  <c r="A17" i="6"/>
  <c r="J16" i="6"/>
  <c r="I16" i="6"/>
  <c r="H16" i="6"/>
  <c r="B16" i="6"/>
  <c r="A16" i="6"/>
  <c r="J15" i="6"/>
  <c r="I15" i="6"/>
  <c r="H15" i="6"/>
  <c r="B15" i="6"/>
  <c r="A15" i="6"/>
  <c r="J14" i="6"/>
  <c r="I14" i="6"/>
  <c r="H14" i="6"/>
  <c r="B14" i="6"/>
  <c r="A14" i="6"/>
  <c r="J13" i="6"/>
  <c r="I13" i="6"/>
  <c r="H13" i="6"/>
  <c r="B13" i="6"/>
  <c r="A13" i="6"/>
  <c r="J12" i="6"/>
  <c r="B12" i="6"/>
  <c r="A12" i="6"/>
  <c r="M11" i="6"/>
  <c r="L11" i="6"/>
  <c r="J11" i="6"/>
  <c r="I11" i="6"/>
  <c r="H11" i="6"/>
  <c r="B11" i="6"/>
  <c r="A11" i="6"/>
  <c r="J10" i="6"/>
  <c r="I10" i="6"/>
  <c r="H10" i="6"/>
  <c r="B10" i="6"/>
  <c r="A10" i="6"/>
  <c r="J9" i="6"/>
  <c r="I9" i="6"/>
  <c r="H9" i="6"/>
  <c r="B9" i="6"/>
  <c r="A9" i="6"/>
  <c r="J8" i="6"/>
  <c r="I8" i="6"/>
  <c r="H8" i="6"/>
  <c r="B8" i="6"/>
  <c r="A8" i="6"/>
  <c r="J7" i="6"/>
  <c r="I7" i="6"/>
  <c r="H7" i="6"/>
  <c r="B7" i="6"/>
  <c r="A7" i="6"/>
  <c r="J6" i="6"/>
  <c r="I6" i="6"/>
  <c r="H6" i="6"/>
  <c r="B6" i="6"/>
  <c r="A6" i="6"/>
  <c r="B5" i="6"/>
  <c r="A5" i="6"/>
  <c r="G15" i="14"/>
  <c r="G14" i="14"/>
  <c r="G13" i="14"/>
  <c r="I8" i="14"/>
  <c r="G8" i="14"/>
  <c r="I7" i="14"/>
  <c r="G7" i="14"/>
  <c r="I6" i="14"/>
  <c r="G6" i="14"/>
  <c r="I5" i="14"/>
  <c r="G5" i="14"/>
  <c r="G4" i="14"/>
  <c r="G40" i="5"/>
  <c r="L38" i="5"/>
  <c r="G37" i="5"/>
  <c r="M34" i="5"/>
  <c r="L34" i="5"/>
  <c r="J34" i="5"/>
  <c r="I34" i="5"/>
  <c r="H34" i="5"/>
  <c r="B34" i="5"/>
  <c r="A34" i="5"/>
  <c r="J33" i="5"/>
  <c r="I33" i="5"/>
  <c r="H33" i="5"/>
  <c r="B33" i="5"/>
  <c r="A33" i="5"/>
  <c r="J32" i="5"/>
  <c r="I32" i="5"/>
  <c r="H32" i="5"/>
  <c r="B32" i="5"/>
  <c r="A32" i="5"/>
  <c r="J31" i="5"/>
  <c r="I31" i="5"/>
  <c r="H31" i="5"/>
  <c r="B31" i="5"/>
  <c r="A31" i="5"/>
  <c r="J30" i="5"/>
  <c r="I30" i="5"/>
  <c r="H30" i="5"/>
  <c r="B30" i="5"/>
  <c r="A30" i="5"/>
  <c r="J29" i="5"/>
  <c r="I29" i="5"/>
  <c r="H29" i="5"/>
  <c r="B29" i="5"/>
  <c r="A29" i="5"/>
  <c r="J28" i="5"/>
  <c r="I28" i="5"/>
  <c r="H28" i="5"/>
  <c r="B28" i="5"/>
  <c r="A28" i="5"/>
  <c r="M27" i="5"/>
  <c r="L27" i="5"/>
  <c r="J27" i="5"/>
  <c r="I27" i="5"/>
  <c r="H27" i="5"/>
  <c r="B27" i="5"/>
  <c r="A27" i="5"/>
  <c r="J26" i="5"/>
  <c r="I26" i="5"/>
  <c r="H26" i="5"/>
  <c r="B26" i="5"/>
  <c r="A26" i="5"/>
  <c r="J25" i="5"/>
  <c r="I25" i="5"/>
  <c r="H25" i="5"/>
  <c r="B25" i="5"/>
  <c r="A25" i="5"/>
  <c r="J24" i="5"/>
  <c r="I24" i="5"/>
  <c r="H24" i="5"/>
  <c r="B24" i="5"/>
  <c r="A24" i="5"/>
  <c r="J23" i="5"/>
  <c r="I23" i="5"/>
  <c r="H23" i="5"/>
  <c r="B23" i="5"/>
  <c r="A23" i="5"/>
  <c r="J22" i="5"/>
  <c r="I22" i="5"/>
  <c r="H22" i="5"/>
  <c r="B22" i="5"/>
  <c r="A22" i="5"/>
  <c r="I21" i="5"/>
  <c r="H21" i="5"/>
  <c r="B21" i="5"/>
  <c r="A21" i="5"/>
  <c r="M20" i="5"/>
  <c r="L20" i="5"/>
  <c r="J20" i="5"/>
  <c r="I20" i="5"/>
  <c r="H20" i="5"/>
  <c r="B20" i="5"/>
  <c r="A20" i="5"/>
  <c r="J19" i="5"/>
  <c r="I19" i="5"/>
  <c r="H19" i="5"/>
  <c r="B19" i="5"/>
  <c r="A19" i="5"/>
  <c r="J18" i="5"/>
  <c r="I18" i="5"/>
  <c r="H18" i="5"/>
  <c r="B18" i="5"/>
  <c r="A18" i="5"/>
  <c r="J17" i="5"/>
  <c r="I17" i="5"/>
  <c r="H17" i="5"/>
  <c r="B17" i="5"/>
  <c r="A17" i="5"/>
  <c r="J16" i="5"/>
  <c r="I16" i="5"/>
  <c r="H16" i="5"/>
  <c r="B16" i="5"/>
  <c r="A16" i="5"/>
  <c r="J15" i="5"/>
  <c r="I15" i="5"/>
  <c r="H15" i="5"/>
  <c r="B15" i="5"/>
  <c r="A15" i="5"/>
  <c r="J14" i="5"/>
  <c r="I14" i="5"/>
  <c r="B14" i="5"/>
  <c r="A14" i="5"/>
  <c r="M13" i="5"/>
  <c r="L13" i="5"/>
  <c r="J13" i="5"/>
  <c r="I13" i="5"/>
  <c r="H13" i="5"/>
  <c r="B13" i="5"/>
  <c r="A13" i="5"/>
  <c r="J12" i="5"/>
  <c r="I12" i="5"/>
  <c r="H12" i="5"/>
  <c r="B12" i="5"/>
  <c r="A12" i="5"/>
  <c r="J11" i="5"/>
  <c r="I11" i="5"/>
  <c r="H11" i="5"/>
  <c r="B11" i="5"/>
  <c r="A11" i="5"/>
  <c r="J10" i="5"/>
  <c r="I10" i="5"/>
  <c r="H10" i="5"/>
  <c r="B10" i="5"/>
  <c r="A10" i="5"/>
  <c r="J9" i="5"/>
  <c r="I9" i="5"/>
  <c r="H9" i="5"/>
  <c r="B9" i="5"/>
  <c r="A9" i="5"/>
  <c r="J8" i="5"/>
  <c r="I8" i="5"/>
  <c r="H8" i="5"/>
  <c r="B8" i="5"/>
  <c r="A8" i="5"/>
  <c r="J7" i="5"/>
  <c r="I7" i="5"/>
  <c r="H7" i="5"/>
  <c r="B7" i="5"/>
  <c r="A7" i="5"/>
  <c r="I6" i="5"/>
  <c r="H6" i="5"/>
  <c r="B6" i="5"/>
  <c r="A6" i="5"/>
  <c r="J5" i="5"/>
  <c r="I5" i="5"/>
  <c r="H5" i="5"/>
  <c r="B5" i="5"/>
  <c r="A5" i="5"/>
  <c r="G40" i="4"/>
  <c r="L37" i="4"/>
  <c r="G37" i="4"/>
  <c r="M35" i="4"/>
  <c r="L35" i="4"/>
  <c r="J35" i="4"/>
  <c r="I35" i="4"/>
  <c r="H35" i="4"/>
  <c r="B35" i="4"/>
  <c r="A35" i="4"/>
  <c r="J34" i="4"/>
  <c r="I34" i="4"/>
  <c r="H34" i="4"/>
  <c r="B34" i="4"/>
  <c r="A34" i="4"/>
  <c r="J33" i="4"/>
  <c r="I33" i="4"/>
  <c r="H33" i="4"/>
  <c r="B33" i="4"/>
  <c r="A33" i="4"/>
  <c r="J32" i="4"/>
  <c r="I32" i="4"/>
  <c r="H32" i="4"/>
  <c r="B32" i="4"/>
  <c r="A32" i="4"/>
  <c r="J31" i="4"/>
  <c r="I31" i="4"/>
  <c r="H31" i="4"/>
  <c r="B31" i="4"/>
  <c r="A31" i="4"/>
  <c r="M30" i="4"/>
  <c r="L30" i="4"/>
  <c r="J30" i="4"/>
  <c r="I30" i="4"/>
  <c r="H30" i="4"/>
  <c r="B30" i="4"/>
  <c r="A30" i="4"/>
  <c r="J29" i="4"/>
  <c r="I29" i="4"/>
  <c r="H29" i="4"/>
  <c r="B29" i="4"/>
  <c r="A29" i="4"/>
  <c r="J28" i="4"/>
  <c r="I28" i="4"/>
  <c r="H28" i="4"/>
  <c r="B28" i="4"/>
  <c r="A28" i="4"/>
  <c r="J27" i="4"/>
  <c r="I27" i="4"/>
  <c r="H27" i="4"/>
  <c r="B27" i="4"/>
  <c r="A27" i="4"/>
  <c r="J26" i="4"/>
  <c r="I26" i="4"/>
  <c r="H26" i="4"/>
  <c r="B26" i="4"/>
  <c r="A26" i="4"/>
  <c r="J25" i="4"/>
  <c r="I25" i="4"/>
  <c r="H25" i="4"/>
  <c r="B25" i="4"/>
  <c r="A25" i="4"/>
  <c r="J24" i="4"/>
  <c r="I24" i="4"/>
  <c r="H24" i="4"/>
  <c r="B24" i="4"/>
  <c r="A24" i="4"/>
  <c r="M23" i="4"/>
  <c r="L23" i="4"/>
  <c r="J23" i="4"/>
  <c r="I23" i="4"/>
  <c r="H23" i="4"/>
  <c r="B23" i="4"/>
  <c r="A23" i="4"/>
  <c r="J22" i="4"/>
  <c r="I22" i="4"/>
  <c r="H22" i="4"/>
  <c r="B22" i="4"/>
  <c r="A22" i="4"/>
  <c r="J21" i="4"/>
  <c r="I21" i="4"/>
  <c r="H21" i="4"/>
  <c r="B21" i="4"/>
  <c r="A21" i="4"/>
  <c r="J20" i="4"/>
  <c r="I20" i="4"/>
  <c r="H20" i="4"/>
  <c r="B20" i="4"/>
  <c r="A20" i="4"/>
  <c r="J19" i="4"/>
  <c r="I19" i="4"/>
  <c r="H19" i="4"/>
  <c r="B19" i="4"/>
  <c r="A19" i="4"/>
  <c r="J18" i="4"/>
  <c r="I18" i="4"/>
  <c r="H18" i="4"/>
  <c r="B18" i="4"/>
  <c r="A18" i="4"/>
  <c r="J17" i="4"/>
  <c r="I17" i="4"/>
  <c r="H17" i="4"/>
  <c r="B17" i="4"/>
  <c r="A17" i="4"/>
  <c r="M16" i="4"/>
  <c r="L16" i="4"/>
  <c r="J16" i="4"/>
  <c r="I16" i="4"/>
  <c r="H16" i="4"/>
  <c r="B16" i="4"/>
  <c r="A16" i="4"/>
  <c r="J15" i="4"/>
  <c r="I15" i="4"/>
  <c r="H15" i="4"/>
  <c r="B15" i="4"/>
  <c r="A15" i="4"/>
  <c r="J14" i="4"/>
  <c r="I14" i="4"/>
  <c r="H14" i="4"/>
  <c r="B14" i="4"/>
  <c r="A14" i="4"/>
  <c r="J13" i="4"/>
  <c r="I13" i="4"/>
  <c r="H13" i="4"/>
  <c r="B13" i="4"/>
  <c r="A13" i="4"/>
  <c r="J12" i="4"/>
  <c r="I12" i="4"/>
  <c r="H12" i="4"/>
  <c r="B12" i="4"/>
  <c r="A12" i="4"/>
  <c r="J11" i="4"/>
  <c r="I11" i="4"/>
  <c r="H11" i="4"/>
  <c r="B11" i="4"/>
  <c r="A11" i="4"/>
  <c r="J10" i="4"/>
  <c r="I10" i="4"/>
  <c r="H10" i="4"/>
  <c r="B10" i="4"/>
  <c r="A10" i="4"/>
  <c r="L9" i="4"/>
  <c r="J9" i="4"/>
  <c r="I9" i="4"/>
  <c r="H9" i="4"/>
  <c r="B9" i="4"/>
  <c r="A9" i="4"/>
  <c r="J8" i="4"/>
  <c r="I8" i="4"/>
  <c r="H8" i="4"/>
  <c r="B8" i="4"/>
  <c r="A8" i="4"/>
  <c r="J7" i="4"/>
  <c r="I7" i="4"/>
  <c r="H7" i="4"/>
  <c r="B7" i="4"/>
  <c r="A7" i="4"/>
  <c r="J6" i="4"/>
  <c r="I6" i="4"/>
  <c r="H6" i="4"/>
  <c r="B6" i="4"/>
  <c r="A6" i="4"/>
  <c r="J5" i="4"/>
  <c r="I5" i="4"/>
  <c r="H5" i="4"/>
  <c r="B5" i="4"/>
  <c r="A5" i="4"/>
  <c r="G40" i="3"/>
  <c r="L37" i="3"/>
  <c r="G37" i="3"/>
  <c r="J34" i="3"/>
  <c r="J33" i="3"/>
  <c r="M32" i="3"/>
  <c r="L32" i="3"/>
  <c r="I32" i="3"/>
  <c r="H32" i="3"/>
  <c r="B32" i="3"/>
  <c r="A32" i="3"/>
  <c r="J31" i="3"/>
  <c r="I31" i="3"/>
  <c r="H31" i="3"/>
  <c r="B31" i="3"/>
  <c r="A31" i="3"/>
  <c r="M30" i="3"/>
  <c r="L30" i="3"/>
  <c r="J30" i="3"/>
  <c r="I30" i="3"/>
  <c r="H30" i="3"/>
  <c r="B30" i="3"/>
  <c r="A30" i="3"/>
  <c r="J29" i="3"/>
  <c r="I29" i="3"/>
  <c r="H29" i="3"/>
  <c r="B29" i="3"/>
  <c r="A29" i="3"/>
  <c r="J28" i="3"/>
  <c r="I28" i="3"/>
  <c r="H28" i="3"/>
  <c r="B28" i="3"/>
  <c r="A28" i="3"/>
  <c r="J27" i="3"/>
  <c r="I27" i="3"/>
  <c r="H27" i="3"/>
  <c r="B27" i="3"/>
  <c r="A27" i="3"/>
  <c r="J26" i="3"/>
  <c r="I26" i="3"/>
  <c r="H26" i="3"/>
  <c r="B26" i="3"/>
  <c r="A26" i="3"/>
  <c r="J25" i="3"/>
  <c r="I25" i="3"/>
  <c r="H25" i="3"/>
  <c r="B25" i="3"/>
  <c r="A25" i="3"/>
  <c r="J24" i="3"/>
  <c r="I24" i="3"/>
  <c r="H24" i="3"/>
  <c r="B24" i="3"/>
  <c r="A24" i="3"/>
  <c r="M23" i="3"/>
  <c r="L23" i="3"/>
  <c r="J23" i="3"/>
  <c r="I23" i="3"/>
  <c r="H23" i="3"/>
  <c r="B23" i="3"/>
  <c r="A23" i="3"/>
  <c r="J22" i="3"/>
  <c r="I22" i="3"/>
  <c r="H22" i="3"/>
  <c r="B22" i="3"/>
  <c r="A22" i="3"/>
  <c r="J21" i="3"/>
  <c r="I21" i="3"/>
  <c r="H21" i="3"/>
  <c r="B21" i="3"/>
  <c r="A21" i="3"/>
  <c r="J20" i="3"/>
  <c r="I20" i="3"/>
  <c r="H20" i="3"/>
  <c r="B20" i="3"/>
  <c r="A20" i="3"/>
  <c r="J19" i="3"/>
  <c r="I19" i="3"/>
  <c r="H19" i="3"/>
  <c r="B19" i="3"/>
  <c r="A19" i="3"/>
  <c r="J18" i="3"/>
  <c r="I18" i="3"/>
  <c r="H18" i="3"/>
  <c r="B18" i="3"/>
  <c r="A18" i="3"/>
  <c r="J17" i="3"/>
  <c r="I17" i="3"/>
  <c r="H17" i="3"/>
  <c r="B17" i="3"/>
  <c r="A17" i="3"/>
  <c r="M16" i="3"/>
  <c r="L16" i="3"/>
  <c r="J16" i="3"/>
  <c r="I16" i="3"/>
  <c r="H16" i="3"/>
  <c r="B16" i="3"/>
  <c r="A16" i="3"/>
  <c r="J15" i="3"/>
  <c r="I15" i="3"/>
  <c r="H15" i="3"/>
  <c r="B15" i="3"/>
  <c r="A15" i="3"/>
  <c r="J14" i="3"/>
  <c r="I14" i="3"/>
  <c r="H14" i="3"/>
  <c r="B14" i="3"/>
  <c r="A14" i="3"/>
  <c r="J13" i="3"/>
  <c r="I13" i="3"/>
  <c r="H13" i="3"/>
  <c r="B13" i="3"/>
  <c r="A13" i="3"/>
  <c r="J12" i="3"/>
  <c r="I12" i="3"/>
  <c r="H12" i="3"/>
  <c r="B12" i="3"/>
  <c r="A12" i="3"/>
  <c r="J11" i="3"/>
  <c r="I11" i="3"/>
  <c r="H11" i="3"/>
  <c r="B11" i="3"/>
  <c r="A11" i="3"/>
  <c r="J10" i="3"/>
  <c r="I10" i="3"/>
  <c r="H10" i="3"/>
  <c r="B10" i="3"/>
  <c r="A10" i="3"/>
  <c r="L9" i="3"/>
  <c r="J9" i="3"/>
  <c r="I9" i="3"/>
  <c r="H9" i="3"/>
  <c r="B9" i="3"/>
  <c r="A9" i="3"/>
  <c r="J8" i="3"/>
  <c r="I8" i="3"/>
  <c r="H8" i="3"/>
  <c r="B8" i="3"/>
  <c r="A8" i="3"/>
  <c r="J7" i="3"/>
  <c r="I7" i="3"/>
  <c r="H7" i="3"/>
  <c r="B7" i="3"/>
  <c r="A7" i="3"/>
  <c r="J6" i="3"/>
  <c r="I6" i="3"/>
  <c r="H6" i="3"/>
  <c r="B6" i="3"/>
  <c r="A6" i="3"/>
  <c r="J5" i="3"/>
  <c r="I5" i="3"/>
  <c r="H5" i="3"/>
  <c r="B5" i="3"/>
  <c r="A5" i="3"/>
  <c r="G40" i="1"/>
  <c r="G37" i="1"/>
  <c r="M35" i="1"/>
  <c r="L35" i="1"/>
  <c r="J35" i="1"/>
  <c r="I35" i="1"/>
  <c r="H35" i="1"/>
  <c r="B35" i="1"/>
  <c r="A35" i="1"/>
  <c r="J34" i="1"/>
  <c r="I34" i="1"/>
  <c r="H34" i="1"/>
  <c r="B34" i="1"/>
  <c r="A34" i="1"/>
  <c r="M33" i="1"/>
  <c r="L33" i="1"/>
  <c r="J33" i="1"/>
  <c r="I33" i="1"/>
  <c r="H33" i="1"/>
  <c r="B33" i="1"/>
  <c r="A33" i="1"/>
  <c r="J32" i="1"/>
  <c r="I32" i="1"/>
  <c r="H32" i="1"/>
  <c r="B32" i="1"/>
  <c r="A32" i="1"/>
  <c r="J31" i="1"/>
  <c r="I31" i="1"/>
  <c r="H31" i="1"/>
  <c r="B31" i="1"/>
  <c r="A31" i="1"/>
  <c r="J30" i="1"/>
  <c r="I30" i="1"/>
  <c r="H30" i="1"/>
  <c r="B30" i="1"/>
  <c r="A30" i="1"/>
  <c r="J29" i="1"/>
  <c r="I29" i="1"/>
  <c r="H29" i="1"/>
  <c r="B29" i="1"/>
  <c r="A29" i="1"/>
  <c r="J28" i="1"/>
  <c r="I28" i="1"/>
  <c r="H28" i="1"/>
  <c r="B28" i="1"/>
  <c r="A28" i="1"/>
  <c r="J27" i="1"/>
  <c r="I27" i="1"/>
  <c r="H27" i="1"/>
  <c r="B27" i="1"/>
  <c r="A27" i="1"/>
  <c r="M26" i="1"/>
  <c r="L26" i="1"/>
  <c r="J26" i="1"/>
  <c r="I26" i="1"/>
  <c r="H26" i="1"/>
  <c r="B26" i="1"/>
  <c r="A26" i="1"/>
  <c r="J25" i="1"/>
  <c r="I25" i="1"/>
  <c r="H25" i="1"/>
  <c r="B25" i="1"/>
  <c r="A25" i="1"/>
  <c r="J24" i="1"/>
  <c r="I24" i="1"/>
  <c r="H24" i="1"/>
  <c r="B24" i="1"/>
  <c r="A24" i="1"/>
  <c r="J23" i="1"/>
  <c r="I23" i="1"/>
  <c r="H23" i="1"/>
  <c r="B23" i="1"/>
  <c r="A23" i="1"/>
  <c r="J22" i="1"/>
  <c r="I22" i="1"/>
  <c r="H22" i="1"/>
  <c r="B22" i="1"/>
  <c r="A22" i="1"/>
  <c r="J21" i="1"/>
  <c r="I21" i="1"/>
  <c r="H21" i="1"/>
  <c r="B21" i="1"/>
  <c r="A21" i="1"/>
  <c r="J20" i="1"/>
  <c r="I20" i="1"/>
  <c r="H20" i="1"/>
  <c r="B20" i="1"/>
  <c r="A20" i="1"/>
  <c r="M19" i="1"/>
  <c r="L19" i="1"/>
  <c r="J19" i="1"/>
  <c r="I19" i="1"/>
  <c r="H19" i="1"/>
  <c r="B19" i="1"/>
  <c r="A19" i="1"/>
  <c r="J18" i="1"/>
  <c r="I18" i="1"/>
  <c r="H18" i="1"/>
  <c r="B18" i="1"/>
  <c r="A18" i="1"/>
  <c r="J17" i="1"/>
  <c r="I17" i="1"/>
  <c r="H17" i="1"/>
  <c r="B17" i="1"/>
  <c r="A17" i="1"/>
  <c r="J16" i="1"/>
  <c r="I16" i="1"/>
  <c r="H16" i="1"/>
  <c r="B16" i="1"/>
  <c r="A16" i="1"/>
  <c r="J15" i="1"/>
  <c r="I15" i="1"/>
  <c r="H15" i="1"/>
  <c r="B15" i="1"/>
  <c r="A15" i="1"/>
  <c r="J14" i="1"/>
  <c r="I14" i="1"/>
  <c r="H14" i="1"/>
  <c r="B14" i="1"/>
  <c r="A14" i="1"/>
  <c r="J13" i="1"/>
  <c r="I13" i="1"/>
  <c r="H13" i="1"/>
  <c r="B13" i="1"/>
  <c r="A13" i="1"/>
  <c r="L12" i="1"/>
  <c r="J12" i="1"/>
  <c r="I12" i="1"/>
  <c r="H12" i="1"/>
  <c r="B12" i="1"/>
  <c r="A12" i="1"/>
  <c r="J11" i="1"/>
  <c r="I11" i="1"/>
  <c r="H11" i="1"/>
  <c r="B11" i="1"/>
  <c r="A11" i="1"/>
  <c r="J10" i="1"/>
  <c r="I10" i="1"/>
  <c r="H10" i="1"/>
  <c r="B10" i="1"/>
  <c r="A10" i="1"/>
  <c r="J9" i="1"/>
  <c r="I9" i="1"/>
  <c r="H9" i="1"/>
  <c r="B9" i="1"/>
  <c r="A9" i="1"/>
  <c r="J8" i="1"/>
  <c r="I8" i="1"/>
  <c r="H8" i="1"/>
  <c r="B8" i="1"/>
  <c r="A8" i="1"/>
  <c r="J7" i="1"/>
  <c r="I7" i="1"/>
  <c r="H7" i="1"/>
  <c r="B7" i="1"/>
  <c r="A7" i="1"/>
  <c r="J6" i="1"/>
  <c r="I6" i="1"/>
  <c r="H6" i="1"/>
  <c r="B6" i="1"/>
  <c r="A6" i="1"/>
  <c r="J5" i="1"/>
  <c r="I5" i="1"/>
  <c r="B5" i="1"/>
  <c r="A5" i="1"/>
  <c r="G40" i="2"/>
  <c r="G37" i="2"/>
  <c r="J35" i="2"/>
  <c r="I35" i="2"/>
  <c r="H35" i="2"/>
  <c r="B35" i="2"/>
  <c r="A35" i="2"/>
  <c r="J34" i="2"/>
  <c r="I34" i="2"/>
  <c r="H34" i="2"/>
  <c r="B34" i="2"/>
  <c r="A34" i="2"/>
  <c r="J33" i="2"/>
  <c r="I33" i="2"/>
  <c r="H33" i="2"/>
  <c r="B33" i="2"/>
  <c r="A33" i="2"/>
  <c r="J32" i="2"/>
  <c r="I32" i="2"/>
  <c r="H32" i="2"/>
  <c r="B32" i="2"/>
  <c r="A32" i="2"/>
  <c r="J31" i="2"/>
  <c r="I31" i="2"/>
  <c r="H31" i="2"/>
  <c r="B31" i="2"/>
  <c r="A31" i="2"/>
  <c r="J30" i="2"/>
  <c r="I30" i="2"/>
  <c r="H30" i="2"/>
  <c r="B30" i="2"/>
  <c r="A30" i="2"/>
  <c r="J29" i="2"/>
  <c r="I29" i="2"/>
  <c r="H29" i="2"/>
  <c r="B29" i="2"/>
  <c r="A29" i="2"/>
  <c r="J28" i="2"/>
  <c r="I28" i="2"/>
  <c r="H28" i="2"/>
  <c r="B28" i="2"/>
  <c r="A28" i="2"/>
  <c r="J27" i="2"/>
  <c r="I27" i="2"/>
  <c r="H27" i="2"/>
  <c r="B27" i="2"/>
  <c r="A27" i="2"/>
  <c r="J26" i="2"/>
  <c r="I26" i="2"/>
  <c r="H26" i="2"/>
  <c r="B26" i="2"/>
  <c r="A26" i="2"/>
  <c r="J25" i="2"/>
  <c r="I25" i="2"/>
  <c r="H25" i="2"/>
  <c r="B25" i="2"/>
  <c r="A25" i="2"/>
  <c r="J24" i="2"/>
  <c r="I24" i="2"/>
  <c r="H24" i="2"/>
  <c r="B24" i="2"/>
  <c r="A24" i="2"/>
  <c r="J23" i="2"/>
  <c r="I23" i="2"/>
  <c r="H23" i="2"/>
  <c r="B23" i="2"/>
  <c r="A23" i="2"/>
  <c r="J22" i="2"/>
  <c r="I22" i="2"/>
  <c r="H22" i="2"/>
  <c r="B22" i="2"/>
  <c r="A22" i="2"/>
  <c r="J21" i="2"/>
  <c r="I21" i="2"/>
  <c r="H21" i="2"/>
  <c r="B21" i="2"/>
  <c r="A21" i="2"/>
  <c r="J20" i="2"/>
  <c r="I20" i="2"/>
  <c r="H20" i="2"/>
  <c r="B20" i="2"/>
  <c r="A20" i="2"/>
  <c r="J19" i="2"/>
  <c r="I19" i="2"/>
  <c r="H19" i="2"/>
  <c r="B19" i="2"/>
  <c r="A19" i="2"/>
  <c r="J18" i="2"/>
  <c r="I18" i="2"/>
  <c r="H18" i="2"/>
  <c r="B18" i="2"/>
  <c r="A18" i="2"/>
  <c r="J17" i="2"/>
  <c r="I17" i="2"/>
  <c r="H17" i="2"/>
  <c r="B17" i="2"/>
  <c r="A17" i="2"/>
  <c r="J16" i="2"/>
  <c r="I16" i="2"/>
  <c r="H16" i="2"/>
  <c r="B16" i="2"/>
  <c r="A16" i="2"/>
  <c r="J15" i="2"/>
  <c r="I15" i="2"/>
  <c r="H15" i="2"/>
  <c r="B15" i="2"/>
  <c r="A15" i="2"/>
  <c r="J14" i="2"/>
  <c r="I14" i="2"/>
  <c r="H14" i="2"/>
  <c r="B14" i="2"/>
  <c r="A14" i="2"/>
  <c r="J13" i="2"/>
  <c r="I13" i="2"/>
  <c r="H13" i="2"/>
  <c r="B13" i="2"/>
  <c r="A13" i="2"/>
  <c r="J12" i="2"/>
  <c r="I12" i="2"/>
  <c r="H12" i="2"/>
  <c r="B12" i="2"/>
  <c r="A12" i="2"/>
  <c r="J11" i="2"/>
  <c r="I11" i="2"/>
  <c r="B11" i="2"/>
  <c r="A11" i="2"/>
  <c r="J10" i="2"/>
  <c r="I10" i="2"/>
  <c r="B10" i="2"/>
  <c r="A10" i="2"/>
  <c r="J9" i="2"/>
  <c r="I9" i="2"/>
  <c r="B9" i="2"/>
  <c r="A9" i="2"/>
  <c r="J8" i="2"/>
  <c r="I8" i="2"/>
  <c r="B8" i="2"/>
  <c r="A8" i="2"/>
  <c r="J7" i="2"/>
  <c r="I7" i="2"/>
  <c r="B7" i="2"/>
  <c r="A7" i="2"/>
  <c r="J6" i="2"/>
  <c r="I6" i="2"/>
  <c r="H6" i="2"/>
  <c r="B6" i="2"/>
  <c r="A6" i="2"/>
  <c r="J5" i="2"/>
  <c r="I5" i="2"/>
  <c r="B5" i="2"/>
  <c r="A5" i="2"/>
  <c r="I6" i="9" l="1"/>
  <c r="I7" i="9" s="1"/>
  <c r="I8" i="9" s="1"/>
  <c r="I9" i="9" s="1"/>
  <c r="I10" i="9" s="1"/>
  <c r="J10" i="9" s="1"/>
  <c r="L10" i="9" s="1"/>
  <c r="L37" i="10"/>
  <c r="G12" i="14" s="1"/>
  <c r="I30" i="8"/>
  <c r="I31" i="8" s="1"/>
  <c r="I32" i="8" s="1"/>
  <c r="I33" i="8" s="1"/>
  <c r="I34" i="8" s="1"/>
  <c r="J34" i="8" s="1"/>
  <c r="I26" i="9"/>
  <c r="I27" i="9" s="1"/>
  <c r="I28" i="9" s="1"/>
  <c r="I29" i="9" s="1"/>
  <c r="I30" i="9" s="1"/>
  <c r="I31" i="9" s="1"/>
  <c r="J31" i="9" s="1"/>
  <c r="L31" i="9" s="1"/>
  <c r="I20" i="9"/>
  <c r="I21" i="9" s="1"/>
  <c r="I22" i="9" s="1"/>
  <c r="I23" i="9" s="1"/>
  <c r="I24" i="9" s="1"/>
  <c r="J24" i="9" s="1"/>
  <c r="L24" i="9" s="1"/>
  <c r="I16" i="8"/>
  <c r="I17" i="8"/>
  <c r="I18" i="8" s="1"/>
  <c r="I19" i="8" s="1"/>
  <c r="I20" i="8" s="1"/>
  <c r="J20" i="8" s="1"/>
  <c r="L20" i="8" s="1"/>
  <c r="I9" i="8"/>
  <c r="I10" i="8" s="1"/>
  <c r="I11" i="8" s="1"/>
  <c r="I12" i="8" s="1"/>
  <c r="I13" i="8" s="1"/>
  <c r="J13" i="8" s="1"/>
  <c r="L13" i="8" s="1"/>
  <c r="M13" i="8" s="1"/>
  <c r="B7" i="7"/>
  <c r="A6" i="7"/>
  <c r="J6" i="7" s="1"/>
  <c r="A5" i="7"/>
  <c r="J5" i="7" s="1"/>
  <c r="L34" i="8" l="1"/>
  <c r="G37" i="9"/>
  <c r="L37" i="9" s="1"/>
  <c r="G11" i="14" s="1"/>
  <c r="M20" i="8"/>
  <c r="M27" i="8" s="1"/>
  <c r="G37" i="8"/>
  <c r="L37" i="8" s="1"/>
  <c r="G10" i="14" s="1"/>
  <c r="I6" i="7"/>
  <c r="B8" i="7"/>
  <c r="A7" i="7"/>
  <c r="J7" i="7" s="1"/>
  <c r="M34" i="8" l="1"/>
  <c r="B9" i="7"/>
  <c r="A8" i="7"/>
  <c r="I7" i="7"/>
  <c r="I8" i="7" l="1"/>
  <c r="J8" i="7" s="1"/>
  <c r="B10" i="7"/>
  <c r="A9" i="7"/>
  <c r="M8" i="7" l="1"/>
  <c r="L8" i="7"/>
  <c r="A10" i="7"/>
  <c r="B11" i="7"/>
  <c r="I9" i="7"/>
  <c r="J9" i="7" s="1"/>
  <c r="B12" i="7" l="1"/>
  <c r="A11" i="7"/>
  <c r="J10" i="7"/>
  <c r="I10" i="7"/>
  <c r="J11" i="7" l="1"/>
  <c r="I11" i="7"/>
  <c r="B13" i="7"/>
  <c r="A12" i="7"/>
  <c r="J12" i="7" s="1"/>
  <c r="I12" i="7" l="1"/>
  <c r="B14" i="7"/>
  <c r="A13" i="7"/>
  <c r="J13" i="7" s="1"/>
  <c r="B15" i="7" l="1"/>
  <c r="A14" i="7"/>
  <c r="J14" i="7" s="1"/>
  <c r="I13" i="7"/>
  <c r="I14" i="7" l="1"/>
  <c r="B16" i="7"/>
  <c r="A15" i="7"/>
  <c r="B17" i="7" l="1"/>
  <c r="A16" i="7"/>
  <c r="I15" i="7"/>
  <c r="A17" i="7" l="1"/>
  <c r="B18" i="7"/>
  <c r="I16" i="7"/>
  <c r="J16" i="7" s="1"/>
  <c r="J15" i="7"/>
  <c r="L15" i="7" s="1"/>
  <c r="M15" i="7" l="1"/>
  <c r="B19" i="7"/>
  <c r="A18" i="7"/>
  <c r="J17" i="7"/>
  <c r="I17" i="7"/>
  <c r="J18" i="7" l="1"/>
  <c r="I18" i="7"/>
  <c r="B20" i="7"/>
  <c r="A19" i="7"/>
  <c r="J19" i="7" s="1"/>
  <c r="B21" i="7" l="1"/>
  <c r="A20" i="7"/>
  <c r="J20" i="7" s="1"/>
  <c r="I19" i="7"/>
  <c r="I20" i="7" l="1"/>
  <c r="B22" i="7"/>
  <c r="A21" i="7"/>
  <c r="J21" i="7" s="1"/>
  <c r="I21" i="7" l="1"/>
  <c r="B23" i="7"/>
  <c r="A22" i="7"/>
  <c r="B24" i="7" l="1"/>
  <c r="A23" i="7"/>
  <c r="I22" i="7"/>
  <c r="I23" i="7" l="1"/>
  <c r="J23" i="7" s="1"/>
  <c r="A24" i="7"/>
  <c r="B25" i="7"/>
  <c r="J22" i="7"/>
  <c r="L22" i="7" s="1"/>
  <c r="M22" i="7" l="1"/>
  <c r="B26" i="7"/>
  <c r="A25" i="7"/>
  <c r="J25" i="7" s="1"/>
  <c r="J24" i="7"/>
  <c r="I24" i="7"/>
  <c r="I25" i="7" l="1"/>
  <c r="B27" i="7"/>
  <c r="A26" i="7"/>
  <c r="J26" i="7" s="1"/>
  <c r="B28" i="7" l="1"/>
  <c r="A27" i="7"/>
  <c r="J27" i="7" s="1"/>
  <c r="I26" i="7"/>
  <c r="I27" i="7" l="1"/>
  <c r="B29" i="7"/>
  <c r="A28" i="7"/>
  <c r="J28" i="7" s="1"/>
  <c r="I28" i="7" l="1"/>
  <c r="B30" i="7"/>
  <c r="A29" i="7"/>
  <c r="B31" i="7" l="1"/>
  <c r="A30" i="7"/>
  <c r="I29" i="7"/>
  <c r="I30" i="7" l="1"/>
  <c r="A31" i="7"/>
  <c r="B32" i="7"/>
  <c r="J29" i="7"/>
  <c r="L29" i="7" s="1"/>
  <c r="M29" i="7" l="1"/>
  <c r="B33" i="7"/>
  <c r="A32" i="7"/>
  <c r="I31" i="7"/>
  <c r="I32" i="7" l="1"/>
  <c r="B34" i="7"/>
  <c r="A34" i="7" s="1"/>
  <c r="A33" i="7"/>
  <c r="I33" i="7" l="1"/>
  <c r="I34" i="7" s="1"/>
  <c r="M34" i="7" l="1"/>
  <c r="G37" i="7"/>
  <c r="L37" i="7" s="1"/>
  <c r="G9" i="14" s="1"/>
  <c r="I9" i="14" s="1"/>
  <c r="I10" i="14" s="1"/>
  <c r="I11" i="14" s="1"/>
  <c r="I12" i="14" s="1"/>
  <c r="I13" i="14" s="1"/>
  <c r="I14" i="14" s="1"/>
  <c r="I15" i="14" s="1"/>
</calcChain>
</file>

<file path=xl/sharedStrings.xml><?xml version="1.0" encoding="utf-8"?>
<sst xmlns="http://schemas.openxmlformats.org/spreadsheetml/2006/main" count="236" uniqueCount="149">
  <si>
    <t>Fiche de Pointage</t>
  </si>
  <si>
    <t>BOTREL CHRISTOPHE</t>
  </si>
  <si>
    <t>JOUR</t>
  </si>
  <si>
    <t>MOIS</t>
  </si>
  <si>
    <t>ANNEE</t>
  </si>
  <si>
    <t>REPOS</t>
  </si>
  <si>
    <t>FERIE</t>
  </si>
  <si>
    <t>Mois D'Annee</t>
  </si>
  <si>
    <t>Janvier</t>
  </si>
  <si>
    <t>Fevrier</t>
  </si>
  <si>
    <t>Mars</t>
  </si>
  <si>
    <t>Avril</t>
  </si>
  <si>
    <t>Mai</t>
  </si>
  <si>
    <t>Juin</t>
  </si>
  <si>
    <t xml:space="preserve">Juillet </t>
  </si>
  <si>
    <t>Août</t>
  </si>
  <si>
    <t>Septembre</t>
  </si>
  <si>
    <t>Octobre</t>
  </si>
  <si>
    <t>Novembre</t>
  </si>
  <si>
    <t>Decembre</t>
  </si>
  <si>
    <t>Lundi de Pâques</t>
  </si>
  <si>
    <t>Fete de Travail</t>
  </si>
  <si>
    <t>Victoire 1945</t>
  </si>
  <si>
    <t>Ascension</t>
  </si>
  <si>
    <t>Lundi de Pentecôte</t>
  </si>
  <si>
    <t xml:space="preserve"> </t>
  </si>
  <si>
    <t>Assomption</t>
  </si>
  <si>
    <t>CP</t>
  </si>
  <si>
    <t>au 10/04     -23:39</t>
  </si>
  <si>
    <t>R3 Gr B</t>
  </si>
  <si>
    <t>R3 Gr C</t>
  </si>
  <si>
    <t>R3 Gr D</t>
  </si>
  <si>
    <t>R3 Gr E</t>
  </si>
  <si>
    <t>R3 Gr J</t>
  </si>
  <si>
    <t>Descente</t>
  </si>
  <si>
    <t>D1 Gr A</t>
  </si>
  <si>
    <t>D1 Gr B</t>
  </si>
  <si>
    <t xml:space="preserve">D1 Gr C </t>
  </si>
  <si>
    <t>D1 Gr D</t>
  </si>
  <si>
    <t xml:space="preserve">D1 Gr E </t>
  </si>
  <si>
    <t>TREDREZ LOCQUEM AS</t>
  </si>
  <si>
    <t>PLOUMILIAU AS</t>
  </si>
  <si>
    <t>PLOUNERIN U O TREGOR</t>
  </si>
  <si>
    <t>LEZARDRIEUX US TRIEU</t>
  </si>
  <si>
    <t>LANVOLLON JS 2</t>
  </si>
  <si>
    <t>TREVE SP.</t>
  </si>
  <si>
    <t>PLOUGUERNEVEL K BZH</t>
  </si>
  <si>
    <t>LE FOEIL E.S.</t>
  </si>
  <si>
    <t>TREGUEUX AS 2</t>
  </si>
  <si>
    <t>COETMIEUX GOUESSANT</t>
  </si>
  <si>
    <t>TREMUSON A.S.</t>
  </si>
  <si>
    <t>PLOUASNE ST JUVAT US</t>
  </si>
  <si>
    <t>TRELIVAN AS 2</t>
  </si>
  <si>
    <t>ST CAST LE GUILDO ES</t>
  </si>
  <si>
    <t>D2 Gr A</t>
  </si>
  <si>
    <t xml:space="preserve">Descente </t>
  </si>
  <si>
    <t>Monter</t>
  </si>
  <si>
    <t>VALLEES FC JUGON</t>
  </si>
  <si>
    <t>ST CARREUC HENON US</t>
  </si>
  <si>
    <t>LA PLOEUCOISE</t>
  </si>
  <si>
    <t>PLESTIN A.S.</t>
  </si>
  <si>
    <t>FC LIE PLOUGUENAST</t>
  </si>
  <si>
    <t>D2 Gr B</t>
  </si>
  <si>
    <t>D2 Gr C</t>
  </si>
  <si>
    <t>D2 Gr D</t>
  </si>
  <si>
    <t>D2 Gr E</t>
  </si>
  <si>
    <t>D2 Gr F</t>
  </si>
  <si>
    <t>D2 Gr G</t>
  </si>
  <si>
    <t>D2 Gr H</t>
  </si>
  <si>
    <t>LOGUIVY PLOUN A</t>
  </si>
  <si>
    <t>TREGLAMUS US</t>
  </si>
  <si>
    <t>GUINGAMP MAYOTTE</t>
  </si>
  <si>
    <t>PABU A.S.</t>
  </si>
  <si>
    <t>KERIEN MAGOAR A.S.</t>
  </si>
  <si>
    <t>LANFAINS A.S.</t>
  </si>
  <si>
    <t>PLOUMAGOAR RC 3</t>
  </si>
  <si>
    <t>PLUDUAL AS</t>
  </si>
  <si>
    <t>YFFINIAC UF</t>
  </si>
  <si>
    <t>PLEMET CENTRE BGNE 2</t>
  </si>
  <si>
    <t>UZEL MERLEAC AS 3</t>
  </si>
  <si>
    <t>BREHAND EVRON FC 2</t>
  </si>
  <si>
    <t>TREMOREL LOSCOUET FC</t>
  </si>
  <si>
    <t>BROONS TREMEUR AS 2</t>
  </si>
  <si>
    <t>PENGUILY DAHUS MBA 2</t>
  </si>
  <si>
    <t>PLOUASNE ST JUVAT US 2</t>
  </si>
  <si>
    <t>COETQUEN ST HELEN</t>
  </si>
  <si>
    <t>ST QUAY PERROS</t>
  </si>
  <si>
    <t>ST BRIEUC COBSP 3</t>
  </si>
  <si>
    <t>D3 Gr A</t>
  </si>
  <si>
    <t>D3 Gr B</t>
  </si>
  <si>
    <t>D3 Gr C</t>
  </si>
  <si>
    <t>D3 Gr D</t>
  </si>
  <si>
    <t>D3 Gr E</t>
  </si>
  <si>
    <t>D3 Gr F</t>
  </si>
  <si>
    <t>D3 Gr G</t>
  </si>
  <si>
    <t>D3 Gr H</t>
  </si>
  <si>
    <t>US PAYS ROCHOIS LANG 3</t>
  </si>
  <si>
    <t>PLOUGUIEL LIZILDRY</t>
  </si>
  <si>
    <t>ROSPEZ CS 2</t>
  </si>
  <si>
    <t>LA CHAPELLE NEUVE FC</t>
  </si>
  <si>
    <t>ROSTRENEN FC 3</t>
  </si>
  <si>
    <t>LOUARGAT US 2</t>
  </si>
  <si>
    <t>S.C. TREDARZEC</t>
  </si>
  <si>
    <t>ETABLES AS TAGARINE</t>
  </si>
  <si>
    <t>ST JULIEN AS 2</t>
  </si>
  <si>
    <t>PLOUAGAT CHAT LAN FC 3</t>
  </si>
  <si>
    <t>MENÉ FC</t>
  </si>
  <si>
    <t>PLEMET CENTRE BGNE 3</t>
  </si>
  <si>
    <t>MERDRIGNAC CS 3</t>
  </si>
  <si>
    <t>PLEDRAN CS 3</t>
  </si>
  <si>
    <t>YFFINIAC UF 2</t>
  </si>
  <si>
    <t>HENANSAL HDB</t>
  </si>
  <si>
    <t>SEVIGNAC ROUILLAC JS</t>
  </si>
  <si>
    <t>PLELAN VILDE FC 3</t>
  </si>
  <si>
    <t>DINAN RC</t>
  </si>
  <si>
    <t>QUEVERT FC 2</t>
  </si>
  <si>
    <t>D4E Gr A</t>
  </si>
  <si>
    <t>D4E Gr B</t>
  </si>
  <si>
    <t>PLOUGRAS ES</t>
  </si>
  <si>
    <t>D4E Gr C</t>
  </si>
  <si>
    <t>D4E Gr D</t>
  </si>
  <si>
    <t>D4E Gr E</t>
  </si>
  <si>
    <t>D4E Gr F</t>
  </si>
  <si>
    <t>D4E Gr G</t>
  </si>
  <si>
    <t>D4E Gr H</t>
  </si>
  <si>
    <t>PLOULECH ES</t>
  </si>
  <si>
    <t>PABU AS 2</t>
  </si>
  <si>
    <t>Plehedel sports</t>
  </si>
  <si>
    <t>BOURBRIAC US 2</t>
  </si>
  <si>
    <t>LOUDEAC ST BUG FC 3</t>
  </si>
  <si>
    <t>LOUDÉAC ASC HIPPOCAM</t>
  </si>
  <si>
    <t>ERQUY US 3</t>
  </si>
  <si>
    <t>DINAN RC 2</t>
  </si>
  <si>
    <t>PLELO A.S</t>
  </si>
  <si>
    <t>AM</t>
  </si>
  <si>
    <t>PEDERNEC MBS</t>
  </si>
  <si>
    <t>BOQUEHO ETL</t>
  </si>
  <si>
    <t>PLUSSULIEN AS</t>
  </si>
  <si>
    <t>SAINT NICOLAS USAP</t>
  </si>
  <si>
    <t>LANTIC FC</t>
  </si>
  <si>
    <t>SAINT BRIEUC RACING</t>
  </si>
  <si>
    <t>BELLE ISLE AS</t>
  </si>
  <si>
    <t>PLOURIVO AV DU GOELO 2</t>
  </si>
  <si>
    <t>QUESSOY US 3</t>
  </si>
  <si>
    <t>DINAN LEHON FC 4</t>
  </si>
  <si>
    <t>TREVRON LE HINGLE FC</t>
  </si>
  <si>
    <t xml:space="preserve">BREHAND EVRON FC 3 </t>
  </si>
  <si>
    <t>PEDERNEC MBS 2</t>
  </si>
  <si>
    <t>TREMUSON AS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</si>
</sst>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h]:mm"/>
    <numFmt numFmtId="166" formatCode="[h]:mm"/>
  </numFmts>
  <fonts count="3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mericana BT"/>
      <family val="1"/>
    </font>
    <font>
      <b/>
      <i/>
      <sz val="11"/>
      <color rgb="FF00B05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8"/>
      <color rgb="FF0C0C0C"/>
      <name val="Arial"/>
      <family val="2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8"/>
      <color theme="9" tint="-0.249977111117893"/>
      <name val="Arial"/>
      <family val="2"/>
    </font>
    <font>
      <sz val="8"/>
      <color theme="9" tint="-0.249977111117893"/>
      <name val="Calibri"/>
      <family val="2"/>
      <scheme val="minor"/>
    </font>
    <font>
      <b/>
      <sz val="8"/>
      <color theme="4" tint="-0.249977111117893"/>
      <name val="Arial"/>
      <family val="2"/>
    </font>
    <font>
      <sz val="8"/>
      <color theme="4" tint="-0.249977111117893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8"/>
      <color rgb="FFFF0000"/>
      <name val="Arial"/>
      <family val="2"/>
    </font>
    <font>
      <b/>
      <u/>
      <sz val="18"/>
      <color theme="1"/>
      <name val="Calibri"/>
      <family val="2"/>
      <scheme val="minor"/>
    </font>
    <font>
      <b/>
      <u/>
      <sz val="8"/>
      <color theme="1"/>
      <name val="Arial"/>
      <family val="2"/>
    </font>
    <font>
      <u/>
      <sz val="11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theme="8"/>
      <name val="Arial"/>
      <family val="2"/>
    </font>
    <font>
      <b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/>
    <xf numFmtId="20" fontId="0" fillId="0" borderId="8" xfId="0" applyNumberForma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20" fontId="0" fillId="7" borderId="0" xfId="0" applyNumberFormat="1" applyFill="1" applyAlignment="1">
      <alignment horizontal="center" vertical="center"/>
    </xf>
    <xf numFmtId="20" fontId="0" fillId="7" borderId="6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2" borderId="8" xfId="0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2" borderId="0" xfId="0" applyFill="1"/>
    <xf numFmtId="20" fontId="0" fillId="0" borderId="0" xfId="0" applyNumberFormat="1" applyAlignment="1">
      <alignment horizontal="center"/>
    </xf>
    <xf numFmtId="20" fontId="0" fillId="0" borderId="4" xfId="0" applyNumberFormat="1" applyBorder="1" applyAlignment="1">
      <alignment horizontal="center" vertical="center"/>
    </xf>
    <xf numFmtId="0" fontId="0" fillId="2" borderId="0" xfId="0" applyFill="1" applyAlignment="1">
      <alignment horizontal="center"/>
    </xf>
    <xf numFmtId="20" fontId="0" fillId="0" borderId="8" xfId="0" applyNumberFormat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vertical="center"/>
    </xf>
    <xf numFmtId="0" fontId="0" fillId="8" borderId="0" xfId="0" applyFill="1" applyAlignment="1">
      <alignment horizontal="center" vertical="center"/>
    </xf>
    <xf numFmtId="20" fontId="1" fillId="0" borderId="0" xfId="0" applyNumberFormat="1" applyFont="1"/>
    <xf numFmtId="20" fontId="6" fillId="0" borderId="0" xfId="0" applyNumberFormat="1" applyFont="1"/>
    <xf numFmtId="165" fontId="6" fillId="0" borderId="0" xfId="0" applyNumberFormat="1" applyFont="1"/>
    <xf numFmtId="20" fontId="0" fillId="0" borderId="0" xfId="0" applyNumberFormat="1"/>
    <xf numFmtId="46" fontId="0" fillId="0" borderId="0" xfId="0" applyNumberFormat="1"/>
    <xf numFmtId="165" fontId="10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vertical="center"/>
    </xf>
    <xf numFmtId="20" fontId="0" fillId="2" borderId="0" xfId="0" applyNumberFormat="1" applyFill="1" applyAlignment="1">
      <alignment vertical="center"/>
    </xf>
    <xf numFmtId="0" fontId="0" fillId="0" borderId="8" xfId="0" applyBorder="1" applyAlignment="1">
      <alignment vertical="center"/>
    </xf>
    <xf numFmtId="0" fontId="0" fillId="2" borderId="8" xfId="0" applyFill="1" applyBorder="1" applyAlignment="1">
      <alignment vertical="center"/>
    </xf>
    <xf numFmtId="20" fontId="0" fillId="0" borderId="3" xfId="0" applyNumberFormat="1" applyBorder="1" applyAlignment="1">
      <alignment vertical="center"/>
    </xf>
    <xf numFmtId="20" fontId="0" fillId="2" borderId="3" xfId="0" applyNumberFormat="1" applyFill="1" applyBorder="1" applyAlignment="1">
      <alignment vertical="center"/>
    </xf>
    <xf numFmtId="165" fontId="11" fillId="0" borderId="0" xfId="0" applyNumberFormat="1" applyFont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65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20" fontId="5" fillId="0" borderId="0" xfId="0" applyNumberFormat="1" applyFont="1"/>
    <xf numFmtId="0" fontId="5" fillId="0" borderId="0" xfId="0" applyFont="1"/>
    <xf numFmtId="165" fontId="5" fillId="0" borderId="0" xfId="0" applyNumberFormat="1" applyFont="1"/>
    <xf numFmtId="0" fontId="0" fillId="9" borderId="0" xfId="0" applyFill="1" applyAlignment="1">
      <alignment vertical="center"/>
    </xf>
    <xf numFmtId="20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20" fontId="0" fillId="6" borderId="8" xfId="0" applyNumberForma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0" fontId="5" fillId="9" borderId="0" xfId="0" applyNumberFormat="1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20" fontId="0" fillId="6" borderId="0" xfId="0" applyNumberFormat="1" applyFill="1" applyAlignment="1">
      <alignment vertical="center"/>
    </xf>
    <xf numFmtId="0" fontId="14" fillId="0" borderId="0" xfId="0" applyFont="1"/>
    <xf numFmtId="0" fontId="16" fillId="0" borderId="0" xfId="0" applyFont="1"/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3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14" fillId="6" borderId="0" xfId="0" applyFont="1" applyFill="1"/>
    <xf numFmtId="0" fontId="16" fillId="6" borderId="0" xfId="0" applyFont="1" applyFill="1"/>
    <xf numFmtId="0" fontId="0" fillId="6" borderId="0" xfId="0" applyFill="1"/>
    <xf numFmtId="0" fontId="29" fillId="0" borderId="0" xfId="0" applyFont="1"/>
    <xf numFmtId="20" fontId="0" fillId="10" borderId="6" xfId="0" applyNumberFormat="1" applyFill="1" applyBorder="1" applyAlignment="1">
      <alignment horizontal="center" vertical="center"/>
    </xf>
    <xf numFmtId="0" fontId="0" fillId="10" borderId="0" xfId="0" applyFill="1"/>
    <xf numFmtId="0" fontId="0" fillId="11" borderId="0" xfId="0" applyFill="1"/>
    <xf numFmtId="20" fontId="0" fillId="11" borderId="6" xfId="0" applyNumberFormat="1" applyFill="1" applyBorder="1" applyAlignment="1">
      <alignment horizontal="center" vertical="center"/>
    </xf>
    <xf numFmtId="20" fontId="0" fillId="11" borderId="9" xfId="0" applyNumberFormat="1" applyFill="1" applyBorder="1" applyAlignment="1">
      <alignment horizontal="center" vertical="center"/>
    </xf>
    <xf numFmtId="20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20" fontId="0" fillId="11" borderId="8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vertical="center"/>
    </xf>
    <xf numFmtId="20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6" fontId="0" fillId="11" borderId="0" xfId="0" applyNumberFormat="1" applyFill="1" applyAlignment="1">
      <alignment horizontal="center" vertical="center"/>
    </xf>
    <xf numFmtId="0" fontId="30" fillId="0" borderId="0" xfId="0" applyFont="1"/>
    <xf numFmtId="0" fontId="31" fillId="0" borderId="0" xfId="0" applyFont="1"/>
    <xf numFmtId="0" fontId="32" fillId="0" borderId="0" xfId="0" applyFont="1"/>
    <xf numFmtId="20" fontId="0" fillId="12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5" fontId="0" fillId="4" borderId="8" xfId="0" applyNumberForma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0" fillId="5" borderId="10" xfId="0" applyNumberForma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</cellXfs>
  <cellStyles count="1">
    <cellStyle name="Normal" xfId="0" builtinId="0"/>
  </cellStyles>
  <dxfs count="104"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BCDE-734D-4318-9D91-31EFA86CD080}">
  <dimension ref="A1:K41"/>
  <sheetViews>
    <sheetView workbookViewId="0">
      <selection sqref="A1:J42"/>
    </sheetView>
  </sheetViews>
  <sheetFormatPr baseColWidth="10" defaultRowHeight="15" outlineLevelCol="1"/>
  <cols>
    <col min="1" max="4" width="11.42578125" style="3"/>
    <col min="5" max="5" width="4.140625" customWidth="1"/>
    <col min="6" max="7" width="11.42578125" style="3"/>
    <col min="8" max="8" width="11.42578125" style="6"/>
    <col min="9" max="9" width="11.42578125" style="1" outlineLevel="1"/>
    <col min="10" max="11" width="11.42578125" style="1"/>
  </cols>
  <sheetData>
    <row r="1" spans="1:11" ht="28.5">
      <c r="A1" s="120" t="s">
        <v>0</v>
      </c>
      <c r="B1" s="120"/>
      <c r="C1" s="120"/>
      <c r="D1" s="120"/>
      <c r="E1" s="120"/>
      <c r="F1" s="120"/>
      <c r="G1" s="120"/>
      <c r="H1" s="120"/>
    </row>
    <row r="2" spans="1:11">
      <c r="A2" s="121" t="s">
        <v>1</v>
      </c>
      <c r="B2" s="121"/>
      <c r="C2" s="121"/>
      <c r="F2" s="4" t="s">
        <v>2</v>
      </c>
      <c r="G2" s="4" t="s">
        <v>3</v>
      </c>
      <c r="H2" s="5" t="s">
        <v>4</v>
      </c>
    </row>
    <row r="3" spans="1:11">
      <c r="A3" s="121"/>
      <c r="B3" s="121"/>
      <c r="C3" s="121"/>
      <c r="F3" s="4">
        <v>1</v>
      </c>
      <c r="G3" s="4">
        <v>1</v>
      </c>
      <c r="H3" s="5">
        <v>2022</v>
      </c>
    </row>
    <row r="4" spans="1:11" ht="15.75" thickBot="1"/>
    <row r="5" spans="1:11">
      <c r="A5" s="7" t="str">
        <f>TEXT(B5,"jjj")</f>
        <v>sam</v>
      </c>
      <c r="B5" s="8">
        <f>DATE(H3,G3,F3)</f>
        <v>43100</v>
      </c>
      <c r="C5" s="9"/>
      <c r="D5" s="9"/>
      <c r="E5" s="10"/>
      <c r="F5" s="9"/>
      <c r="G5" s="9"/>
      <c r="H5" s="11"/>
      <c r="I5" s="2">
        <f>H5</f>
        <v>0</v>
      </c>
      <c r="J5" s="2" t="str">
        <f>IF(A5="dim",I5,"")</f>
        <v/>
      </c>
      <c r="K5" s="2"/>
    </row>
    <row r="6" spans="1:11">
      <c r="A6" s="12" t="str">
        <f t="shared" ref="A6:A35" si="0">TEXT(B6,"jjj")</f>
        <v>dim</v>
      </c>
      <c r="B6" s="13">
        <f>B5+1</f>
        <v>43101</v>
      </c>
      <c r="E6" s="14"/>
      <c r="H6" s="15">
        <f>(G6-F6)+(D6-C6)</f>
        <v>0</v>
      </c>
      <c r="I6" s="2">
        <f>IF(A6="lun",H6,H6+I5)</f>
        <v>0</v>
      </c>
      <c r="J6" s="2">
        <f t="shared" ref="J6:J34" si="1">IF(A6="dim",I6,"")</f>
        <v>0</v>
      </c>
      <c r="K6" s="2"/>
    </row>
    <row r="7" spans="1:11">
      <c r="A7" s="12" t="str">
        <f t="shared" si="0"/>
        <v>lun</v>
      </c>
      <c r="B7" s="13">
        <f t="shared" ref="B7:B35" si="2">B6+1</f>
        <v>43102</v>
      </c>
      <c r="C7" s="16"/>
      <c r="D7" s="16"/>
      <c r="E7" s="17"/>
      <c r="F7" s="16"/>
      <c r="G7" s="16"/>
      <c r="H7" s="18"/>
      <c r="I7" s="2">
        <f t="shared" ref="I7:I35" si="3">IF(A7="lun",H7,H7+I6)</f>
        <v>0</v>
      </c>
      <c r="J7" s="2" t="str">
        <f t="shared" si="1"/>
        <v/>
      </c>
      <c r="K7" s="2"/>
    </row>
    <row r="8" spans="1:11">
      <c r="A8" s="12" t="str">
        <f t="shared" si="0"/>
        <v>mar</v>
      </c>
      <c r="B8" s="13">
        <f t="shared" si="2"/>
        <v>43103</v>
      </c>
      <c r="C8" s="16"/>
      <c r="D8" s="16"/>
      <c r="E8" s="17"/>
      <c r="F8" s="16"/>
      <c r="G8" s="16"/>
      <c r="H8" s="18"/>
      <c r="I8" s="2">
        <f t="shared" si="3"/>
        <v>0</v>
      </c>
      <c r="J8" s="2" t="str">
        <f t="shared" si="1"/>
        <v/>
      </c>
      <c r="K8" s="2"/>
    </row>
    <row r="9" spans="1:11">
      <c r="A9" s="12" t="str">
        <f t="shared" si="0"/>
        <v>mer</v>
      </c>
      <c r="B9" s="13">
        <f t="shared" si="2"/>
        <v>43104</v>
      </c>
      <c r="C9" s="16"/>
      <c r="D9" s="16"/>
      <c r="E9" s="17"/>
      <c r="F9" s="16"/>
      <c r="G9" s="16"/>
      <c r="H9" s="18"/>
      <c r="I9" s="2">
        <f t="shared" si="3"/>
        <v>0</v>
      </c>
      <c r="J9" s="2" t="str">
        <f t="shared" si="1"/>
        <v/>
      </c>
      <c r="K9" s="2"/>
    </row>
    <row r="10" spans="1:11">
      <c r="A10" s="12" t="str">
        <f t="shared" si="0"/>
        <v>jeu</v>
      </c>
      <c r="B10" s="13">
        <f t="shared" si="2"/>
        <v>43105</v>
      </c>
      <c r="C10" s="16"/>
      <c r="D10" s="16"/>
      <c r="E10" s="17"/>
      <c r="F10" s="16"/>
      <c r="G10" s="16"/>
      <c r="H10" s="18"/>
      <c r="I10" s="2">
        <f t="shared" si="3"/>
        <v>0</v>
      </c>
      <c r="J10" s="2" t="str">
        <f t="shared" si="1"/>
        <v/>
      </c>
      <c r="K10" s="2"/>
    </row>
    <row r="11" spans="1:11">
      <c r="A11" s="12" t="str">
        <f t="shared" si="0"/>
        <v>ven</v>
      </c>
      <c r="B11" s="13">
        <f t="shared" si="2"/>
        <v>43106</v>
      </c>
      <c r="C11" s="19"/>
      <c r="D11" s="19"/>
      <c r="E11" s="20"/>
      <c r="F11" s="19"/>
      <c r="G11" s="19"/>
      <c r="H11" s="18"/>
      <c r="I11" s="2">
        <f t="shared" si="3"/>
        <v>0</v>
      </c>
      <c r="J11" s="2" t="str">
        <f t="shared" si="1"/>
        <v/>
      </c>
      <c r="K11" s="2"/>
    </row>
    <row r="12" spans="1:11">
      <c r="A12" s="12" t="str">
        <f t="shared" si="0"/>
        <v>sam</v>
      </c>
      <c r="B12" s="13">
        <f t="shared" si="2"/>
        <v>43107</v>
      </c>
      <c r="E12" s="14"/>
      <c r="H12" s="18">
        <f t="shared" ref="H12:H35" si="4">(D12-C12)+(G12-F12)</f>
        <v>0</v>
      </c>
      <c r="I12" s="2">
        <f t="shared" si="3"/>
        <v>0</v>
      </c>
      <c r="J12" s="2" t="str">
        <f t="shared" si="1"/>
        <v/>
      </c>
      <c r="K12" s="2"/>
    </row>
    <row r="13" spans="1:11">
      <c r="A13" s="12" t="str">
        <f t="shared" si="0"/>
        <v>dim</v>
      </c>
      <c r="B13" s="13">
        <f t="shared" si="2"/>
        <v>43108</v>
      </c>
      <c r="E13" s="14"/>
      <c r="H13" s="18">
        <f t="shared" si="4"/>
        <v>0</v>
      </c>
      <c r="I13" s="2">
        <f t="shared" si="3"/>
        <v>0</v>
      </c>
      <c r="J13" s="2">
        <f t="shared" si="1"/>
        <v>0</v>
      </c>
      <c r="K13" s="2"/>
    </row>
    <row r="14" spans="1:11">
      <c r="A14" s="12" t="str">
        <f t="shared" si="0"/>
        <v>lun</v>
      </c>
      <c r="B14" s="13">
        <f t="shared" si="2"/>
        <v>43109</v>
      </c>
      <c r="C14" s="16"/>
      <c r="D14" s="16"/>
      <c r="E14" s="17"/>
      <c r="F14" s="16"/>
      <c r="G14" s="16"/>
      <c r="H14" s="18">
        <f t="shared" si="4"/>
        <v>0</v>
      </c>
      <c r="I14" s="2">
        <f t="shared" si="3"/>
        <v>0</v>
      </c>
      <c r="J14" s="2" t="str">
        <f t="shared" si="1"/>
        <v/>
      </c>
      <c r="K14" s="2"/>
    </row>
    <row r="15" spans="1:11">
      <c r="A15" s="12" t="str">
        <f t="shared" si="0"/>
        <v>mar</v>
      </c>
      <c r="B15" s="13">
        <f t="shared" si="2"/>
        <v>43110</v>
      </c>
      <c r="C15" s="19"/>
      <c r="D15" s="19"/>
      <c r="E15" s="20"/>
      <c r="F15" s="19"/>
      <c r="G15" s="19"/>
      <c r="H15" s="18">
        <f t="shared" si="4"/>
        <v>0</v>
      </c>
      <c r="I15" s="2">
        <f t="shared" si="3"/>
        <v>0</v>
      </c>
      <c r="J15" s="2" t="str">
        <f t="shared" si="1"/>
        <v/>
      </c>
      <c r="K15" s="2"/>
    </row>
    <row r="16" spans="1:11">
      <c r="A16" s="12" t="str">
        <f t="shared" si="0"/>
        <v>mer</v>
      </c>
      <c r="B16" s="13">
        <f t="shared" si="2"/>
        <v>43111</v>
      </c>
      <c r="C16" s="16"/>
      <c r="D16" s="16"/>
      <c r="E16" s="17"/>
      <c r="F16" s="16"/>
      <c r="G16" s="16"/>
      <c r="H16" s="18">
        <f t="shared" si="4"/>
        <v>0</v>
      </c>
      <c r="I16" s="2">
        <f t="shared" si="3"/>
        <v>0</v>
      </c>
      <c r="J16" s="2" t="str">
        <f t="shared" si="1"/>
        <v/>
      </c>
      <c r="K16" s="2"/>
    </row>
    <row r="17" spans="1:11">
      <c r="A17" s="12" t="str">
        <f t="shared" si="0"/>
        <v>jeu</v>
      </c>
      <c r="B17" s="13">
        <f t="shared" si="2"/>
        <v>43112</v>
      </c>
      <c r="C17" s="19"/>
      <c r="D17" s="19"/>
      <c r="E17" s="20"/>
      <c r="F17" s="19"/>
      <c r="G17" s="19"/>
      <c r="H17" s="18">
        <f t="shared" si="4"/>
        <v>0</v>
      </c>
      <c r="I17" s="2">
        <f t="shared" si="3"/>
        <v>0</v>
      </c>
      <c r="J17" s="2" t="str">
        <f t="shared" si="1"/>
        <v/>
      </c>
      <c r="K17" s="2"/>
    </row>
    <row r="18" spans="1:11">
      <c r="A18" s="12" t="str">
        <f t="shared" si="0"/>
        <v>ven</v>
      </c>
      <c r="B18" s="13">
        <f t="shared" si="2"/>
        <v>43113</v>
      </c>
      <c r="C18" s="19"/>
      <c r="D18" s="19"/>
      <c r="E18" s="20"/>
      <c r="F18" s="19"/>
      <c r="G18" s="19"/>
      <c r="H18" s="18">
        <f t="shared" si="4"/>
        <v>0</v>
      </c>
      <c r="I18" s="2">
        <f t="shared" si="3"/>
        <v>0</v>
      </c>
      <c r="J18" s="2" t="str">
        <f t="shared" si="1"/>
        <v/>
      </c>
      <c r="K18" s="2"/>
    </row>
    <row r="19" spans="1:11">
      <c r="A19" s="12" t="str">
        <f t="shared" si="0"/>
        <v>sam</v>
      </c>
      <c r="B19" s="13">
        <f t="shared" si="2"/>
        <v>43114</v>
      </c>
      <c r="E19" s="14"/>
      <c r="H19" s="18">
        <f t="shared" si="4"/>
        <v>0</v>
      </c>
      <c r="I19" s="2">
        <f t="shared" si="3"/>
        <v>0</v>
      </c>
      <c r="J19" s="2" t="str">
        <f t="shared" si="1"/>
        <v/>
      </c>
      <c r="K19" s="2"/>
    </row>
    <row r="20" spans="1:11">
      <c r="A20" s="12" t="str">
        <f t="shared" si="0"/>
        <v>dim</v>
      </c>
      <c r="B20" s="13">
        <f t="shared" si="2"/>
        <v>43115</v>
      </c>
      <c r="E20" s="14"/>
      <c r="H20" s="18">
        <f t="shared" si="4"/>
        <v>0</v>
      </c>
      <c r="I20" s="2">
        <f t="shared" si="3"/>
        <v>0</v>
      </c>
      <c r="J20" s="2">
        <f t="shared" si="1"/>
        <v>0</v>
      </c>
      <c r="K20" s="2"/>
    </row>
    <row r="21" spans="1:11">
      <c r="A21" s="12" t="str">
        <f t="shared" si="0"/>
        <v>lun</v>
      </c>
      <c r="B21" s="13">
        <f t="shared" si="2"/>
        <v>43116</v>
      </c>
      <c r="C21" s="16"/>
      <c r="E21" s="17"/>
      <c r="H21" s="18">
        <f t="shared" si="4"/>
        <v>0</v>
      </c>
      <c r="I21" s="2">
        <f t="shared" si="3"/>
        <v>0</v>
      </c>
      <c r="J21" s="2" t="str">
        <f t="shared" si="1"/>
        <v/>
      </c>
      <c r="K21" s="2"/>
    </row>
    <row r="22" spans="1:11">
      <c r="A22" s="12" t="str">
        <f t="shared" si="0"/>
        <v>mar</v>
      </c>
      <c r="B22" s="13">
        <f t="shared" si="2"/>
        <v>43117</v>
      </c>
      <c r="C22" s="16"/>
      <c r="D22" s="16"/>
      <c r="E22" s="17"/>
      <c r="F22" s="16"/>
      <c r="G22" s="16"/>
      <c r="H22" s="18">
        <f t="shared" si="4"/>
        <v>0</v>
      </c>
      <c r="I22" s="2">
        <f t="shared" si="3"/>
        <v>0</v>
      </c>
      <c r="J22" s="2" t="str">
        <f t="shared" si="1"/>
        <v/>
      </c>
      <c r="K22" s="2"/>
    </row>
    <row r="23" spans="1:11">
      <c r="A23" s="12" t="str">
        <f t="shared" si="0"/>
        <v>mer</v>
      </c>
      <c r="B23" s="13">
        <f t="shared" si="2"/>
        <v>43118</v>
      </c>
      <c r="C23" s="16"/>
      <c r="D23" s="16"/>
      <c r="E23" s="17"/>
      <c r="F23" s="16"/>
      <c r="G23" s="16"/>
      <c r="H23" s="18">
        <f t="shared" si="4"/>
        <v>0</v>
      </c>
      <c r="I23" s="2">
        <f t="shared" si="3"/>
        <v>0</v>
      </c>
      <c r="J23" s="2" t="str">
        <f t="shared" si="1"/>
        <v/>
      </c>
      <c r="K23" s="2"/>
    </row>
    <row r="24" spans="1:11">
      <c r="A24" s="12" t="str">
        <f t="shared" si="0"/>
        <v>jeu</v>
      </c>
      <c r="B24" s="13">
        <f t="shared" si="2"/>
        <v>43119</v>
      </c>
      <c r="C24" s="16"/>
      <c r="D24" s="16"/>
      <c r="E24" s="17"/>
      <c r="F24" s="16"/>
      <c r="G24" s="16"/>
      <c r="H24" s="18">
        <f t="shared" si="4"/>
        <v>0</v>
      </c>
      <c r="I24" s="2">
        <f t="shared" si="3"/>
        <v>0</v>
      </c>
      <c r="J24" s="2" t="str">
        <f t="shared" si="1"/>
        <v/>
      </c>
      <c r="K24" s="2"/>
    </row>
    <row r="25" spans="1:11">
      <c r="A25" s="12" t="str">
        <f t="shared" si="0"/>
        <v>ven</v>
      </c>
      <c r="B25" s="13">
        <f t="shared" si="2"/>
        <v>43120</v>
      </c>
      <c r="C25" s="16"/>
      <c r="D25" s="16"/>
      <c r="E25" s="17"/>
      <c r="F25" s="16"/>
      <c r="G25" s="16"/>
      <c r="H25" s="18">
        <f t="shared" si="4"/>
        <v>0</v>
      </c>
      <c r="I25" s="2">
        <f t="shared" si="3"/>
        <v>0</v>
      </c>
      <c r="J25" s="2" t="str">
        <f t="shared" si="1"/>
        <v/>
      </c>
      <c r="K25" s="2"/>
    </row>
    <row r="26" spans="1:11">
      <c r="A26" s="12" t="str">
        <f t="shared" si="0"/>
        <v>sam</v>
      </c>
      <c r="B26" s="13">
        <f t="shared" si="2"/>
        <v>43121</v>
      </c>
      <c r="E26" s="14"/>
      <c r="H26" s="18">
        <f t="shared" si="4"/>
        <v>0</v>
      </c>
      <c r="I26" s="2">
        <f t="shared" si="3"/>
        <v>0</v>
      </c>
      <c r="J26" s="2" t="str">
        <f t="shared" si="1"/>
        <v/>
      </c>
      <c r="K26" s="2"/>
    </row>
    <row r="27" spans="1:11">
      <c r="A27" s="12" t="str">
        <f t="shared" si="0"/>
        <v>dim</v>
      </c>
      <c r="B27" s="13">
        <f t="shared" si="2"/>
        <v>43122</v>
      </c>
      <c r="E27" s="14"/>
      <c r="H27" s="18">
        <f t="shared" si="4"/>
        <v>0</v>
      </c>
      <c r="I27" s="2">
        <f t="shared" si="3"/>
        <v>0</v>
      </c>
      <c r="J27" s="2">
        <f t="shared" si="1"/>
        <v>0</v>
      </c>
      <c r="K27" s="2"/>
    </row>
    <row r="28" spans="1:11">
      <c r="A28" s="12" t="str">
        <f t="shared" si="0"/>
        <v>lun</v>
      </c>
      <c r="B28" s="13">
        <f t="shared" si="2"/>
        <v>43123</v>
      </c>
      <c r="C28" s="19"/>
      <c r="D28" s="19"/>
      <c r="E28" s="20"/>
      <c r="F28" s="19"/>
      <c r="G28" s="19"/>
      <c r="H28" s="18">
        <f t="shared" si="4"/>
        <v>0</v>
      </c>
      <c r="I28" s="2">
        <f t="shared" si="3"/>
        <v>0</v>
      </c>
      <c r="J28" s="2" t="str">
        <f t="shared" si="1"/>
        <v/>
      </c>
      <c r="K28" s="2"/>
    </row>
    <row r="29" spans="1:11">
      <c r="A29" s="12" t="str">
        <f t="shared" si="0"/>
        <v>mar</v>
      </c>
      <c r="B29" s="13">
        <f t="shared" si="2"/>
        <v>43124</v>
      </c>
      <c r="C29" s="16"/>
      <c r="D29" s="16"/>
      <c r="E29" s="17"/>
      <c r="F29" s="16"/>
      <c r="G29" s="16"/>
      <c r="H29" s="18">
        <f t="shared" si="4"/>
        <v>0</v>
      </c>
      <c r="I29" s="2">
        <f t="shared" si="3"/>
        <v>0</v>
      </c>
      <c r="J29" s="2" t="str">
        <f t="shared" si="1"/>
        <v/>
      </c>
      <c r="K29" s="2"/>
    </row>
    <row r="30" spans="1:11">
      <c r="A30" s="12" t="str">
        <f t="shared" si="0"/>
        <v>mer</v>
      </c>
      <c r="B30" s="13">
        <f t="shared" si="2"/>
        <v>43125</v>
      </c>
      <c r="C30" s="16"/>
      <c r="D30" s="16"/>
      <c r="E30" s="17"/>
      <c r="F30" s="16"/>
      <c r="G30" s="16"/>
      <c r="H30" s="18">
        <f t="shared" si="4"/>
        <v>0</v>
      </c>
      <c r="I30" s="2">
        <f t="shared" si="3"/>
        <v>0</v>
      </c>
      <c r="J30" s="2" t="str">
        <f t="shared" si="1"/>
        <v/>
      </c>
      <c r="K30" s="2"/>
    </row>
    <row r="31" spans="1:11">
      <c r="A31" s="12" t="str">
        <f t="shared" si="0"/>
        <v>jeu</v>
      </c>
      <c r="B31" s="13">
        <f t="shared" si="2"/>
        <v>43126</v>
      </c>
      <c r="C31" s="16"/>
      <c r="D31" s="16"/>
      <c r="E31" s="17"/>
      <c r="F31" s="16"/>
      <c r="G31" s="16"/>
      <c r="H31" s="18">
        <f t="shared" si="4"/>
        <v>0</v>
      </c>
      <c r="I31" s="2">
        <f t="shared" si="3"/>
        <v>0</v>
      </c>
      <c r="J31" s="2" t="str">
        <f t="shared" si="1"/>
        <v/>
      </c>
      <c r="K31" s="2"/>
    </row>
    <row r="32" spans="1:11">
      <c r="A32" s="12" t="str">
        <f t="shared" si="0"/>
        <v>ven</v>
      </c>
      <c r="B32" s="13">
        <f t="shared" si="2"/>
        <v>43127</v>
      </c>
      <c r="E32" s="17"/>
      <c r="H32" s="18">
        <f t="shared" si="4"/>
        <v>0</v>
      </c>
      <c r="I32" s="2">
        <f t="shared" si="3"/>
        <v>0</v>
      </c>
      <c r="J32" s="2" t="str">
        <f t="shared" si="1"/>
        <v/>
      </c>
      <c r="K32" s="2"/>
    </row>
    <row r="33" spans="1:11">
      <c r="A33" s="12" t="str">
        <f t="shared" si="0"/>
        <v>sam</v>
      </c>
      <c r="B33" s="13">
        <f>B32+1</f>
        <v>43128</v>
      </c>
      <c r="E33" s="14"/>
      <c r="H33" s="18">
        <f t="shared" si="4"/>
        <v>0</v>
      </c>
      <c r="I33" s="2">
        <f t="shared" si="3"/>
        <v>0</v>
      </c>
      <c r="J33" s="2" t="str">
        <f t="shared" si="1"/>
        <v/>
      </c>
      <c r="K33" s="2"/>
    </row>
    <row r="34" spans="1:11">
      <c r="A34" s="12" t="str">
        <f t="shared" si="0"/>
        <v>dim</v>
      </c>
      <c r="B34" s="13">
        <f t="shared" si="2"/>
        <v>43129</v>
      </c>
      <c r="E34" s="14"/>
      <c r="H34" s="18">
        <f t="shared" si="4"/>
        <v>0</v>
      </c>
      <c r="I34" s="2">
        <f t="shared" si="3"/>
        <v>0</v>
      </c>
      <c r="J34" s="2">
        <f t="shared" si="1"/>
        <v>0</v>
      </c>
      <c r="K34" s="2"/>
    </row>
    <row r="35" spans="1:11" ht="15.75" thickBot="1">
      <c r="A35" s="21" t="str">
        <f t="shared" si="0"/>
        <v>lun</v>
      </c>
      <c r="B35" s="22">
        <f t="shared" si="2"/>
        <v>43130</v>
      </c>
      <c r="C35" s="23"/>
      <c r="D35" s="23"/>
      <c r="E35" s="24"/>
      <c r="F35" s="23"/>
      <c r="G35" s="23"/>
      <c r="H35" s="25">
        <f t="shared" si="4"/>
        <v>0</v>
      </c>
      <c r="I35" s="2">
        <f t="shared" si="3"/>
        <v>0</v>
      </c>
      <c r="J35" s="2">
        <f>I35</f>
        <v>0</v>
      </c>
      <c r="K35" s="2"/>
    </row>
    <row r="36" spans="1:11" ht="15.75" thickBot="1"/>
    <row r="37" spans="1:11">
      <c r="G37" s="122">
        <f>SUM(J5:J35)</f>
        <v>0</v>
      </c>
      <c r="H37" s="123"/>
      <c r="I37" s="123"/>
      <c r="J37" s="124"/>
      <c r="K37" s="26"/>
    </row>
    <row r="38" spans="1:11" ht="15.75" thickBot="1">
      <c r="G38" s="125"/>
      <c r="H38" s="126"/>
      <c r="I38" s="126"/>
      <c r="J38" s="127"/>
      <c r="K38" s="26"/>
    </row>
    <row r="39" spans="1:11" ht="15.75" thickBot="1">
      <c r="A39" s="27"/>
      <c r="B39" s="3" t="s">
        <v>5</v>
      </c>
    </row>
    <row r="40" spans="1:11">
      <c r="G40" s="128">
        <f>G37-L37</f>
        <v>0</v>
      </c>
      <c r="H40" s="129"/>
      <c r="I40" s="129"/>
      <c r="J40" s="130"/>
      <c r="K40" s="26"/>
    </row>
    <row r="41" spans="1:11" ht="15.75" thickBot="1">
      <c r="A41" s="28"/>
      <c r="B41" s="3" t="s">
        <v>6</v>
      </c>
      <c r="G41" s="131"/>
      <c r="H41" s="132"/>
      <c r="I41" s="132"/>
      <c r="J41" s="133"/>
      <c r="K41" s="26"/>
    </row>
  </sheetData>
  <mergeCells count="4">
    <mergeCell ref="A1:H1"/>
    <mergeCell ref="A2:C3"/>
    <mergeCell ref="G37:J38"/>
    <mergeCell ref="G40:J41"/>
  </mergeCells>
  <conditionalFormatting sqref="A6:H10 A11:C11 H11 A12:H14 A15:C15 H15 A16:H16 A17:C18 H17:H18 A19:H27 A28:C28 H28 A29:H35">
    <cfRule type="expression" dxfId="103" priority="13">
      <formula>($A6="sam")</formula>
    </cfRule>
    <cfRule type="expression" dxfId="102" priority="14">
      <formula>($A6="dim")</formula>
    </cfRule>
  </conditionalFormatting>
  <conditionalFormatting sqref="C5:D5">
    <cfRule type="expression" dxfId="101" priority="7">
      <formula>($A5="sam")</formula>
    </cfRule>
    <cfRule type="expression" dxfId="100" priority="8">
      <formula>($A5="dim")</formula>
    </cfRule>
  </conditionalFormatting>
  <conditionalFormatting sqref="F5:G5">
    <cfRule type="expression" dxfId="99" priority="1">
      <formula>($A5="sam")</formula>
    </cfRule>
    <cfRule type="expression" dxfId="98" priority="2">
      <formula>($A5="dim")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opLeftCell="A15" workbookViewId="0">
      <selection activeCell="Q34" sqref="Q34"/>
    </sheetView>
  </sheetViews>
  <sheetFormatPr baseColWidth="10" defaultColWidth="9.140625" defaultRowHeight="15"/>
  <cols>
    <col min="2" max="2" width="11.42578125" customWidth="1"/>
    <col min="3" max="3" width="9.140625" style="3"/>
    <col min="4" max="4" width="9.140625" style="6"/>
    <col min="5" max="5" width="3" customWidth="1"/>
    <col min="6" max="7" width="9.140625" style="6"/>
    <col min="8" max="8" width="20" bestFit="1" customWidth="1"/>
    <col min="11" max="11" width="9.140625" style="32"/>
    <col min="12" max="13" width="9.140625" style="3"/>
  </cols>
  <sheetData>
    <row r="1" spans="1:16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1"/>
      <c r="K1" s="31"/>
      <c r="L1" s="26"/>
    </row>
    <row r="2" spans="1:16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1"/>
      <c r="K2" s="31"/>
      <c r="L2" s="26"/>
    </row>
    <row r="3" spans="1:16">
      <c r="A3" s="121"/>
      <c r="B3" s="121"/>
      <c r="C3" s="121"/>
      <c r="D3" s="3"/>
      <c r="F3" s="4">
        <v>1</v>
      </c>
      <c r="G3" s="4">
        <v>1</v>
      </c>
      <c r="H3" s="5">
        <v>2023</v>
      </c>
      <c r="I3" s="1"/>
      <c r="J3" s="1"/>
      <c r="K3" s="31"/>
      <c r="L3" s="26"/>
    </row>
    <row r="4" spans="1:16" ht="15.75" thickBot="1">
      <c r="A4" s="3"/>
      <c r="B4" s="3"/>
      <c r="D4" s="3"/>
      <c r="F4" s="3"/>
      <c r="G4" s="3"/>
      <c r="H4" s="6"/>
      <c r="I4" s="1"/>
      <c r="J4" s="1"/>
      <c r="K4" s="31"/>
      <c r="L4" s="26"/>
    </row>
    <row r="5" spans="1:16">
      <c r="A5" s="7" t="str">
        <f>TEXT(B5,"jjj")</f>
        <v>dim</v>
      </c>
      <c r="B5" s="8">
        <f>DATE(H3,G3,F3)</f>
        <v>43465</v>
      </c>
      <c r="C5" s="9"/>
      <c r="D5" s="9"/>
      <c r="E5" s="10"/>
      <c r="F5" s="9"/>
      <c r="G5" s="9"/>
      <c r="H5" s="11"/>
      <c r="I5" s="2">
        <f>H5</f>
        <v>0</v>
      </c>
      <c r="J5" s="2">
        <f>IF(A5="dim",I5,"")</f>
        <v>0</v>
      </c>
      <c r="K5" s="30"/>
      <c r="L5" s="26"/>
    </row>
    <row r="6" spans="1:16">
      <c r="A6" s="12" t="str">
        <f t="shared" ref="A6:A35" si="0">TEXT(B6,"jjj")</f>
        <v>lun</v>
      </c>
      <c r="B6" s="13">
        <f>B5+1</f>
        <v>43466</v>
      </c>
      <c r="C6" s="16">
        <v>0.25</v>
      </c>
      <c r="D6" s="16">
        <v>0.5</v>
      </c>
      <c r="E6" s="17"/>
      <c r="F6" s="16">
        <v>0.54166666666666663</v>
      </c>
      <c r="G6" s="16">
        <v>0.75763888888888886</v>
      </c>
      <c r="H6" s="29">
        <f t="shared" ref="H6:H11" si="1">(G6-F6)+(D6-C6)</f>
        <v>0.46597222222222223</v>
      </c>
      <c r="I6" s="2">
        <f>IF(A6="lun",H6,H6+I5)</f>
        <v>0.46597222222222223</v>
      </c>
      <c r="J6" s="2" t="str">
        <f t="shared" ref="J6:J34" si="2">IF(A6="dim",I6,"")</f>
        <v/>
      </c>
      <c r="K6" s="30"/>
      <c r="L6" s="26"/>
    </row>
    <row r="7" spans="1:16">
      <c r="A7" s="12" t="str">
        <f t="shared" si="0"/>
        <v>mar</v>
      </c>
      <c r="B7" s="13">
        <f t="shared" ref="B7:B35" si="3">B6+1</f>
        <v>43467</v>
      </c>
      <c r="C7" s="16">
        <v>0.29166666666666669</v>
      </c>
      <c r="D7" s="16">
        <v>0.5</v>
      </c>
      <c r="E7" s="17"/>
      <c r="F7" s="16">
        <v>0.54166666666666663</v>
      </c>
      <c r="G7" s="16">
        <v>0.75763888888888886</v>
      </c>
      <c r="H7" s="29">
        <f t="shared" si="1"/>
        <v>0.42430555555555555</v>
      </c>
      <c r="I7" s="2">
        <f t="shared" ref="I7:I35" si="4">IF(A7="lun",H7,H7+I6)</f>
        <v>0.89027777777777772</v>
      </c>
      <c r="J7" s="2" t="str">
        <f t="shared" si="2"/>
        <v/>
      </c>
      <c r="K7" s="30"/>
      <c r="L7" s="26"/>
    </row>
    <row r="8" spans="1:16">
      <c r="A8" s="12" t="str">
        <f t="shared" si="0"/>
        <v>mer</v>
      </c>
      <c r="B8" s="13">
        <f t="shared" si="3"/>
        <v>43468</v>
      </c>
      <c r="C8" s="136"/>
      <c r="D8" s="136"/>
      <c r="E8" s="136"/>
      <c r="F8" s="136"/>
      <c r="G8" s="136"/>
      <c r="H8" s="29">
        <f t="shared" si="1"/>
        <v>0</v>
      </c>
      <c r="I8" s="2">
        <f t="shared" si="4"/>
        <v>0.89027777777777772</v>
      </c>
      <c r="J8" s="2" t="str">
        <f t="shared" si="2"/>
        <v/>
      </c>
      <c r="K8" s="30"/>
      <c r="L8" s="26"/>
    </row>
    <row r="9" spans="1:16">
      <c r="A9" s="12" t="str">
        <f t="shared" si="0"/>
        <v>jeu</v>
      </c>
      <c r="B9" s="13">
        <f t="shared" si="3"/>
        <v>43469</v>
      </c>
      <c r="C9" s="136"/>
      <c r="D9" s="136"/>
      <c r="E9" s="136"/>
      <c r="F9" s="136"/>
      <c r="G9" s="136"/>
      <c r="H9" s="29">
        <f t="shared" si="1"/>
        <v>0</v>
      </c>
      <c r="I9" s="2">
        <f t="shared" si="4"/>
        <v>0.89027777777777772</v>
      </c>
      <c r="J9" s="2" t="str">
        <f t="shared" si="2"/>
        <v/>
      </c>
      <c r="K9" s="30"/>
      <c r="L9" s="26"/>
      <c r="P9" s="33"/>
    </row>
    <row r="10" spans="1:16">
      <c r="A10" s="12" t="str">
        <f t="shared" si="0"/>
        <v>ven</v>
      </c>
      <c r="B10" s="13">
        <f t="shared" si="3"/>
        <v>43470</v>
      </c>
      <c r="C10" s="16">
        <v>0.33819444444444446</v>
      </c>
      <c r="D10" s="16">
        <v>0.5</v>
      </c>
      <c r="E10" s="44"/>
      <c r="F10" s="16">
        <v>0.54166666666666663</v>
      </c>
      <c r="G10" s="16">
        <v>0.74097222222222225</v>
      </c>
      <c r="H10" s="29">
        <f t="shared" si="1"/>
        <v>0.36111111111111116</v>
      </c>
      <c r="I10" s="2">
        <f t="shared" si="4"/>
        <v>1.2513888888888889</v>
      </c>
      <c r="J10" s="2" t="str">
        <f t="shared" si="2"/>
        <v/>
      </c>
      <c r="K10" s="30"/>
      <c r="L10" s="26"/>
    </row>
    <row r="11" spans="1:16">
      <c r="A11" s="12" t="str">
        <f t="shared" si="0"/>
        <v>sam</v>
      </c>
      <c r="B11" s="13">
        <f t="shared" si="3"/>
        <v>43471</v>
      </c>
      <c r="C11" s="16"/>
      <c r="D11" s="44"/>
      <c r="E11" s="20"/>
      <c r="F11" s="44"/>
      <c r="G11" s="44"/>
      <c r="H11" s="29">
        <f t="shared" si="1"/>
        <v>0</v>
      </c>
      <c r="I11" s="2">
        <f t="shared" si="4"/>
        <v>1.2513888888888889</v>
      </c>
      <c r="J11" s="2" t="str">
        <f t="shared" si="2"/>
        <v/>
      </c>
      <c r="K11" s="30"/>
      <c r="L11" s="26"/>
    </row>
    <row r="12" spans="1:16">
      <c r="A12" s="12" t="str">
        <f t="shared" si="0"/>
        <v>dim</v>
      </c>
      <c r="B12" s="13">
        <f t="shared" si="3"/>
        <v>43472</v>
      </c>
      <c r="D12" s="3"/>
      <c r="E12" s="14"/>
      <c r="F12" s="3"/>
      <c r="G12" s="3"/>
      <c r="H12" s="18">
        <f t="shared" ref="H12:H35" si="5">(D12-C12)+(G12-F12)</f>
        <v>0</v>
      </c>
      <c r="I12" s="2">
        <f t="shared" si="4"/>
        <v>1.2513888888888889</v>
      </c>
      <c r="J12" s="2">
        <f t="shared" si="2"/>
        <v>1.2513888888888889</v>
      </c>
      <c r="K12" s="66">
        <v>1.4583333333333333</v>
      </c>
      <c r="L12" s="72">
        <f>SUM(J12-K12)</f>
        <v>-0.20694444444444438</v>
      </c>
      <c r="M12" s="73"/>
    </row>
    <row r="13" spans="1:16">
      <c r="A13" s="12" t="str">
        <f t="shared" si="0"/>
        <v>lun</v>
      </c>
      <c r="B13" s="13">
        <f t="shared" si="3"/>
        <v>43473</v>
      </c>
      <c r="C13" s="16">
        <v>0.30208333333333331</v>
      </c>
      <c r="D13" s="16">
        <v>0.5</v>
      </c>
      <c r="E13" s="17"/>
      <c r="F13" s="16">
        <v>0.54166666666666663</v>
      </c>
      <c r="G13" s="16">
        <v>0.68541666666666667</v>
      </c>
      <c r="H13" s="18">
        <f t="shared" si="5"/>
        <v>0.34166666666666673</v>
      </c>
      <c r="I13" s="2">
        <f t="shared" si="4"/>
        <v>0.34166666666666673</v>
      </c>
      <c r="J13" s="2" t="str">
        <f t="shared" si="2"/>
        <v/>
      </c>
      <c r="K13" s="30"/>
      <c r="L13" s="72"/>
      <c r="M13" s="74"/>
    </row>
    <row r="14" spans="1:16">
      <c r="A14" s="12" t="str">
        <f t="shared" si="0"/>
        <v>mar</v>
      </c>
      <c r="B14" s="13">
        <f t="shared" si="3"/>
        <v>43474</v>
      </c>
      <c r="C14" s="16">
        <v>0.30416666666666664</v>
      </c>
      <c r="D14" s="16">
        <v>0.5</v>
      </c>
      <c r="E14" s="20"/>
      <c r="F14" s="16">
        <v>0.54166666666666663</v>
      </c>
      <c r="G14" s="16">
        <v>0.7729166666666667</v>
      </c>
      <c r="H14" s="18">
        <f t="shared" si="5"/>
        <v>0.42708333333333343</v>
      </c>
      <c r="I14" s="2">
        <f t="shared" si="4"/>
        <v>0.76875000000000016</v>
      </c>
      <c r="J14" s="2" t="str">
        <f t="shared" si="2"/>
        <v/>
      </c>
      <c r="K14" s="30"/>
      <c r="L14" s="72"/>
      <c r="M14" s="73"/>
    </row>
    <row r="15" spans="1:16">
      <c r="A15" s="12" t="str">
        <f t="shared" si="0"/>
        <v>mer</v>
      </c>
      <c r="B15" s="13">
        <f t="shared" si="3"/>
        <v>43475</v>
      </c>
      <c r="C15" s="16">
        <v>0.30277777777777776</v>
      </c>
      <c r="D15" s="16">
        <v>0.5</v>
      </c>
      <c r="E15" s="17"/>
      <c r="F15" s="16">
        <v>0.54166666666666663</v>
      </c>
      <c r="G15" s="16">
        <v>0.74791666666666667</v>
      </c>
      <c r="H15" s="18">
        <f t="shared" si="5"/>
        <v>0.40347222222222229</v>
      </c>
      <c r="I15" s="2">
        <f t="shared" si="4"/>
        <v>1.1722222222222225</v>
      </c>
      <c r="J15" s="2" t="str">
        <f t="shared" si="2"/>
        <v/>
      </c>
      <c r="K15" s="30"/>
      <c r="L15" s="72"/>
      <c r="M15" s="73"/>
    </row>
    <row r="16" spans="1:16">
      <c r="A16" s="12" t="str">
        <f t="shared" si="0"/>
        <v>jeu</v>
      </c>
      <c r="B16" s="13">
        <f t="shared" si="3"/>
        <v>43476</v>
      </c>
      <c r="C16" s="16">
        <v>0.3215277777777778</v>
      </c>
      <c r="D16" s="16">
        <v>0.5</v>
      </c>
      <c r="E16" s="20"/>
      <c r="F16" s="16">
        <v>0.54166666666666663</v>
      </c>
      <c r="G16" s="16">
        <v>0.73333333333333339</v>
      </c>
      <c r="H16" s="18">
        <f t="shared" si="5"/>
        <v>0.37013888888888896</v>
      </c>
      <c r="I16" s="2">
        <f t="shared" si="4"/>
        <v>1.5423611111111115</v>
      </c>
      <c r="J16" s="2" t="str">
        <f t="shared" si="2"/>
        <v/>
      </c>
      <c r="K16" s="30"/>
      <c r="L16" s="72"/>
      <c r="M16" s="73"/>
    </row>
    <row r="17" spans="1:13">
      <c r="A17" s="12" t="str">
        <f t="shared" si="0"/>
        <v>ven</v>
      </c>
      <c r="B17" s="13">
        <f t="shared" si="3"/>
        <v>43477</v>
      </c>
      <c r="C17" s="137"/>
      <c r="D17" s="137"/>
      <c r="E17" s="137"/>
      <c r="F17" s="137"/>
      <c r="G17" s="137"/>
      <c r="H17" s="18">
        <f t="shared" si="5"/>
        <v>0</v>
      </c>
      <c r="I17" s="2">
        <f t="shared" si="4"/>
        <v>1.5423611111111115</v>
      </c>
      <c r="J17" s="2" t="str">
        <f t="shared" si="2"/>
        <v/>
      </c>
      <c r="K17" s="30"/>
      <c r="L17" s="72"/>
      <c r="M17" s="73"/>
    </row>
    <row r="18" spans="1:13">
      <c r="A18" s="12" t="str">
        <f t="shared" si="0"/>
        <v>sam</v>
      </c>
      <c r="B18" s="13">
        <f t="shared" si="3"/>
        <v>43478</v>
      </c>
      <c r="C18" s="137"/>
      <c r="D18" s="137"/>
      <c r="E18" s="137"/>
      <c r="F18" s="137"/>
      <c r="G18" s="137"/>
      <c r="H18" s="18">
        <f t="shared" si="5"/>
        <v>0</v>
      </c>
      <c r="I18" s="2">
        <f t="shared" si="4"/>
        <v>1.5423611111111115</v>
      </c>
      <c r="J18" s="2" t="str">
        <f t="shared" si="2"/>
        <v/>
      </c>
      <c r="K18" s="30"/>
      <c r="L18" s="72"/>
      <c r="M18" s="73"/>
    </row>
    <row r="19" spans="1:13">
      <c r="A19" s="12" t="str">
        <f t="shared" si="0"/>
        <v>dim</v>
      </c>
      <c r="B19" s="13">
        <f t="shared" si="3"/>
        <v>43479</v>
      </c>
      <c r="D19" s="3"/>
      <c r="E19" s="14"/>
      <c r="F19" s="3"/>
      <c r="G19" s="3"/>
      <c r="H19" s="18">
        <f t="shared" si="5"/>
        <v>0</v>
      </c>
      <c r="I19" s="2">
        <f t="shared" si="4"/>
        <v>1.5423611111111115</v>
      </c>
      <c r="J19" s="2">
        <f t="shared" si="2"/>
        <v>1.5423611111111115</v>
      </c>
      <c r="K19" s="66">
        <v>1.4583333333333333</v>
      </c>
      <c r="L19" s="72">
        <f>SUM(J19-K19)</f>
        <v>8.4027777777778256E-2</v>
      </c>
      <c r="M19" s="68">
        <f>SUM(L12+L19)</f>
        <v>-0.12291666666666612</v>
      </c>
    </row>
    <row r="20" spans="1:13">
      <c r="A20" s="12" t="str">
        <f t="shared" si="0"/>
        <v>lun</v>
      </c>
      <c r="B20" s="13">
        <f t="shared" si="3"/>
        <v>43480</v>
      </c>
      <c r="C20" s="137"/>
      <c r="D20" s="137"/>
      <c r="E20" s="137"/>
      <c r="F20" s="137"/>
      <c r="G20" s="137"/>
      <c r="H20" s="18">
        <f t="shared" si="5"/>
        <v>0</v>
      </c>
      <c r="I20" s="2">
        <f t="shared" si="4"/>
        <v>0</v>
      </c>
      <c r="J20" s="2" t="str">
        <f t="shared" si="2"/>
        <v/>
      </c>
      <c r="K20" s="30"/>
      <c r="L20" s="72"/>
      <c r="M20" s="74"/>
    </row>
    <row r="21" spans="1:13">
      <c r="A21" s="12" t="str">
        <f t="shared" si="0"/>
        <v>mar</v>
      </c>
      <c r="B21" s="13">
        <f t="shared" si="3"/>
        <v>43481</v>
      </c>
      <c r="C21" s="16">
        <v>0.37361111111111112</v>
      </c>
      <c r="D21" s="16">
        <v>0.5</v>
      </c>
      <c r="E21" s="61"/>
      <c r="F21" s="16">
        <v>0.54166666666666663</v>
      </c>
      <c r="G21" s="16">
        <v>0.76111111111111107</v>
      </c>
      <c r="H21" s="18">
        <f t="shared" si="5"/>
        <v>0.34583333333333333</v>
      </c>
      <c r="I21" s="2">
        <f t="shared" si="4"/>
        <v>0.34583333333333333</v>
      </c>
      <c r="J21" s="2" t="str">
        <f t="shared" si="2"/>
        <v/>
      </c>
      <c r="K21" s="30"/>
      <c r="L21" s="72"/>
      <c r="M21" s="73"/>
    </row>
    <row r="22" spans="1:13">
      <c r="A22" s="12" t="str">
        <f t="shared" si="0"/>
        <v>mer</v>
      </c>
      <c r="B22" s="13">
        <f t="shared" si="3"/>
        <v>43482</v>
      </c>
      <c r="C22" s="16">
        <v>0.30208333333333331</v>
      </c>
      <c r="D22" s="16">
        <v>0.5</v>
      </c>
      <c r="E22" s="17"/>
      <c r="F22" s="16">
        <v>0.54166666666666663</v>
      </c>
      <c r="G22" s="16">
        <v>0.6479166666666667</v>
      </c>
      <c r="H22" s="18">
        <f t="shared" si="5"/>
        <v>0.30416666666666675</v>
      </c>
      <c r="I22" s="2">
        <f t="shared" si="4"/>
        <v>0.65000000000000013</v>
      </c>
      <c r="J22" s="2" t="str">
        <f t="shared" si="2"/>
        <v/>
      </c>
      <c r="K22" s="30"/>
      <c r="L22" s="72"/>
      <c r="M22" s="73"/>
    </row>
    <row r="23" spans="1:13">
      <c r="A23" s="12" t="str">
        <f t="shared" si="0"/>
        <v>jeu</v>
      </c>
      <c r="B23" s="13">
        <f t="shared" si="3"/>
        <v>43483</v>
      </c>
      <c r="C23" s="16">
        <v>0.32708333333333334</v>
      </c>
      <c r="D23" s="16">
        <v>0.5</v>
      </c>
      <c r="E23" s="17"/>
      <c r="F23" s="16">
        <v>0.54166666666666663</v>
      </c>
      <c r="G23" s="16">
        <v>0.72499999999999998</v>
      </c>
      <c r="H23" s="18">
        <f t="shared" si="5"/>
        <v>0.35625000000000001</v>
      </c>
      <c r="I23" s="2">
        <f t="shared" si="4"/>
        <v>1.0062500000000001</v>
      </c>
      <c r="J23" s="2" t="str">
        <f t="shared" si="2"/>
        <v/>
      </c>
      <c r="K23" s="30"/>
      <c r="L23" s="72"/>
      <c r="M23" s="73"/>
    </row>
    <row r="24" spans="1:13">
      <c r="A24" s="12" t="str">
        <f t="shared" si="0"/>
        <v>ven</v>
      </c>
      <c r="B24" s="13">
        <f t="shared" si="3"/>
        <v>43484</v>
      </c>
      <c r="C24" s="16">
        <v>0.33194444444444443</v>
      </c>
      <c r="D24" s="16">
        <v>0.5</v>
      </c>
      <c r="E24" s="17"/>
      <c r="F24" s="16">
        <v>0.54166666666666663</v>
      </c>
      <c r="G24" s="16">
        <v>0.71388888888888891</v>
      </c>
      <c r="H24" s="18">
        <f t="shared" si="5"/>
        <v>0.34027777777777785</v>
      </c>
      <c r="I24" s="2">
        <f t="shared" si="4"/>
        <v>1.346527777777778</v>
      </c>
      <c r="J24" s="2" t="str">
        <f t="shared" si="2"/>
        <v/>
      </c>
      <c r="K24" s="30"/>
      <c r="L24" s="72"/>
      <c r="M24" s="73"/>
    </row>
    <row r="25" spans="1:13">
      <c r="A25" s="12" t="str">
        <f t="shared" si="0"/>
        <v>sam</v>
      </c>
      <c r="B25" s="13">
        <f t="shared" si="3"/>
        <v>43485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1.346527777777778</v>
      </c>
      <c r="J25" s="2" t="str">
        <f t="shared" si="2"/>
        <v/>
      </c>
      <c r="K25" s="30"/>
      <c r="L25" s="72"/>
      <c r="M25" s="73"/>
    </row>
    <row r="26" spans="1:13">
      <c r="A26" s="12" t="str">
        <f t="shared" si="0"/>
        <v>dim</v>
      </c>
      <c r="B26" s="13">
        <f t="shared" si="3"/>
        <v>43486</v>
      </c>
      <c r="D26" s="3"/>
      <c r="E26" s="14"/>
      <c r="F26" s="3"/>
      <c r="G26" s="3"/>
      <c r="H26" s="18">
        <f t="shared" si="5"/>
        <v>0</v>
      </c>
      <c r="I26" s="2">
        <f t="shared" si="4"/>
        <v>1.346527777777778</v>
      </c>
      <c r="J26" s="2">
        <f t="shared" si="2"/>
        <v>1.346527777777778</v>
      </c>
      <c r="K26" s="66">
        <v>1.4583333333333333</v>
      </c>
      <c r="L26" s="72">
        <f>SUM(J26-K26)</f>
        <v>-0.11180555555555527</v>
      </c>
      <c r="M26" s="68">
        <f>SUM(M19+L26)</f>
        <v>-0.23472222222222139</v>
      </c>
    </row>
    <row r="27" spans="1:13">
      <c r="A27" s="12" t="str">
        <f t="shared" si="0"/>
        <v>lun</v>
      </c>
      <c r="B27" s="13">
        <f t="shared" si="3"/>
        <v>43487</v>
      </c>
      <c r="C27" s="16">
        <v>0.31319444444444444</v>
      </c>
      <c r="D27" s="16">
        <v>0.5</v>
      </c>
      <c r="E27" s="17"/>
      <c r="F27" s="16">
        <v>0.54166666666666663</v>
      </c>
      <c r="G27" s="16">
        <v>0.75555555555555554</v>
      </c>
      <c r="H27" s="18">
        <f t="shared" si="5"/>
        <v>0.40069444444444446</v>
      </c>
      <c r="I27" s="2">
        <f t="shared" si="4"/>
        <v>0.40069444444444446</v>
      </c>
      <c r="J27" s="2" t="str">
        <f t="shared" si="2"/>
        <v/>
      </c>
      <c r="K27" s="30"/>
      <c r="L27" s="72"/>
      <c r="M27" s="68"/>
    </row>
    <row r="28" spans="1:13">
      <c r="A28" s="12" t="str">
        <f t="shared" si="0"/>
        <v>mar</v>
      </c>
      <c r="B28" s="13">
        <f t="shared" si="3"/>
        <v>43488</v>
      </c>
      <c r="C28" s="137"/>
      <c r="D28" s="137"/>
      <c r="E28" s="137"/>
      <c r="F28" s="137"/>
      <c r="G28" s="137"/>
      <c r="H28" s="18">
        <f t="shared" si="5"/>
        <v>0</v>
      </c>
      <c r="I28" s="2">
        <f t="shared" si="4"/>
        <v>0.40069444444444446</v>
      </c>
      <c r="J28" s="2" t="str">
        <f t="shared" si="2"/>
        <v/>
      </c>
      <c r="K28" s="30"/>
      <c r="L28" s="72"/>
      <c r="M28" s="73"/>
    </row>
    <row r="29" spans="1:13">
      <c r="A29" s="12" t="str">
        <f t="shared" si="0"/>
        <v>mer</v>
      </c>
      <c r="B29" s="13">
        <f t="shared" si="3"/>
        <v>43489</v>
      </c>
      <c r="C29" s="16">
        <v>0.29722222222222222</v>
      </c>
      <c r="D29" s="16">
        <v>0.5</v>
      </c>
      <c r="E29" s="61"/>
      <c r="F29" s="16">
        <v>0.54166666666666663</v>
      </c>
      <c r="G29" s="16">
        <v>0.73125000000000007</v>
      </c>
      <c r="H29" s="18">
        <f t="shared" si="5"/>
        <v>0.39236111111111122</v>
      </c>
      <c r="I29" s="2">
        <f t="shared" si="4"/>
        <v>0.79305555555555562</v>
      </c>
      <c r="J29" s="2" t="str">
        <f t="shared" si="2"/>
        <v/>
      </c>
      <c r="K29" s="30"/>
      <c r="L29" s="72"/>
      <c r="M29" s="73"/>
    </row>
    <row r="30" spans="1:13">
      <c r="A30" s="12" t="str">
        <f t="shared" si="0"/>
        <v>jeu</v>
      </c>
      <c r="B30" s="13">
        <f t="shared" si="3"/>
        <v>43490</v>
      </c>
      <c r="C30" s="16">
        <v>0.33611111111111108</v>
      </c>
      <c r="D30" s="16">
        <v>0.5</v>
      </c>
      <c r="E30" s="17"/>
      <c r="F30" s="16">
        <v>0.54166666666666663</v>
      </c>
      <c r="G30" s="16">
        <v>0.80069444444444438</v>
      </c>
      <c r="H30" s="18">
        <f t="shared" si="5"/>
        <v>0.42291666666666666</v>
      </c>
      <c r="I30" s="2">
        <f t="shared" si="4"/>
        <v>1.2159722222222222</v>
      </c>
      <c r="J30" s="2" t="str">
        <f t="shared" si="2"/>
        <v/>
      </c>
      <c r="K30" s="30"/>
      <c r="L30" s="72"/>
      <c r="M30" s="73"/>
    </row>
    <row r="31" spans="1:13">
      <c r="A31" s="12" t="str">
        <f t="shared" si="0"/>
        <v>ven</v>
      </c>
      <c r="B31" s="13">
        <f t="shared" si="3"/>
        <v>43491</v>
      </c>
      <c r="C31" s="16">
        <v>0.33194444444444443</v>
      </c>
      <c r="D31" s="16">
        <v>0.5</v>
      </c>
      <c r="E31" s="17"/>
      <c r="F31" s="16">
        <v>0.54166666666666663</v>
      </c>
      <c r="G31" s="16">
        <v>0.73125000000000007</v>
      </c>
      <c r="H31" s="18">
        <f t="shared" si="5"/>
        <v>0.35763888888888901</v>
      </c>
      <c r="I31" s="2">
        <f t="shared" si="4"/>
        <v>1.5736111111111113</v>
      </c>
      <c r="J31" s="2" t="str">
        <f t="shared" si="2"/>
        <v/>
      </c>
      <c r="K31" s="30"/>
      <c r="L31" s="72"/>
      <c r="M31" s="73"/>
    </row>
    <row r="32" spans="1:13">
      <c r="A32" s="12" t="str">
        <f t="shared" si="0"/>
        <v>sam</v>
      </c>
      <c r="B32" s="13">
        <f t="shared" si="3"/>
        <v>43492</v>
      </c>
      <c r="D32" s="3"/>
      <c r="E32" s="17"/>
      <c r="F32" s="3"/>
      <c r="G32" s="3"/>
      <c r="H32" s="18">
        <f t="shared" si="5"/>
        <v>0</v>
      </c>
      <c r="I32" s="2">
        <f t="shared" si="4"/>
        <v>1.5736111111111113</v>
      </c>
      <c r="J32" s="2" t="str">
        <f t="shared" si="2"/>
        <v/>
      </c>
      <c r="K32" s="30"/>
      <c r="L32" s="72"/>
      <c r="M32" s="73"/>
    </row>
    <row r="33" spans="1:13">
      <c r="A33" s="12" t="str">
        <f t="shared" si="0"/>
        <v>dim</v>
      </c>
      <c r="B33" s="13">
        <f>B32+1</f>
        <v>43493</v>
      </c>
      <c r="D33" s="3"/>
      <c r="E33" s="14"/>
      <c r="F33" s="3"/>
      <c r="G33" s="3"/>
      <c r="H33" s="18">
        <f t="shared" si="5"/>
        <v>0</v>
      </c>
      <c r="I33" s="2">
        <f t="shared" si="4"/>
        <v>1.5736111111111113</v>
      </c>
      <c r="J33" s="2">
        <f t="shared" si="2"/>
        <v>1.5736111111111113</v>
      </c>
      <c r="K33" s="66">
        <v>1.4583333333333333</v>
      </c>
      <c r="L33" s="72">
        <f>SUM(J33-K33)</f>
        <v>0.11527777777777803</v>
      </c>
      <c r="M33" s="68">
        <f>SUM(M26+L33)</f>
        <v>-0.11944444444444335</v>
      </c>
    </row>
    <row r="34" spans="1:13">
      <c r="A34" s="12" t="str">
        <f t="shared" si="0"/>
        <v>lun</v>
      </c>
      <c r="B34" s="13">
        <f t="shared" si="3"/>
        <v>43494</v>
      </c>
      <c r="C34" s="16">
        <v>0.32083333333333336</v>
      </c>
      <c r="D34" s="16">
        <v>0.5</v>
      </c>
      <c r="E34" s="17"/>
      <c r="F34" s="16">
        <v>0.54166666666666663</v>
      </c>
      <c r="G34" s="16">
        <v>0.77986111111111101</v>
      </c>
      <c r="H34" s="18">
        <f t="shared" si="5"/>
        <v>0.41736111111111102</v>
      </c>
      <c r="I34" s="2">
        <f t="shared" si="4"/>
        <v>0.41736111111111102</v>
      </c>
      <c r="J34" s="2" t="str">
        <f t="shared" si="2"/>
        <v/>
      </c>
      <c r="K34" s="30"/>
      <c r="L34" s="72"/>
      <c r="M34" s="68"/>
    </row>
    <row r="35" spans="1:13" ht="15.75" thickBot="1">
      <c r="A35" s="21" t="str">
        <f t="shared" si="0"/>
        <v>mar</v>
      </c>
      <c r="B35" s="22">
        <f t="shared" si="3"/>
        <v>43495</v>
      </c>
      <c r="C35" s="34">
        <v>0.31111111111111112</v>
      </c>
      <c r="D35" s="34">
        <v>0.5</v>
      </c>
      <c r="E35" s="40"/>
      <c r="F35" s="34">
        <v>0.54166666666666663</v>
      </c>
      <c r="G35" s="34">
        <v>0.76250000000000007</v>
      </c>
      <c r="H35" s="25">
        <f t="shared" si="5"/>
        <v>0.40972222222222232</v>
      </c>
      <c r="I35" s="2">
        <f t="shared" si="4"/>
        <v>0.82708333333333339</v>
      </c>
      <c r="J35" s="2">
        <f>I35</f>
        <v>0.82708333333333339</v>
      </c>
      <c r="K35" s="66">
        <v>0.58333333333333337</v>
      </c>
      <c r="L35" s="75">
        <f>SUM(J35-K35)</f>
        <v>0.24375000000000002</v>
      </c>
      <c r="M35" s="74">
        <f>SUM(M33+L35)</f>
        <v>0.12430555555555667</v>
      </c>
    </row>
    <row r="36" spans="1:13" ht="15.75" thickBot="1">
      <c r="A36" s="3"/>
      <c r="B36" s="3"/>
      <c r="D36" s="3"/>
      <c r="F36" s="3"/>
      <c r="G36" s="3"/>
      <c r="H36" s="6"/>
      <c r="I36" s="1"/>
      <c r="J36" s="1"/>
      <c r="K36" s="31"/>
      <c r="L36" s="26"/>
    </row>
    <row r="37" spans="1:13">
      <c r="A37" s="3"/>
      <c r="B37" s="3"/>
      <c r="D37" s="3"/>
      <c r="F37" s="3"/>
      <c r="G37" s="122">
        <f>SUM(J5:J35)</f>
        <v>6.5409722222222229</v>
      </c>
      <c r="H37" s="123"/>
      <c r="I37" s="123"/>
      <c r="J37" s="124"/>
      <c r="K37" s="30"/>
      <c r="L37" s="134">
        <v>0.12430555555555556</v>
      </c>
    </row>
    <row r="38" spans="1:13" ht="15.75" thickBot="1">
      <c r="A38" s="3"/>
      <c r="B38" s="3"/>
      <c r="D38" s="3"/>
      <c r="F38" s="3"/>
      <c r="G38" s="125"/>
      <c r="H38" s="126"/>
      <c r="I38" s="126"/>
      <c r="J38" s="127"/>
      <c r="K38" s="30"/>
      <c r="L38" s="135"/>
    </row>
    <row r="39" spans="1:13" ht="15.75" thickBot="1">
      <c r="A39" s="27"/>
      <c r="B39" s="3" t="s">
        <v>5</v>
      </c>
      <c r="D39" s="3"/>
      <c r="F39" s="3"/>
      <c r="G39" s="3"/>
      <c r="H39" s="6"/>
      <c r="I39" s="1"/>
      <c r="J39" s="1"/>
      <c r="K39" s="31"/>
      <c r="L39" s="26"/>
    </row>
    <row r="40" spans="1:13">
      <c r="A40" s="3"/>
      <c r="B40" s="3"/>
      <c r="D40" s="3"/>
      <c r="F40" s="3"/>
      <c r="G40" s="128">
        <f>G37-L37</f>
        <v>6.416666666666667</v>
      </c>
      <c r="H40" s="129"/>
      <c r="I40" s="129"/>
      <c r="J40" s="130"/>
      <c r="K40" s="30"/>
      <c r="L40" s="26"/>
    </row>
    <row r="41" spans="1:13" ht="15.75" thickBot="1">
      <c r="A41" s="28"/>
      <c r="B41" s="3" t="s">
        <v>6</v>
      </c>
      <c r="D41" s="3"/>
      <c r="F41" s="3"/>
      <c r="G41" s="131"/>
      <c r="H41" s="132"/>
      <c r="I41" s="132"/>
      <c r="J41" s="133"/>
      <c r="K41" s="30"/>
      <c r="L41" s="26"/>
    </row>
    <row r="42" spans="1:13">
      <c r="A42" s="3"/>
      <c r="B42" s="3"/>
      <c r="D42" s="3"/>
      <c r="F42" s="3"/>
      <c r="G42" s="3"/>
      <c r="H42" s="6"/>
      <c r="I42" s="1"/>
      <c r="J42" s="1"/>
    </row>
  </sheetData>
  <mergeCells count="11">
    <mergeCell ref="A1:H1"/>
    <mergeCell ref="A2:C3"/>
    <mergeCell ref="G37:J38"/>
    <mergeCell ref="L37:L38"/>
    <mergeCell ref="G40:J41"/>
    <mergeCell ref="C9:G9"/>
    <mergeCell ref="C18:G18"/>
    <mergeCell ref="C8:G8"/>
    <mergeCell ref="C17:G17"/>
    <mergeCell ref="C20:G20"/>
    <mergeCell ref="C28:G28"/>
  </mergeCells>
  <conditionalFormatting sqref="A6:H6 A7:G7 H7:H11 A8:C11 A12:H12 A13:B17 H13:H18 A18:C18 A19:H19 A20:C21 H20:H21 A22:H27 A28:C29 H28:H29 A30:H35">
    <cfRule type="expression" dxfId="97" priority="13">
      <formula>($A6="sam")</formula>
    </cfRule>
    <cfRule type="expression" dxfId="96" priority="14">
      <formula>($A6="dim")</formula>
    </cfRule>
  </conditionalFormatting>
  <conditionalFormatting sqref="C5:D5">
    <cfRule type="expression" dxfId="95" priority="7">
      <formula>($A5="sam")</formula>
    </cfRule>
    <cfRule type="expression" dxfId="94" priority="8">
      <formula>($A5="dim")</formula>
    </cfRule>
  </conditionalFormatting>
  <conditionalFormatting sqref="C13:G13 C14 C15:G15 C16">
    <cfRule type="expression" dxfId="93" priority="40">
      <formula>($A14="sam")</formula>
    </cfRule>
    <cfRule type="expression" dxfId="92" priority="41">
      <formula>($A14="dim")</formula>
    </cfRule>
  </conditionalFormatting>
  <conditionalFormatting sqref="F5:G5">
    <cfRule type="expression" dxfId="91" priority="1">
      <formula>($A5="sam")</formula>
    </cfRule>
    <cfRule type="expression" dxfId="90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86594-BCD2-45CF-8A98-14151B4D7558}">
  <dimension ref="A1:M43"/>
  <sheetViews>
    <sheetView topLeftCell="A21" workbookViewId="0">
      <selection activeCell="P14" sqref="P14"/>
    </sheetView>
  </sheetViews>
  <sheetFormatPr baseColWidth="10" defaultRowHeight="15"/>
  <cols>
    <col min="5" max="5" width="3.7109375" customWidth="1"/>
    <col min="10" max="10" width="7.42578125" customWidth="1"/>
    <col min="11" max="11" width="7.5703125" customWidth="1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1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>
      <c r="A3" s="121"/>
      <c r="B3" s="121"/>
      <c r="C3" s="121"/>
      <c r="D3" s="3"/>
      <c r="F3" s="4">
        <v>1</v>
      </c>
      <c r="G3" s="4">
        <v>2</v>
      </c>
      <c r="H3" s="5">
        <v>2023</v>
      </c>
      <c r="I3" s="1"/>
      <c r="J3" s="1"/>
    </row>
    <row r="4" spans="1:13" ht="15.75" thickBot="1">
      <c r="A4" s="3"/>
      <c r="B4" s="3"/>
      <c r="C4" s="3"/>
      <c r="D4" s="3"/>
      <c r="E4" s="39"/>
      <c r="F4" s="3"/>
      <c r="G4" s="3"/>
      <c r="H4" s="38"/>
      <c r="I4" s="1"/>
      <c r="J4" s="1"/>
    </row>
    <row r="5" spans="1:13">
      <c r="A5" s="42" t="str">
        <f>TEXT(B5,"jjj")</f>
        <v>mer</v>
      </c>
      <c r="B5" s="41">
        <f>DATE(H3,G3,F3)</f>
        <v>43496</v>
      </c>
      <c r="C5" s="9">
        <v>0.31458333333333333</v>
      </c>
      <c r="D5" s="9">
        <v>0.5</v>
      </c>
      <c r="E5" s="35"/>
      <c r="F5" s="9">
        <v>0.54166666666666663</v>
      </c>
      <c r="G5" s="9">
        <v>0.77361111111111114</v>
      </c>
      <c r="H5" s="18">
        <f t="shared" ref="H5:H11" si="0">(D5-C5)+(G5-F5)</f>
        <v>0.41736111111111118</v>
      </c>
      <c r="I5" s="2">
        <f>H5</f>
        <v>0.41736111111111118</v>
      </c>
      <c r="J5" s="2" t="str">
        <f>IF(A5="dim",I5,"")</f>
        <v/>
      </c>
    </row>
    <row r="6" spans="1:13">
      <c r="A6" s="12" t="str">
        <f t="shared" ref="A6:A32" si="1">TEXT(B6,"jjj")</f>
        <v>jeu</v>
      </c>
      <c r="B6" s="13">
        <f>B5+1</f>
        <v>43497</v>
      </c>
      <c r="C6" s="16">
        <v>0.32430555555555557</v>
      </c>
      <c r="D6" s="16">
        <v>0.5</v>
      </c>
      <c r="E6" s="35"/>
      <c r="F6" s="16">
        <v>0.54166666666666663</v>
      </c>
      <c r="G6" s="16">
        <v>0.70833333333333337</v>
      </c>
      <c r="H6" s="18">
        <f t="shared" si="0"/>
        <v>0.34236111111111117</v>
      </c>
      <c r="I6" s="2">
        <f>IF(A6="lun",H6,H6+I5)</f>
        <v>0.75972222222222241</v>
      </c>
      <c r="J6" s="2" t="str">
        <f t="shared" ref="J6:J34" si="2">IF(A6="dim",I6,"")</f>
        <v/>
      </c>
    </row>
    <row r="7" spans="1:13">
      <c r="A7" s="12" t="str">
        <f t="shared" si="1"/>
        <v>ven</v>
      </c>
      <c r="B7" s="13">
        <f t="shared" ref="B7:B32" si="3">B6+1</f>
        <v>43498</v>
      </c>
      <c r="C7" s="136"/>
      <c r="D7" s="136"/>
      <c r="E7" s="136"/>
      <c r="F7" s="136"/>
      <c r="G7" s="136"/>
      <c r="H7" s="18">
        <f t="shared" si="0"/>
        <v>0</v>
      </c>
      <c r="I7" s="2">
        <f t="shared" ref="I7:I32" si="4">IF(A7="lun",H7,H7+I6)</f>
        <v>0.75972222222222241</v>
      </c>
      <c r="J7" s="2" t="str">
        <f t="shared" si="2"/>
        <v/>
      </c>
      <c r="M7" s="138"/>
    </row>
    <row r="8" spans="1:13">
      <c r="A8" s="12" t="str">
        <f t="shared" si="1"/>
        <v>sam</v>
      </c>
      <c r="B8" s="13">
        <f t="shared" si="3"/>
        <v>43499</v>
      </c>
      <c r="C8" s="36"/>
      <c r="D8" s="36"/>
      <c r="E8" s="35"/>
      <c r="F8" s="36"/>
      <c r="G8" s="36"/>
      <c r="H8" s="37">
        <f t="shared" si="0"/>
        <v>0</v>
      </c>
      <c r="I8" s="2">
        <f t="shared" si="4"/>
        <v>0.75972222222222241</v>
      </c>
      <c r="J8" s="2" t="str">
        <f t="shared" si="2"/>
        <v/>
      </c>
      <c r="M8" s="138"/>
    </row>
    <row r="9" spans="1:13">
      <c r="A9" s="12" t="str">
        <f t="shared" si="1"/>
        <v>dim</v>
      </c>
      <c r="B9" s="13">
        <f t="shared" si="3"/>
        <v>43500</v>
      </c>
      <c r="C9" s="16"/>
      <c r="D9" s="16"/>
      <c r="E9" s="35"/>
      <c r="F9" s="16"/>
      <c r="G9" s="16"/>
      <c r="H9" s="18">
        <f t="shared" si="0"/>
        <v>0</v>
      </c>
      <c r="I9" s="2">
        <f t="shared" si="4"/>
        <v>0.75972222222222241</v>
      </c>
      <c r="J9" s="2">
        <f t="shared" si="2"/>
        <v>0.75972222222222241</v>
      </c>
      <c r="K9" s="57">
        <v>0.875</v>
      </c>
      <c r="L9" s="76">
        <f>SUM(J9-K9)</f>
        <v>-0.11527777777777759</v>
      </c>
      <c r="M9" s="76"/>
    </row>
    <row r="10" spans="1:13">
      <c r="A10" s="12" t="str">
        <f t="shared" si="1"/>
        <v>lun</v>
      </c>
      <c r="B10" s="13">
        <f t="shared" si="3"/>
        <v>43501</v>
      </c>
      <c r="C10" s="136"/>
      <c r="D10" s="136"/>
      <c r="E10" s="136"/>
      <c r="F10" s="136"/>
      <c r="G10" s="136"/>
      <c r="H10" s="18">
        <f t="shared" si="0"/>
        <v>0</v>
      </c>
      <c r="I10" s="2">
        <f t="shared" si="4"/>
        <v>0</v>
      </c>
      <c r="J10" s="2" t="str">
        <f t="shared" si="2"/>
        <v/>
      </c>
      <c r="K10" s="2"/>
      <c r="L10" s="68"/>
      <c r="M10" s="68"/>
    </row>
    <row r="11" spans="1:13">
      <c r="A11" s="12" t="str">
        <f t="shared" si="1"/>
        <v>mar</v>
      </c>
      <c r="B11" s="13">
        <f t="shared" si="3"/>
        <v>43502</v>
      </c>
      <c r="C11" s="16">
        <v>0.34097222222222223</v>
      </c>
      <c r="D11" s="16">
        <v>0.5</v>
      </c>
      <c r="E11" s="35"/>
      <c r="F11" s="16">
        <v>0.54166666666666663</v>
      </c>
      <c r="G11" s="16">
        <v>0.76250000000000007</v>
      </c>
      <c r="H11" s="18">
        <f t="shared" si="0"/>
        <v>0.3798611111111112</v>
      </c>
      <c r="I11" s="2">
        <f t="shared" si="4"/>
        <v>0.3798611111111112</v>
      </c>
      <c r="J11" s="2" t="str">
        <f t="shared" si="2"/>
        <v/>
      </c>
      <c r="L11" s="77"/>
      <c r="M11" s="139"/>
    </row>
    <row r="12" spans="1:13">
      <c r="A12" s="12" t="str">
        <f t="shared" si="1"/>
        <v>mer</v>
      </c>
      <c r="B12" s="13">
        <f t="shared" si="3"/>
        <v>43503</v>
      </c>
      <c r="C12" s="16">
        <v>0.3125</v>
      </c>
      <c r="D12" s="16">
        <v>0.5</v>
      </c>
      <c r="E12" s="35"/>
      <c r="F12" s="16">
        <v>0.54166666666666663</v>
      </c>
      <c r="G12" s="16">
        <v>0.74652777777777779</v>
      </c>
      <c r="H12" s="18">
        <f t="shared" ref="H12:H32" si="5">(D12-C12)+(G12-F12)</f>
        <v>0.39236111111111116</v>
      </c>
      <c r="I12" s="2">
        <f t="shared" si="4"/>
        <v>0.77222222222222237</v>
      </c>
      <c r="J12" s="2" t="str">
        <f t="shared" si="2"/>
        <v/>
      </c>
      <c r="L12" s="77"/>
      <c r="M12" s="139"/>
    </row>
    <row r="13" spans="1:13">
      <c r="A13" s="12" t="str">
        <f t="shared" si="1"/>
        <v>jeu</v>
      </c>
      <c r="B13" s="13">
        <f t="shared" si="3"/>
        <v>43504</v>
      </c>
      <c r="C13" s="16">
        <v>0.33333333333333331</v>
      </c>
      <c r="D13" s="16">
        <v>0.5</v>
      </c>
      <c r="E13" s="35"/>
      <c r="F13" s="16">
        <v>0.54166666666666663</v>
      </c>
      <c r="G13" s="16">
        <v>0.77083333333333337</v>
      </c>
      <c r="H13" s="18">
        <f t="shared" si="5"/>
        <v>0.39583333333333343</v>
      </c>
      <c r="I13" s="2">
        <f t="shared" si="4"/>
        <v>1.1680555555555558</v>
      </c>
      <c r="J13" s="2" t="str">
        <f t="shared" si="2"/>
        <v/>
      </c>
      <c r="L13" s="77"/>
      <c r="M13" s="73"/>
    </row>
    <row r="14" spans="1:13">
      <c r="A14" s="12" t="str">
        <f t="shared" si="1"/>
        <v>ven</v>
      </c>
      <c r="B14" s="13">
        <f t="shared" si="3"/>
        <v>43505</v>
      </c>
      <c r="C14" s="16">
        <v>0.33680555555555558</v>
      </c>
      <c r="D14" s="16">
        <v>0.5</v>
      </c>
      <c r="E14" s="35"/>
      <c r="F14" s="16">
        <v>0.54166666666666663</v>
      </c>
      <c r="G14" s="16">
        <v>0.76597222222222217</v>
      </c>
      <c r="H14" s="18">
        <f t="shared" si="5"/>
        <v>0.38749999999999996</v>
      </c>
      <c r="I14" s="2">
        <f t="shared" si="4"/>
        <v>1.5555555555555558</v>
      </c>
      <c r="J14" s="2" t="str">
        <f t="shared" si="2"/>
        <v/>
      </c>
      <c r="L14" s="77"/>
      <c r="M14" s="73"/>
    </row>
    <row r="15" spans="1:13">
      <c r="A15" s="12" t="str">
        <f t="shared" si="1"/>
        <v>sam</v>
      </c>
      <c r="B15" s="13">
        <f t="shared" si="3"/>
        <v>43506</v>
      </c>
      <c r="C15" s="20"/>
      <c r="D15" s="20"/>
      <c r="E15" s="35"/>
      <c r="F15" s="20"/>
      <c r="G15" s="20"/>
      <c r="H15" s="18">
        <f t="shared" si="5"/>
        <v>0</v>
      </c>
      <c r="I15" s="2">
        <f t="shared" si="4"/>
        <v>1.5555555555555558</v>
      </c>
      <c r="J15" s="2" t="str">
        <f t="shared" si="2"/>
        <v/>
      </c>
      <c r="L15" s="77"/>
      <c r="M15" s="73"/>
    </row>
    <row r="16" spans="1:13">
      <c r="A16" s="12" t="str">
        <f t="shared" si="1"/>
        <v>dim</v>
      </c>
      <c r="B16" s="13">
        <f t="shared" si="3"/>
        <v>43507</v>
      </c>
      <c r="C16" s="16"/>
      <c r="D16" s="16"/>
      <c r="E16" s="35"/>
      <c r="F16" s="16"/>
      <c r="G16" s="16"/>
      <c r="H16" s="18">
        <f t="shared" si="5"/>
        <v>0</v>
      </c>
      <c r="I16" s="2">
        <f t="shared" si="4"/>
        <v>1.5555555555555558</v>
      </c>
      <c r="J16" s="2">
        <f t="shared" si="2"/>
        <v>1.5555555555555558</v>
      </c>
      <c r="K16" s="2">
        <v>1.4583333333333333</v>
      </c>
      <c r="L16" s="76">
        <f>SUM(J16-K16)</f>
        <v>9.7222222222222543E-2</v>
      </c>
      <c r="M16" s="76">
        <f>SUM(L9+L16)</f>
        <v>-1.8055555555555047E-2</v>
      </c>
    </row>
    <row r="17" spans="1:13">
      <c r="A17" s="12" t="str">
        <f t="shared" si="1"/>
        <v>lun</v>
      </c>
      <c r="B17" s="13">
        <f t="shared" si="3"/>
        <v>43508</v>
      </c>
      <c r="C17" s="16">
        <v>0.3347222222222222</v>
      </c>
      <c r="D17" s="68">
        <v>0.5</v>
      </c>
      <c r="E17" s="35"/>
      <c r="F17" s="68">
        <v>0.54166666666666663</v>
      </c>
      <c r="G17" s="68">
        <v>0.73472222222222217</v>
      </c>
      <c r="H17" s="18">
        <f t="shared" si="5"/>
        <v>0.35833333333333334</v>
      </c>
      <c r="I17" s="2">
        <f t="shared" si="4"/>
        <v>0.35833333333333334</v>
      </c>
      <c r="J17" s="2" t="str">
        <f t="shared" si="2"/>
        <v/>
      </c>
      <c r="K17" s="26"/>
      <c r="L17" s="72"/>
      <c r="M17" s="68"/>
    </row>
    <row r="18" spans="1:13">
      <c r="A18" s="12" t="str">
        <f t="shared" si="1"/>
        <v>mar</v>
      </c>
      <c r="B18" s="13">
        <f t="shared" si="3"/>
        <v>43509</v>
      </c>
      <c r="C18" s="16">
        <v>0.31458333333333333</v>
      </c>
      <c r="D18" s="16">
        <v>0.5</v>
      </c>
      <c r="E18" s="35"/>
      <c r="F18" s="16">
        <v>0.54166666666666663</v>
      </c>
      <c r="G18" s="16">
        <v>0.80694444444444446</v>
      </c>
      <c r="H18" s="18">
        <f t="shared" si="5"/>
        <v>0.45069444444444451</v>
      </c>
      <c r="I18" s="2">
        <f t="shared" si="4"/>
        <v>0.8090277777777779</v>
      </c>
      <c r="J18" s="2" t="str">
        <f t="shared" si="2"/>
        <v/>
      </c>
      <c r="L18" s="77"/>
      <c r="M18" s="77"/>
    </row>
    <row r="19" spans="1:13">
      <c r="A19" s="12" t="str">
        <f t="shared" si="1"/>
        <v>mer</v>
      </c>
      <c r="B19" s="13">
        <f t="shared" si="3"/>
        <v>43510</v>
      </c>
      <c r="C19" s="136"/>
      <c r="D19" s="136"/>
      <c r="E19" s="136"/>
      <c r="F19" s="136"/>
      <c r="G19" s="136"/>
      <c r="H19" s="18">
        <f t="shared" si="5"/>
        <v>0</v>
      </c>
      <c r="I19" s="2">
        <f t="shared" si="4"/>
        <v>0.8090277777777779</v>
      </c>
      <c r="J19" s="2" t="str">
        <f t="shared" si="2"/>
        <v/>
      </c>
      <c r="L19" s="77"/>
      <c r="M19" s="77"/>
    </row>
    <row r="20" spans="1:13">
      <c r="A20" s="12" t="str">
        <f t="shared" si="1"/>
        <v>jeu</v>
      </c>
      <c r="B20" s="13">
        <f t="shared" si="3"/>
        <v>43511</v>
      </c>
      <c r="C20" s="16">
        <v>0.33124999999999999</v>
      </c>
      <c r="D20" s="16">
        <v>0.5</v>
      </c>
      <c r="E20" s="35"/>
      <c r="F20" s="16">
        <v>0.54166666666666663</v>
      </c>
      <c r="G20" s="16">
        <v>0.76111111111111107</v>
      </c>
      <c r="H20" s="18">
        <f t="shared" si="5"/>
        <v>0.38819444444444445</v>
      </c>
      <c r="I20" s="2">
        <f t="shared" si="4"/>
        <v>1.1972222222222224</v>
      </c>
      <c r="J20" s="2" t="str">
        <f t="shared" si="2"/>
        <v/>
      </c>
      <c r="L20" s="77"/>
      <c r="M20" s="77"/>
    </row>
    <row r="21" spans="1:13">
      <c r="A21" s="12" t="str">
        <f t="shared" si="1"/>
        <v>ven</v>
      </c>
      <c r="B21" s="13">
        <f t="shared" si="3"/>
        <v>43512</v>
      </c>
      <c r="C21" s="16">
        <v>0.32361111111111113</v>
      </c>
      <c r="D21" s="16">
        <v>0.5</v>
      </c>
      <c r="E21" s="35"/>
      <c r="F21" s="16">
        <v>0.54166666666666663</v>
      </c>
      <c r="G21" s="16">
        <v>0.78333333333333333</v>
      </c>
      <c r="H21" s="18">
        <f t="shared" si="5"/>
        <v>0.41805555555555557</v>
      </c>
      <c r="I21" s="2">
        <f t="shared" si="4"/>
        <v>1.615277777777778</v>
      </c>
      <c r="J21" s="2" t="str">
        <f t="shared" si="2"/>
        <v/>
      </c>
      <c r="L21" s="77"/>
      <c r="M21" s="77"/>
    </row>
    <row r="22" spans="1:13">
      <c r="A22" s="12" t="str">
        <f t="shared" si="1"/>
        <v>sam</v>
      </c>
      <c r="B22" s="13">
        <f t="shared" si="3"/>
        <v>43513</v>
      </c>
      <c r="C22" s="16"/>
      <c r="D22" s="16"/>
      <c r="E22" s="35"/>
      <c r="F22" s="16"/>
      <c r="G22" s="16"/>
      <c r="H22" s="18">
        <f t="shared" si="5"/>
        <v>0</v>
      </c>
      <c r="I22" s="2">
        <f t="shared" si="4"/>
        <v>1.615277777777778</v>
      </c>
      <c r="J22" s="2" t="str">
        <f t="shared" si="2"/>
        <v/>
      </c>
      <c r="L22" s="77"/>
      <c r="M22" s="77"/>
    </row>
    <row r="23" spans="1:13">
      <c r="A23" s="12" t="str">
        <f t="shared" si="1"/>
        <v>dim</v>
      </c>
      <c r="B23" s="13">
        <f t="shared" si="3"/>
        <v>43514</v>
      </c>
      <c r="C23" s="16"/>
      <c r="D23" s="16"/>
      <c r="E23" s="35"/>
      <c r="F23" s="16"/>
      <c r="G23" s="16"/>
      <c r="H23" s="18">
        <f t="shared" si="5"/>
        <v>0</v>
      </c>
      <c r="I23" s="2">
        <f t="shared" si="4"/>
        <v>1.615277777777778</v>
      </c>
      <c r="J23" s="2">
        <f t="shared" si="2"/>
        <v>1.615277777777778</v>
      </c>
      <c r="K23" s="2">
        <v>1.4583333333333333</v>
      </c>
      <c r="L23" s="76">
        <f>SUM(J23-K23)</f>
        <v>0.15694444444444478</v>
      </c>
      <c r="M23" s="76">
        <f>SUM(M16+L23)</f>
        <v>0.13888888888888973</v>
      </c>
    </row>
    <row r="24" spans="1:13">
      <c r="A24" s="12" t="str">
        <f t="shared" si="1"/>
        <v>lun</v>
      </c>
      <c r="B24" s="13">
        <f t="shared" si="3"/>
        <v>43515</v>
      </c>
      <c r="C24" s="16">
        <v>0.33402777777777781</v>
      </c>
      <c r="D24" s="16">
        <v>0.5</v>
      </c>
      <c r="E24" s="35"/>
      <c r="F24" s="16">
        <v>0.54166666666666663</v>
      </c>
      <c r="G24" s="16">
        <v>0.76111111111111107</v>
      </c>
      <c r="H24" s="18">
        <f t="shared" si="5"/>
        <v>0.38541666666666663</v>
      </c>
      <c r="I24" s="2">
        <f t="shared" si="4"/>
        <v>0.38541666666666663</v>
      </c>
      <c r="J24" s="2" t="str">
        <f t="shared" si="2"/>
        <v/>
      </c>
      <c r="K24" s="26"/>
      <c r="L24" s="72"/>
      <c r="M24" s="68"/>
    </row>
    <row r="25" spans="1:13">
      <c r="A25" s="12" t="str">
        <f t="shared" si="1"/>
        <v>mar</v>
      </c>
      <c r="B25" s="13">
        <f t="shared" si="3"/>
        <v>43516</v>
      </c>
      <c r="C25" s="16">
        <v>0.33402777777777781</v>
      </c>
      <c r="D25" s="16">
        <v>0.5</v>
      </c>
      <c r="E25" s="35"/>
      <c r="F25" s="16">
        <v>0.54166666666666663</v>
      </c>
      <c r="G25" s="16">
        <v>0.72986111111111107</v>
      </c>
      <c r="H25" s="18">
        <f t="shared" si="5"/>
        <v>0.35416666666666663</v>
      </c>
      <c r="I25" s="2">
        <f t="shared" si="4"/>
        <v>0.73958333333333326</v>
      </c>
      <c r="J25" s="2" t="str">
        <f t="shared" si="2"/>
        <v/>
      </c>
      <c r="L25" s="77"/>
      <c r="M25" s="77"/>
    </row>
    <row r="26" spans="1:13">
      <c r="A26" s="12" t="str">
        <f t="shared" si="1"/>
        <v>mer</v>
      </c>
      <c r="B26" s="13">
        <f t="shared" si="3"/>
        <v>43517</v>
      </c>
      <c r="C26" s="16">
        <v>0.32708333333333334</v>
      </c>
      <c r="D26" s="16">
        <v>0.5</v>
      </c>
      <c r="E26" s="20"/>
      <c r="F26" s="16">
        <v>0.54166666666666663</v>
      </c>
      <c r="G26" s="16">
        <v>0.75416666666666676</v>
      </c>
      <c r="H26" s="18">
        <f t="shared" si="5"/>
        <v>0.3854166666666668</v>
      </c>
      <c r="I26" s="2">
        <f t="shared" si="4"/>
        <v>1.125</v>
      </c>
      <c r="J26" s="2" t="str">
        <f t="shared" si="2"/>
        <v/>
      </c>
      <c r="L26" s="77"/>
      <c r="M26" s="77"/>
    </row>
    <row r="27" spans="1:13">
      <c r="A27" s="12" t="str">
        <f t="shared" si="1"/>
        <v>jeu</v>
      </c>
      <c r="B27" s="13">
        <f t="shared" si="3"/>
        <v>43518</v>
      </c>
      <c r="C27" s="16">
        <v>0.29375000000000001</v>
      </c>
      <c r="D27" s="16">
        <v>0.5</v>
      </c>
      <c r="E27" s="35"/>
      <c r="F27" s="16">
        <v>0.54166666666666663</v>
      </c>
      <c r="G27" s="16">
        <v>0.7597222222222223</v>
      </c>
      <c r="H27" s="18">
        <f t="shared" si="5"/>
        <v>0.42430555555555566</v>
      </c>
      <c r="I27" s="2">
        <f t="shared" si="4"/>
        <v>1.5493055555555557</v>
      </c>
      <c r="J27" s="2" t="str">
        <f t="shared" si="2"/>
        <v/>
      </c>
      <c r="L27" s="77"/>
      <c r="M27" s="77"/>
    </row>
    <row r="28" spans="1:13">
      <c r="A28" s="12" t="str">
        <f t="shared" si="1"/>
        <v>ven</v>
      </c>
      <c r="B28" s="13">
        <f t="shared" si="3"/>
        <v>43519</v>
      </c>
      <c r="C28" s="67"/>
      <c r="D28" s="67"/>
      <c r="E28" s="69"/>
      <c r="F28" s="67"/>
      <c r="G28" s="67"/>
      <c r="H28" s="18">
        <f t="shared" si="5"/>
        <v>0</v>
      </c>
      <c r="I28" s="2">
        <f t="shared" si="4"/>
        <v>1.5493055555555557</v>
      </c>
      <c r="J28" s="2" t="str">
        <f t="shared" si="2"/>
        <v/>
      </c>
      <c r="L28" s="77"/>
      <c r="M28" s="77"/>
    </row>
    <row r="29" spans="1:13">
      <c r="A29" s="12" t="str">
        <f t="shared" si="1"/>
        <v>sam</v>
      </c>
      <c r="B29" s="13">
        <f t="shared" si="3"/>
        <v>43520</v>
      </c>
      <c r="C29" s="16"/>
      <c r="D29" s="16"/>
      <c r="E29" s="35"/>
      <c r="F29" s="16"/>
      <c r="G29" s="16"/>
      <c r="H29" s="18">
        <f t="shared" si="5"/>
        <v>0</v>
      </c>
      <c r="I29" s="2">
        <f t="shared" si="4"/>
        <v>1.5493055555555557</v>
      </c>
      <c r="J29" s="2" t="str">
        <f t="shared" si="2"/>
        <v/>
      </c>
      <c r="L29" s="77"/>
      <c r="M29" s="77"/>
    </row>
    <row r="30" spans="1:13">
      <c r="A30" s="12" t="str">
        <f t="shared" si="1"/>
        <v>dim</v>
      </c>
      <c r="B30" s="13">
        <f t="shared" si="3"/>
        <v>43521</v>
      </c>
      <c r="C30" s="16"/>
      <c r="D30" s="16"/>
      <c r="E30" s="35"/>
      <c r="F30" s="16"/>
      <c r="G30" s="16"/>
      <c r="H30" s="18">
        <f t="shared" si="5"/>
        <v>0</v>
      </c>
      <c r="I30" s="2">
        <f t="shared" si="4"/>
        <v>1.5493055555555557</v>
      </c>
      <c r="J30" s="2">
        <f t="shared" si="2"/>
        <v>1.5493055555555557</v>
      </c>
      <c r="K30" s="70">
        <v>1.4583333333333333</v>
      </c>
      <c r="L30" s="76">
        <f>SUM(J30-K30)</f>
        <v>9.0972222222222454E-2</v>
      </c>
      <c r="M30" s="76">
        <f>SUM(M23+L30)</f>
        <v>0.22986111111111218</v>
      </c>
    </row>
    <row r="31" spans="1:13">
      <c r="A31" s="12" t="str">
        <f t="shared" si="1"/>
        <v>lun</v>
      </c>
      <c r="B31" s="13">
        <f t="shared" si="3"/>
        <v>43522</v>
      </c>
      <c r="C31" s="16">
        <v>0.32083333333333336</v>
      </c>
      <c r="D31" s="16">
        <v>0.5</v>
      </c>
      <c r="E31" s="35"/>
      <c r="F31" s="16">
        <v>0.54166666666666663</v>
      </c>
      <c r="G31" s="16">
        <v>0.75486111111111109</v>
      </c>
      <c r="H31" s="18">
        <f t="shared" si="5"/>
        <v>0.3923611111111111</v>
      </c>
      <c r="I31" s="2">
        <f t="shared" si="4"/>
        <v>0.3923611111111111</v>
      </c>
      <c r="J31" s="2" t="str">
        <f t="shared" si="2"/>
        <v/>
      </c>
      <c r="K31" s="26"/>
      <c r="L31" s="78"/>
      <c r="M31" s="68"/>
    </row>
    <row r="32" spans="1:13">
      <c r="A32" s="12" t="str">
        <f t="shared" si="1"/>
        <v>mar</v>
      </c>
      <c r="B32" s="13">
        <f t="shared" si="3"/>
        <v>43523</v>
      </c>
      <c r="C32" s="16">
        <v>0.33124999999999999</v>
      </c>
      <c r="D32" s="16">
        <v>0.5</v>
      </c>
      <c r="E32" s="20"/>
      <c r="F32" s="16">
        <v>0.54166666666666663</v>
      </c>
      <c r="G32" s="16">
        <v>0.7715277777777777</v>
      </c>
      <c r="H32" s="18">
        <f t="shared" si="5"/>
        <v>0.39861111111111108</v>
      </c>
      <c r="I32" s="2">
        <f t="shared" si="4"/>
        <v>0.79097222222222219</v>
      </c>
      <c r="J32" s="2">
        <v>0.7909722222222223</v>
      </c>
      <c r="K32" s="71">
        <v>0.58333333333333337</v>
      </c>
      <c r="L32" s="78">
        <f>SUM(J32-K32)</f>
        <v>0.20763888888888893</v>
      </c>
      <c r="M32" s="68">
        <f>SUM(M30+L32)</f>
        <v>0.43750000000000111</v>
      </c>
    </row>
    <row r="33" spans="1:13">
      <c r="A33" s="12"/>
      <c r="B33" s="13"/>
      <c r="C33" s="3"/>
      <c r="D33" s="3"/>
      <c r="E33" s="3"/>
      <c r="F33" s="3"/>
      <c r="G33" s="3"/>
      <c r="H33" s="18"/>
      <c r="I33" s="2"/>
      <c r="J33" s="2" t="str">
        <f t="shared" si="2"/>
        <v/>
      </c>
      <c r="L33" s="77"/>
      <c r="M33" s="77"/>
    </row>
    <row r="34" spans="1:13">
      <c r="A34" s="12"/>
      <c r="B34" s="13"/>
      <c r="C34" s="3"/>
      <c r="D34" s="3"/>
      <c r="E34" s="3"/>
      <c r="F34" s="3"/>
      <c r="G34" s="3"/>
      <c r="H34" s="18"/>
      <c r="I34" s="2"/>
      <c r="J34" s="2" t="str">
        <f t="shared" si="2"/>
        <v/>
      </c>
    </row>
    <row r="35" spans="1:13" ht="15.75" thickBot="1">
      <c r="A35" s="21"/>
      <c r="B35" s="22"/>
      <c r="C35" s="23"/>
      <c r="D35" s="23"/>
      <c r="E35" s="23"/>
      <c r="F35" s="23"/>
      <c r="G35" s="23"/>
      <c r="H35" s="25"/>
      <c r="I35" s="2"/>
      <c r="J35" s="2"/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1"/>
    </row>
    <row r="37" spans="1:13">
      <c r="A37" s="3"/>
      <c r="B37" s="3"/>
      <c r="C37" s="3"/>
      <c r="D37" s="3"/>
      <c r="F37" s="3"/>
      <c r="G37" s="122">
        <f>SUM(J5:J32)</f>
        <v>6.2708333333333339</v>
      </c>
      <c r="H37" s="123"/>
      <c r="I37" s="123"/>
      <c r="J37" s="124"/>
      <c r="L37" s="140">
        <f>SUM(G37-G40)</f>
        <v>0.43750000000000178</v>
      </c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1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1"/>
    </row>
    <row r="40" spans="1:13">
      <c r="A40" s="3"/>
      <c r="B40" s="3"/>
      <c r="C40" s="3"/>
      <c r="D40" s="3"/>
      <c r="F40" s="3"/>
      <c r="G40" s="128">
        <f>SUM(K9,K16,K23,K30,K32)</f>
        <v>5.8333333333333321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1"/>
    </row>
    <row r="43" spans="1:13">
      <c r="A43" s="3"/>
      <c r="B43" s="3"/>
      <c r="C43" s="3"/>
      <c r="D43" s="3"/>
      <c r="F43" s="3"/>
      <c r="G43" s="3"/>
      <c r="H43" s="6"/>
      <c r="I43" s="1"/>
      <c r="J43" s="1"/>
    </row>
  </sheetData>
  <mergeCells count="10">
    <mergeCell ref="A1:H1"/>
    <mergeCell ref="A2:C3"/>
    <mergeCell ref="G37:J38"/>
    <mergeCell ref="G40:J41"/>
    <mergeCell ref="M7:M8"/>
    <mergeCell ref="M11:M12"/>
    <mergeCell ref="L37:L38"/>
    <mergeCell ref="C7:G7"/>
    <mergeCell ref="C10:G10"/>
    <mergeCell ref="C19:G19"/>
  </mergeCells>
  <conditionalFormatting sqref="A6:D6 A7:C7 A8:D9 F8:G9 A10:C10 A13:C13 F13 A14:B15 A16:D16 F16:H16 A17:C19 H17:H19 A20:D25 F20:H25 A26:C26 H26 A27:D27 F27:H27 A28:C28 H28 A29:D31 F29:H31 A32:C32 H32 A33:H35">
    <cfRule type="expression" dxfId="89" priority="19">
      <formula>($A6="sam")</formula>
    </cfRule>
    <cfRule type="expression" dxfId="88" priority="20">
      <formula>($A6="dim")</formula>
    </cfRule>
  </conditionalFormatting>
  <conditionalFormatting sqref="A11:D12 F11:G12">
    <cfRule type="expression" dxfId="87" priority="1">
      <formula>($A11="sam")</formula>
    </cfRule>
    <cfRule type="expression" dxfId="86" priority="2">
      <formula>($A11="dim")</formula>
    </cfRule>
  </conditionalFormatting>
  <conditionalFormatting sqref="C5:D5">
    <cfRule type="expression" dxfId="85" priority="13">
      <formula>($A5="sam")</formula>
    </cfRule>
    <cfRule type="expression" dxfId="84" priority="14">
      <formula>($A5="dim")</formula>
    </cfRule>
  </conditionalFormatting>
  <conditionalFormatting sqref="F5:G6">
    <cfRule type="expression" dxfId="83" priority="7">
      <formula>($A5="sam")</formula>
    </cfRule>
    <cfRule type="expression" dxfId="82" priority="8">
      <formula>($A5="dim")</formula>
    </cfRule>
  </conditionalFormatting>
  <conditionalFormatting sqref="H5:H15">
    <cfRule type="expression" dxfId="81" priority="4">
      <formula>($A5="sam")</formula>
    </cfRule>
    <cfRule type="expression" dxfId="80" priority="5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CBC44-F869-4BA1-A430-F60AA1A620E2}">
  <dimension ref="A1:N42"/>
  <sheetViews>
    <sheetView topLeftCell="A12" workbookViewId="0">
      <selection activeCell="G35" sqref="G35"/>
    </sheetView>
  </sheetViews>
  <sheetFormatPr baseColWidth="10" defaultRowHeight="15"/>
  <cols>
    <col min="3" max="4" width="11.42578125" style="3"/>
    <col min="5" max="5" width="3.7109375" customWidth="1"/>
    <col min="6" max="7" width="11.42578125" style="3"/>
    <col min="10" max="13" width="11.42578125" style="3"/>
    <col min="14" max="14" width="16.42578125" bestFit="1" customWidth="1"/>
  </cols>
  <sheetData>
    <row r="1" spans="1:14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4">
      <c r="A2" s="121" t="s">
        <v>1</v>
      </c>
      <c r="B2" s="121"/>
      <c r="C2" s="121"/>
      <c r="F2" s="4" t="s">
        <v>2</v>
      </c>
      <c r="G2" s="4" t="s">
        <v>3</v>
      </c>
      <c r="H2" s="5" t="s">
        <v>4</v>
      </c>
      <c r="I2" s="1"/>
      <c r="J2" s="43"/>
    </row>
    <row r="3" spans="1:14">
      <c r="A3" s="121"/>
      <c r="B3" s="121"/>
      <c r="C3" s="121"/>
      <c r="F3" s="4">
        <v>1</v>
      </c>
      <c r="G3" s="4">
        <v>3</v>
      </c>
      <c r="H3" s="5">
        <v>2023</v>
      </c>
      <c r="I3" s="1"/>
      <c r="J3" s="43"/>
    </row>
    <row r="4" spans="1:14" ht="15.75" thickBot="1">
      <c r="A4" s="3"/>
      <c r="B4" s="3"/>
      <c r="H4" s="38"/>
      <c r="I4" s="1"/>
      <c r="J4" s="43"/>
    </row>
    <row r="5" spans="1:14">
      <c r="A5" s="7" t="str">
        <f>TEXT(B5,"jjj")</f>
        <v>mer</v>
      </c>
      <c r="B5" s="8">
        <f>DATE(H3,G3,F3)</f>
        <v>43524</v>
      </c>
      <c r="C5" s="9">
        <v>0.3215277777777778</v>
      </c>
      <c r="D5" s="9">
        <v>0.5</v>
      </c>
      <c r="E5" s="10"/>
      <c r="F5" s="9">
        <v>0.54166666666666663</v>
      </c>
      <c r="G5" s="9">
        <v>0.75486111111111109</v>
      </c>
      <c r="H5" s="18">
        <f t="shared" ref="H5:H11" si="0">(D5-C5)+(G5-F5)</f>
        <v>0.39166666666666666</v>
      </c>
      <c r="I5" s="2">
        <f>H5</f>
        <v>0.39166666666666666</v>
      </c>
      <c r="J5" s="26" t="str">
        <f>IF(A5="dim",I5,"")</f>
        <v/>
      </c>
    </row>
    <row r="6" spans="1:14">
      <c r="A6" s="12" t="str">
        <f t="shared" ref="A6:A35" si="1">TEXT(B6,"jjj")</f>
        <v>jeu</v>
      </c>
      <c r="B6" s="13">
        <f>B5+1</f>
        <v>43525</v>
      </c>
      <c r="C6" s="143"/>
      <c r="D6" s="143"/>
      <c r="E6" s="143"/>
      <c r="F6" s="143"/>
      <c r="G6" s="143"/>
      <c r="H6" s="18">
        <f t="shared" si="0"/>
        <v>0</v>
      </c>
      <c r="I6" s="2">
        <f>IF(A6="lun",H6,H6+I5)</f>
        <v>0.39166666666666666</v>
      </c>
      <c r="J6" s="26" t="str">
        <f t="shared" ref="J6:J34" si="2">IF(A6="dim",I6,"")</f>
        <v/>
      </c>
    </row>
    <row r="7" spans="1:14">
      <c r="A7" s="12" t="str">
        <f t="shared" si="1"/>
        <v>ven</v>
      </c>
      <c r="B7" s="13">
        <f t="shared" ref="B7:B35" si="3">B6+1</f>
        <v>43526</v>
      </c>
      <c r="C7" s="143"/>
      <c r="D7" s="143"/>
      <c r="E7" s="143"/>
      <c r="F7" s="143"/>
      <c r="G7" s="143"/>
      <c r="H7" s="18">
        <f t="shared" si="0"/>
        <v>0</v>
      </c>
      <c r="I7" s="2">
        <f t="shared" ref="I7:I35" si="4">IF(A7="lun",H7,H7+I6)</f>
        <v>0.39166666666666666</v>
      </c>
      <c r="J7" s="26" t="str">
        <f t="shared" si="2"/>
        <v/>
      </c>
    </row>
    <row r="8" spans="1:14">
      <c r="A8" s="12" t="str">
        <f t="shared" si="1"/>
        <v>sam</v>
      </c>
      <c r="B8" s="13">
        <f t="shared" si="3"/>
        <v>43527</v>
      </c>
      <c r="C8" s="60"/>
      <c r="D8" s="60"/>
      <c r="E8" s="17"/>
      <c r="F8" s="60"/>
      <c r="G8" s="60"/>
      <c r="H8" s="18">
        <f t="shared" si="0"/>
        <v>0</v>
      </c>
      <c r="I8" s="2">
        <f t="shared" si="4"/>
        <v>0.39166666666666666</v>
      </c>
      <c r="J8" s="26" t="str">
        <f t="shared" si="2"/>
        <v/>
      </c>
    </row>
    <row r="9" spans="1:14">
      <c r="A9" s="12" t="str">
        <f t="shared" si="1"/>
        <v>dim</v>
      </c>
      <c r="B9" s="13">
        <f t="shared" si="3"/>
        <v>43528</v>
      </c>
      <c r="C9" s="16"/>
      <c r="D9" s="16"/>
      <c r="E9" s="17"/>
      <c r="F9" s="16"/>
      <c r="G9" s="16"/>
      <c r="H9" s="18">
        <f t="shared" si="0"/>
        <v>0</v>
      </c>
      <c r="I9" s="2">
        <f t="shared" si="4"/>
        <v>0.39166666666666666</v>
      </c>
      <c r="J9" s="26">
        <f t="shared" si="2"/>
        <v>0.39166666666666666</v>
      </c>
      <c r="K9" s="16">
        <v>0.875</v>
      </c>
      <c r="L9" s="26">
        <f>SUM(J9-K9)</f>
        <v>-0.48333333333333334</v>
      </c>
      <c r="N9" s="54"/>
    </row>
    <row r="10" spans="1:14">
      <c r="A10" s="12" t="str">
        <f t="shared" si="1"/>
        <v>lun</v>
      </c>
      <c r="B10" s="13">
        <f t="shared" si="3"/>
        <v>43529</v>
      </c>
      <c r="C10" s="16">
        <v>0.33611111111111108</v>
      </c>
      <c r="D10" s="16">
        <v>0.5</v>
      </c>
      <c r="E10" s="17"/>
      <c r="F10" s="16">
        <v>0.54166666666666663</v>
      </c>
      <c r="G10" s="16">
        <v>0.77916666666666667</v>
      </c>
      <c r="H10" s="18">
        <f t="shared" si="0"/>
        <v>0.40138888888888896</v>
      </c>
      <c r="I10" s="2">
        <f t="shared" si="4"/>
        <v>0.40138888888888896</v>
      </c>
      <c r="J10" s="26" t="str">
        <f t="shared" si="2"/>
        <v/>
      </c>
      <c r="K10" s="26"/>
    </row>
    <row r="11" spans="1:14">
      <c r="A11" s="12" t="str">
        <f t="shared" si="1"/>
        <v>mar</v>
      </c>
      <c r="B11" s="13">
        <f t="shared" si="3"/>
        <v>43530</v>
      </c>
      <c r="C11" s="16">
        <v>0.30555555555555552</v>
      </c>
      <c r="D11" s="16">
        <v>0.5</v>
      </c>
      <c r="E11" s="20"/>
      <c r="F11" s="16">
        <v>0.54166666666666663</v>
      </c>
      <c r="G11" s="16">
        <v>0.72638888888888886</v>
      </c>
      <c r="H11" s="18">
        <f t="shared" si="0"/>
        <v>0.37916666666666671</v>
      </c>
      <c r="I11" s="2">
        <f t="shared" si="4"/>
        <v>0.78055555555555567</v>
      </c>
      <c r="J11" s="26" t="str">
        <f t="shared" si="2"/>
        <v/>
      </c>
    </row>
    <row r="12" spans="1:14">
      <c r="A12" s="12" t="str">
        <f t="shared" si="1"/>
        <v>mer</v>
      </c>
      <c r="B12" s="13">
        <f t="shared" si="3"/>
        <v>43531</v>
      </c>
      <c r="C12" s="16">
        <v>0.32569444444444445</v>
      </c>
      <c r="D12" s="16">
        <v>0.5</v>
      </c>
      <c r="E12" s="17"/>
      <c r="F12" s="16">
        <v>0.54166666666666663</v>
      </c>
      <c r="G12" s="16">
        <v>0.72361111111111109</v>
      </c>
      <c r="H12" s="18">
        <f t="shared" ref="H12:H35" si="5">(D12-C12)+(G12-F12)</f>
        <v>0.35625000000000001</v>
      </c>
      <c r="I12" s="2">
        <f t="shared" si="4"/>
        <v>1.1368055555555556</v>
      </c>
      <c r="J12" s="26" t="str">
        <f t="shared" si="2"/>
        <v/>
      </c>
    </row>
    <row r="13" spans="1:14">
      <c r="A13" s="12" t="str">
        <f t="shared" si="1"/>
        <v>jeu</v>
      </c>
      <c r="B13" s="13">
        <f t="shared" si="3"/>
        <v>43532</v>
      </c>
      <c r="C13" s="16">
        <v>0.32916666666666666</v>
      </c>
      <c r="D13" s="16">
        <v>0.5</v>
      </c>
      <c r="E13" s="17"/>
      <c r="F13" s="16">
        <v>0.54166666666666663</v>
      </c>
      <c r="G13" s="16">
        <v>0.7583333333333333</v>
      </c>
      <c r="H13" s="18">
        <f t="shared" si="5"/>
        <v>0.38750000000000001</v>
      </c>
      <c r="I13" s="2">
        <f t="shared" si="4"/>
        <v>1.5243055555555556</v>
      </c>
      <c r="J13" s="26" t="str">
        <f t="shared" si="2"/>
        <v/>
      </c>
    </row>
    <row r="14" spans="1:14">
      <c r="A14" s="12" t="str">
        <f t="shared" si="1"/>
        <v>ven</v>
      </c>
      <c r="B14" s="13">
        <f t="shared" si="3"/>
        <v>43533</v>
      </c>
      <c r="C14" s="136"/>
      <c r="D14" s="136"/>
      <c r="E14" s="136"/>
      <c r="F14" s="136"/>
      <c r="G14" s="136"/>
      <c r="H14" s="18">
        <f t="shared" si="5"/>
        <v>0</v>
      </c>
      <c r="I14" s="2">
        <f t="shared" si="4"/>
        <v>1.5243055555555556</v>
      </c>
      <c r="J14" s="26" t="str">
        <f t="shared" si="2"/>
        <v/>
      </c>
    </row>
    <row r="15" spans="1:14">
      <c r="A15" s="12" t="str">
        <f t="shared" si="1"/>
        <v>sam</v>
      </c>
      <c r="B15" s="13">
        <f t="shared" si="3"/>
        <v>43534</v>
      </c>
      <c r="C15" s="19"/>
      <c r="D15" s="20"/>
      <c r="E15" s="20"/>
      <c r="F15" s="20"/>
      <c r="G15" s="20"/>
      <c r="H15" s="18">
        <f t="shared" si="5"/>
        <v>0</v>
      </c>
      <c r="I15" s="2">
        <f t="shared" si="4"/>
        <v>1.5243055555555556</v>
      </c>
      <c r="J15" s="26" t="str">
        <f t="shared" si="2"/>
        <v/>
      </c>
    </row>
    <row r="16" spans="1:14">
      <c r="A16" s="12" t="str">
        <f t="shared" si="1"/>
        <v>dim</v>
      </c>
      <c r="B16" s="13">
        <f t="shared" si="3"/>
        <v>43535</v>
      </c>
      <c r="C16" s="16"/>
      <c r="D16" s="16"/>
      <c r="E16" s="17"/>
      <c r="F16" s="16"/>
      <c r="G16" s="16"/>
      <c r="H16" s="18">
        <f t="shared" si="5"/>
        <v>0</v>
      </c>
      <c r="I16" s="2">
        <f t="shared" si="4"/>
        <v>1.5243055555555556</v>
      </c>
      <c r="J16" s="26">
        <f t="shared" si="2"/>
        <v>1.5243055555555556</v>
      </c>
      <c r="K16" s="26">
        <v>1.4583333333333333</v>
      </c>
      <c r="L16" s="26">
        <f>SUM(J16-K16)</f>
        <v>6.5972222222222321E-2</v>
      </c>
      <c r="M16" s="26">
        <f>SUM(L9+L16)</f>
        <v>-0.41736111111111102</v>
      </c>
      <c r="N16" s="54"/>
    </row>
    <row r="17" spans="1:13">
      <c r="A17" s="12" t="str">
        <f t="shared" si="1"/>
        <v>lun</v>
      </c>
      <c r="B17" s="13">
        <f t="shared" si="3"/>
        <v>43536</v>
      </c>
      <c r="C17" s="137"/>
      <c r="D17" s="137"/>
      <c r="E17" s="137"/>
      <c r="F17" s="137"/>
      <c r="G17" s="137"/>
      <c r="H17" s="18">
        <f t="shared" si="5"/>
        <v>0</v>
      </c>
      <c r="I17" s="2">
        <f t="shared" si="4"/>
        <v>0</v>
      </c>
      <c r="J17" s="26" t="str">
        <f t="shared" si="2"/>
        <v/>
      </c>
      <c r="K17" s="26"/>
    </row>
    <row r="18" spans="1:13">
      <c r="A18" s="12" t="str">
        <f t="shared" si="1"/>
        <v>mar</v>
      </c>
      <c r="B18" s="13">
        <f t="shared" si="3"/>
        <v>43537</v>
      </c>
      <c r="C18" s="16">
        <v>0.33680555555555558</v>
      </c>
      <c r="D18" s="16">
        <v>0.5</v>
      </c>
      <c r="E18" s="20"/>
      <c r="F18" s="16">
        <v>0.54166666666666663</v>
      </c>
      <c r="G18" s="16">
        <v>0.72430555555555554</v>
      </c>
      <c r="H18" s="18">
        <f t="shared" si="5"/>
        <v>0.34583333333333333</v>
      </c>
      <c r="I18" s="2">
        <f t="shared" si="4"/>
        <v>0.34583333333333333</v>
      </c>
      <c r="J18" s="26" t="str">
        <f t="shared" si="2"/>
        <v/>
      </c>
    </row>
    <row r="19" spans="1:13">
      <c r="A19" s="12" t="str">
        <f t="shared" si="1"/>
        <v>mer</v>
      </c>
      <c r="B19" s="13">
        <f t="shared" si="3"/>
        <v>43538</v>
      </c>
      <c r="C19" s="16">
        <v>0.2951388888888889</v>
      </c>
      <c r="D19" s="16">
        <v>0.5</v>
      </c>
      <c r="E19" s="17"/>
      <c r="F19" s="16">
        <v>0.54166666666666663</v>
      </c>
      <c r="G19" s="16">
        <v>0.77847222222222223</v>
      </c>
      <c r="H19" s="18">
        <f t="shared" si="5"/>
        <v>0.44166666666666671</v>
      </c>
      <c r="I19" s="2">
        <f t="shared" si="4"/>
        <v>0.78750000000000009</v>
      </c>
      <c r="J19" s="26" t="str">
        <f t="shared" si="2"/>
        <v/>
      </c>
    </row>
    <row r="20" spans="1:13">
      <c r="A20" s="12" t="str">
        <f t="shared" si="1"/>
        <v>jeu</v>
      </c>
      <c r="B20" s="13">
        <f t="shared" si="3"/>
        <v>43539</v>
      </c>
      <c r="C20" s="16">
        <v>0.30208333333333331</v>
      </c>
      <c r="D20" s="16">
        <v>0.5</v>
      </c>
      <c r="E20" s="17"/>
      <c r="F20" s="16">
        <v>0.54166666666666663</v>
      </c>
      <c r="G20" s="16">
        <v>0.7006944444444444</v>
      </c>
      <c r="H20" s="18">
        <f t="shared" si="5"/>
        <v>0.35694444444444445</v>
      </c>
      <c r="I20" s="2">
        <f t="shared" si="4"/>
        <v>1.1444444444444446</v>
      </c>
      <c r="J20" s="26" t="str">
        <f t="shared" si="2"/>
        <v/>
      </c>
    </row>
    <row r="21" spans="1:13">
      <c r="A21" s="12" t="str">
        <f t="shared" si="1"/>
        <v>ven</v>
      </c>
      <c r="B21" s="13">
        <f t="shared" si="3"/>
        <v>43540</v>
      </c>
      <c r="C21" s="16">
        <v>0.30972222222222223</v>
      </c>
      <c r="D21" s="16">
        <v>0.5</v>
      </c>
      <c r="E21" s="17"/>
      <c r="F21" s="16">
        <v>0.54166666666666663</v>
      </c>
      <c r="G21" s="16">
        <v>0.77430555555555547</v>
      </c>
      <c r="H21" s="18">
        <f t="shared" si="5"/>
        <v>0.42291666666666661</v>
      </c>
      <c r="I21" s="2">
        <f t="shared" si="4"/>
        <v>1.5673611111111112</v>
      </c>
      <c r="J21" s="26" t="str">
        <f t="shared" si="2"/>
        <v/>
      </c>
    </row>
    <row r="22" spans="1:13">
      <c r="A22" s="12" t="str">
        <f t="shared" si="1"/>
        <v>sam</v>
      </c>
      <c r="B22" s="13">
        <f t="shared" si="3"/>
        <v>43541</v>
      </c>
      <c r="C22" s="52"/>
      <c r="D22" s="61"/>
      <c r="E22" s="61"/>
      <c r="F22" s="61"/>
      <c r="G22" s="61"/>
      <c r="H22" s="18">
        <f t="shared" si="5"/>
        <v>0</v>
      </c>
      <c r="I22" s="2">
        <f t="shared" si="4"/>
        <v>1.5673611111111112</v>
      </c>
      <c r="J22" s="26" t="str">
        <f t="shared" si="2"/>
        <v/>
      </c>
    </row>
    <row r="23" spans="1:13">
      <c r="A23" s="12" t="str">
        <f t="shared" si="1"/>
        <v>dim</v>
      </c>
      <c r="B23" s="13">
        <f t="shared" si="3"/>
        <v>43542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1.5673611111111112</v>
      </c>
      <c r="J23" s="26">
        <f t="shared" si="2"/>
        <v>1.5673611111111112</v>
      </c>
      <c r="K23" s="26">
        <v>1.4583333333333333</v>
      </c>
      <c r="L23" s="26">
        <f>SUM(J23-K23)</f>
        <v>0.10902777777777795</v>
      </c>
      <c r="M23" s="26">
        <f>SUM(M16+L23)</f>
        <v>-0.30833333333333307</v>
      </c>
    </row>
    <row r="24" spans="1:13">
      <c r="A24" s="12" t="str">
        <f t="shared" si="1"/>
        <v>lun</v>
      </c>
      <c r="B24" s="13">
        <f t="shared" si="3"/>
        <v>43543</v>
      </c>
      <c r="C24" s="136"/>
      <c r="D24" s="136"/>
      <c r="E24" s="136"/>
      <c r="F24" s="136"/>
      <c r="G24" s="136"/>
      <c r="H24" s="18">
        <f t="shared" si="5"/>
        <v>0</v>
      </c>
      <c r="I24" s="2">
        <f t="shared" si="4"/>
        <v>0</v>
      </c>
      <c r="J24" s="26" t="str">
        <f t="shared" si="2"/>
        <v/>
      </c>
    </row>
    <row r="25" spans="1:13">
      <c r="A25" s="12" t="str">
        <f t="shared" si="1"/>
        <v>mar</v>
      </c>
      <c r="B25" s="13">
        <f t="shared" si="3"/>
        <v>43544</v>
      </c>
      <c r="C25" s="136"/>
      <c r="D25" s="136"/>
      <c r="E25" s="136"/>
      <c r="F25" s="136"/>
      <c r="G25" s="136"/>
      <c r="H25" s="18">
        <f t="shared" si="5"/>
        <v>0</v>
      </c>
      <c r="I25" s="2">
        <f t="shared" si="4"/>
        <v>0</v>
      </c>
      <c r="J25" s="26" t="str">
        <f t="shared" si="2"/>
        <v/>
      </c>
    </row>
    <row r="26" spans="1:13">
      <c r="A26" s="12" t="str">
        <f t="shared" si="1"/>
        <v>mer</v>
      </c>
      <c r="B26" s="13">
        <f t="shared" si="3"/>
        <v>43545</v>
      </c>
      <c r="C26" s="136"/>
      <c r="D26" s="136"/>
      <c r="E26" s="136"/>
      <c r="F26" s="136"/>
      <c r="G26" s="136"/>
      <c r="H26" s="18">
        <f t="shared" si="5"/>
        <v>0</v>
      </c>
      <c r="I26" s="2">
        <f t="shared" si="4"/>
        <v>0</v>
      </c>
      <c r="J26" s="26" t="str">
        <f t="shared" si="2"/>
        <v/>
      </c>
    </row>
    <row r="27" spans="1:13">
      <c r="A27" s="12" t="str">
        <f t="shared" si="1"/>
        <v>jeu</v>
      </c>
      <c r="B27" s="13">
        <f t="shared" si="3"/>
        <v>43546</v>
      </c>
      <c r="C27" s="136"/>
      <c r="D27" s="136"/>
      <c r="E27" s="136"/>
      <c r="F27" s="136"/>
      <c r="G27" s="136"/>
      <c r="H27" s="18">
        <f t="shared" si="5"/>
        <v>0</v>
      </c>
      <c r="I27" s="2">
        <f t="shared" si="4"/>
        <v>0</v>
      </c>
      <c r="J27" s="26" t="str">
        <f t="shared" si="2"/>
        <v/>
      </c>
    </row>
    <row r="28" spans="1:13">
      <c r="A28" s="12" t="str">
        <f t="shared" si="1"/>
        <v>ven</v>
      </c>
      <c r="B28" s="13">
        <f t="shared" si="3"/>
        <v>43547</v>
      </c>
      <c r="C28" s="136"/>
      <c r="D28" s="136"/>
      <c r="E28" s="136"/>
      <c r="F28" s="136"/>
      <c r="G28" s="136"/>
      <c r="H28" s="18">
        <f t="shared" si="5"/>
        <v>0</v>
      </c>
      <c r="I28" s="2">
        <f t="shared" si="4"/>
        <v>0</v>
      </c>
      <c r="J28" s="26" t="str">
        <f t="shared" si="2"/>
        <v/>
      </c>
    </row>
    <row r="29" spans="1:13">
      <c r="A29" s="12" t="str">
        <f t="shared" si="1"/>
        <v>sam</v>
      </c>
      <c r="B29" s="13">
        <f t="shared" si="3"/>
        <v>43548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6" t="str">
        <f t="shared" si="2"/>
        <v/>
      </c>
    </row>
    <row r="30" spans="1:13">
      <c r="A30" s="12" t="str">
        <f t="shared" si="1"/>
        <v>dim</v>
      </c>
      <c r="B30" s="13">
        <f t="shared" si="3"/>
        <v>43549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6">
        <f t="shared" si="2"/>
        <v>0</v>
      </c>
      <c r="K30" s="26">
        <v>1.4583333333333333</v>
      </c>
      <c r="L30" s="26">
        <f>SUM(J30-K30)</f>
        <v>-1.4583333333333333</v>
      </c>
      <c r="M30" s="26">
        <f>SUM(M23+L30)</f>
        <v>-1.7666666666666664</v>
      </c>
    </row>
    <row r="31" spans="1:13">
      <c r="A31" s="12" t="str">
        <f t="shared" si="1"/>
        <v>lun</v>
      </c>
      <c r="B31" s="13">
        <f t="shared" si="3"/>
        <v>43550</v>
      </c>
      <c r="C31" s="16">
        <v>0.33055555555555555</v>
      </c>
      <c r="D31" s="16">
        <v>0.5</v>
      </c>
      <c r="E31" s="17"/>
      <c r="F31" s="16">
        <v>0.54166666666666663</v>
      </c>
      <c r="G31" s="16">
        <v>0.75138888888888899</v>
      </c>
      <c r="H31" s="18">
        <f t="shared" si="5"/>
        <v>0.37916666666666682</v>
      </c>
      <c r="I31" s="2">
        <f t="shared" si="4"/>
        <v>0.37916666666666682</v>
      </c>
      <c r="J31" s="26" t="str">
        <f t="shared" si="2"/>
        <v/>
      </c>
    </row>
    <row r="32" spans="1:13">
      <c r="A32" s="12" t="str">
        <f t="shared" si="1"/>
        <v>mar</v>
      </c>
      <c r="B32" s="13">
        <f t="shared" si="3"/>
        <v>43551</v>
      </c>
      <c r="C32" s="16">
        <v>0.31597222222222221</v>
      </c>
      <c r="D32" s="16">
        <v>0.5</v>
      </c>
      <c r="E32" s="17"/>
      <c r="F32" s="16">
        <v>0.54166666666666663</v>
      </c>
      <c r="G32" s="16">
        <v>0.75763888888888886</v>
      </c>
      <c r="H32" s="18">
        <f t="shared" si="5"/>
        <v>0.4</v>
      </c>
      <c r="I32" s="2">
        <f t="shared" si="4"/>
        <v>0.77916666666666679</v>
      </c>
      <c r="J32" s="26" t="str">
        <f t="shared" si="2"/>
        <v/>
      </c>
    </row>
    <row r="33" spans="1:13">
      <c r="A33" s="12" t="str">
        <f t="shared" si="1"/>
        <v>mer</v>
      </c>
      <c r="B33" s="13">
        <f>B32+1</f>
        <v>43552</v>
      </c>
      <c r="C33" s="16">
        <v>0.3347222222222222</v>
      </c>
      <c r="D33" s="16">
        <v>0.5</v>
      </c>
      <c r="E33" s="20"/>
      <c r="F33" s="16">
        <v>0.54166666666666663</v>
      </c>
      <c r="G33" s="16">
        <v>0.7597222222222223</v>
      </c>
      <c r="H33" s="18">
        <f t="shared" si="5"/>
        <v>0.38333333333333347</v>
      </c>
      <c r="I33" s="2">
        <f t="shared" si="4"/>
        <v>1.1625000000000003</v>
      </c>
      <c r="J33" s="26" t="str">
        <f t="shared" si="2"/>
        <v/>
      </c>
    </row>
    <row r="34" spans="1:13">
      <c r="A34" s="12" t="str">
        <f t="shared" si="1"/>
        <v>jeu</v>
      </c>
      <c r="B34" s="13">
        <f t="shared" si="3"/>
        <v>43553</v>
      </c>
      <c r="C34" s="16">
        <v>0.33611111111111108</v>
      </c>
      <c r="D34" s="16">
        <v>0.5</v>
      </c>
      <c r="E34" s="17"/>
      <c r="F34" s="16">
        <v>0.54166666666666663</v>
      </c>
      <c r="G34" s="16">
        <v>0.81388888888888899</v>
      </c>
      <c r="H34" s="18">
        <f t="shared" si="5"/>
        <v>0.43611111111111128</v>
      </c>
      <c r="I34" s="2">
        <f t="shared" si="4"/>
        <v>1.5986111111111116</v>
      </c>
      <c r="J34" s="26" t="str">
        <f t="shared" si="2"/>
        <v/>
      </c>
    </row>
    <row r="35" spans="1:13" ht="15.75" thickBot="1">
      <c r="A35" s="21" t="str">
        <f t="shared" si="1"/>
        <v>ven</v>
      </c>
      <c r="B35" s="22">
        <f t="shared" si="3"/>
        <v>43554</v>
      </c>
      <c r="C35" s="83"/>
      <c r="D35" s="83"/>
      <c r="E35" s="84"/>
      <c r="F35" s="83"/>
      <c r="G35" s="83"/>
      <c r="H35" s="25">
        <f t="shared" si="5"/>
        <v>0</v>
      </c>
      <c r="I35" s="2">
        <f t="shared" si="4"/>
        <v>1.5986111111111116</v>
      </c>
      <c r="J35" s="26">
        <f>I35</f>
        <v>1.5986111111111116</v>
      </c>
      <c r="K35" s="26">
        <v>1.4583333333333333</v>
      </c>
      <c r="L35" s="26">
        <f>SUM(J35-K35)</f>
        <v>0.14027777777777839</v>
      </c>
      <c r="M35" s="26">
        <f>SUM(M30+L35)</f>
        <v>-1.626388888888888</v>
      </c>
    </row>
    <row r="36" spans="1:13" ht="15.75" thickBot="1">
      <c r="A36" s="3"/>
      <c r="B36" s="3"/>
      <c r="H36" s="6"/>
      <c r="I36" s="1"/>
      <c r="J36" s="43"/>
    </row>
    <row r="37" spans="1:13">
      <c r="A37" s="3"/>
      <c r="B37" s="3"/>
      <c r="G37" s="122">
        <f>SUM(J5:J35)</f>
        <v>5.0819444444444448</v>
      </c>
      <c r="H37" s="123"/>
      <c r="I37" s="123"/>
      <c r="J37" s="124"/>
      <c r="L37" s="142">
        <f>SUM(L9,L16,L23,L30,L35)</f>
        <v>-1.626388888888888</v>
      </c>
    </row>
    <row r="38" spans="1:13" ht="15.75" thickBot="1">
      <c r="A38" s="3"/>
      <c r="B38" s="3"/>
      <c r="G38" s="125"/>
      <c r="H38" s="126"/>
      <c r="I38" s="126"/>
      <c r="J38" s="127"/>
      <c r="L38" s="141"/>
    </row>
    <row r="39" spans="1:13" ht="15.75" thickBot="1">
      <c r="A39" s="27"/>
      <c r="B39" s="3" t="s">
        <v>5</v>
      </c>
      <c r="H39" s="6"/>
      <c r="I39" s="1"/>
      <c r="J39" s="43"/>
    </row>
    <row r="40" spans="1:13">
      <c r="A40" s="3"/>
      <c r="B40" s="3"/>
      <c r="G40" s="128">
        <f>SUM(K10+K17+K16+K30+K35)</f>
        <v>4.375</v>
      </c>
      <c r="H40" s="129"/>
      <c r="I40" s="129"/>
      <c r="J40" s="130"/>
    </row>
    <row r="41" spans="1:13" ht="15.75" thickBot="1">
      <c r="A41" s="28"/>
      <c r="B41" s="3" t="s">
        <v>6</v>
      </c>
      <c r="G41" s="131"/>
      <c r="H41" s="132"/>
      <c r="I41" s="132"/>
      <c r="J41" s="133"/>
    </row>
    <row r="42" spans="1:13">
      <c r="A42" s="3"/>
      <c r="B42" s="3"/>
      <c r="H42" s="6"/>
      <c r="I42" s="1"/>
      <c r="J42" s="43"/>
    </row>
  </sheetData>
  <mergeCells count="13">
    <mergeCell ref="L37:L38"/>
    <mergeCell ref="A1:H1"/>
    <mergeCell ref="A2:C3"/>
    <mergeCell ref="G37:J38"/>
    <mergeCell ref="G40:J41"/>
    <mergeCell ref="C6:G7"/>
    <mergeCell ref="C14:G14"/>
    <mergeCell ref="C17:G17"/>
    <mergeCell ref="C24:G24"/>
    <mergeCell ref="C25:G25"/>
    <mergeCell ref="C26:G26"/>
    <mergeCell ref="C27:G27"/>
    <mergeCell ref="C28:G28"/>
  </mergeCells>
  <conditionalFormatting sqref="A6:C6 A7:B8 E8 A9:G10 A11:C11 A12:H13 A14:C15 H14:H15 A16:H16 A17:C18 H17:H18 A19:H21 A22:C22 H22 A23:H23 A24:C28 H24:H28 A29:H32 A33:C33 H33 A34:H35">
    <cfRule type="expression" dxfId="79" priority="16">
      <formula>($A6="sam")</formula>
    </cfRule>
    <cfRule type="expression" dxfId="78" priority="17">
      <formula>($A6="dim")</formula>
    </cfRule>
  </conditionalFormatting>
  <conditionalFormatting sqref="C5:D5">
    <cfRule type="expression" dxfId="77" priority="10">
      <formula>($A5="sam")</formula>
    </cfRule>
    <cfRule type="expression" dxfId="76" priority="11">
      <formula>($A5="dim")</formula>
    </cfRule>
  </conditionalFormatting>
  <conditionalFormatting sqref="F5:G5">
    <cfRule type="expression" dxfId="75" priority="4">
      <formula>($A5="sam")</formula>
    </cfRule>
    <cfRule type="expression" dxfId="74" priority="5">
      <formula>($A5="dim")</formula>
    </cfRule>
  </conditionalFormatting>
  <conditionalFormatting sqref="H5:H11">
    <cfRule type="expression" dxfId="73" priority="1">
      <formula>($A5="sam")</formula>
    </cfRule>
    <cfRule type="expression" dxfId="72" priority="2">
      <formula>($A5="dim")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9D279-2235-4225-AB35-4F1CF38A8729}">
  <dimension ref="A1:M43"/>
  <sheetViews>
    <sheetView topLeftCell="A17" workbookViewId="0">
      <selection activeCell="E32" sqref="E32"/>
    </sheetView>
  </sheetViews>
  <sheetFormatPr baseColWidth="10" defaultRowHeight="15"/>
  <cols>
    <col min="5" max="5" width="3.7109375" customWidth="1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1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>
      <c r="A3" s="121"/>
      <c r="B3" s="121"/>
      <c r="C3" s="121"/>
      <c r="D3" s="3"/>
      <c r="F3" s="4">
        <v>1</v>
      </c>
      <c r="G3" s="4">
        <v>4</v>
      </c>
      <c r="H3" s="5">
        <v>2023</v>
      </c>
      <c r="I3" s="1"/>
      <c r="J3" s="1"/>
    </row>
    <row r="4" spans="1:13" ht="15.75" thickBot="1">
      <c r="A4" s="3"/>
      <c r="B4" s="3"/>
      <c r="C4" s="3"/>
      <c r="D4" s="3"/>
      <c r="F4" s="3"/>
      <c r="G4" s="3"/>
      <c r="H4" s="38"/>
      <c r="I4" s="1"/>
      <c r="J4" s="1"/>
    </row>
    <row r="5" spans="1:13">
      <c r="A5" s="7" t="str">
        <f>TEXT(B5,"jjj")</f>
        <v>sam</v>
      </c>
      <c r="B5" s="8">
        <f>DATE(H3,G3,F3)</f>
        <v>43555</v>
      </c>
      <c r="C5" s="9"/>
      <c r="D5" s="9"/>
      <c r="E5" s="10"/>
      <c r="F5" s="9"/>
      <c r="G5" s="9"/>
      <c r="H5" s="18">
        <f t="shared" ref="H5:H12" si="0">(D5-C5)+(G5-F5)</f>
        <v>0</v>
      </c>
      <c r="I5" s="2">
        <f>H5</f>
        <v>0</v>
      </c>
      <c r="J5" s="2" t="str">
        <f>IF(A5="dim",I5,"")</f>
        <v/>
      </c>
    </row>
    <row r="6" spans="1:13">
      <c r="A6" s="12" t="str">
        <f t="shared" ref="A6:A34" si="1">TEXT(B6,"jjj")</f>
        <v>dim</v>
      </c>
      <c r="B6" s="13">
        <f>B5+1</f>
        <v>43556</v>
      </c>
      <c r="C6" s="3"/>
      <c r="D6" s="3"/>
      <c r="E6" s="17"/>
      <c r="F6" s="3"/>
      <c r="G6" s="3"/>
      <c r="H6" s="18">
        <f t="shared" si="0"/>
        <v>0</v>
      </c>
      <c r="I6" s="2">
        <f>IF(A6="lun",H6,H6+I5)</f>
        <v>0</v>
      </c>
      <c r="J6" s="2"/>
    </row>
    <row r="7" spans="1:13">
      <c r="A7" s="12" t="str">
        <f t="shared" si="1"/>
        <v>lun</v>
      </c>
      <c r="B7" s="13">
        <f t="shared" ref="B7:B34" si="2">B6+1</f>
        <v>43557</v>
      </c>
      <c r="C7" s="67"/>
      <c r="D7" s="67"/>
      <c r="E7" s="27"/>
      <c r="F7" s="67"/>
      <c r="G7" s="67"/>
      <c r="H7" s="18">
        <f t="shared" si="0"/>
        <v>0</v>
      </c>
      <c r="I7" s="2">
        <f t="shared" ref="I7:I34" si="3">IF(A7="lun",H7,H7+I6)</f>
        <v>0</v>
      </c>
      <c r="J7" s="26" t="str">
        <f t="shared" ref="J7:J34" si="4">IF(A7="dim",I7,"")</f>
        <v/>
      </c>
      <c r="K7" s="16"/>
    </row>
    <row r="8" spans="1:13">
      <c r="A8" s="12" t="str">
        <f t="shared" si="1"/>
        <v>mar</v>
      </c>
      <c r="B8" s="13">
        <f t="shared" si="2"/>
        <v>43558</v>
      </c>
      <c r="C8" s="16">
        <v>0.3354166666666667</v>
      </c>
      <c r="D8" s="16">
        <v>0.5</v>
      </c>
      <c r="E8" s="17"/>
      <c r="F8" s="16">
        <v>0.54166666666666663</v>
      </c>
      <c r="G8" s="16">
        <v>0.70833333333333337</v>
      </c>
      <c r="H8" s="18">
        <f t="shared" si="0"/>
        <v>0.33125000000000004</v>
      </c>
      <c r="I8" s="2">
        <f t="shared" si="3"/>
        <v>0.33125000000000004</v>
      </c>
      <c r="J8" s="2" t="str">
        <f t="shared" si="4"/>
        <v/>
      </c>
    </row>
    <row r="9" spans="1:13">
      <c r="A9" s="12" t="str">
        <f t="shared" si="1"/>
        <v>mer</v>
      </c>
      <c r="B9" s="13">
        <f t="shared" si="2"/>
        <v>43559</v>
      </c>
      <c r="C9" s="16">
        <v>0.32847222222222222</v>
      </c>
      <c r="D9" s="16">
        <v>0.5</v>
      </c>
      <c r="E9" s="17"/>
      <c r="F9" s="16">
        <v>0.54166666666666663</v>
      </c>
      <c r="G9" s="16">
        <v>0.72430555555555554</v>
      </c>
      <c r="H9" s="18">
        <f t="shared" si="0"/>
        <v>0.35416666666666669</v>
      </c>
      <c r="I9" s="2">
        <f t="shared" si="3"/>
        <v>0.68541666666666679</v>
      </c>
      <c r="J9" s="2" t="str">
        <f t="shared" si="4"/>
        <v/>
      </c>
    </row>
    <row r="10" spans="1:13">
      <c r="A10" s="12" t="str">
        <f t="shared" si="1"/>
        <v>jeu</v>
      </c>
      <c r="B10" s="13">
        <f t="shared" si="2"/>
        <v>43560</v>
      </c>
      <c r="C10" s="16">
        <v>0.3215277777777778</v>
      </c>
      <c r="D10" s="16">
        <v>0.5</v>
      </c>
      <c r="E10" s="17"/>
      <c r="F10" s="16">
        <v>0.54166666666666663</v>
      </c>
      <c r="G10" s="16">
        <v>0.75416666666666676</v>
      </c>
      <c r="H10" s="18">
        <f t="shared" si="0"/>
        <v>0.39097222222222233</v>
      </c>
      <c r="I10" s="2">
        <f t="shared" si="3"/>
        <v>1.0763888888888891</v>
      </c>
      <c r="J10" s="2" t="str">
        <f t="shared" si="4"/>
        <v/>
      </c>
    </row>
    <row r="11" spans="1:13">
      <c r="A11" s="12" t="str">
        <f t="shared" si="1"/>
        <v>ven</v>
      </c>
      <c r="B11" s="13">
        <f t="shared" si="2"/>
        <v>43561</v>
      </c>
      <c r="C11" s="47">
        <v>0.29583333333333334</v>
      </c>
      <c r="D11" s="47">
        <v>0.5</v>
      </c>
      <c r="E11" s="20"/>
      <c r="F11" s="16">
        <v>0.54166666666666663</v>
      </c>
      <c r="G11" s="16">
        <v>0.6972222222222223</v>
      </c>
      <c r="H11" s="18">
        <f t="shared" si="0"/>
        <v>0.35972222222222233</v>
      </c>
      <c r="I11" s="2">
        <f t="shared" si="3"/>
        <v>1.4361111111111113</v>
      </c>
      <c r="J11" s="2" t="str">
        <f t="shared" si="4"/>
        <v/>
      </c>
    </row>
    <row r="12" spans="1:13">
      <c r="A12" s="12" t="str">
        <f t="shared" si="1"/>
        <v>sam</v>
      </c>
      <c r="B12" s="13">
        <f t="shared" si="2"/>
        <v>43562</v>
      </c>
      <c r="C12" s="3"/>
      <c r="D12" s="3"/>
      <c r="E12" s="17"/>
      <c r="F12" s="3"/>
      <c r="G12" s="3"/>
      <c r="H12" s="18">
        <f t="shared" si="0"/>
        <v>0</v>
      </c>
      <c r="I12" s="2">
        <f t="shared" si="3"/>
        <v>1.4361111111111113</v>
      </c>
      <c r="J12" s="2" t="str">
        <f t="shared" si="4"/>
        <v/>
      </c>
    </row>
    <row r="13" spans="1:13">
      <c r="A13" s="12" t="str">
        <f t="shared" si="1"/>
        <v>dim</v>
      </c>
      <c r="B13" s="13">
        <f t="shared" si="2"/>
        <v>43563</v>
      </c>
      <c r="C13" s="3"/>
      <c r="D13" s="3"/>
      <c r="E13" s="17"/>
      <c r="F13" s="3"/>
      <c r="G13" s="3"/>
      <c r="H13" s="18">
        <f t="shared" ref="H13:H34" si="5">(D13-C13)+(G13-F13)</f>
        <v>0</v>
      </c>
      <c r="I13" s="2">
        <f t="shared" si="3"/>
        <v>1.4361111111111113</v>
      </c>
      <c r="J13" s="2">
        <f t="shared" si="4"/>
        <v>1.4361111111111113</v>
      </c>
      <c r="K13" s="51">
        <v>1.4583333333333333</v>
      </c>
      <c r="L13" s="26">
        <f>SUM(J13-K13)</f>
        <v>-2.2222222222221921E-2</v>
      </c>
      <c r="M13" s="2">
        <f>L13</f>
        <v>-2.2222222222221921E-2</v>
      </c>
    </row>
    <row r="14" spans="1:13">
      <c r="A14" s="12" t="str">
        <f t="shared" si="1"/>
        <v>lun</v>
      </c>
      <c r="B14" s="13">
        <f t="shared" si="2"/>
        <v>43564</v>
      </c>
      <c r="C14" s="136" t="s">
        <v>20</v>
      </c>
      <c r="D14" s="136"/>
      <c r="E14" s="136"/>
      <c r="F14" s="136"/>
      <c r="G14" s="136"/>
      <c r="H14" s="18">
        <v>0</v>
      </c>
      <c r="I14" s="2">
        <f t="shared" si="3"/>
        <v>0</v>
      </c>
      <c r="J14" s="26" t="str">
        <f t="shared" si="4"/>
        <v/>
      </c>
    </row>
    <row r="15" spans="1:13">
      <c r="A15" s="12" t="str">
        <f t="shared" si="1"/>
        <v>mar</v>
      </c>
      <c r="B15" s="13">
        <f t="shared" si="2"/>
        <v>43565</v>
      </c>
      <c r="C15" s="16">
        <v>0.29791666666666666</v>
      </c>
      <c r="D15" s="16">
        <v>0.5</v>
      </c>
      <c r="E15" s="20"/>
      <c r="F15" s="16">
        <v>0.54166666666666663</v>
      </c>
      <c r="G15" s="16">
        <v>0.74375000000000002</v>
      </c>
      <c r="H15" s="18">
        <f t="shared" si="5"/>
        <v>0.40416666666666673</v>
      </c>
      <c r="I15" s="2">
        <f t="shared" si="3"/>
        <v>0.40416666666666673</v>
      </c>
      <c r="J15" s="2" t="str">
        <f t="shared" si="4"/>
        <v/>
      </c>
    </row>
    <row r="16" spans="1:13">
      <c r="A16" s="12" t="str">
        <f t="shared" si="1"/>
        <v>mer</v>
      </c>
      <c r="B16" s="13">
        <f t="shared" si="2"/>
        <v>43566</v>
      </c>
      <c r="C16" s="85"/>
      <c r="D16" s="85"/>
      <c r="E16" s="27"/>
      <c r="F16" s="85"/>
      <c r="G16" s="85"/>
      <c r="H16" s="18">
        <f t="shared" si="5"/>
        <v>0</v>
      </c>
      <c r="I16" s="2">
        <f t="shared" si="3"/>
        <v>0.40416666666666673</v>
      </c>
      <c r="J16" s="2" t="str">
        <f t="shared" si="4"/>
        <v/>
      </c>
    </row>
    <row r="17" spans="1:13">
      <c r="A17" s="12" t="str">
        <f t="shared" si="1"/>
        <v>jeu</v>
      </c>
      <c r="B17" s="13">
        <f t="shared" si="2"/>
        <v>43567</v>
      </c>
      <c r="C17" s="16">
        <v>0.31875000000000003</v>
      </c>
      <c r="D17" s="16">
        <v>0.5</v>
      </c>
      <c r="E17" s="20"/>
      <c r="F17" s="16">
        <v>0.54166666666666663</v>
      </c>
      <c r="G17" s="16">
        <v>0.74791666666666667</v>
      </c>
      <c r="H17" s="18">
        <f t="shared" si="5"/>
        <v>0.38750000000000001</v>
      </c>
      <c r="I17" s="2">
        <f t="shared" si="3"/>
        <v>0.79166666666666674</v>
      </c>
      <c r="J17" s="2" t="str">
        <f t="shared" si="4"/>
        <v/>
      </c>
    </row>
    <row r="18" spans="1:13">
      <c r="A18" s="12" t="str">
        <f t="shared" si="1"/>
        <v>ven</v>
      </c>
      <c r="B18" s="13">
        <f t="shared" si="2"/>
        <v>43568</v>
      </c>
      <c r="C18" s="16">
        <v>0.30138888888888887</v>
      </c>
      <c r="D18" s="16">
        <v>0.5</v>
      </c>
      <c r="E18" s="20"/>
      <c r="F18" s="16">
        <v>0.54166666666666663</v>
      </c>
      <c r="G18" s="16">
        <v>0.72152777777777777</v>
      </c>
      <c r="H18" s="18">
        <f t="shared" si="5"/>
        <v>0.37847222222222227</v>
      </c>
      <c r="I18" s="2">
        <f t="shared" si="3"/>
        <v>1.1701388888888891</v>
      </c>
      <c r="J18" s="2" t="str">
        <f t="shared" si="4"/>
        <v/>
      </c>
    </row>
    <row r="19" spans="1:13">
      <c r="A19" s="12" t="str">
        <f t="shared" si="1"/>
        <v>sam</v>
      </c>
      <c r="B19" s="13">
        <f t="shared" si="2"/>
        <v>43569</v>
      </c>
      <c r="C19" s="20"/>
      <c r="D19" s="20"/>
      <c r="E19" s="17"/>
      <c r="F19" s="20"/>
      <c r="G19" s="20"/>
      <c r="H19" s="18">
        <f t="shared" si="5"/>
        <v>0</v>
      </c>
      <c r="I19" s="2">
        <f t="shared" si="3"/>
        <v>1.1701388888888891</v>
      </c>
      <c r="J19" s="2" t="str">
        <f t="shared" si="4"/>
        <v/>
      </c>
    </row>
    <row r="20" spans="1:13">
      <c r="A20" s="12" t="str">
        <f t="shared" si="1"/>
        <v>dim</v>
      </c>
      <c r="B20" s="13">
        <f t="shared" si="2"/>
        <v>43570</v>
      </c>
      <c r="C20" s="3"/>
      <c r="D20" s="3"/>
      <c r="E20" s="17"/>
      <c r="F20" s="3"/>
      <c r="G20" s="3"/>
      <c r="H20" s="18">
        <f t="shared" si="5"/>
        <v>0</v>
      </c>
      <c r="I20" s="2">
        <f t="shared" si="3"/>
        <v>1.1701388888888891</v>
      </c>
      <c r="J20" s="2">
        <f t="shared" si="4"/>
        <v>1.1701388888888891</v>
      </c>
      <c r="K20" s="26">
        <v>1.1666666666666667</v>
      </c>
      <c r="L20" s="26">
        <f>SUM(J20-K20)</f>
        <v>3.4722222222223209E-3</v>
      </c>
      <c r="M20" s="2">
        <f>SUM(M13+L20)</f>
        <v>-1.87499999999996E-2</v>
      </c>
    </row>
    <row r="21" spans="1:13">
      <c r="A21" s="12" t="str">
        <f t="shared" si="1"/>
        <v>lun</v>
      </c>
      <c r="B21" s="13">
        <f t="shared" si="2"/>
        <v>43571</v>
      </c>
      <c r="C21" s="16">
        <v>0.30833333333333335</v>
      </c>
      <c r="D21" s="16">
        <v>0.5</v>
      </c>
      <c r="E21" s="17"/>
      <c r="F21" s="16">
        <v>0.54166666666666663</v>
      </c>
      <c r="G21" s="16">
        <v>0.74097222222222225</v>
      </c>
      <c r="H21" s="18">
        <f t="shared" si="5"/>
        <v>0.39097222222222228</v>
      </c>
      <c r="I21" s="2">
        <f t="shared" si="3"/>
        <v>0.39097222222222228</v>
      </c>
      <c r="J21" s="26"/>
    </row>
    <row r="22" spans="1:13">
      <c r="A22" s="12" t="str">
        <f t="shared" si="1"/>
        <v>mar</v>
      </c>
      <c r="B22" s="13">
        <f t="shared" si="2"/>
        <v>43572</v>
      </c>
      <c r="C22" s="16">
        <v>0.28958333333333336</v>
      </c>
      <c r="D22" s="16">
        <v>0.5</v>
      </c>
      <c r="E22" s="17"/>
      <c r="F22" s="16">
        <v>0.54166666666666663</v>
      </c>
      <c r="G22" s="16">
        <v>0.7597222222222223</v>
      </c>
      <c r="H22" s="18">
        <f t="shared" si="5"/>
        <v>0.42847222222222231</v>
      </c>
      <c r="I22" s="2">
        <f t="shared" si="3"/>
        <v>0.81944444444444464</v>
      </c>
      <c r="J22" s="2" t="str">
        <f t="shared" si="4"/>
        <v/>
      </c>
    </row>
    <row r="23" spans="1:13">
      <c r="A23" s="12" t="str">
        <f t="shared" si="1"/>
        <v>mer</v>
      </c>
      <c r="B23" s="13">
        <f t="shared" si="2"/>
        <v>43573</v>
      </c>
      <c r="C23" s="16">
        <v>0.3430555555555555</v>
      </c>
      <c r="D23" s="16">
        <v>0.5</v>
      </c>
      <c r="E23" s="17"/>
      <c r="F23" s="16">
        <v>0.54166666666666663</v>
      </c>
      <c r="G23" s="16">
        <v>0.77847222222222223</v>
      </c>
      <c r="H23" s="18">
        <f t="shared" si="5"/>
        <v>0.3937500000000001</v>
      </c>
      <c r="I23" s="2">
        <f t="shared" si="3"/>
        <v>1.2131944444444447</v>
      </c>
      <c r="J23" s="2" t="str">
        <f t="shared" si="4"/>
        <v/>
      </c>
    </row>
    <row r="24" spans="1:13">
      <c r="A24" s="12" t="str">
        <f t="shared" si="1"/>
        <v>jeu</v>
      </c>
      <c r="B24" s="13">
        <f t="shared" si="2"/>
        <v>43574</v>
      </c>
      <c r="C24" s="16">
        <v>0.30486111111111108</v>
      </c>
      <c r="D24" s="16">
        <v>0.5</v>
      </c>
      <c r="E24" s="17"/>
      <c r="F24" s="16">
        <v>0.54166666666666663</v>
      </c>
      <c r="G24" s="16">
        <v>0.76944444444444438</v>
      </c>
      <c r="H24" s="18">
        <f t="shared" si="5"/>
        <v>0.42291666666666666</v>
      </c>
      <c r="I24" s="2">
        <f t="shared" si="3"/>
        <v>1.6361111111111113</v>
      </c>
      <c r="J24" s="2" t="str">
        <f t="shared" si="4"/>
        <v/>
      </c>
    </row>
    <row r="25" spans="1:13">
      <c r="A25" s="12" t="str">
        <f t="shared" si="1"/>
        <v>ven</v>
      </c>
      <c r="B25" s="13">
        <f t="shared" si="2"/>
        <v>43575</v>
      </c>
      <c r="C25" s="67"/>
      <c r="D25" s="67"/>
      <c r="E25" s="27"/>
      <c r="F25" s="67"/>
      <c r="G25" s="67"/>
      <c r="H25" s="18">
        <f t="shared" si="5"/>
        <v>0</v>
      </c>
      <c r="I25" s="2">
        <f t="shared" si="3"/>
        <v>1.6361111111111113</v>
      </c>
      <c r="J25" s="2" t="str">
        <f t="shared" si="4"/>
        <v/>
      </c>
    </row>
    <row r="26" spans="1:13">
      <c r="A26" s="12" t="str">
        <f t="shared" si="1"/>
        <v>sam</v>
      </c>
      <c r="B26" s="13">
        <f t="shared" si="2"/>
        <v>43576</v>
      </c>
      <c r="C26" s="16"/>
      <c r="D26" s="16"/>
      <c r="E26" s="17"/>
      <c r="F26" s="16"/>
      <c r="G26" s="16"/>
      <c r="H26" s="18">
        <f t="shared" si="5"/>
        <v>0</v>
      </c>
      <c r="I26" s="2">
        <f t="shared" si="3"/>
        <v>1.6361111111111113</v>
      </c>
      <c r="J26" s="2" t="str">
        <f t="shared" si="4"/>
        <v/>
      </c>
    </row>
    <row r="27" spans="1:13">
      <c r="A27" s="12" t="str">
        <f t="shared" si="1"/>
        <v>dim</v>
      </c>
      <c r="B27" s="13">
        <f t="shared" si="2"/>
        <v>43577</v>
      </c>
      <c r="C27" s="3"/>
      <c r="D27" s="3"/>
      <c r="E27" s="17"/>
      <c r="F27" s="3"/>
      <c r="G27" s="3"/>
      <c r="H27" s="18">
        <f t="shared" si="5"/>
        <v>0</v>
      </c>
      <c r="I27" s="2">
        <f t="shared" si="3"/>
        <v>1.6361111111111113</v>
      </c>
      <c r="J27" s="2">
        <f t="shared" si="4"/>
        <v>1.6361111111111113</v>
      </c>
      <c r="K27" s="26">
        <v>1.4583333333333333</v>
      </c>
      <c r="L27" s="26">
        <f>SUM(J27-K27)</f>
        <v>0.17777777777777803</v>
      </c>
      <c r="M27" s="2">
        <f>SUM(M20+L27)</f>
        <v>0.15902777777777843</v>
      </c>
    </row>
    <row r="28" spans="1:13">
      <c r="A28" s="12" t="str">
        <f t="shared" si="1"/>
        <v>lun</v>
      </c>
      <c r="B28" s="13">
        <f t="shared" si="2"/>
        <v>43578</v>
      </c>
      <c r="C28" s="80">
        <v>0.33333333333333331</v>
      </c>
      <c r="D28" s="80">
        <v>0.5</v>
      </c>
      <c r="E28" s="79"/>
      <c r="F28" s="80">
        <v>0.54166666666666663</v>
      </c>
      <c r="G28" s="80">
        <v>0.66666666666666663</v>
      </c>
      <c r="H28" s="18">
        <f t="shared" si="5"/>
        <v>0.29166666666666669</v>
      </c>
      <c r="I28" s="2">
        <f t="shared" si="3"/>
        <v>0.29166666666666669</v>
      </c>
      <c r="J28" s="26" t="str">
        <f t="shared" si="4"/>
        <v/>
      </c>
    </row>
    <row r="29" spans="1:13">
      <c r="A29" s="12" t="str">
        <f t="shared" si="1"/>
        <v>mar</v>
      </c>
      <c r="B29" s="13">
        <f t="shared" si="2"/>
        <v>43579</v>
      </c>
      <c r="C29" s="80">
        <v>0.33333333333333331</v>
      </c>
      <c r="D29" s="80">
        <v>0.5</v>
      </c>
      <c r="E29" s="81"/>
      <c r="F29" s="80">
        <v>0.54166666666666663</v>
      </c>
      <c r="G29" s="80">
        <v>0.66666666666666663</v>
      </c>
      <c r="H29" s="18">
        <f t="shared" si="5"/>
        <v>0.29166666666666669</v>
      </c>
      <c r="I29" s="2">
        <f t="shared" si="3"/>
        <v>0.58333333333333337</v>
      </c>
      <c r="J29" s="2" t="str">
        <f t="shared" si="4"/>
        <v/>
      </c>
    </row>
    <row r="30" spans="1:13">
      <c r="A30" s="12" t="str">
        <f t="shared" si="1"/>
        <v>mer</v>
      </c>
      <c r="B30" s="13">
        <f t="shared" si="2"/>
        <v>43580</v>
      </c>
      <c r="C30" s="80">
        <v>0.33333333333333331</v>
      </c>
      <c r="D30" s="80">
        <v>0.5</v>
      </c>
      <c r="E30" s="81"/>
      <c r="F30" s="80">
        <v>0.54166666666666663</v>
      </c>
      <c r="G30" s="80">
        <v>0.66666666666666663</v>
      </c>
      <c r="H30" s="18">
        <f t="shared" si="5"/>
        <v>0.29166666666666669</v>
      </c>
      <c r="I30" s="2">
        <f t="shared" si="3"/>
        <v>0.875</v>
      </c>
      <c r="J30" s="2" t="str">
        <f t="shared" si="4"/>
        <v/>
      </c>
    </row>
    <row r="31" spans="1:13">
      <c r="A31" s="12" t="str">
        <f t="shared" si="1"/>
        <v>jeu</v>
      </c>
      <c r="B31" s="13">
        <f t="shared" si="2"/>
        <v>43581</v>
      </c>
      <c r="C31" s="80">
        <v>0.33333333333333331</v>
      </c>
      <c r="D31" s="80">
        <v>0.5</v>
      </c>
      <c r="E31" s="81"/>
      <c r="F31" s="80">
        <v>0.54166666666666663</v>
      </c>
      <c r="G31" s="80">
        <v>0.66666666666666663</v>
      </c>
      <c r="H31" s="18">
        <f t="shared" si="5"/>
        <v>0.29166666666666669</v>
      </c>
      <c r="I31" s="2">
        <f t="shared" si="3"/>
        <v>1.1666666666666667</v>
      </c>
      <c r="J31" s="2" t="str">
        <f t="shared" si="4"/>
        <v/>
      </c>
    </row>
    <row r="32" spans="1:13">
      <c r="A32" s="12" t="str">
        <f t="shared" si="1"/>
        <v>ven</v>
      </c>
      <c r="B32" s="13">
        <f t="shared" si="2"/>
        <v>43582</v>
      </c>
      <c r="C32" s="80">
        <v>0.33333333333333331</v>
      </c>
      <c r="D32" s="80">
        <v>0.5</v>
      </c>
      <c r="E32" s="81"/>
      <c r="F32" s="80">
        <v>0.54166666666666663</v>
      </c>
      <c r="G32" s="80">
        <v>0.66666666666666663</v>
      </c>
      <c r="H32" s="18">
        <f t="shared" si="5"/>
        <v>0.29166666666666669</v>
      </c>
      <c r="I32" s="2">
        <f t="shared" si="3"/>
        <v>1.4583333333333335</v>
      </c>
      <c r="J32" s="2" t="str">
        <f t="shared" si="4"/>
        <v/>
      </c>
    </row>
    <row r="33" spans="1:13">
      <c r="A33" s="12" t="str">
        <f t="shared" si="1"/>
        <v>sam</v>
      </c>
      <c r="B33" s="13">
        <f>B32+1</f>
        <v>43583</v>
      </c>
      <c r="C33" s="3"/>
      <c r="D33" s="3"/>
      <c r="E33" s="17"/>
      <c r="F33" s="3"/>
      <c r="G33" s="3"/>
      <c r="H33" s="18">
        <f t="shared" si="5"/>
        <v>0</v>
      </c>
      <c r="I33" s="2">
        <f t="shared" si="3"/>
        <v>1.4583333333333335</v>
      </c>
      <c r="J33" s="2" t="str">
        <f t="shared" si="4"/>
        <v/>
      </c>
    </row>
    <row r="34" spans="1:13">
      <c r="A34" s="12" t="str">
        <f t="shared" si="1"/>
        <v>dim</v>
      </c>
      <c r="B34" s="13">
        <f t="shared" si="2"/>
        <v>43584</v>
      </c>
      <c r="C34" s="3"/>
      <c r="D34" s="3"/>
      <c r="E34" s="17"/>
      <c r="F34" s="3"/>
      <c r="G34" s="3"/>
      <c r="H34" s="18">
        <f t="shared" si="5"/>
        <v>0</v>
      </c>
      <c r="I34" s="2">
        <f t="shared" si="3"/>
        <v>1.4583333333333335</v>
      </c>
      <c r="J34" s="2">
        <f t="shared" si="4"/>
        <v>1.4583333333333335</v>
      </c>
      <c r="K34" s="51">
        <v>1.4583333333333333</v>
      </c>
      <c r="L34" s="26">
        <f>SUM(J34-K34)</f>
        <v>2.2204460492503131E-16</v>
      </c>
      <c r="M34" s="2">
        <f>SUM(M27+L34)</f>
        <v>0.15902777777777866</v>
      </c>
    </row>
    <row r="35" spans="1:13" ht="15.75" thickBot="1">
      <c r="A35" s="21"/>
      <c r="B35" s="22"/>
      <c r="C35" s="23"/>
      <c r="D35" s="23"/>
      <c r="E35" s="24"/>
      <c r="F35" s="23"/>
      <c r="G35" s="23"/>
      <c r="H35" s="25"/>
      <c r="I35" s="2"/>
      <c r="J35" s="2"/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1"/>
    </row>
    <row r="37" spans="1:13" ht="15.75" thickBot="1">
      <c r="A37" s="3"/>
      <c r="B37" s="3"/>
      <c r="C37" s="3"/>
      <c r="D37" s="3"/>
      <c r="F37" s="3"/>
      <c r="G37" s="122">
        <f>SUM(J5:J35)</f>
        <v>5.7006944444444443</v>
      </c>
      <c r="H37" s="123"/>
      <c r="I37" s="123"/>
      <c r="J37" s="124"/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2">
        <f>M34</f>
        <v>0.15902777777777866</v>
      </c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1"/>
      <c r="L39" s="141"/>
    </row>
    <row r="40" spans="1:13">
      <c r="A40" s="3"/>
      <c r="B40" s="3"/>
      <c r="C40" s="3"/>
      <c r="D40" s="3"/>
      <c r="F40" s="3"/>
      <c r="G40" s="128">
        <f>G37-L37</f>
        <v>5.7006944444444443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1"/>
    </row>
    <row r="43" spans="1:13">
      <c r="A43" s="82"/>
      <c r="B43" s="3" t="s">
        <v>27</v>
      </c>
    </row>
  </sheetData>
  <mergeCells count="6">
    <mergeCell ref="L38:L39"/>
    <mergeCell ref="A1:H1"/>
    <mergeCell ref="A2:C3"/>
    <mergeCell ref="G37:J38"/>
    <mergeCell ref="G40:J41"/>
    <mergeCell ref="C14:G14"/>
  </mergeCells>
  <conditionalFormatting sqref="A6:G8 A9:C9 E9:F9 A10:B10 E10 A11:C11 A12:G12 A13:H13 A14:C15 H14:H19 E16 A16:B19 E19 A20:H27 H28 A28:C29 E29:H29 A30:H35">
    <cfRule type="expression" dxfId="71" priority="16">
      <formula>($A6="sam")</formula>
    </cfRule>
    <cfRule type="expression" dxfId="70" priority="17">
      <formula>($A6="dim")</formula>
    </cfRule>
  </conditionalFormatting>
  <conditionalFormatting sqref="C5:D5">
    <cfRule type="expression" dxfId="69" priority="10">
      <formula>($A5="sam")</formula>
    </cfRule>
    <cfRule type="expression" dxfId="68" priority="11">
      <formula>($A5="dim")</formula>
    </cfRule>
  </conditionalFormatting>
  <conditionalFormatting sqref="F5:G5">
    <cfRule type="expression" dxfId="67" priority="4">
      <formula>($A5="sam")</formula>
    </cfRule>
    <cfRule type="expression" dxfId="66" priority="5">
      <formula>($A5="dim")</formula>
    </cfRule>
  </conditionalFormatting>
  <conditionalFormatting sqref="H5:H12">
    <cfRule type="expression" dxfId="65" priority="1">
      <formula>($A5="sam")</formula>
    </cfRule>
    <cfRule type="expression" dxfId="64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EC0C1-3B80-48D8-BB83-F84AF9AB479C}">
  <dimension ref="B2:L15"/>
  <sheetViews>
    <sheetView workbookViewId="0">
      <selection activeCell="G11" sqref="G11"/>
    </sheetView>
  </sheetViews>
  <sheetFormatPr baseColWidth="10" defaultRowHeight="15"/>
  <cols>
    <col min="2" max="2" width="22.85546875" style="3" customWidth="1"/>
    <col min="12" max="12" width="11.42578125" style="3"/>
  </cols>
  <sheetData>
    <row r="2" spans="2:11">
      <c r="B2" s="3" t="s">
        <v>7</v>
      </c>
    </row>
    <row r="4" spans="2:11">
      <c r="B4" s="3" t="s">
        <v>8</v>
      </c>
      <c r="G4" s="26">
        <f>Janvier!L37</f>
        <v>0.12430555555555556</v>
      </c>
    </row>
    <row r="5" spans="2:11">
      <c r="B5" s="3" t="s">
        <v>9</v>
      </c>
      <c r="G5" s="26">
        <f>Fevrier!L37</f>
        <v>0.43750000000000178</v>
      </c>
      <c r="I5" s="2">
        <f>SUM(G4+G5)</f>
        <v>0.56180555555555733</v>
      </c>
    </row>
    <row r="6" spans="2:11">
      <c r="B6" s="3" t="s">
        <v>10</v>
      </c>
      <c r="G6" s="26">
        <f>Mars!L37</f>
        <v>-1.626388888888888</v>
      </c>
      <c r="I6" s="2">
        <f>SUM(I5+G6)</f>
        <v>-1.0645833333333306</v>
      </c>
    </row>
    <row r="7" spans="2:11">
      <c r="B7" s="3" t="s">
        <v>11</v>
      </c>
      <c r="G7" s="26">
        <f>Avril!L38</f>
        <v>0.15902777777777866</v>
      </c>
      <c r="I7" s="2">
        <f t="shared" ref="I7:I15" si="0">SUM(I6+G7)</f>
        <v>-0.90555555555555189</v>
      </c>
      <c r="K7" t="s">
        <v>28</v>
      </c>
    </row>
    <row r="8" spans="2:11">
      <c r="B8" s="3" t="s">
        <v>12</v>
      </c>
      <c r="G8" s="26">
        <f>Mai!L39</f>
        <v>9.0277777777778345E-2</v>
      </c>
      <c r="I8" s="2">
        <f t="shared" si="0"/>
        <v>-0.81527777777777355</v>
      </c>
    </row>
    <row r="9" spans="2:11">
      <c r="B9" s="3" t="s">
        <v>13</v>
      </c>
      <c r="G9" s="26">
        <f>Juin!L37</f>
        <v>0.58541666666666803</v>
      </c>
      <c r="I9" s="2">
        <f t="shared" si="0"/>
        <v>-0.22986111111110552</v>
      </c>
      <c r="J9" s="16"/>
    </row>
    <row r="10" spans="2:11">
      <c r="B10" s="3" t="s">
        <v>14</v>
      </c>
      <c r="G10" s="26">
        <f>Juillet!L37</f>
        <v>1.614583333333333</v>
      </c>
      <c r="I10" s="2">
        <f t="shared" si="0"/>
        <v>1.3847222222222275</v>
      </c>
      <c r="J10" s="26"/>
    </row>
    <row r="11" spans="2:11">
      <c r="B11" s="3" t="s">
        <v>15</v>
      </c>
      <c r="G11" s="26">
        <f>Août!L37</f>
        <v>-2.969444444444445</v>
      </c>
      <c r="I11" s="2">
        <f t="shared" si="0"/>
        <v>-1.5847222222222175</v>
      </c>
      <c r="J11" s="26"/>
    </row>
    <row r="12" spans="2:11">
      <c r="B12" s="3" t="s">
        <v>16</v>
      </c>
      <c r="G12" s="26">
        <f>Septembre!L37</f>
        <v>-6.1249999999999991</v>
      </c>
      <c r="I12" s="2">
        <f t="shared" si="0"/>
        <v>-7.7097222222222168</v>
      </c>
      <c r="J12" s="26"/>
    </row>
    <row r="13" spans="2:11">
      <c r="B13" s="3" t="s">
        <v>17</v>
      </c>
      <c r="G13" s="26">
        <f>Octobre!L37</f>
        <v>0.39374999999999999</v>
      </c>
      <c r="I13" s="2">
        <f t="shared" si="0"/>
        <v>-7.315972222222217</v>
      </c>
      <c r="J13" s="26"/>
    </row>
    <row r="14" spans="2:11">
      <c r="B14" s="3" t="s">
        <v>18</v>
      </c>
      <c r="G14" s="26" t="e">
        <f>Novembre!L37</f>
        <v>#VALUE!</v>
      </c>
      <c r="I14" s="2" t="e">
        <f t="shared" si="0"/>
        <v>#VALUE!</v>
      </c>
      <c r="J14" s="26"/>
    </row>
    <row r="15" spans="2:11">
      <c r="B15" s="3" t="s">
        <v>19</v>
      </c>
      <c r="G15" s="26">
        <f>Decembre!L37</f>
        <v>0</v>
      </c>
      <c r="I15" s="2" t="e">
        <f t="shared" si="0"/>
        <v>#VALUE!</v>
      </c>
      <c r="J15" s="59"/>
      <c r="K15" s="54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8E8C2-1012-40FE-AB44-F23DB7A34122}">
  <dimension ref="B4:T42"/>
  <sheetViews>
    <sheetView topLeftCell="B1" workbookViewId="0">
      <selection activeCell="M27" sqref="M27"/>
    </sheetView>
  </sheetViews>
  <sheetFormatPr baseColWidth="10" defaultRowHeight="15"/>
  <sheetData>
    <row r="4" spans="2:20">
      <c r="B4" t="s">
        <v>56</v>
      </c>
      <c r="C4" t="s">
        <v>55</v>
      </c>
      <c r="F4" t="s">
        <v>34</v>
      </c>
      <c r="O4" t="s">
        <v>56</v>
      </c>
    </row>
    <row r="5" spans="2:20">
      <c r="B5" s="146"/>
      <c r="C5" s="144">
        <v>10</v>
      </c>
      <c r="E5" t="s">
        <v>29</v>
      </c>
      <c r="F5">
        <v>0</v>
      </c>
    </row>
    <row r="6" spans="2:20">
      <c r="B6" s="146"/>
      <c r="C6" s="144"/>
      <c r="E6" t="s">
        <v>30</v>
      </c>
      <c r="F6">
        <v>3</v>
      </c>
    </row>
    <row r="7" spans="2:20">
      <c r="B7" s="146"/>
      <c r="C7" s="144"/>
      <c r="E7" t="s">
        <v>31</v>
      </c>
      <c r="F7">
        <v>3</v>
      </c>
    </row>
    <row r="8" spans="2:20">
      <c r="B8" s="146"/>
      <c r="C8" s="144"/>
      <c r="E8" t="s">
        <v>32</v>
      </c>
      <c r="F8">
        <v>3</v>
      </c>
    </row>
    <row r="9" spans="2:20">
      <c r="B9" s="146"/>
      <c r="C9" s="144"/>
      <c r="E9" t="s">
        <v>33</v>
      </c>
      <c r="F9">
        <v>1</v>
      </c>
    </row>
    <row r="11" spans="2:20">
      <c r="B11" s="146">
        <v>6</v>
      </c>
      <c r="C11" s="147">
        <v>16</v>
      </c>
      <c r="E11" t="s">
        <v>35</v>
      </c>
      <c r="F11" s="96" t="s">
        <v>40</v>
      </c>
      <c r="G11" s="33"/>
      <c r="H11" s="96" t="s">
        <v>41</v>
      </c>
      <c r="I11" s="33"/>
      <c r="J11" s="96" t="s">
        <v>42</v>
      </c>
      <c r="K11" s="33"/>
      <c r="L11" s="33"/>
      <c r="M11" s="33"/>
      <c r="O11" s="92" t="s">
        <v>60</v>
      </c>
      <c r="P11" s="93"/>
      <c r="Q11" s="93"/>
      <c r="R11" s="93"/>
      <c r="S11" s="90"/>
      <c r="T11" s="90"/>
    </row>
    <row r="12" spans="2:20">
      <c r="B12" s="146"/>
      <c r="C12" s="147"/>
      <c r="E12" t="s">
        <v>36</v>
      </c>
      <c r="F12" s="116" t="s">
        <v>136</v>
      </c>
      <c r="G12" s="33"/>
      <c r="H12" s="96" t="s">
        <v>135</v>
      </c>
      <c r="I12" s="33"/>
      <c r="J12" s="96" t="s">
        <v>44</v>
      </c>
      <c r="K12" s="33"/>
      <c r="L12" s="96" t="s">
        <v>43</v>
      </c>
      <c r="M12" s="33"/>
      <c r="O12" s="103" t="s">
        <v>133</v>
      </c>
      <c r="P12" s="93"/>
      <c r="Q12" s="93"/>
      <c r="R12" s="93"/>
      <c r="S12" s="90"/>
      <c r="T12" s="90"/>
    </row>
    <row r="13" spans="2:20">
      <c r="B13" s="146"/>
      <c r="C13" s="147"/>
      <c r="E13" t="s">
        <v>37</v>
      </c>
      <c r="F13" s="96" t="s">
        <v>45</v>
      </c>
      <c r="G13" s="33"/>
      <c r="H13" s="96" t="s">
        <v>46</v>
      </c>
      <c r="I13" s="33"/>
      <c r="J13" s="96" t="s">
        <v>47</v>
      </c>
      <c r="K13" s="33"/>
      <c r="L13" s="33"/>
      <c r="M13" s="33"/>
      <c r="O13" s="92" t="s">
        <v>59</v>
      </c>
      <c r="P13" s="93"/>
      <c r="Q13" s="93"/>
      <c r="R13" s="92" t="s">
        <v>61</v>
      </c>
      <c r="S13" s="90"/>
      <c r="T13" s="90"/>
    </row>
    <row r="14" spans="2:20">
      <c r="B14" s="146"/>
      <c r="C14" s="147"/>
      <c r="E14" t="s">
        <v>38</v>
      </c>
      <c r="F14" s="96" t="s">
        <v>48</v>
      </c>
      <c r="G14" s="33"/>
      <c r="H14" s="96" t="s">
        <v>49</v>
      </c>
      <c r="I14" s="33"/>
      <c r="J14" s="96" t="s">
        <v>50</v>
      </c>
      <c r="K14" s="33"/>
      <c r="L14" s="33"/>
      <c r="M14" s="33"/>
      <c r="O14" s="92" t="s">
        <v>58</v>
      </c>
      <c r="P14" s="93"/>
      <c r="Q14" s="93"/>
      <c r="R14" s="93"/>
      <c r="S14" s="90"/>
      <c r="T14" s="90"/>
    </row>
    <row r="15" spans="2:20">
      <c r="B15" s="146"/>
      <c r="C15" s="147"/>
      <c r="E15" t="s">
        <v>39</v>
      </c>
      <c r="F15" s="96" t="s">
        <v>51</v>
      </c>
      <c r="G15" s="33"/>
      <c r="H15" s="96" t="s">
        <v>52</v>
      </c>
      <c r="I15" s="33"/>
      <c r="J15" s="96" t="s">
        <v>53</v>
      </c>
      <c r="K15" s="33"/>
      <c r="L15" s="33"/>
      <c r="M15" s="33"/>
      <c r="O15" s="92" t="s">
        <v>57</v>
      </c>
      <c r="P15" s="93"/>
      <c r="Q15" s="93"/>
      <c r="R15" s="93"/>
      <c r="S15" s="90"/>
      <c r="T15" s="90"/>
    </row>
    <row r="16" spans="2:20">
      <c r="O16" s="90"/>
      <c r="P16" s="90"/>
      <c r="Q16" s="90"/>
      <c r="R16" s="90"/>
      <c r="S16" s="90"/>
      <c r="T16" s="90"/>
    </row>
    <row r="17" spans="2:19" ht="15" customHeight="1">
      <c r="B17" s="148">
        <v>11</v>
      </c>
      <c r="C17" s="149">
        <v>18</v>
      </c>
      <c r="E17" t="s">
        <v>54</v>
      </c>
      <c r="F17" s="97" t="s">
        <v>141</v>
      </c>
      <c r="G17" s="98"/>
      <c r="H17" s="97" t="s">
        <v>69</v>
      </c>
      <c r="I17" s="98"/>
      <c r="J17" s="96" t="s">
        <v>147</v>
      </c>
      <c r="K17" s="98"/>
      <c r="O17" s="94"/>
      <c r="P17" s="95"/>
      <c r="Q17" s="95"/>
      <c r="R17" s="94" t="s">
        <v>86</v>
      </c>
      <c r="S17" s="95"/>
    </row>
    <row r="18" spans="2:19" ht="15" customHeight="1">
      <c r="B18" s="148"/>
      <c r="C18" s="149"/>
      <c r="E18" t="s">
        <v>62</v>
      </c>
      <c r="F18" s="97" t="s">
        <v>142</v>
      </c>
      <c r="G18" s="98"/>
      <c r="H18" s="97" t="s">
        <v>70</v>
      </c>
      <c r="I18" s="98"/>
      <c r="J18" s="97" t="s">
        <v>71</v>
      </c>
      <c r="K18" s="98"/>
      <c r="O18" s="94" t="s">
        <v>72</v>
      </c>
      <c r="P18" s="95"/>
      <c r="Q18" s="95"/>
      <c r="R18" s="94"/>
      <c r="S18" s="95"/>
    </row>
    <row r="19" spans="2:19" ht="15" customHeight="1">
      <c r="B19" s="148"/>
      <c r="C19" s="149"/>
      <c r="E19" t="s">
        <v>63</v>
      </c>
      <c r="F19" s="97" t="s">
        <v>73</v>
      </c>
      <c r="G19" s="99"/>
      <c r="H19" s="97" t="s">
        <v>74</v>
      </c>
      <c r="I19" s="99"/>
      <c r="J19" s="99"/>
      <c r="K19" s="99"/>
      <c r="L19" s="90"/>
      <c r="M19" s="90"/>
      <c r="N19" s="90"/>
      <c r="O19" s="94" t="s">
        <v>137</v>
      </c>
      <c r="P19" s="95"/>
      <c r="Q19" s="95"/>
      <c r="R19" s="117" t="s">
        <v>138</v>
      </c>
      <c r="S19" s="95"/>
    </row>
    <row r="20" spans="2:19" ht="15" customHeight="1">
      <c r="B20" s="148"/>
      <c r="C20" s="149"/>
      <c r="E20" t="s">
        <v>64</v>
      </c>
      <c r="F20" s="97" t="s">
        <v>75</v>
      </c>
      <c r="G20" s="99"/>
      <c r="H20" s="96" t="s">
        <v>148</v>
      </c>
      <c r="I20" s="99"/>
      <c r="J20" s="99"/>
      <c r="K20" s="99"/>
      <c r="L20" s="90"/>
      <c r="M20" s="90"/>
      <c r="N20" s="90"/>
      <c r="O20" s="94" t="s">
        <v>76</v>
      </c>
      <c r="P20" s="95"/>
      <c r="Q20" s="95"/>
      <c r="R20" s="94" t="s">
        <v>139</v>
      </c>
      <c r="S20" s="95"/>
    </row>
    <row r="21" spans="2:19" ht="15" customHeight="1">
      <c r="B21" s="148"/>
      <c r="C21" s="149"/>
      <c r="E21" t="s">
        <v>65</v>
      </c>
      <c r="F21" s="97" t="s">
        <v>143</v>
      </c>
      <c r="G21" s="99"/>
      <c r="H21" s="97" t="s">
        <v>77</v>
      </c>
      <c r="I21" s="99"/>
      <c r="J21" s="99"/>
      <c r="K21" s="99"/>
      <c r="L21" s="90"/>
      <c r="M21" s="90"/>
      <c r="N21" s="90"/>
      <c r="O21" s="94" t="s">
        <v>87</v>
      </c>
      <c r="P21" s="95"/>
      <c r="Q21" s="95"/>
      <c r="R21" s="117" t="s">
        <v>140</v>
      </c>
      <c r="S21" s="95"/>
    </row>
    <row r="22" spans="2:19" ht="15" customHeight="1">
      <c r="B22" s="148"/>
      <c r="C22" s="149"/>
      <c r="E22" t="s">
        <v>66</v>
      </c>
      <c r="F22" s="97" t="s">
        <v>78</v>
      </c>
      <c r="G22" s="99"/>
      <c r="H22" s="97" t="s">
        <v>79</v>
      </c>
      <c r="I22" s="99"/>
      <c r="J22" s="99"/>
      <c r="K22" s="99"/>
      <c r="L22" s="90"/>
      <c r="M22" s="90"/>
      <c r="N22" s="90"/>
      <c r="O22" s="94" t="s">
        <v>80</v>
      </c>
      <c r="P22" s="95"/>
      <c r="Q22" s="95"/>
      <c r="R22" s="95"/>
      <c r="S22" s="95"/>
    </row>
    <row r="23" spans="2:19" ht="15" customHeight="1">
      <c r="B23" s="148"/>
      <c r="C23" s="149"/>
      <c r="E23" t="s">
        <v>67</v>
      </c>
      <c r="F23" s="97" t="s">
        <v>81</v>
      </c>
      <c r="G23" s="99"/>
      <c r="H23" s="97" t="s">
        <v>82</v>
      </c>
      <c r="I23" s="99"/>
      <c r="J23" s="99"/>
      <c r="K23" s="99"/>
      <c r="L23" s="90"/>
      <c r="M23" s="90"/>
      <c r="N23" s="90"/>
      <c r="O23" s="94" t="s">
        <v>83</v>
      </c>
      <c r="P23" s="95"/>
      <c r="Q23" s="95"/>
      <c r="R23" s="95"/>
      <c r="S23" s="95"/>
    </row>
    <row r="24" spans="2:19" ht="15" customHeight="1">
      <c r="B24" s="148"/>
      <c r="C24" s="149"/>
      <c r="E24" t="s">
        <v>68</v>
      </c>
      <c r="F24" s="97" t="s">
        <v>144</v>
      </c>
      <c r="G24" s="99"/>
      <c r="H24" s="97" t="s">
        <v>84</v>
      </c>
      <c r="I24" s="99"/>
      <c r="J24" s="98"/>
      <c r="K24" s="98"/>
      <c r="O24" s="94" t="s">
        <v>85</v>
      </c>
      <c r="P24" s="95"/>
      <c r="Q24" s="95"/>
      <c r="R24" s="95"/>
      <c r="S24" s="95"/>
    </row>
    <row r="25" spans="2:19" ht="15" customHeight="1">
      <c r="B25" s="91"/>
      <c r="C25" s="91"/>
      <c r="F25" s="98"/>
      <c r="G25" s="98"/>
      <c r="H25" s="98"/>
      <c r="I25" s="98"/>
      <c r="J25" s="98"/>
      <c r="K25" s="98"/>
    </row>
    <row r="26" spans="2:19">
      <c r="B26" s="144">
        <v>10</v>
      </c>
      <c r="C26" s="145">
        <v>13</v>
      </c>
      <c r="E26" t="s">
        <v>88</v>
      </c>
      <c r="F26" s="100" t="s">
        <v>96</v>
      </c>
      <c r="G26" s="101"/>
      <c r="H26" s="100" t="s">
        <v>97</v>
      </c>
      <c r="I26" s="101"/>
      <c r="J26" s="90"/>
      <c r="K26" s="90"/>
      <c r="L26" s="90"/>
      <c r="M26" s="90"/>
      <c r="N26" s="90"/>
      <c r="O26" s="89" t="s">
        <v>98</v>
      </c>
      <c r="P26" s="90"/>
      <c r="Q26" s="90"/>
    </row>
    <row r="27" spans="2:19">
      <c r="B27" s="144"/>
      <c r="C27" s="145"/>
      <c r="E27" t="s">
        <v>89</v>
      </c>
      <c r="F27" s="100" t="s">
        <v>100</v>
      </c>
      <c r="G27" s="101"/>
      <c r="H27" s="100" t="s">
        <v>101</v>
      </c>
      <c r="I27" s="101"/>
      <c r="J27" s="90"/>
      <c r="K27" s="90"/>
      <c r="L27" s="90"/>
      <c r="M27" s="90"/>
      <c r="N27" s="90"/>
      <c r="O27" s="89" t="s">
        <v>99</v>
      </c>
      <c r="P27" s="90"/>
      <c r="Q27" s="90"/>
      <c r="R27" s="89" t="s">
        <v>118</v>
      </c>
    </row>
    <row r="28" spans="2:19">
      <c r="B28" s="144"/>
      <c r="C28" s="145"/>
      <c r="E28" t="s">
        <v>90</v>
      </c>
      <c r="F28" s="100"/>
      <c r="G28" s="101"/>
      <c r="H28" s="100" t="s">
        <v>103</v>
      </c>
      <c r="I28" s="101"/>
      <c r="J28" s="90"/>
      <c r="K28" s="90"/>
      <c r="L28" s="90"/>
      <c r="M28" s="90"/>
      <c r="N28" s="90"/>
      <c r="O28" s="89" t="s">
        <v>102</v>
      </c>
      <c r="P28" s="90"/>
      <c r="Q28" s="90"/>
    </row>
    <row r="29" spans="2:19">
      <c r="B29" s="144"/>
      <c r="C29" s="145"/>
      <c r="E29" t="s">
        <v>91</v>
      </c>
      <c r="F29" s="100"/>
      <c r="G29" s="101"/>
      <c r="H29" s="100" t="s">
        <v>105</v>
      </c>
      <c r="I29" s="101"/>
      <c r="J29" s="90"/>
      <c r="K29" s="90"/>
      <c r="L29" s="90"/>
      <c r="M29" s="90"/>
      <c r="N29" s="90"/>
      <c r="O29" s="89" t="s">
        <v>104</v>
      </c>
      <c r="P29" s="90"/>
      <c r="Q29" s="90"/>
    </row>
    <row r="30" spans="2:19">
      <c r="B30" s="144"/>
      <c r="C30" s="145"/>
      <c r="E30" t="s">
        <v>92</v>
      </c>
      <c r="F30" s="100" t="s">
        <v>107</v>
      </c>
      <c r="G30" s="101"/>
      <c r="H30" s="100" t="s">
        <v>108</v>
      </c>
      <c r="I30" s="101"/>
      <c r="J30" s="90"/>
      <c r="K30" s="90"/>
      <c r="L30" s="90"/>
      <c r="M30" s="90"/>
      <c r="N30" s="90"/>
      <c r="O30" s="89" t="s">
        <v>106</v>
      </c>
      <c r="P30" s="90"/>
    </row>
    <row r="31" spans="2:19">
      <c r="B31" s="144"/>
      <c r="C31" s="145"/>
      <c r="E31" t="s">
        <v>93</v>
      </c>
      <c r="F31" s="100" t="s">
        <v>146</v>
      </c>
      <c r="G31" s="101"/>
      <c r="H31" s="100" t="s">
        <v>110</v>
      </c>
      <c r="I31" s="101"/>
      <c r="J31" s="90"/>
      <c r="K31" s="90"/>
      <c r="L31" s="90"/>
      <c r="M31" s="90"/>
      <c r="N31" s="90"/>
      <c r="O31" s="89" t="s">
        <v>109</v>
      </c>
      <c r="P31" s="90"/>
      <c r="R31" s="89"/>
    </row>
    <row r="32" spans="2:19">
      <c r="B32" s="144"/>
      <c r="C32" s="145"/>
      <c r="E32" t="s">
        <v>94</v>
      </c>
      <c r="F32" s="100" t="s">
        <v>112</v>
      </c>
      <c r="G32" s="102"/>
      <c r="H32" s="100" t="s">
        <v>113</v>
      </c>
      <c r="I32" s="102"/>
      <c r="O32" s="89" t="s">
        <v>111</v>
      </c>
    </row>
    <row r="33" spans="2:18">
      <c r="B33" s="144"/>
      <c r="C33" s="145"/>
      <c r="E33" t="s">
        <v>95</v>
      </c>
      <c r="F33" s="100"/>
      <c r="G33" s="102"/>
      <c r="H33" s="100" t="s">
        <v>115</v>
      </c>
      <c r="I33" s="102"/>
      <c r="O33" s="89" t="s">
        <v>114</v>
      </c>
      <c r="R33" s="118" t="s">
        <v>145</v>
      </c>
    </row>
    <row r="35" spans="2:18">
      <c r="B35" s="144">
        <v>8</v>
      </c>
      <c r="E35" t="s">
        <v>116</v>
      </c>
      <c r="H35" s="90"/>
      <c r="O35" s="89" t="s">
        <v>125</v>
      </c>
      <c r="P35" s="90"/>
    </row>
    <row r="36" spans="2:18">
      <c r="B36" s="144"/>
      <c r="E36" t="s">
        <v>117</v>
      </c>
      <c r="H36" s="90"/>
      <c r="O36" s="89" t="s">
        <v>126</v>
      </c>
      <c r="P36" s="90"/>
    </row>
    <row r="37" spans="2:18">
      <c r="B37" s="144"/>
      <c r="E37" t="s">
        <v>119</v>
      </c>
      <c r="H37" s="90"/>
      <c r="O37" s="89" t="s">
        <v>127</v>
      </c>
      <c r="P37" s="90"/>
    </row>
    <row r="38" spans="2:18">
      <c r="B38" s="144"/>
      <c r="E38" t="s">
        <v>120</v>
      </c>
      <c r="H38" s="90"/>
      <c r="O38" s="89" t="s">
        <v>128</v>
      </c>
      <c r="P38" s="90"/>
    </row>
    <row r="39" spans="2:18">
      <c r="B39" s="144"/>
      <c r="E39" t="s">
        <v>121</v>
      </c>
      <c r="H39" s="90"/>
      <c r="O39" s="89" t="s">
        <v>129</v>
      </c>
      <c r="P39" s="90"/>
    </row>
    <row r="40" spans="2:18">
      <c r="B40" s="144"/>
      <c r="E40" t="s">
        <v>122</v>
      </c>
      <c r="H40" s="90"/>
      <c r="O40" s="89" t="s">
        <v>130</v>
      </c>
      <c r="P40" s="90"/>
    </row>
    <row r="41" spans="2:18">
      <c r="B41" s="144"/>
      <c r="E41" t="s">
        <v>123</v>
      </c>
      <c r="H41" s="90"/>
      <c r="O41" s="89" t="s">
        <v>131</v>
      </c>
      <c r="P41" s="90"/>
    </row>
    <row r="42" spans="2:18">
      <c r="B42" s="144"/>
      <c r="E42" t="s">
        <v>124</v>
      </c>
      <c r="H42" s="90"/>
      <c r="O42" s="89" t="s">
        <v>132</v>
      </c>
      <c r="P42" s="90"/>
    </row>
  </sheetData>
  <mergeCells count="9">
    <mergeCell ref="B26:B33"/>
    <mergeCell ref="C26:C33"/>
    <mergeCell ref="B35:B42"/>
    <mergeCell ref="C5:C9"/>
    <mergeCell ref="B5:B9"/>
    <mergeCell ref="C11:C15"/>
    <mergeCell ref="B11:B15"/>
    <mergeCell ref="B17:B24"/>
    <mergeCell ref="C17:C24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9CFD6-20D7-405A-AB88-80EA25E4D48D}">
  <dimension ref="A1:M45"/>
  <sheetViews>
    <sheetView topLeftCell="A15" workbookViewId="0">
      <selection activeCell="C34" sqref="C34:G35"/>
    </sheetView>
  </sheetViews>
  <sheetFormatPr baseColWidth="10" defaultRowHeight="15"/>
  <cols>
    <col min="3" max="4" width="11.42578125" style="6"/>
    <col min="5" max="5" width="3.7109375" customWidth="1"/>
    <col min="6" max="7" width="11.42578125" style="6"/>
    <col min="10" max="10" width="11.42578125" style="3"/>
    <col min="11" max="11" width="11.42578125" style="26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>
      <c r="A3" s="121"/>
      <c r="B3" s="121"/>
      <c r="C3" s="121"/>
      <c r="D3" s="3"/>
      <c r="F3" s="4">
        <v>1</v>
      </c>
      <c r="G3" s="4">
        <v>5</v>
      </c>
      <c r="H3" s="5">
        <v>2023</v>
      </c>
      <c r="I3" s="1"/>
      <c r="J3" s="43"/>
    </row>
    <row r="4" spans="1:13" ht="15.75" thickBot="1">
      <c r="A4" s="3"/>
      <c r="B4" s="3"/>
      <c r="C4" s="3"/>
      <c r="D4" s="3"/>
      <c r="F4" s="3"/>
      <c r="G4" s="3"/>
      <c r="H4" s="6"/>
      <c r="I4" s="1"/>
      <c r="J4" s="43"/>
    </row>
    <row r="5" spans="1:13">
      <c r="A5" s="42" t="str">
        <f>TEXT(B5,"jjj")</f>
        <v>lun</v>
      </c>
      <c r="B5" s="41">
        <f>DATE(H3,G3,F3)</f>
        <v>43585</v>
      </c>
      <c r="C5" s="150" t="s">
        <v>21</v>
      </c>
      <c r="D5" s="150"/>
      <c r="E5" s="150"/>
      <c r="F5" s="150"/>
      <c r="G5" s="150"/>
      <c r="H5" s="48">
        <v>0.29166666666666669</v>
      </c>
      <c r="I5" s="2">
        <v>0</v>
      </c>
      <c r="J5" s="26"/>
    </row>
    <row r="6" spans="1:13">
      <c r="A6" s="12" t="str">
        <f t="shared" ref="A6:A35" si="0">TEXT(B6,"jjj")</f>
        <v>mar</v>
      </c>
      <c r="B6" s="13">
        <f>B5+1</f>
        <v>43586</v>
      </c>
      <c r="C6" s="86">
        <v>0.33333333333333331</v>
      </c>
      <c r="D6" s="86">
        <v>0.5</v>
      </c>
      <c r="E6" s="87"/>
      <c r="F6" s="86">
        <v>0.54166666666666663</v>
      </c>
      <c r="G6" s="86">
        <v>0.66666666666666663</v>
      </c>
      <c r="H6" s="18">
        <f t="shared" ref="H6:H11" si="1">(D6-C6)+(G6-F6)</f>
        <v>0.29166666666666669</v>
      </c>
      <c r="I6" s="2">
        <f>IF(A6="lun",H6,H6+I5)</f>
        <v>0.29166666666666669</v>
      </c>
      <c r="J6" s="26" t="str">
        <f t="shared" ref="J6:J34" si="2">IF(A6="dim",I6,"")</f>
        <v/>
      </c>
    </row>
    <row r="7" spans="1:13">
      <c r="A7" s="12" t="str">
        <f t="shared" si="0"/>
        <v>mer</v>
      </c>
      <c r="B7" s="13">
        <f t="shared" ref="B7:B35" si="3">B6+1</f>
        <v>43587</v>
      </c>
      <c r="C7" s="16">
        <v>0.31388888888888888</v>
      </c>
      <c r="D7" s="16">
        <v>0.5</v>
      </c>
      <c r="E7" s="17"/>
      <c r="F7" s="16">
        <v>0.54166666666666663</v>
      </c>
      <c r="G7" s="16">
        <v>0.74097222222222225</v>
      </c>
      <c r="H7" s="18">
        <f t="shared" si="1"/>
        <v>0.38541666666666674</v>
      </c>
      <c r="I7" s="2">
        <f t="shared" ref="I7:I35" si="4">IF(A7="lun",H7,H7+I6)</f>
        <v>0.67708333333333348</v>
      </c>
      <c r="J7" s="26" t="str">
        <f t="shared" si="2"/>
        <v/>
      </c>
    </row>
    <row r="8" spans="1:13">
      <c r="A8" s="12" t="str">
        <f t="shared" si="0"/>
        <v>jeu</v>
      </c>
      <c r="B8" s="13">
        <f t="shared" si="3"/>
        <v>43588</v>
      </c>
      <c r="C8" s="16">
        <v>0.33958333333333335</v>
      </c>
      <c r="D8" s="16">
        <v>0.5</v>
      </c>
      <c r="E8" s="46"/>
      <c r="F8" s="16">
        <v>0.54166666666666663</v>
      </c>
      <c r="G8" s="16">
        <v>0.8256944444444444</v>
      </c>
      <c r="H8" s="18">
        <f t="shared" si="1"/>
        <v>0.44444444444444442</v>
      </c>
      <c r="I8" s="2">
        <f t="shared" si="4"/>
        <v>1.1215277777777779</v>
      </c>
      <c r="J8" s="26" t="str">
        <f t="shared" si="2"/>
        <v/>
      </c>
    </row>
    <row r="9" spans="1:13">
      <c r="A9" s="12" t="str">
        <f t="shared" si="0"/>
        <v>ven</v>
      </c>
      <c r="B9" s="13">
        <f t="shared" si="3"/>
        <v>43589</v>
      </c>
      <c r="C9" s="88"/>
      <c r="D9" s="88"/>
      <c r="E9" s="88"/>
      <c r="F9" s="88"/>
      <c r="G9" s="88"/>
      <c r="H9" s="18">
        <f t="shared" si="1"/>
        <v>0</v>
      </c>
      <c r="I9" s="2">
        <f t="shared" si="4"/>
        <v>1.1215277777777779</v>
      </c>
      <c r="J9" s="26" t="str">
        <f t="shared" si="2"/>
        <v/>
      </c>
    </row>
    <row r="10" spans="1:13">
      <c r="A10" s="12" t="str">
        <f t="shared" si="0"/>
        <v>sam</v>
      </c>
      <c r="B10" s="13">
        <f t="shared" si="3"/>
        <v>43590</v>
      </c>
      <c r="C10" s="61"/>
      <c r="D10" s="61"/>
      <c r="E10" s="61"/>
      <c r="F10" s="61"/>
      <c r="G10" s="61"/>
      <c r="H10" s="18">
        <f t="shared" si="1"/>
        <v>0</v>
      </c>
      <c r="I10" s="2">
        <f t="shared" si="4"/>
        <v>1.1215277777777779</v>
      </c>
      <c r="J10" s="26" t="str">
        <f t="shared" si="2"/>
        <v/>
      </c>
    </row>
    <row r="11" spans="1:13">
      <c r="A11" s="12" t="str">
        <f t="shared" si="0"/>
        <v>dim</v>
      </c>
      <c r="B11" s="13">
        <f t="shared" si="3"/>
        <v>43591</v>
      </c>
      <c r="C11" s="3"/>
      <c r="D11" s="17"/>
      <c r="E11" s="20"/>
      <c r="F11" s="17"/>
      <c r="G11" s="17"/>
      <c r="H11" s="18">
        <f t="shared" si="1"/>
        <v>0</v>
      </c>
      <c r="I11" s="2">
        <f t="shared" si="4"/>
        <v>1.1215277777777779</v>
      </c>
      <c r="J11" s="26">
        <f t="shared" si="2"/>
        <v>1.1215277777777779</v>
      </c>
      <c r="K11" s="26">
        <v>1.1666666666666667</v>
      </c>
      <c r="L11" s="26">
        <f>SUM(J11-K11)</f>
        <v>-4.513888888888884E-2</v>
      </c>
      <c r="M11" s="2">
        <f>L11</f>
        <v>-4.513888888888884E-2</v>
      </c>
    </row>
    <row r="12" spans="1:13">
      <c r="A12" s="12" t="str">
        <f t="shared" si="0"/>
        <v>lun</v>
      </c>
      <c r="B12" s="13">
        <f t="shared" si="3"/>
        <v>43592</v>
      </c>
      <c r="C12" s="137" t="s">
        <v>22</v>
      </c>
      <c r="D12" s="137"/>
      <c r="E12" s="137"/>
      <c r="F12" s="137"/>
      <c r="G12" s="137"/>
      <c r="H12" s="18">
        <v>0.29166666666666669</v>
      </c>
      <c r="I12" s="2">
        <v>0</v>
      </c>
      <c r="J12" s="26" t="str">
        <f t="shared" si="2"/>
        <v/>
      </c>
    </row>
    <row r="13" spans="1:13">
      <c r="A13" s="12" t="str">
        <f t="shared" si="0"/>
        <v>mar</v>
      </c>
      <c r="B13" s="13">
        <f t="shared" si="3"/>
        <v>43593</v>
      </c>
      <c r="C13" s="16">
        <v>0.3125</v>
      </c>
      <c r="D13" s="16">
        <v>0.5</v>
      </c>
      <c r="E13" s="20"/>
      <c r="F13" s="16">
        <v>0.54166666666666663</v>
      </c>
      <c r="G13" s="16">
        <v>0.7104166666666667</v>
      </c>
      <c r="H13" s="18">
        <f t="shared" ref="H13:H35" si="5">(D13-C13)+(G13-F13)</f>
        <v>0.35625000000000007</v>
      </c>
      <c r="I13" s="2">
        <f t="shared" si="4"/>
        <v>0.35625000000000007</v>
      </c>
      <c r="J13" s="26" t="str">
        <f t="shared" si="2"/>
        <v/>
      </c>
    </row>
    <row r="14" spans="1:13">
      <c r="A14" s="12" t="str">
        <f t="shared" si="0"/>
        <v>mer</v>
      </c>
      <c r="B14" s="13">
        <f t="shared" si="3"/>
        <v>43594</v>
      </c>
      <c r="C14" s="16">
        <v>0.25486111111111109</v>
      </c>
      <c r="D14" s="16">
        <v>0.5</v>
      </c>
      <c r="E14" s="20"/>
      <c r="F14" s="16">
        <v>0.54166666666666663</v>
      </c>
      <c r="G14" s="16">
        <v>0.7729166666666667</v>
      </c>
      <c r="H14" s="18">
        <f t="shared" si="5"/>
        <v>0.47638888888888897</v>
      </c>
      <c r="I14" s="2">
        <f t="shared" si="4"/>
        <v>0.83263888888888904</v>
      </c>
      <c r="J14" s="26" t="str">
        <f t="shared" si="2"/>
        <v/>
      </c>
    </row>
    <row r="15" spans="1:13">
      <c r="A15" s="12" t="str">
        <f t="shared" si="0"/>
        <v>jeu</v>
      </c>
      <c r="B15" s="13">
        <f t="shared" si="3"/>
        <v>43595</v>
      </c>
      <c r="C15" s="16">
        <v>0.33888888888888885</v>
      </c>
      <c r="D15" s="16">
        <v>0.5</v>
      </c>
      <c r="E15" s="20"/>
      <c r="F15" s="16">
        <v>0.54166666666666663</v>
      </c>
      <c r="G15" s="16">
        <v>0.72916666666666663</v>
      </c>
      <c r="H15" s="18">
        <f t="shared" si="5"/>
        <v>0.34861111111111115</v>
      </c>
      <c r="I15" s="2">
        <f t="shared" si="4"/>
        <v>1.1812500000000001</v>
      </c>
      <c r="J15" s="26" t="str">
        <f t="shared" si="2"/>
        <v/>
      </c>
    </row>
    <row r="16" spans="1:13">
      <c r="A16" s="12" t="str">
        <f t="shared" si="0"/>
        <v>ven</v>
      </c>
      <c r="B16" s="13">
        <f t="shared" si="3"/>
        <v>43596</v>
      </c>
      <c r="C16" s="67"/>
      <c r="D16" s="67"/>
      <c r="E16" s="27"/>
      <c r="F16" s="67"/>
      <c r="G16" s="67"/>
      <c r="H16" s="18">
        <f t="shared" si="5"/>
        <v>0</v>
      </c>
      <c r="I16" s="2">
        <f t="shared" si="4"/>
        <v>1.1812500000000001</v>
      </c>
      <c r="J16" s="26" t="str">
        <f t="shared" si="2"/>
        <v/>
      </c>
    </row>
    <row r="17" spans="1:13">
      <c r="A17" s="12" t="str">
        <f t="shared" si="0"/>
        <v>sam</v>
      </c>
      <c r="B17" s="13">
        <f t="shared" si="3"/>
        <v>43597</v>
      </c>
      <c r="C17" s="16"/>
      <c r="D17" s="44"/>
      <c r="E17" s="20"/>
      <c r="F17" s="44"/>
      <c r="G17" s="44"/>
      <c r="H17" s="18">
        <f t="shared" si="5"/>
        <v>0</v>
      </c>
      <c r="I17" s="2">
        <f t="shared" si="4"/>
        <v>1.1812500000000001</v>
      </c>
      <c r="J17" s="26" t="str">
        <f t="shared" si="2"/>
        <v/>
      </c>
    </row>
    <row r="18" spans="1:13">
      <c r="A18" s="12" t="str">
        <f t="shared" si="0"/>
        <v>dim</v>
      </c>
      <c r="B18" s="13">
        <f t="shared" si="3"/>
        <v>43598</v>
      </c>
      <c r="C18" s="3"/>
      <c r="D18" s="17"/>
      <c r="E18" s="20"/>
      <c r="F18" s="17"/>
      <c r="G18" s="17"/>
      <c r="H18" s="18">
        <f t="shared" si="5"/>
        <v>0</v>
      </c>
      <c r="I18" s="2">
        <f t="shared" si="4"/>
        <v>1.1812500000000001</v>
      </c>
      <c r="J18" s="26">
        <f t="shared" si="2"/>
        <v>1.1812500000000001</v>
      </c>
      <c r="K18" s="26">
        <v>1.1666666666666667</v>
      </c>
      <c r="L18" s="26">
        <f>SUM(J18-K18)</f>
        <v>1.4583333333333393E-2</v>
      </c>
      <c r="M18" s="2">
        <f>M11+L18</f>
        <v>-3.0555555555555447E-2</v>
      </c>
    </row>
    <row r="19" spans="1:13">
      <c r="A19" s="12" t="str">
        <f t="shared" si="0"/>
        <v>lun</v>
      </c>
      <c r="B19" s="13">
        <f t="shared" si="3"/>
        <v>43599</v>
      </c>
      <c r="C19" s="16">
        <v>0.30763888888888891</v>
      </c>
      <c r="D19" s="16">
        <v>0.5</v>
      </c>
      <c r="E19" s="17"/>
      <c r="F19" s="16">
        <v>0.54166666666666663</v>
      </c>
      <c r="G19" s="16">
        <v>0.77013888888888893</v>
      </c>
      <c r="H19" s="18">
        <f t="shared" si="5"/>
        <v>0.42083333333333339</v>
      </c>
      <c r="I19" s="2">
        <f t="shared" si="4"/>
        <v>0.42083333333333339</v>
      </c>
      <c r="J19" s="26" t="str">
        <f t="shared" si="2"/>
        <v/>
      </c>
    </row>
    <row r="20" spans="1:13">
      <c r="A20" s="12" t="str">
        <f t="shared" si="0"/>
        <v>mar</v>
      </c>
      <c r="B20" s="13">
        <f t="shared" si="3"/>
        <v>43600</v>
      </c>
      <c r="C20" s="16">
        <v>0.31180555555555556</v>
      </c>
      <c r="D20" s="16">
        <v>0.5</v>
      </c>
      <c r="E20" s="20"/>
      <c r="F20" s="16">
        <v>0.54166666666666663</v>
      </c>
      <c r="G20" s="16">
        <v>0.75138888888888899</v>
      </c>
      <c r="H20" s="18">
        <f t="shared" si="5"/>
        <v>0.39791666666666681</v>
      </c>
      <c r="I20" s="2">
        <f t="shared" si="4"/>
        <v>0.8187500000000002</v>
      </c>
      <c r="J20" s="26" t="str">
        <f t="shared" si="2"/>
        <v/>
      </c>
    </row>
    <row r="21" spans="1:13">
      <c r="A21" s="12" t="str">
        <f t="shared" si="0"/>
        <v>mer</v>
      </c>
      <c r="B21" s="13">
        <f t="shared" si="3"/>
        <v>43601</v>
      </c>
      <c r="C21" s="16">
        <v>0.30763888888888891</v>
      </c>
      <c r="D21" s="16">
        <v>0.5</v>
      </c>
      <c r="E21" s="20"/>
      <c r="F21" s="16">
        <v>0.54166666666666663</v>
      </c>
      <c r="G21" s="16">
        <v>0.70000000000000007</v>
      </c>
      <c r="H21" s="18">
        <f t="shared" si="5"/>
        <v>0.35069444444444453</v>
      </c>
      <c r="I21" s="2">
        <f t="shared" si="4"/>
        <v>1.1694444444444447</v>
      </c>
      <c r="J21" s="26" t="str">
        <f t="shared" si="2"/>
        <v/>
      </c>
    </row>
    <row r="22" spans="1:13">
      <c r="A22" s="12" t="str">
        <f t="shared" si="0"/>
        <v>jeu</v>
      </c>
      <c r="B22" s="13">
        <f t="shared" si="3"/>
        <v>43602</v>
      </c>
      <c r="C22" s="136" t="s">
        <v>23</v>
      </c>
      <c r="D22" s="136"/>
      <c r="E22" s="136"/>
      <c r="F22" s="136"/>
      <c r="G22" s="136"/>
      <c r="H22" s="18">
        <v>0</v>
      </c>
      <c r="I22" s="2">
        <f t="shared" si="4"/>
        <v>1.1694444444444447</v>
      </c>
      <c r="J22" s="26" t="str">
        <f t="shared" si="2"/>
        <v/>
      </c>
    </row>
    <row r="23" spans="1:13">
      <c r="A23" s="12" t="str">
        <f t="shared" si="0"/>
        <v>ven</v>
      </c>
      <c r="B23" s="13">
        <f t="shared" si="3"/>
        <v>43603</v>
      </c>
      <c r="C23" s="67"/>
      <c r="D23" s="67"/>
      <c r="E23" s="27"/>
      <c r="F23" s="67"/>
      <c r="G23" s="67"/>
      <c r="H23" s="18">
        <f t="shared" si="5"/>
        <v>0</v>
      </c>
      <c r="I23" s="2">
        <f t="shared" si="4"/>
        <v>1.1694444444444447</v>
      </c>
      <c r="J23" s="26" t="str">
        <f t="shared" si="2"/>
        <v/>
      </c>
    </row>
    <row r="24" spans="1:13">
      <c r="A24" s="12" t="str">
        <f t="shared" si="0"/>
        <v>sam</v>
      </c>
      <c r="B24" s="13">
        <f t="shared" si="3"/>
        <v>43604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1.1694444444444447</v>
      </c>
      <c r="J24" s="26" t="str">
        <f t="shared" si="2"/>
        <v/>
      </c>
    </row>
    <row r="25" spans="1:13">
      <c r="A25" s="12" t="str">
        <f t="shared" si="0"/>
        <v>dim</v>
      </c>
      <c r="B25" s="13">
        <f t="shared" si="3"/>
        <v>43605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1.1694444444444447</v>
      </c>
      <c r="J25" s="26">
        <f t="shared" si="2"/>
        <v>1.1694444444444447</v>
      </c>
      <c r="K25" s="26">
        <v>1.1666666666666667</v>
      </c>
      <c r="L25" s="26">
        <f>SUM(J25-K25)</f>
        <v>2.77777777777799E-3</v>
      </c>
      <c r="M25" s="2">
        <f>M18+L25</f>
        <v>-2.7777777777777457E-2</v>
      </c>
    </row>
    <row r="26" spans="1:13">
      <c r="A26" s="12" t="str">
        <f t="shared" si="0"/>
        <v>lun</v>
      </c>
      <c r="B26" s="13">
        <f t="shared" si="3"/>
        <v>43606</v>
      </c>
      <c r="C26" s="16">
        <v>0.32430555555555557</v>
      </c>
      <c r="D26" s="16">
        <v>0.5</v>
      </c>
      <c r="E26" s="17"/>
      <c r="F26" s="16">
        <v>0.54166666666666663</v>
      </c>
      <c r="G26" s="16">
        <v>0.77777777777777779</v>
      </c>
      <c r="H26" s="18">
        <f t="shared" si="5"/>
        <v>0.41180555555555559</v>
      </c>
      <c r="I26" s="2">
        <f t="shared" si="4"/>
        <v>0.41180555555555559</v>
      </c>
      <c r="J26" s="26" t="str">
        <f t="shared" si="2"/>
        <v/>
      </c>
    </row>
    <row r="27" spans="1:13">
      <c r="A27" s="12" t="str">
        <f t="shared" si="0"/>
        <v>mar</v>
      </c>
      <c r="B27" s="13">
        <f t="shared" si="3"/>
        <v>43607</v>
      </c>
      <c r="C27" s="16">
        <v>0.30555555555555552</v>
      </c>
      <c r="D27" s="16">
        <v>0.5</v>
      </c>
      <c r="E27" s="17"/>
      <c r="F27" s="16">
        <v>0.54166666666666663</v>
      </c>
      <c r="G27" s="16">
        <v>0.7270833333333333</v>
      </c>
      <c r="H27" s="18">
        <f t="shared" si="5"/>
        <v>0.37986111111111115</v>
      </c>
      <c r="I27" s="2">
        <f t="shared" si="4"/>
        <v>0.79166666666666674</v>
      </c>
      <c r="J27" s="26" t="str">
        <f t="shared" si="2"/>
        <v/>
      </c>
    </row>
    <row r="28" spans="1:13">
      <c r="A28" s="12" t="str">
        <f t="shared" si="0"/>
        <v>mer</v>
      </c>
      <c r="B28" s="13">
        <f t="shared" si="3"/>
        <v>43608</v>
      </c>
      <c r="C28" s="16">
        <v>0.30833333333333335</v>
      </c>
      <c r="D28" s="16">
        <v>0.5</v>
      </c>
      <c r="E28" s="20"/>
      <c r="F28" s="16">
        <v>0.54166666666666663</v>
      </c>
      <c r="G28" s="16">
        <v>0.76527777777777783</v>
      </c>
      <c r="H28" s="18">
        <f t="shared" si="5"/>
        <v>0.41527777777777786</v>
      </c>
      <c r="I28" s="2">
        <f t="shared" si="4"/>
        <v>1.2069444444444446</v>
      </c>
      <c r="J28" s="26" t="str">
        <f t="shared" si="2"/>
        <v/>
      </c>
    </row>
    <row r="29" spans="1:13">
      <c r="A29" s="12" t="str">
        <f t="shared" si="0"/>
        <v>jeu</v>
      </c>
      <c r="B29" s="13">
        <f t="shared" si="3"/>
        <v>43609</v>
      </c>
      <c r="C29" s="16">
        <v>0.33888888888888885</v>
      </c>
      <c r="D29" s="16">
        <v>0.5</v>
      </c>
      <c r="E29" s="44"/>
      <c r="F29" s="16">
        <v>0.54166666666666663</v>
      </c>
      <c r="G29" s="16">
        <v>0.75</v>
      </c>
      <c r="H29" s="18">
        <f t="shared" si="5"/>
        <v>0.36944444444444452</v>
      </c>
      <c r="I29" s="2">
        <f t="shared" si="4"/>
        <v>1.5763888888888891</v>
      </c>
      <c r="J29" s="26" t="str">
        <f t="shared" si="2"/>
        <v/>
      </c>
    </row>
    <row r="30" spans="1:13">
      <c r="A30" s="12" t="str">
        <f t="shared" si="0"/>
        <v>ven</v>
      </c>
      <c r="B30" s="13">
        <f t="shared" si="3"/>
        <v>43610</v>
      </c>
      <c r="C30" s="88"/>
      <c r="D30" s="88"/>
      <c r="E30" s="88"/>
      <c r="F30" s="88"/>
      <c r="G30" s="88"/>
      <c r="H30" s="18">
        <f t="shared" si="5"/>
        <v>0</v>
      </c>
      <c r="I30" s="2">
        <f t="shared" si="4"/>
        <v>1.5763888888888891</v>
      </c>
      <c r="J30" s="26" t="str">
        <f t="shared" si="2"/>
        <v/>
      </c>
    </row>
    <row r="31" spans="1:13">
      <c r="A31" s="12" t="str">
        <f t="shared" si="0"/>
        <v>sam</v>
      </c>
      <c r="B31" s="13">
        <f t="shared" si="3"/>
        <v>43611</v>
      </c>
      <c r="C31" s="44"/>
      <c r="D31" s="44"/>
      <c r="E31" s="61"/>
      <c r="F31" s="44"/>
      <c r="G31" s="44"/>
      <c r="H31" s="18">
        <f t="shared" si="5"/>
        <v>0</v>
      </c>
      <c r="I31" s="2">
        <f t="shared" si="4"/>
        <v>1.5763888888888891</v>
      </c>
      <c r="J31" s="26" t="str">
        <f t="shared" si="2"/>
        <v/>
      </c>
    </row>
    <row r="32" spans="1:13">
      <c r="A32" s="12" t="str">
        <f t="shared" si="0"/>
        <v>dim</v>
      </c>
      <c r="B32" s="13">
        <f t="shared" si="3"/>
        <v>43612</v>
      </c>
      <c r="C32" s="3"/>
      <c r="D32" s="3"/>
      <c r="E32" s="17"/>
      <c r="F32" s="3"/>
      <c r="G32" s="3"/>
      <c r="H32" s="18">
        <f t="shared" si="5"/>
        <v>0</v>
      </c>
      <c r="I32" s="2">
        <f t="shared" si="4"/>
        <v>1.5763888888888891</v>
      </c>
      <c r="J32" s="26">
        <f t="shared" si="2"/>
        <v>1.5763888888888891</v>
      </c>
      <c r="K32" s="26">
        <v>1.4583333333333333</v>
      </c>
      <c r="L32" s="26">
        <f>SUM(J32-K32)</f>
        <v>0.1180555555555558</v>
      </c>
      <c r="M32" s="2">
        <f>M25+L32</f>
        <v>9.0277777777778345E-2</v>
      </c>
    </row>
    <row r="33" spans="1:13">
      <c r="A33" s="12" t="str">
        <f t="shared" si="0"/>
        <v>lun</v>
      </c>
      <c r="B33" s="13">
        <f>B32+1</f>
        <v>43613</v>
      </c>
      <c r="C33" s="137" t="s">
        <v>24</v>
      </c>
      <c r="D33" s="137"/>
      <c r="E33" s="137"/>
      <c r="F33" s="137"/>
      <c r="G33" s="137"/>
      <c r="H33" s="18">
        <v>0</v>
      </c>
      <c r="I33" s="2">
        <f t="shared" si="4"/>
        <v>0</v>
      </c>
      <c r="J33" s="26" t="str">
        <f t="shared" si="2"/>
        <v/>
      </c>
    </row>
    <row r="34" spans="1:13">
      <c r="A34" s="12" t="str">
        <f t="shared" si="0"/>
        <v>mar</v>
      </c>
      <c r="B34" s="13">
        <f t="shared" si="3"/>
        <v>43614</v>
      </c>
      <c r="C34" s="109">
        <v>0.33333333333333331</v>
      </c>
      <c r="D34" s="109">
        <v>0.5</v>
      </c>
      <c r="E34" s="110"/>
      <c r="F34" s="109">
        <v>0.54166666666666663</v>
      </c>
      <c r="G34" s="109">
        <v>0.66666666666666663</v>
      </c>
      <c r="H34" s="107">
        <f t="shared" si="5"/>
        <v>0.29166666666666669</v>
      </c>
      <c r="I34" s="2">
        <f t="shared" si="4"/>
        <v>0.29166666666666669</v>
      </c>
      <c r="J34" s="26" t="str">
        <f t="shared" si="2"/>
        <v/>
      </c>
    </row>
    <row r="35" spans="1:13" ht="15.75" thickBot="1">
      <c r="A35" s="21" t="str">
        <f t="shared" si="0"/>
        <v>mer</v>
      </c>
      <c r="B35" s="22">
        <f t="shared" si="3"/>
        <v>43615</v>
      </c>
      <c r="C35" s="111">
        <v>0.33333333333333331</v>
      </c>
      <c r="D35" s="111">
        <v>0.5</v>
      </c>
      <c r="E35" s="112"/>
      <c r="F35" s="111">
        <v>0.54166666666666663</v>
      </c>
      <c r="G35" s="111">
        <v>0.66666666666666663</v>
      </c>
      <c r="H35" s="108">
        <f t="shared" si="5"/>
        <v>0.29166666666666669</v>
      </c>
      <c r="I35" s="2">
        <f t="shared" si="4"/>
        <v>0.58333333333333337</v>
      </c>
      <c r="J35" s="26">
        <f>I35</f>
        <v>0.58333333333333337</v>
      </c>
      <c r="K35" s="26">
        <v>0.58333333333333337</v>
      </c>
      <c r="L35" s="26">
        <f>SUM(J35-K35)</f>
        <v>0</v>
      </c>
      <c r="M35" s="2">
        <f>M32+L35</f>
        <v>9.0277777777778345E-2</v>
      </c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43"/>
    </row>
    <row r="37" spans="1:13">
      <c r="A37" s="3"/>
      <c r="B37" s="3"/>
      <c r="C37" s="3"/>
      <c r="D37" s="3"/>
      <c r="F37" s="3"/>
      <c r="G37" s="122">
        <f>SUM(J5:J35)</f>
        <v>5.6319444444444446</v>
      </c>
      <c r="H37" s="123"/>
      <c r="I37" s="123"/>
      <c r="J37" s="124"/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43"/>
      <c r="L39" s="142">
        <f>M35</f>
        <v>9.0277777777778345E-2</v>
      </c>
    </row>
    <row r="40" spans="1:13" ht="15.75" thickBot="1">
      <c r="A40" s="3"/>
      <c r="B40" s="3"/>
      <c r="C40" s="3"/>
      <c r="D40" s="3"/>
      <c r="F40" s="3"/>
      <c r="G40" s="128">
        <f>G37-L39</f>
        <v>5.5416666666666661</v>
      </c>
      <c r="H40" s="129"/>
      <c r="I40" s="129"/>
      <c r="J40" s="130"/>
      <c r="L40" s="141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43"/>
    </row>
    <row r="43" spans="1:13">
      <c r="A43" s="82"/>
      <c r="B43" s="3" t="s">
        <v>27</v>
      </c>
    </row>
    <row r="45" spans="1:13">
      <c r="A45" s="106"/>
    </row>
  </sheetData>
  <mergeCells count="9">
    <mergeCell ref="L39:L40"/>
    <mergeCell ref="A1:H1"/>
    <mergeCell ref="A2:C3"/>
    <mergeCell ref="G37:J38"/>
    <mergeCell ref="G40:J41"/>
    <mergeCell ref="C5:G5"/>
    <mergeCell ref="C12:G12"/>
    <mergeCell ref="C22:G22"/>
    <mergeCell ref="C33:G33"/>
  </mergeCells>
  <conditionalFormatting sqref="C5">
    <cfRule type="expression" dxfId="63" priority="10">
      <formula>($A5="sam")</formula>
    </cfRule>
    <cfRule type="expression" dxfId="62" priority="11">
      <formula>($A5="dim")</formula>
    </cfRule>
  </conditionalFormatting>
  <conditionalFormatting sqref="D6:D7">
    <cfRule type="expression" dxfId="61" priority="34">
      <formula>($A8="sam")</formula>
    </cfRule>
    <cfRule type="expression" dxfId="60" priority="35">
      <formula>($A8="dim")</formula>
    </cfRule>
  </conditionalFormatting>
  <conditionalFormatting sqref="E6:H6 A6:C7 E7:G7 H7:H15 A8:D8 F8:G8 A9:C9 A10:B10 A11:C13 A14:B14 A15:C15 A16:H16 A17:C18 H17:H18 A19:H19 A20:C20 H20:H22 A21:B21 A22:C22 A23:H27 A28:C29 H28:H33 A30:B31 A32:G32 A33:C33 A34:H34 A35:C35 H35">
    <cfRule type="expression" dxfId="59" priority="13">
      <formula>($A6="sam")</formula>
    </cfRule>
    <cfRule type="expression" dxfId="58" priority="14">
      <formula>($A6="dim")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9757-BF30-4A02-92A7-8237DF391559}">
  <dimension ref="A1:M43"/>
  <sheetViews>
    <sheetView topLeftCell="A24" workbookViewId="0">
      <selection activeCell="G40" sqref="G40:J41"/>
    </sheetView>
  </sheetViews>
  <sheetFormatPr baseColWidth="10" defaultRowHeight="15"/>
  <cols>
    <col min="3" max="4" width="11.42578125" style="6"/>
    <col min="5" max="5" width="3.7109375" customWidth="1"/>
    <col min="6" max="7" width="11.42578125" style="6"/>
    <col min="10" max="13" width="11.42578125" style="3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>
      <c r="A3" s="121"/>
      <c r="B3" s="121"/>
      <c r="C3" s="121"/>
      <c r="D3" s="3"/>
      <c r="F3" s="4">
        <v>1</v>
      </c>
      <c r="G3" s="4">
        <v>6</v>
      </c>
      <c r="H3" s="5">
        <v>2023</v>
      </c>
      <c r="I3" s="1"/>
      <c r="J3" s="43"/>
    </row>
    <row r="4" spans="1:13" ht="15.75" thickBot="1">
      <c r="A4" s="3"/>
      <c r="B4" s="3"/>
      <c r="C4" s="3"/>
      <c r="D4" s="3"/>
      <c r="F4" s="3"/>
      <c r="G4" s="3"/>
      <c r="H4" s="38"/>
      <c r="I4" s="1"/>
      <c r="J4" s="43"/>
    </row>
    <row r="5" spans="1:13">
      <c r="A5" s="42" t="str">
        <f>TEXT(B5,"jjj")</f>
        <v>jeu</v>
      </c>
      <c r="B5" s="41">
        <f>DATE(H3,G3,F3)</f>
        <v>43616</v>
      </c>
      <c r="C5" s="113">
        <v>0.33333333333333331</v>
      </c>
      <c r="D5" s="113">
        <v>0.5</v>
      </c>
      <c r="E5" s="114"/>
      <c r="F5" s="113">
        <v>0.54166666666666663</v>
      </c>
      <c r="G5" s="113">
        <v>0.66666666666666663</v>
      </c>
      <c r="H5" s="107">
        <f>(D5-C5)+(G5-F5)</f>
        <v>0.29166666666666669</v>
      </c>
      <c r="I5" s="2">
        <f>H5</f>
        <v>0.29166666666666669</v>
      </c>
      <c r="J5" s="26" t="str">
        <f>IF(A5="dim",I5,"")</f>
        <v/>
      </c>
    </row>
    <row r="6" spans="1:13">
      <c r="A6" s="12" t="str">
        <f t="shared" ref="A6:A34" si="0">TEXT(B6,"jjj")</f>
        <v>ven</v>
      </c>
      <c r="B6" s="13">
        <f>B5+1</f>
        <v>43617</v>
      </c>
      <c r="C6" s="109">
        <v>0.33333333333333331</v>
      </c>
      <c r="D6" s="115">
        <v>0.5</v>
      </c>
      <c r="E6" s="110"/>
      <c r="F6" s="109">
        <v>0.54166666666666663</v>
      </c>
      <c r="G6" s="109">
        <v>0.66666666666666663</v>
      </c>
      <c r="H6" s="107">
        <f t="shared" ref="H6:H15" si="1">(D6-C6)+(G6-F6)</f>
        <v>0.29166666666666669</v>
      </c>
      <c r="I6" s="2">
        <f>IF(A6="lun",H6,H6+I5)</f>
        <v>0.58333333333333337</v>
      </c>
      <c r="J6" s="26" t="str">
        <f t="shared" ref="J6:J33" si="2">IF(A6="dim",I6,"")</f>
        <v/>
      </c>
    </row>
    <row r="7" spans="1:13">
      <c r="A7" s="12" t="str">
        <f t="shared" si="0"/>
        <v>sam</v>
      </c>
      <c r="B7" s="13">
        <f t="shared" ref="B7:B34" si="3">B6+1</f>
        <v>43618</v>
      </c>
      <c r="C7" s="44"/>
      <c r="D7" s="44"/>
      <c r="E7" s="17"/>
      <c r="F7" s="44"/>
      <c r="G7" s="44"/>
      <c r="H7" s="104">
        <f t="shared" si="1"/>
        <v>0</v>
      </c>
      <c r="I7" s="2">
        <f t="shared" ref="I7:I34" si="4">IF(A7="lun",H7,H7+I6)</f>
        <v>0.58333333333333337</v>
      </c>
      <c r="J7" s="26" t="str">
        <f t="shared" si="2"/>
        <v/>
      </c>
    </row>
    <row r="8" spans="1:13">
      <c r="A8" s="12" t="str">
        <f t="shared" si="0"/>
        <v>dim</v>
      </c>
      <c r="B8" s="13">
        <f t="shared" si="3"/>
        <v>43619</v>
      </c>
      <c r="C8" s="16"/>
      <c r="D8" s="16"/>
      <c r="E8" s="17"/>
      <c r="F8" s="16"/>
      <c r="G8" s="16"/>
      <c r="H8" s="18">
        <f t="shared" si="1"/>
        <v>0</v>
      </c>
      <c r="I8" s="2">
        <f t="shared" si="4"/>
        <v>0.58333333333333337</v>
      </c>
      <c r="J8" s="26">
        <f t="shared" si="2"/>
        <v>0.58333333333333337</v>
      </c>
      <c r="K8" s="16">
        <v>0.58333333333333337</v>
      </c>
      <c r="L8" s="26">
        <f>SUM(J8-K8)</f>
        <v>0</v>
      </c>
      <c r="M8" s="26">
        <f>SUM(J8-K8)</f>
        <v>0</v>
      </c>
    </row>
    <row r="9" spans="1:13">
      <c r="A9" s="12" t="str">
        <f t="shared" si="0"/>
        <v>lun</v>
      </c>
      <c r="B9" s="13">
        <f t="shared" si="3"/>
        <v>43620</v>
      </c>
      <c r="C9" s="67"/>
      <c r="D9" s="67"/>
      <c r="E9" s="27"/>
      <c r="F9" s="67"/>
      <c r="G9" s="67"/>
      <c r="H9" s="18">
        <f t="shared" si="1"/>
        <v>0</v>
      </c>
      <c r="I9" s="2">
        <f t="shared" si="4"/>
        <v>0</v>
      </c>
      <c r="J9" s="26" t="str">
        <f t="shared" si="2"/>
        <v/>
      </c>
    </row>
    <row r="10" spans="1:13">
      <c r="A10" s="12" t="str">
        <f t="shared" si="0"/>
        <v>mar</v>
      </c>
      <c r="B10" s="13">
        <f t="shared" si="3"/>
        <v>43621</v>
      </c>
      <c r="C10" s="16">
        <v>0.32777777777777778</v>
      </c>
      <c r="D10" s="16">
        <v>0.5</v>
      </c>
      <c r="E10" s="61"/>
      <c r="F10" s="16">
        <v>0.54166666666666663</v>
      </c>
      <c r="G10" s="16">
        <v>0.75347222222222221</v>
      </c>
      <c r="H10" s="18">
        <f t="shared" si="1"/>
        <v>0.3840277777777778</v>
      </c>
      <c r="I10" s="2">
        <f t="shared" si="4"/>
        <v>0.3840277777777778</v>
      </c>
      <c r="J10" s="26" t="str">
        <f t="shared" si="2"/>
        <v/>
      </c>
    </row>
    <row r="11" spans="1:13">
      <c r="A11" s="12" t="str">
        <f t="shared" si="0"/>
        <v>mer</v>
      </c>
      <c r="B11" s="13">
        <f t="shared" si="3"/>
        <v>43622</v>
      </c>
      <c r="C11" s="16">
        <v>0.31944444444444448</v>
      </c>
      <c r="D11" s="16">
        <v>0.5</v>
      </c>
      <c r="E11" s="61"/>
      <c r="F11" s="16">
        <v>0.54166666666666663</v>
      </c>
      <c r="G11" s="16">
        <v>0.71180555555555547</v>
      </c>
      <c r="H11" s="18">
        <f t="shared" si="1"/>
        <v>0.35069444444444436</v>
      </c>
      <c r="I11" s="2">
        <f t="shared" si="4"/>
        <v>0.73472222222222217</v>
      </c>
      <c r="J11" s="26" t="str">
        <f t="shared" si="2"/>
        <v/>
      </c>
    </row>
    <row r="12" spans="1:13">
      <c r="A12" s="12" t="str">
        <f t="shared" si="0"/>
        <v>jeu</v>
      </c>
      <c r="B12" s="13">
        <f t="shared" si="3"/>
        <v>43623</v>
      </c>
      <c r="C12" s="16">
        <v>0.3215277777777778</v>
      </c>
      <c r="D12" s="16">
        <v>0.5</v>
      </c>
      <c r="E12" s="17"/>
      <c r="F12" s="16">
        <v>0.54166666666666663</v>
      </c>
      <c r="G12" s="16">
        <v>0.75902777777777775</v>
      </c>
      <c r="H12" s="18">
        <f t="shared" si="1"/>
        <v>0.39583333333333331</v>
      </c>
      <c r="I12" s="2">
        <f t="shared" si="4"/>
        <v>1.1305555555555555</v>
      </c>
      <c r="J12" s="26" t="str">
        <f t="shared" si="2"/>
        <v/>
      </c>
    </row>
    <row r="13" spans="1:13">
      <c r="A13" s="12" t="str">
        <f t="shared" si="0"/>
        <v>ven</v>
      </c>
      <c r="B13" s="13">
        <f t="shared" si="3"/>
        <v>43624</v>
      </c>
      <c r="C13" s="16">
        <v>0.31041666666666667</v>
      </c>
      <c r="D13" s="16">
        <v>0.5</v>
      </c>
      <c r="E13" s="17"/>
      <c r="F13" s="16">
        <v>0.54166666666666663</v>
      </c>
      <c r="G13" s="16">
        <v>0.77083333333333337</v>
      </c>
      <c r="H13" s="18">
        <f t="shared" si="1"/>
        <v>0.41875000000000007</v>
      </c>
      <c r="I13" s="2">
        <f t="shared" si="4"/>
        <v>1.5493055555555557</v>
      </c>
      <c r="J13" s="26" t="str">
        <f t="shared" si="2"/>
        <v/>
      </c>
    </row>
    <row r="14" spans="1:13">
      <c r="A14" s="12" t="str">
        <f t="shared" si="0"/>
        <v>sam</v>
      </c>
      <c r="B14" s="13">
        <f t="shared" si="3"/>
        <v>43625</v>
      </c>
      <c r="C14" s="49"/>
      <c r="D14" s="49"/>
      <c r="E14" s="17"/>
      <c r="F14" s="49"/>
      <c r="G14" s="49"/>
      <c r="H14" s="18">
        <f t="shared" si="1"/>
        <v>0</v>
      </c>
      <c r="I14" s="2">
        <f t="shared" si="4"/>
        <v>1.5493055555555557</v>
      </c>
      <c r="J14" s="26" t="str">
        <f t="shared" si="2"/>
        <v/>
      </c>
    </row>
    <row r="15" spans="1:13">
      <c r="A15" s="12" t="str">
        <f t="shared" si="0"/>
        <v>dim</v>
      </c>
      <c r="B15" s="13">
        <f t="shared" si="3"/>
        <v>43626</v>
      </c>
      <c r="C15" s="3"/>
      <c r="D15" s="17"/>
      <c r="E15" s="20"/>
      <c r="F15" s="17"/>
      <c r="G15" s="17"/>
      <c r="H15" s="18">
        <f t="shared" si="1"/>
        <v>0</v>
      </c>
      <c r="I15" s="2">
        <f t="shared" si="4"/>
        <v>1.5493055555555557</v>
      </c>
      <c r="J15" s="26">
        <f t="shared" si="2"/>
        <v>1.5493055555555557</v>
      </c>
      <c r="K15" s="26">
        <v>1.4583333333333333</v>
      </c>
      <c r="L15" s="26">
        <f>SUM(J15-K15)</f>
        <v>9.0972222222222454E-2</v>
      </c>
      <c r="M15" s="26">
        <f>SUM(M8+L15)</f>
        <v>9.0972222222222454E-2</v>
      </c>
    </row>
    <row r="16" spans="1:13">
      <c r="A16" s="12" t="str">
        <f t="shared" si="0"/>
        <v>lun</v>
      </c>
      <c r="B16" s="13">
        <f t="shared" si="3"/>
        <v>43627</v>
      </c>
      <c r="C16" s="67"/>
      <c r="D16" s="67"/>
      <c r="E16" s="27"/>
      <c r="F16" s="67"/>
      <c r="G16" s="67"/>
      <c r="H16" s="18">
        <f t="shared" ref="H16:H34" si="5">(D16-C16)+(G16-F16)</f>
        <v>0</v>
      </c>
      <c r="I16" s="2">
        <f t="shared" si="4"/>
        <v>0</v>
      </c>
      <c r="J16" s="26" t="str">
        <f t="shared" si="2"/>
        <v/>
      </c>
    </row>
    <row r="17" spans="1:13">
      <c r="A17" s="12" t="str">
        <f t="shared" si="0"/>
        <v>mar</v>
      </c>
      <c r="B17" s="13">
        <f t="shared" si="3"/>
        <v>43628</v>
      </c>
      <c r="C17" s="16">
        <v>0.26180555555555557</v>
      </c>
      <c r="D17" s="16">
        <v>0.5</v>
      </c>
      <c r="E17" s="20"/>
      <c r="F17" s="16">
        <v>0.54166666666666663</v>
      </c>
      <c r="G17" s="16">
        <v>0.68263888888888891</v>
      </c>
      <c r="H17" s="18">
        <f t="shared" si="5"/>
        <v>0.37916666666666671</v>
      </c>
      <c r="I17" s="2">
        <f t="shared" si="4"/>
        <v>0.37916666666666671</v>
      </c>
      <c r="J17" s="26" t="str">
        <f t="shared" si="2"/>
        <v/>
      </c>
    </row>
    <row r="18" spans="1:13">
      <c r="A18" s="12" t="str">
        <f t="shared" si="0"/>
        <v>mer</v>
      </c>
      <c r="B18" s="13">
        <f t="shared" si="3"/>
        <v>43629</v>
      </c>
      <c r="C18" s="16">
        <v>0.30763888888888891</v>
      </c>
      <c r="D18" s="16">
        <v>0.5</v>
      </c>
      <c r="E18" s="20"/>
      <c r="F18" s="16">
        <v>0.54166666666666663</v>
      </c>
      <c r="G18" s="16">
        <v>0.74861111111111101</v>
      </c>
      <c r="H18" s="18">
        <f t="shared" si="5"/>
        <v>0.39930555555555547</v>
      </c>
      <c r="I18" s="2">
        <f t="shared" si="4"/>
        <v>0.77847222222222223</v>
      </c>
      <c r="J18" s="26" t="str">
        <f t="shared" si="2"/>
        <v/>
      </c>
    </row>
    <row r="19" spans="1:13">
      <c r="A19" s="12" t="str">
        <f t="shared" si="0"/>
        <v>jeu</v>
      </c>
      <c r="B19" s="13">
        <f t="shared" si="3"/>
        <v>43630</v>
      </c>
      <c r="C19" s="16">
        <v>0.33958333333333335</v>
      </c>
      <c r="D19" s="16">
        <v>0.5</v>
      </c>
      <c r="E19" s="17"/>
      <c r="F19" s="16">
        <v>0.54166666666666663</v>
      </c>
      <c r="G19" s="16">
        <v>0.70694444444444438</v>
      </c>
      <c r="H19" s="18">
        <f t="shared" si="5"/>
        <v>0.3256944444444444</v>
      </c>
      <c r="I19" s="2">
        <f t="shared" si="4"/>
        <v>1.1041666666666665</v>
      </c>
      <c r="J19" s="26" t="str">
        <f t="shared" si="2"/>
        <v/>
      </c>
    </row>
    <row r="20" spans="1:13">
      <c r="A20" s="12" t="str">
        <f t="shared" si="0"/>
        <v>ven</v>
      </c>
      <c r="B20" s="13">
        <f t="shared" si="3"/>
        <v>43631</v>
      </c>
      <c r="C20" s="47">
        <v>0.33402777777777781</v>
      </c>
      <c r="D20" s="47">
        <v>0.5</v>
      </c>
      <c r="E20" s="17"/>
      <c r="F20" s="47">
        <v>0.54166666666666663</v>
      </c>
      <c r="G20" s="47">
        <v>0.76597222222222217</v>
      </c>
      <c r="H20" s="18">
        <f t="shared" si="5"/>
        <v>0.39027777777777772</v>
      </c>
      <c r="I20" s="2">
        <f t="shared" si="4"/>
        <v>1.4944444444444442</v>
      </c>
      <c r="J20" s="26" t="str">
        <f t="shared" si="2"/>
        <v/>
      </c>
    </row>
    <row r="21" spans="1:13">
      <c r="A21" s="12" t="str">
        <f t="shared" si="0"/>
        <v>sam</v>
      </c>
      <c r="B21" s="13">
        <f t="shared" si="3"/>
        <v>43632</v>
      </c>
      <c r="C21" s="16">
        <v>0.33333333333333331</v>
      </c>
      <c r="D21" s="16">
        <v>0.5</v>
      </c>
      <c r="E21" s="17"/>
      <c r="F21" s="16"/>
      <c r="G21" s="16"/>
      <c r="H21" s="18">
        <f t="shared" si="5"/>
        <v>0.16666666666666669</v>
      </c>
      <c r="I21" s="2">
        <f t="shared" si="4"/>
        <v>1.661111111111111</v>
      </c>
      <c r="J21" s="26" t="str">
        <f t="shared" si="2"/>
        <v/>
      </c>
    </row>
    <row r="22" spans="1:13">
      <c r="A22" s="12" t="str">
        <f t="shared" si="0"/>
        <v>dim</v>
      </c>
      <c r="B22" s="13">
        <f t="shared" si="3"/>
        <v>43633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4"/>
        <v>1.661111111111111</v>
      </c>
      <c r="J22" s="26">
        <f t="shared" si="2"/>
        <v>1.661111111111111</v>
      </c>
      <c r="K22" s="26">
        <v>1.4583333333333333</v>
      </c>
      <c r="L22" s="26">
        <f>SUM(J22-K22)</f>
        <v>0.20277777777777772</v>
      </c>
      <c r="M22" s="26">
        <f>SUM(M15+L22)</f>
        <v>0.29375000000000018</v>
      </c>
    </row>
    <row r="23" spans="1:13">
      <c r="A23" s="12" t="str">
        <f t="shared" si="0"/>
        <v>lun</v>
      </c>
      <c r="B23" s="13">
        <f t="shared" si="3"/>
        <v>43634</v>
      </c>
      <c r="C23" s="16">
        <v>0.2986111111111111</v>
      </c>
      <c r="D23" s="16">
        <v>0.5</v>
      </c>
      <c r="E23" s="44"/>
      <c r="F23" s="16">
        <v>0.54166666666666663</v>
      </c>
      <c r="G23" s="16">
        <v>0.76458333333333339</v>
      </c>
      <c r="H23" s="18">
        <f t="shared" si="5"/>
        <v>0.42430555555555566</v>
      </c>
      <c r="I23" s="2">
        <f t="shared" si="4"/>
        <v>0.42430555555555566</v>
      </c>
      <c r="J23" s="26" t="str">
        <f t="shared" si="2"/>
        <v/>
      </c>
    </row>
    <row r="24" spans="1:13">
      <c r="A24" s="12" t="str">
        <f t="shared" si="0"/>
        <v>mar</v>
      </c>
      <c r="B24" s="13">
        <f t="shared" si="3"/>
        <v>43635</v>
      </c>
      <c r="C24" s="16">
        <v>0.32291666666666669</v>
      </c>
      <c r="D24" s="16">
        <v>0.5</v>
      </c>
      <c r="E24" s="17"/>
      <c r="F24" s="16">
        <v>0.54166666666666663</v>
      </c>
      <c r="G24" s="16">
        <v>0.77361111111111114</v>
      </c>
      <c r="H24" s="18">
        <f t="shared" si="5"/>
        <v>0.40902777777777782</v>
      </c>
      <c r="I24" s="2">
        <f t="shared" si="4"/>
        <v>0.83333333333333348</v>
      </c>
      <c r="J24" s="26" t="str">
        <f t="shared" si="2"/>
        <v/>
      </c>
    </row>
    <row r="25" spans="1:13">
      <c r="A25" s="12" t="str">
        <f t="shared" si="0"/>
        <v>mer</v>
      </c>
      <c r="B25" s="13">
        <f t="shared" si="3"/>
        <v>43636</v>
      </c>
      <c r="C25" s="16">
        <v>0.32569444444444445</v>
      </c>
      <c r="D25" s="16">
        <v>0.5</v>
      </c>
      <c r="E25" s="17"/>
      <c r="F25" s="16">
        <v>0.54166666666666663</v>
      </c>
      <c r="G25" s="16">
        <v>0.74444444444444446</v>
      </c>
      <c r="H25" s="18">
        <f t="shared" si="5"/>
        <v>0.37708333333333338</v>
      </c>
      <c r="I25" s="2">
        <f t="shared" si="4"/>
        <v>1.2104166666666669</v>
      </c>
      <c r="J25" s="26" t="str">
        <f t="shared" si="2"/>
        <v/>
      </c>
    </row>
    <row r="26" spans="1:13">
      <c r="A26" s="12" t="str">
        <f t="shared" si="0"/>
        <v>jeu</v>
      </c>
      <c r="B26" s="13">
        <f t="shared" si="3"/>
        <v>43637</v>
      </c>
      <c r="C26" s="16">
        <v>0.29583333333333334</v>
      </c>
      <c r="D26" s="16">
        <v>0.5</v>
      </c>
      <c r="E26" s="17"/>
      <c r="F26" s="16">
        <v>0.54166666666666663</v>
      </c>
      <c r="G26" s="16">
        <v>0.75902777777777775</v>
      </c>
      <c r="H26" s="18">
        <f t="shared" si="5"/>
        <v>0.42152777777777778</v>
      </c>
      <c r="I26" s="2">
        <f t="shared" si="4"/>
        <v>1.6319444444444446</v>
      </c>
      <c r="J26" s="26" t="str">
        <f t="shared" si="2"/>
        <v/>
      </c>
    </row>
    <row r="27" spans="1:13">
      <c r="A27" s="12" t="str">
        <f t="shared" si="0"/>
        <v>ven</v>
      </c>
      <c r="B27" s="13">
        <f t="shared" si="3"/>
        <v>43638</v>
      </c>
      <c r="C27" s="67"/>
      <c r="D27" s="67"/>
      <c r="E27" s="27"/>
      <c r="F27" s="67"/>
      <c r="G27" s="67"/>
      <c r="H27" s="18">
        <f t="shared" si="5"/>
        <v>0</v>
      </c>
      <c r="I27" s="2">
        <f t="shared" si="4"/>
        <v>1.6319444444444446</v>
      </c>
      <c r="J27" s="26" t="str">
        <f t="shared" si="2"/>
        <v/>
      </c>
    </row>
    <row r="28" spans="1:13">
      <c r="A28" s="12" t="str">
        <f t="shared" si="0"/>
        <v>sam</v>
      </c>
      <c r="B28" s="13">
        <f t="shared" si="3"/>
        <v>43639</v>
      </c>
      <c r="C28" s="19"/>
      <c r="D28" s="20"/>
      <c r="E28" s="20"/>
      <c r="F28" s="20"/>
      <c r="G28" s="20"/>
      <c r="H28" s="18">
        <f t="shared" si="5"/>
        <v>0</v>
      </c>
      <c r="I28" s="2">
        <f t="shared" si="4"/>
        <v>1.6319444444444446</v>
      </c>
      <c r="J28" s="26" t="str">
        <f t="shared" si="2"/>
        <v/>
      </c>
    </row>
    <row r="29" spans="1:13">
      <c r="A29" s="12" t="str">
        <f t="shared" si="0"/>
        <v>dim</v>
      </c>
      <c r="B29" s="13">
        <f t="shared" si="3"/>
        <v>43640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1.6319444444444446</v>
      </c>
      <c r="J29" s="26">
        <f t="shared" si="2"/>
        <v>1.6319444444444446</v>
      </c>
      <c r="K29" s="26">
        <v>1.4583333333333333</v>
      </c>
      <c r="L29" s="26">
        <f>SUM(J29-K29)</f>
        <v>0.17361111111111138</v>
      </c>
      <c r="M29" s="26">
        <f>SUM(M22+L29)</f>
        <v>0.46736111111111156</v>
      </c>
    </row>
    <row r="30" spans="1:13">
      <c r="A30" s="12" t="str">
        <f t="shared" si="0"/>
        <v>lun</v>
      </c>
      <c r="B30" s="13">
        <f t="shared" si="3"/>
        <v>43641</v>
      </c>
      <c r="C30" s="67"/>
      <c r="D30" s="67"/>
      <c r="E30" s="27"/>
      <c r="F30" s="67"/>
      <c r="G30" s="67"/>
      <c r="H30" s="18">
        <f t="shared" si="5"/>
        <v>0</v>
      </c>
      <c r="I30" s="2">
        <f t="shared" si="4"/>
        <v>0</v>
      </c>
      <c r="J30" s="26" t="str">
        <f t="shared" si="2"/>
        <v/>
      </c>
    </row>
    <row r="31" spans="1:13">
      <c r="A31" s="12" t="str">
        <f t="shared" si="0"/>
        <v>mar</v>
      </c>
      <c r="B31" s="13">
        <f t="shared" si="3"/>
        <v>43642</v>
      </c>
      <c r="C31" s="16">
        <v>0.2986111111111111</v>
      </c>
      <c r="D31" s="16">
        <v>0.5</v>
      </c>
      <c r="E31" s="17"/>
      <c r="F31" s="16">
        <v>0.54166666666666663</v>
      </c>
      <c r="G31" s="16">
        <v>0.70694444444444438</v>
      </c>
      <c r="H31" s="18">
        <f t="shared" si="5"/>
        <v>0.36666666666666664</v>
      </c>
      <c r="I31" s="2">
        <f t="shared" si="4"/>
        <v>0.36666666666666664</v>
      </c>
      <c r="J31" s="26" t="str">
        <f t="shared" si="2"/>
        <v/>
      </c>
    </row>
    <row r="32" spans="1:13">
      <c r="A32" s="12" t="str">
        <f t="shared" si="0"/>
        <v>mer</v>
      </c>
      <c r="B32" s="13">
        <f t="shared" si="3"/>
        <v>43643</v>
      </c>
      <c r="C32" s="16">
        <v>0.33819444444444446</v>
      </c>
      <c r="D32" s="16">
        <v>0.5</v>
      </c>
      <c r="E32" s="17"/>
      <c r="F32" s="16">
        <v>0.54166666666666663</v>
      </c>
      <c r="G32" s="16">
        <v>0.81805555555555554</v>
      </c>
      <c r="H32" s="18">
        <f t="shared" si="5"/>
        <v>0.43819444444444444</v>
      </c>
      <c r="I32" s="2">
        <f t="shared" si="4"/>
        <v>0.80486111111111103</v>
      </c>
      <c r="J32" s="26" t="str">
        <f t="shared" si="2"/>
        <v/>
      </c>
    </row>
    <row r="33" spans="1:13">
      <c r="A33" s="12" t="str">
        <f t="shared" si="0"/>
        <v>jeu</v>
      </c>
      <c r="B33" s="13">
        <f>B32+1</f>
        <v>43644</v>
      </c>
      <c r="C33" s="16">
        <v>0.33819444444444446</v>
      </c>
      <c r="D33" s="16">
        <v>0.5</v>
      </c>
      <c r="E33" s="17"/>
      <c r="F33" s="16">
        <v>0.54166666666666663</v>
      </c>
      <c r="G33" s="16">
        <v>0.74375000000000002</v>
      </c>
      <c r="H33" s="18">
        <f t="shared" si="5"/>
        <v>0.36388888888888893</v>
      </c>
      <c r="I33" s="2">
        <f t="shared" si="4"/>
        <v>1.16875</v>
      </c>
      <c r="J33" s="26" t="str">
        <f t="shared" si="2"/>
        <v/>
      </c>
    </row>
    <row r="34" spans="1:13">
      <c r="A34" s="12" t="str">
        <f t="shared" si="0"/>
        <v>ven</v>
      </c>
      <c r="B34" s="13">
        <f t="shared" si="3"/>
        <v>43645</v>
      </c>
      <c r="C34" s="16">
        <v>0.30694444444444441</v>
      </c>
      <c r="D34" s="16">
        <v>0.5</v>
      </c>
      <c r="E34" s="17"/>
      <c r="F34" s="16">
        <v>0.54166666666666663</v>
      </c>
      <c r="G34" s="16">
        <v>0.75624999999999998</v>
      </c>
      <c r="H34" s="18">
        <f t="shared" si="5"/>
        <v>0.40763888888888894</v>
      </c>
      <c r="I34" s="2">
        <f t="shared" si="4"/>
        <v>1.5763888888888888</v>
      </c>
      <c r="J34" s="26">
        <v>1.5763888888888891</v>
      </c>
      <c r="K34" s="26">
        <v>1.4583333333333333</v>
      </c>
      <c r="L34" s="26">
        <f>SUM(I34-K34)</f>
        <v>0.11805555555555558</v>
      </c>
      <c r="M34" s="26">
        <f>SUM(M29+L34)</f>
        <v>0.58541666666666714</v>
      </c>
    </row>
    <row r="35" spans="1:13" ht="15.75" thickBot="1">
      <c r="A35" s="21"/>
      <c r="B35" s="22"/>
      <c r="C35" s="23"/>
      <c r="D35" s="23"/>
      <c r="E35" s="40"/>
      <c r="F35" s="23"/>
      <c r="G35" s="23"/>
      <c r="H35" s="25"/>
      <c r="I35" s="2"/>
      <c r="J35" s="26"/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43"/>
    </row>
    <row r="37" spans="1:13">
      <c r="A37" s="3"/>
      <c r="B37" s="3"/>
      <c r="C37" s="3"/>
      <c r="D37" s="3"/>
      <c r="F37" s="3"/>
      <c r="G37" s="122">
        <f>SUM(J5:J35)</f>
        <v>7.0020833333333341</v>
      </c>
      <c r="H37" s="123"/>
      <c r="I37" s="123"/>
      <c r="J37" s="124"/>
      <c r="L37" s="142">
        <f>SUM(G37-G40)</f>
        <v>0.58541666666666803</v>
      </c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1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3">
      <c r="A40" s="3"/>
      <c r="B40" s="3"/>
      <c r="C40" s="3"/>
      <c r="D40" s="3"/>
      <c r="F40" s="3"/>
      <c r="G40" s="128">
        <f>SUM(K8+K15+K22+K29+K34)</f>
        <v>6.4166666666666661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43"/>
    </row>
    <row r="43" spans="1:13">
      <c r="A43" s="105"/>
      <c r="B43" s="3" t="s">
        <v>134</v>
      </c>
    </row>
  </sheetData>
  <mergeCells count="5">
    <mergeCell ref="L37:L38"/>
    <mergeCell ref="A1:H1"/>
    <mergeCell ref="A2:C3"/>
    <mergeCell ref="G37:J38"/>
    <mergeCell ref="G40:J41"/>
  </mergeCells>
  <conditionalFormatting sqref="A6:C6 A7:B7 A8:G9 A10:C10 A11:B14 E12:E14 A15:C15 A16:H16 A17:B20 H17:H20 E19:E20 A21:H27 A28:C28 H28 A29:H33 A34:C34 H34 A35:H35">
    <cfRule type="expression" dxfId="57" priority="16">
      <formula>($A6="sam")</formula>
    </cfRule>
    <cfRule type="expression" dxfId="56" priority="17">
      <formula>($A6="dim")</formula>
    </cfRule>
  </conditionalFormatting>
  <conditionalFormatting sqref="C5:D5">
    <cfRule type="expression" dxfId="55" priority="10">
      <formula>($A5="sam")</formula>
    </cfRule>
    <cfRule type="expression" dxfId="54" priority="11">
      <formula>($A5="dim")</formula>
    </cfRule>
  </conditionalFormatting>
  <conditionalFormatting sqref="C11:D13 F11:G13 C17:C19 D18:D19 F18:G19">
    <cfRule type="expression" dxfId="53" priority="44">
      <formula>($A12="sam")</formula>
    </cfRule>
    <cfRule type="expression" dxfId="52" priority="45">
      <formula>($A12="dim")</formula>
    </cfRule>
  </conditionalFormatting>
  <conditionalFormatting sqref="F5:G5">
    <cfRule type="expression" dxfId="51" priority="4">
      <formula>($A5="sam")</formula>
    </cfRule>
    <cfRule type="expression" dxfId="50" priority="5">
      <formula>($A5="dim")</formula>
    </cfRule>
  </conditionalFormatting>
  <conditionalFormatting sqref="H5:H15">
    <cfRule type="expression" dxfId="49" priority="1">
      <formula>($A5="sam")</formula>
    </cfRule>
    <cfRule type="expression" dxfId="48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F0D9-91EA-42EA-9E78-497CE201EA5B}">
  <dimension ref="A1:O42"/>
  <sheetViews>
    <sheetView workbookViewId="0">
      <selection activeCell="L6" sqref="L6"/>
    </sheetView>
  </sheetViews>
  <sheetFormatPr baseColWidth="10" defaultRowHeight="15"/>
  <cols>
    <col min="3" max="4" width="11.42578125" style="6"/>
    <col min="5" max="5" width="3.7109375" customWidth="1"/>
    <col min="6" max="7" width="11.42578125" style="6"/>
    <col min="10" max="15" width="11.42578125" style="3"/>
  </cols>
  <sheetData>
    <row r="1" spans="1:15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5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5">
      <c r="A3" s="121"/>
      <c r="B3" s="121"/>
      <c r="C3" s="121"/>
      <c r="D3" s="3"/>
      <c r="F3" s="4">
        <v>1</v>
      </c>
      <c r="G3" s="4">
        <v>7</v>
      </c>
      <c r="H3" s="5">
        <v>2023</v>
      </c>
      <c r="I3" s="1"/>
      <c r="J3" s="43"/>
    </row>
    <row r="4" spans="1:15" ht="15.75" thickBot="1">
      <c r="A4" s="3"/>
      <c r="B4" s="3"/>
      <c r="C4" s="3"/>
      <c r="D4" s="3"/>
      <c r="F4" s="3"/>
      <c r="G4" s="3"/>
      <c r="H4" s="38"/>
      <c r="I4" s="1"/>
      <c r="J4" s="43"/>
    </row>
    <row r="5" spans="1:15">
      <c r="A5" s="42" t="str">
        <f>TEXT(B5,"jjj")</f>
        <v>sam</v>
      </c>
      <c r="B5" s="41">
        <f>DATE(H3,G3,F3)</f>
        <v>43646</v>
      </c>
      <c r="C5" s="9"/>
      <c r="D5" s="9"/>
      <c r="E5" s="10"/>
      <c r="F5" s="9"/>
      <c r="G5" s="9"/>
      <c r="H5" s="18">
        <f t="shared" ref="H5:H11" si="0">(D5-C5)+(G5-F5)</f>
        <v>0</v>
      </c>
      <c r="I5" s="2">
        <f>H5</f>
        <v>0</v>
      </c>
      <c r="J5" s="26" t="str">
        <f>IF(A5="dim",I5,"")</f>
        <v/>
      </c>
    </row>
    <row r="6" spans="1:15">
      <c r="A6" s="12" t="str">
        <f t="shared" ref="A6:A35" si="1">TEXT(B6,"jjj")</f>
        <v>dim</v>
      </c>
      <c r="B6" s="13">
        <f>B5+1</f>
        <v>43647</v>
      </c>
      <c r="C6" s="3"/>
      <c r="D6" s="3"/>
      <c r="E6" s="17"/>
      <c r="F6" s="3"/>
      <c r="G6" s="3"/>
      <c r="H6" s="18">
        <f t="shared" si="0"/>
        <v>0</v>
      </c>
      <c r="I6" s="2">
        <f>IF(A6="lun",H6,H6+I5)</f>
        <v>0</v>
      </c>
      <c r="J6" s="26">
        <f t="shared" ref="J6:J34" si="2">IF(A6="dim",I6,"")</f>
        <v>0</v>
      </c>
      <c r="K6" s="16">
        <v>0</v>
      </c>
      <c r="L6" s="26">
        <f>SUM(J6-K6)</f>
        <v>0</v>
      </c>
      <c r="M6" s="26">
        <f>SUM(J6-K6)</f>
        <v>0</v>
      </c>
    </row>
    <row r="7" spans="1:15">
      <c r="A7" s="12" t="str">
        <f t="shared" si="1"/>
        <v>lun</v>
      </c>
      <c r="B7" s="13">
        <f t="shared" ref="B7:B35" si="3">B6+1</f>
        <v>43648</v>
      </c>
      <c r="C7" s="16">
        <v>0.29236111111111113</v>
      </c>
      <c r="D7" s="16">
        <v>0.5</v>
      </c>
      <c r="E7" s="17"/>
      <c r="F7" s="16">
        <v>0.54166666666666663</v>
      </c>
      <c r="G7" s="16">
        <v>0.7631944444444444</v>
      </c>
      <c r="H7" s="18">
        <f t="shared" si="0"/>
        <v>0.42916666666666664</v>
      </c>
      <c r="I7" s="2">
        <f t="shared" ref="I7:I35" si="4">IF(A7="lun",H7,H7+I6)</f>
        <v>0.42916666666666664</v>
      </c>
      <c r="J7" s="26" t="str">
        <f t="shared" si="2"/>
        <v/>
      </c>
    </row>
    <row r="8" spans="1:15">
      <c r="A8" s="12" t="str">
        <f t="shared" si="1"/>
        <v>mar</v>
      </c>
      <c r="B8" s="13">
        <f t="shared" si="3"/>
        <v>43649</v>
      </c>
      <c r="C8" s="16">
        <v>0.27013888888888887</v>
      </c>
      <c r="D8" s="16">
        <v>0.5</v>
      </c>
      <c r="E8" s="17"/>
      <c r="F8" s="16">
        <v>0.54166666666666663</v>
      </c>
      <c r="G8" s="16">
        <v>0.88541666666666663</v>
      </c>
      <c r="H8" s="18">
        <f t="shared" si="0"/>
        <v>0.57361111111111107</v>
      </c>
      <c r="I8" s="2">
        <f t="shared" si="4"/>
        <v>1.0027777777777778</v>
      </c>
      <c r="J8" s="26" t="str">
        <f t="shared" si="2"/>
        <v/>
      </c>
    </row>
    <row r="9" spans="1:15">
      <c r="A9" s="12" t="str">
        <f t="shared" si="1"/>
        <v>mer</v>
      </c>
      <c r="B9" s="13">
        <f t="shared" si="3"/>
        <v>43650</v>
      </c>
      <c r="C9" s="16">
        <v>0.29305555555555557</v>
      </c>
      <c r="D9" s="16">
        <v>0.5</v>
      </c>
      <c r="E9" s="61"/>
      <c r="F9" s="16">
        <v>0.54166666666666663</v>
      </c>
      <c r="G9" s="16">
        <v>0.7270833333333333</v>
      </c>
      <c r="H9" s="18">
        <f t="shared" si="0"/>
        <v>0.3923611111111111</v>
      </c>
      <c r="I9" s="2">
        <f t="shared" si="4"/>
        <v>1.3951388888888889</v>
      </c>
      <c r="J9" s="26" t="str">
        <f t="shared" si="2"/>
        <v/>
      </c>
      <c r="O9" s="3" t="s">
        <v>25</v>
      </c>
    </row>
    <row r="10" spans="1:15">
      <c r="A10" s="12" t="str">
        <f t="shared" si="1"/>
        <v>jeu</v>
      </c>
      <c r="B10" s="13">
        <f t="shared" si="3"/>
        <v>43651</v>
      </c>
      <c r="C10" s="67"/>
      <c r="D10" s="67"/>
      <c r="E10" s="27"/>
      <c r="F10" s="67"/>
      <c r="G10" s="67"/>
      <c r="H10" s="18">
        <f t="shared" si="0"/>
        <v>0</v>
      </c>
      <c r="I10" s="2">
        <f t="shared" si="4"/>
        <v>1.3951388888888889</v>
      </c>
      <c r="J10" s="26" t="str">
        <f t="shared" si="2"/>
        <v/>
      </c>
    </row>
    <row r="11" spans="1:15">
      <c r="A11" s="12" t="str">
        <f t="shared" si="1"/>
        <v>ven</v>
      </c>
      <c r="B11" s="13">
        <f t="shared" si="3"/>
        <v>43652</v>
      </c>
      <c r="C11" s="67"/>
      <c r="D11" s="67"/>
      <c r="E11" s="85"/>
      <c r="F11" s="67"/>
      <c r="G11" s="67"/>
      <c r="H11" s="18">
        <f t="shared" si="0"/>
        <v>0</v>
      </c>
      <c r="I11" s="2">
        <f t="shared" si="4"/>
        <v>1.3951388888888889</v>
      </c>
      <c r="J11" s="26" t="str">
        <f t="shared" si="2"/>
        <v/>
      </c>
    </row>
    <row r="12" spans="1:15">
      <c r="A12" s="12" t="str">
        <f t="shared" si="1"/>
        <v>sam</v>
      </c>
      <c r="B12" s="13">
        <f t="shared" si="3"/>
        <v>43653</v>
      </c>
      <c r="C12" s="16">
        <v>0.31041666666666667</v>
      </c>
      <c r="D12" s="16">
        <v>0.5</v>
      </c>
      <c r="E12" s="17"/>
      <c r="F12" s="16">
        <v>0.54166666666666663</v>
      </c>
      <c r="G12" s="16">
        <v>0.75486111111111109</v>
      </c>
      <c r="H12" s="18">
        <f t="shared" ref="H12:H35" si="5">(D12-C12)+(G12-F12)</f>
        <v>0.40277777777777779</v>
      </c>
      <c r="I12" s="2">
        <f t="shared" si="4"/>
        <v>1.7979166666666666</v>
      </c>
      <c r="J12" s="26" t="str">
        <f t="shared" si="2"/>
        <v/>
      </c>
    </row>
    <row r="13" spans="1:15">
      <c r="A13" s="12" t="str">
        <f t="shared" si="1"/>
        <v>dim</v>
      </c>
      <c r="B13" s="13">
        <f t="shared" si="3"/>
        <v>43654</v>
      </c>
      <c r="C13" s="3"/>
      <c r="D13" s="3"/>
      <c r="E13" s="17"/>
      <c r="F13" s="3"/>
      <c r="G13" s="3"/>
      <c r="H13" s="18">
        <f t="shared" si="5"/>
        <v>0</v>
      </c>
      <c r="I13" s="2">
        <f t="shared" si="4"/>
        <v>1.7979166666666666</v>
      </c>
      <c r="J13" s="26">
        <f t="shared" si="2"/>
        <v>1.7979166666666666</v>
      </c>
      <c r="K13" s="26">
        <v>1.4583333333333333</v>
      </c>
      <c r="L13" s="26">
        <f>SUM(J13-K13)</f>
        <v>0.33958333333333335</v>
      </c>
      <c r="M13" s="26">
        <f>SUM(M6+L13)</f>
        <v>0.33958333333333335</v>
      </c>
    </row>
    <row r="14" spans="1:15">
      <c r="A14" s="12" t="str">
        <f t="shared" si="1"/>
        <v>lun</v>
      </c>
      <c r="B14" s="13">
        <f t="shared" si="3"/>
        <v>43655</v>
      </c>
      <c r="C14" s="16">
        <v>0.29097222222222224</v>
      </c>
      <c r="D14" s="16">
        <v>0.5</v>
      </c>
      <c r="E14" s="17"/>
      <c r="F14" s="16">
        <v>0.54166666666666663</v>
      </c>
      <c r="G14" s="16">
        <v>0.7944444444444444</v>
      </c>
      <c r="H14" s="18">
        <f t="shared" si="5"/>
        <v>0.46180555555555552</v>
      </c>
      <c r="I14" s="2">
        <f t="shared" si="4"/>
        <v>0.46180555555555552</v>
      </c>
      <c r="J14" s="26" t="str">
        <f t="shared" si="2"/>
        <v/>
      </c>
    </row>
    <row r="15" spans="1:15">
      <c r="A15" s="12" t="str">
        <f t="shared" si="1"/>
        <v>mar</v>
      </c>
      <c r="B15" s="13">
        <f t="shared" si="3"/>
        <v>43656</v>
      </c>
      <c r="C15" s="67"/>
      <c r="D15" s="67"/>
      <c r="E15" s="85"/>
      <c r="F15" s="67"/>
      <c r="G15" s="67"/>
      <c r="H15" s="18">
        <f t="shared" si="5"/>
        <v>0</v>
      </c>
      <c r="I15" s="2">
        <f t="shared" si="4"/>
        <v>0.46180555555555552</v>
      </c>
      <c r="J15" s="26" t="str">
        <f t="shared" si="2"/>
        <v/>
      </c>
    </row>
    <row r="16" spans="1:15">
      <c r="A16" s="12" t="str">
        <f t="shared" si="1"/>
        <v>mer</v>
      </c>
      <c r="B16" s="13">
        <f t="shared" si="3"/>
        <v>43657</v>
      </c>
      <c r="C16" s="16">
        <v>0.28055555555555556</v>
      </c>
      <c r="D16" s="16">
        <v>0.5</v>
      </c>
      <c r="E16" s="17"/>
      <c r="F16" s="16">
        <v>0.54166666666666663</v>
      </c>
      <c r="G16" s="16">
        <v>0.79027777777777775</v>
      </c>
      <c r="H16" s="18">
        <f t="shared" si="5"/>
        <v>0.46805555555555556</v>
      </c>
      <c r="I16" s="2">
        <f t="shared" si="4"/>
        <v>0.92986111111111103</v>
      </c>
      <c r="J16" s="26" t="str">
        <f t="shared" si="2"/>
        <v/>
      </c>
    </row>
    <row r="17" spans="1:13">
      <c r="A17" s="12" t="str">
        <f t="shared" si="1"/>
        <v>jeu</v>
      </c>
      <c r="B17" s="13">
        <f t="shared" si="3"/>
        <v>43658</v>
      </c>
      <c r="C17" s="16">
        <v>0.2902777777777778</v>
      </c>
      <c r="D17" s="16">
        <v>0.5</v>
      </c>
      <c r="E17" s="20"/>
      <c r="F17" s="16">
        <v>0.54166666666666663</v>
      </c>
      <c r="G17" s="16">
        <v>0.76944444444444438</v>
      </c>
      <c r="H17" s="18">
        <f t="shared" si="5"/>
        <v>0.43749999999999994</v>
      </c>
      <c r="I17" s="2">
        <f t="shared" si="4"/>
        <v>1.367361111111111</v>
      </c>
      <c r="J17" s="26" t="str">
        <f t="shared" si="2"/>
        <v/>
      </c>
    </row>
    <row r="18" spans="1:13">
      <c r="A18" s="12" t="str">
        <f t="shared" si="1"/>
        <v>ven</v>
      </c>
      <c r="B18" s="13">
        <f t="shared" si="3"/>
        <v>43659</v>
      </c>
      <c r="C18" s="16">
        <v>0.29444444444444445</v>
      </c>
      <c r="D18" s="16">
        <v>0.5</v>
      </c>
      <c r="E18" s="20"/>
      <c r="F18" s="16">
        <v>0.54166666666666663</v>
      </c>
      <c r="G18" s="16">
        <v>0.75277777777777777</v>
      </c>
      <c r="H18" s="18">
        <f t="shared" si="5"/>
        <v>0.41666666666666669</v>
      </c>
      <c r="I18" s="2">
        <f t="shared" si="4"/>
        <v>1.7840277777777778</v>
      </c>
      <c r="J18" s="26" t="str">
        <f t="shared" si="2"/>
        <v/>
      </c>
    </row>
    <row r="19" spans="1:13">
      <c r="A19" s="12" t="str">
        <f t="shared" si="1"/>
        <v>sam</v>
      </c>
      <c r="B19" s="13">
        <f t="shared" si="3"/>
        <v>43660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4"/>
        <v>1.7840277777777778</v>
      </c>
      <c r="J19" s="26" t="str">
        <f t="shared" si="2"/>
        <v/>
      </c>
    </row>
    <row r="20" spans="1:13">
      <c r="A20" s="12" t="str">
        <f t="shared" si="1"/>
        <v>dim</v>
      </c>
      <c r="B20" s="13">
        <f t="shared" si="3"/>
        <v>43661</v>
      </c>
      <c r="C20" s="3"/>
      <c r="D20" s="3"/>
      <c r="E20" s="17"/>
      <c r="F20" s="3"/>
      <c r="G20" s="3"/>
      <c r="H20" s="18">
        <f t="shared" si="5"/>
        <v>0</v>
      </c>
      <c r="I20" s="2">
        <f t="shared" si="4"/>
        <v>1.7840277777777778</v>
      </c>
      <c r="J20" s="26">
        <f t="shared" si="2"/>
        <v>1.7840277777777778</v>
      </c>
      <c r="K20" s="26">
        <v>1.4583333333333333</v>
      </c>
      <c r="L20" s="26">
        <f>SUM(J20-K20)</f>
        <v>0.32569444444444451</v>
      </c>
      <c r="M20" s="26">
        <f>SUM(M13+L20)</f>
        <v>0.66527777777777786</v>
      </c>
    </row>
    <row r="21" spans="1:13">
      <c r="A21" s="12" t="str">
        <f t="shared" si="1"/>
        <v>lun</v>
      </c>
      <c r="B21" s="13">
        <f t="shared" si="3"/>
        <v>43662</v>
      </c>
      <c r="C21" s="16">
        <v>0.28472222222222221</v>
      </c>
      <c r="D21" s="16">
        <v>0.5</v>
      </c>
      <c r="E21" s="17"/>
      <c r="F21" s="16">
        <v>0.54166666666666663</v>
      </c>
      <c r="G21" s="16">
        <v>0.81180555555555556</v>
      </c>
      <c r="H21" s="18">
        <f t="shared" si="5"/>
        <v>0.48541666666666672</v>
      </c>
      <c r="I21" s="2">
        <f t="shared" si="4"/>
        <v>0.48541666666666672</v>
      </c>
      <c r="J21" s="26" t="str">
        <f t="shared" si="2"/>
        <v/>
      </c>
    </row>
    <row r="22" spans="1:13">
      <c r="A22" s="12" t="str">
        <f t="shared" si="1"/>
        <v>mar</v>
      </c>
      <c r="B22" s="13">
        <f t="shared" si="3"/>
        <v>43663</v>
      </c>
      <c r="C22" s="16">
        <v>0.30486111111111108</v>
      </c>
      <c r="D22" s="16">
        <v>0.5</v>
      </c>
      <c r="E22" s="61"/>
      <c r="F22" s="16">
        <v>0.54166666666666663</v>
      </c>
      <c r="G22" s="16">
        <v>0.79305555555555562</v>
      </c>
      <c r="H22" s="18">
        <f t="shared" si="5"/>
        <v>0.44652777777777791</v>
      </c>
      <c r="I22" s="2">
        <f t="shared" si="4"/>
        <v>0.93194444444444469</v>
      </c>
      <c r="J22" s="26" t="str">
        <f t="shared" si="2"/>
        <v/>
      </c>
    </row>
    <row r="23" spans="1:13">
      <c r="A23" s="12" t="str">
        <f t="shared" si="1"/>
        <v>mer</v>
      </c>
      <c r="B23" s="13">
        <f t="shared" si="3"/>
        <v>43664</v>
      </c>
      <c r="C23" s="16">
        <v>0.31041666666666667</v>
      </c>
      <c r="D23" s="16">
        <v>0.5</v>
      </c>
      <c r="E23" s="17"/>
      <c r="F23" s="16">
        <v>0.54166666666666663</v>
      </c>
      <c r="G23" s="16">
        <v>0.89583333333333337</v>
      </c>
      <c r="H23" s="18">
        <f t="shared" si="5"/>
        <v>0.54375000000000007</v>
      </c>
      <c r="I23" s="2">
        <f t="shared" si="4"/>
        <v>1.4756944444444446</v>
      </c>
      <c r="J23" s="26" t="str">
        <f t="shared" si="2"/>
        <v/>
      </c>
    </row>
    <row r="24" spans="1:13">
      <c r="A24" s="12" t="str">
        <f t="shared" si="1"/>
        <v>jeu</v>
      </c>
      <c r="B24" s="13">
        <f t="shared" si="3"/>
        <v>43665</v>
      </c>
      <c r="C24" s="67"/>
      <c r="D24" s="67"/>
      <c r="E24" s="27"/>
      <c r="F24" s="67"/>
      <c r="G24" s="67"/>
      <c r="H24" s="18">
        <f t="shared" si="5"/>
        <v>0</v>
      </c>
      <c r="I24" s="2">
        <f t="shared" si="4"/>
        <v>1.4756944444444446</v>
      </c>
      <c r="J24" s="26" t="str">
        <f t="shared" si="2"/>
        <v/>
      </c>
    </row>
    <row r="25" spans="1:13">
      <c r="A25" s="12" t="str">
        <f t="shared" si="1"/>
        <v>ven</v>
      </c>
      <c r="B25" s="13">
        <f t="shared" si="3"/>
        <v>43666</v>
      </c>
      <c r="C25" s="16">
        <v>0.31458333333333333</v>
      </c>
      <c r="D25" s="16">
        <v>0.5</v>
      </c>
      <c r="E25" s="17"/>
      <c r="F25" s="16">
        <v>0.54166666666666663</v>
      </c>
      <c r="G25" s="16">
        <v>0.84027777777777779</v>
      </c>
      <c r="H25" s="18">
        <f t="shared" si="5"/>
        <v>0.48402777777777783</v>
      </c>
      <c r="I25" s="2">
        <f t="shared" si="4"/>
        <v>1.9597222222222226</v>
      </c>
      <c r="J25" s="26" t="str">
        <f t="shared" si="2"/>
        <v/>
      </c>
    </row>
    <row r="26" spans="1:13">
      <c r="A26" s="12" t="str">
        <f t="shared" si="1"/>
        <v>sam</v>
      </c>
      <c r="B26" s="13">
        <f t="shared" si="3"/>
        <v>43667</v>
      </c>
      <c r="C26" s="16">
        <v>0.30763888888888891</v>
      </c>
      <c r="D26" s="16">
        <v>0.5</v>
      </c>
      <c r="E26" s="17"/>
      <c r="F26" s="16">
        <v>0.54166666666666663</v>
      </c>
      <c r="G26" s="16">
        <v>0.77222222222222225</v>
      </c>
      <c r="H26" s="18">
        <f t="shared" si="5"/>
        <v>0.42291666666666672</v>
      </c>
      <c r="I26" s="2">
        <f t="shared" si="4"/>
        <v>2.3826388888888892</v>
      </c>
      <c r="J26" s="26" t="str">
        <f t="shared" si="2"/>
        <v/>
      </c>
    </row>
    <row r="27" spans="1:13">
      <c r="A27" s="12" t="str">
        <f t="shared" si="1"/>
        <v>dim</v>
      </c>
      <c r="B27" s="13">
        <f t="shared" si="3"/>
        <v>43668</v>
      </c>
      <c r="C27" s="16"/>
      <c r="D27" s="16"/>
      <c r="E27" s="17"/>
      <c r="F27" s="16"/>
      <c r="G27" s="16"/>
      <c r="H27" s="18">
        <f t="shared" si="5"/>
        <v>0</v>
      </c>
      <c r="I27" s="2">
        <f t="shared" si="4"/>
        <v>2.3826388888888892</v>
      </c>
      <c r="J27" s="26">
        <f t="shared" si="2"/>
        <v>2.3826388888888892</v>
      </c>
      <c r="K27" s="26">
        <v>1.4583333333333333</v>
      </c>
      <c r="L27" s="26">
        <f>SUM(J27-K27)</f>
        <v>0.92430555555555594</v>
      </c>
      <c r="M27" s="26">
        <f>SUM(M20+L27)</f>
        <v>1.5895833333333338</v>
      </c>
    </row>
    <row r="28" spans="1:13">
      <c r="A28" s="12" t="str">
        <f t="shared" si="1"/>
        <v>lun</v>
      </c>
      <c r="B28" s="13">
        <f t="shared" si="3"/>
        <v>43669</v>
      </c>
      <c r="C28" s="16">
        <v>0.33819444444444446</v>
      </c>
      <c r="D28" s="16">
        <v>0.5</v>
      </c>
      <c r="E28" s="20"/>
      <c r="F28" s="16">
        <v>0.54166666666666663</v>
      </c>
      <c r="G28" s="16">
        <v>0.78472222222222221</v>
      </c>
      <c r="H28" s="18">
        <f t="shared" si="5"/>
        <v>0.40486111111111112</v>
      </c>
      <c r="I28" s="2">
        <f t="shared" si="4"/>
        <v>0.40486111111111112</v>
      </c>
      <c r="J28" s="26" t="str">
        <f t="shared" si="2"/>
        <v/>
      </c>
    </row>
    <row r="29" spans="1:13">
      <c r="A29" s="12" t="str">
        <f t="shared" si="1"/>
        <v>mar</v>
      </c>
      <c r="B29" s="13">
        <f t="shared" si="3"/>
        <v>43670</v>
      </c>
      <c r="C29" s="88"/>
      <c r="D29" s="88"/>
      <c r="E29" s="88"/>
      <c r="F29" s="88"/>
      <c r="G29" s="88"/>
      <c r="H29" s="18">
        <f t="shared" si="5"/>
        <v>0</v>
      </c>
      <c r="I29" s="2">
        <f t="shared" si="4"/>
        <v>0.40486111111111112</v>
      </c>
      <c r="J29" s="26" t="str">
        <f t="shared" si="2"/>
        <v/>
      </c>
    </row>
    <row r="30" spans="1:13">
      <c r="A30" s="12" t="str">
        <f t="shared" si="1"/>
        <v>mer</v>
      </c>
      <c r="B30" s="13">
        <f t="shared" si="3"/>
        <v>43671</v>
      </c>
      <c r="C30" s="16">
        <v>0.29444444444444445</v>
      </c>
      <c r="D30" s="16">
        <v>0.5</v>
      </c>
      <c r="E30" s="17"/>
      <c r="F30" s="16">
        <v>0.54166666666666663</v>
      </c>
      <c r="G30" s="16">
        <v>0.74583333333333324</v>
      </c>
      <c r="H30" s="18">
        <f t="shared" si="5"/>
        <v>0.40972222222222215</v>
      </c>
      <c r="I30" s="2">
        <f t="shared" si="4"/>
        <v>0.81458333333333321</v>
      </c>
      <c r="J30" s="26" t="str">
        <f t="shared" si="2"/>
        <v/>
      </c>
    </row>
    <row r="31" spans="1:13">
      <c r="A31" s="12" t="str">
        <f t="shared" si="1"/>
        <v>jeu</v>
      </c>
      <c r="B31" s="13">
        <f t="shared" si="3"/>
        <v>43672</v>
      </c>
      <c r="C31" s="16">
        <v>0.29930555555555555</v>
      </c>
      <c r="D31" s="16">
        <v>0.5</v>
      </c>
      <c r="E31" s="17"/>
      <c r="F31" s="16">
        <v>0.54166666666666663</v>
      </c>
      <c r="G31" s="16">
        <v>0.82916666666666661</v>
      </c>
      <c r="H31" s="18">
        <f t="shared" si="5"/>
        <v>0.48819444444444443</v>
      </c>
      <c r="I31" s="2">
        <f t="shared" si="4"/>
        <v>1.3027777777777776</v>
      </c>
      <c r="J31" s="26" t="str">
        <f t="shared" si="2"/>
        <v/>
      </c>
    </row>
    <row r="32" spans="1:13">
      <c r="A32" s="12" t="str">
        <f t="shared" si="1"/>
        <v>ven</v>
      </c>
      <c r="B32" s="13">
        <f t="shared" si="3"/>
        <v>43673</v>
      </c>
      <c r="C32" s="16">
        <v>0.32013888888888892</v>
      </c>
      <c r="D32" s="16">
        <v>0.5</v>
      </c>
      <c r="E32" s="17"/>
      <c r="F32" s="16">
        <v>0.54166666666666663</v>
      </c>
      <c r="G32" s="16">
        <v>0.8340277777777777</v>
      </c>
      <c r="H32" s="18">
        <f t="shared" si="5"/>
        <v>0.47222222222222215</v>
      </c>
      <c r="I32" s="2">
        <f t="shared" si="4"/>
        <v>1.7749999999999997</v>
      </c>
      <c r="J32" s="26" t="str">
        <f t="shared" si="2"/>
        <v/>
      </c>
    </row>
    <row r="33" spans="1:13">
      <c r="A33" s="12" t="str">
        <f t="shared" si="1"/>
        <v>sam</v>
      </c>
      <c r="B33" s="13">
        <f>B32+1</f>
        <v>43674</v>
      </c>
      <c r="C33" s="16"/>
      <c r="D33" s="16"/>
      <c r="E33" s="17"/>
      <c r="F33" s="16"/>
      <c r="G33" s="16"/>
      <c r="H33" s="18">
        <f t="shared" si="5"/>
        <v>0</v>
      </c>
      <c r="I33" s="2">
        <f t="shared" si="4"/>
        <v>1.7749999999999997</v>
      </c>
      <c r="J33" s="26" t="str">
        <f t="shared" si="2"/>
        <v/>
      </c>
    </row>
    <row r="34" spans="1:13">
      <c r="A34" s="12" t="str">
        <f t="shared" si="1"/>
        <v>dim</v>
      </c>
      <c r="B34" s="13">
        <f t="shared" si="3"/>
        <v>43675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4"/>
        <v>1.7749999999999997</v>
      </c>
      <c r="J34" s="26">
        <f t="shared" si="2"/>
        <v>1.7749999999999997</v>
      </c>
      <c r="K34" s="26">
        <v>1.4583333333333333</v>
      </c>
      <c r="L34" s="26">
        <f>SUM(I33-K34)</f>
        <v>0.31666666666666643</v>
      </c>
      <c r="M34" s="26">
        <f>SUM(M27+L34)</f>
        <v>1.9062500000000002</v>
      </c>
    </row>
    <row r="35" spans="1:13" ht="15.75" thickBot="1">
      <c r="A35" s="21" t="str">
        <f t="shared" si="1"/>
        <v>lun</v>
      </c>
      <c r="B35" s="22">
        <f t="shared" si="3"/>
        <v>43676</v>
      </c>
      <c r="C35" s="84"/>
      <c r="D35" s="84"/>
      <c r="E35" s="84"/>
      <c r="F35" s="84"/>
      <c r="G35" s="84"/>
      <c r="H35" s="25">
        <f t="shared" si="5"/>
        <v>0</v>
      </c>
      <c r="I35" s="2">
        <f t="shared" si="4"/>
        <v>0</v>
      </c>
      <c r="J35" s="26">
        <f>I35</f>
        <v>0</v>
      </c>
      <c r="K35" s="26">
        <v>0.29166666666666669</v>
      </c>
      <c r="L35" s="26">
        <f>SUM(I35-K35)</f>
        <v>-0.29166666666666669</v>
      </c>
      <c r="M35" s="26">
        <f>SUM(M34+L35)</f>
        <v>1.6145833333333335</v>
      </c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43"/>
    </row>
    <row r="37" spans="1:13">
      <c r="A37" s="3"/>
      <c r="B37" s="3"/>
      <c r="C37" s="3"/>
      <c r="D37" s="3"/>
      <c r="F37" s="3"/>
      <c r="G37" s="122">
        <f>SUM(J5:J35)</f>
        <v>7.739583333333333</v>
      </c>
      <c r="H37" s="123"/>
      <c r="I37" s="123"/>
      <c r="J37" s="124"/>
      <c r="L37" s="142">
        <f>SUM(G37-G40)</f>
        <v>1.614583333333333</v>
      </c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1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3">
      <c r="A40" s="3"/>
      <c r="B40" s="3"/>
      <c r="C40" s="3"/>
      <c r="D40" s="3"/>
      <c r="F40" s="3"/>
      <c r="G40" s="128">
        <f>SUM(K6+K13+K20+K27+K34+K35)</f>
        <v>6.125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43"/>
    </row>
  </sheetData>
  <mergeCells count="5">
    <mergeCell ref="L37:L38"/>
    <mergeCell ref="A1:H1"/>
    <mergeCell ref="A2:C3"/>
    <mergeCell ref="G37:J38"/>
    <mergeCell ref="G40:J41"/>
  </mergeCells>
  <conditionalFormatting sqref="A6:G8 A9:C9 A10:G10 A11:C11 A12:H14 A15:C15 H15 A16:H16 A17:C18 H17:H18 A19:H21 A22:C22 H22 A23:H27 A28:C29 H28:H29 A30:H35">
    <cfRule type="expression" dxfId="47" priority="16">
      <formula>($A6="sam")</formula>
    </cfRule>
    <cfRule type="expression" dxfId="46" priority="17">
      <formula>($A6="dim")</formula>
    </cfRule>
  </conditionalFormatting>
  <conditionalFormatting sqref="C5:D5">
    <cfRule type="expression" dxfId="45" priority="10">
      <formula>($A5="sam")</formula>
    </cfRule>
    <cfRule type="expression" dxfId="44" priority="11">
      <formula>($A5="dim")</formula>
    </cfRule>
  </conditionalFormatting>
  <conditionalFormatting sqref="F5:G5">
    <cfRule type="expression" dxfId="43" priority="4">
      <formula>($A5="sam")</formula>
    </cfRule>
    <cfRule type="expression" dxfId="42" priority="5">
      <formula>($A5="dim")</formula>
    </cfRule>
  </conditionalFormatting>
  <conditionalFormatting sqref="H5:H11">
    <cfRule type="expression" dxfId="41" priority="1">
      <formula>($A5="sam")</formula>
    </cfRule>
    <cfRule type="expression" dxfId="40" priority="2">
      <formula>($A5="dim")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1524-A13B-4E3D-8D83-9E46B46C100E}">
  <dimension ref="A1:N42"/>
  <sheetViews>
    <sheetView tabSelected="1" topLeftCell="A4" workbookViewId="0">
      <selection activeCell="H5" sqref="H5"/>
    </sheetView>
  </sheetViews>
  <sheetFormatPr baseColWidth="10" defaultRowHeight="15"/>
  <cols>
    <col min="3" max="4" width="11.42578125" style="6"/>
    <col min="5" max="5" width="3.7109375" customWidth="1"/>
    <col min="6" max="7" width="11.42578125" style="6"/>
    <col min="10" max="10" width="11.42578125" style="3"/>
    <col min="11" max="11" width="11.42578125" style="26"/>
    <col min="12" max="14" width="11.42578125" style="3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>
      <c r="A3" s="121"/>
      <c r="B3" s="121"/>
      <c r="C3" s="121"/>
      <c r="D3" s="3"/>
      <c r="F3" s="4">
        <v>1</v>
      </c>
      <c r="G3" s="4">
        <v>8</v>
      </c>
      <c r="H3" s="5">
        <v>2023</v>
      </c>
      <c r="I3" s="1"/>
      <c r="J3" s="43"/>
    </row>
    <row r="4" spans="1:13" ht="15.75" thickBot="1">
      <c r="A4" s="3"/>
      <c r="B4" s="3"/>
      <c r="C4" s="3"/>
      <c r="D4" s="3"/>
      <c r="F4" s="3"/>
      <c r="G4" s="3"/>
      <c r="H4" s="38"/>
      <c r="I4" s="1"/>
      <c r="J4" s="43"/>
    </row>
    <row r="5" spans="1:13">
      <c r="A5" s="42" t="str">
        <f>TEXT(B5,"jjj")</f>
        <v>mar</v>
      </c>
      <c r="B5" s="41">
        <f>DATE(H3,G3,F3)</f>
        <v>43677</v>
      </c>
      <c r="C5" s="9">
        <v>0.3034722222222222</v>
      </c>
      <c r="D5" s="9"/>
      <c r="E5" s="10"/>
      <c r="F5" s="9"/>
      <c r="G5" s="9">
        <v>0.75624999999999998</v>
      </c>
      <c r="H5" s="48">
        <f>IFERROR((G5-C5)-(IF((G5-C5)&gt;0,(1/24),0)),"00:00")</f>
        <v>0.41111111111111109</v>
      </c>
      <c r="I5" s="2">
        <f>H5</f>
        <v>0.41111111111111109</v>
      </c>
      <c r="J5" s="26" t="str">
        <f>IF(A5="dim",I5,"")</f>
        <v/>
      </c>
    </row>
    <row r="6" spans="1:13">
      <c r="A6" s="12" t="str">
        <f t="shared" ref="A6:A35" si="0">TEXT(B6,"jjj")</f>
        <v>mer</v>
      </c>
      <c r="B6" s="13">
        <f>B5+1</f>
        <v>43678</v>
      </c>
      <c r="C6" s="52"/>
      <c r="D6" s="52"/>
      <c r="E6" s="20"/>
      <c r="F6" s="52"/>
      <c r="G6" s="52"/>
      <c r="H6" s="18">
        <f t="shared" ref="H6:H35" si="1">IFERROR((G6-C6)-(IF((G6-C6)&gt;0,(1/24),0)),"00:00")</f>
        <v>0</v>
      </c>
      <c r="I6" s="2">
        <f>IF(A6="lun",H6,H6+I5)</f>
        <v>0.41111111111111109</v>
      </c>
      <c r="J6" s="26" t="str">
        <f t="shared" ref="J6:J34" si="2">IF(A6="dim",I6,"")</f>
        <v/>
      </c>
    </row>
    <row r="7" spans="1:13">
      <c r="A7" s="12" t="str">
        <f t="shared" si="0"/>
        <v>jeu</v>
      </c>
      <c r="B7" s="13">
        <f t="shared" ref="B7:B35" si="3">B6+1</f>
        <v>43679</v>
      </c>
      <c r="C7" s="16"/>
      <c r="D7" s="16"/>
      <c r="E7" s="17"/>
      <c r="F7" s="16"/>
      <c r="G7" s="16"/>
      <c r="H7" s="18">
        <f t="shared" si="1"/>
        <v>0</v>
      </c>
      <c r="I7" s="2">
        <f t="shared" ref="I7:I35" si="4">IF(A7="lun",H7,H7+I6)</f>
        <v>0.41111111111111109</v>
      </c>
      <c r="J7" s="26" t="str">
        <f t="shared" si="2"/>
        <v/>
      </c>
    </row>
    <row r="8" spans="1:13">
      <c r="A8" s="12" t="str">
        <f t="shared" si="0"/>
        <v>ven</v>
      </c>
      <c r="B8" s="13">
        <f t="shared" si="3"/>
        <v>43680</v>
      </c>
      <c r="C8" s="16">
        <v>0.3034722222222222</v>
      </c>
      <c r="D8" s="119">
        <v>0.33333333333333331</v>
      </c>
      <c r="E8" s="17"/>
      <c r="F8" s="119">
        <v>0.625</v>
      </c>
      <c r="G8" s="16">
        <v>0.75624999999999998</v>
      </c>
      <c r="H8" s="18">
        <f t="shared" si="1"/>
        <v>0.41111111111111109</v>
      </c>
      <c r="I8" s="2">
        <f t="shared" si="4"/>
        <v>0.82222222222222219</v>
      </c>
      <c r="J8" s="26" t="str">
        <f t="shared" si="2"/>
        <v/>
      </c>
    </row>
    <row r="9" spans="1:13">
      <c r="A9" s="12" t="str">
        <f t="shared" si="0"/>
        <v>sam</v>
      </c>
      <c r="B9" s="13">
        <f t="shared" si="3"/>
        <v>43681</v>
      </c>
      <c r="C9" s="16"/>
      <c r="D9" s="16"/>
      <c r="E9" s="17"/>
      <c r="F9" s="16"/>
      <c r="G9" s="16"/>
      <c r="H9" s="18">
        <f t="shared" si="1"/>
        <v>0</v>
      </c>
      <c r="I9" s="2">
        <f t="shared" si="4"/>
        <v>0.82222222222222219</v>
      </c>
      <c r="J9" s="26" t="str">
        <f t="shared" si="2"/>
        <v/>
      </c>
    </row>
    <row r="10" spans="1:13">
      <c r="A10" s="12" t="str">
        <f t="shared" si="0"/>
        <v>dim</v>
      </c>
      <c r="B10" s="13">
        <f t="shared" si="3"/>
        <v>43682</v>
      </c>
      <c r="C10" s="16"/>
      <c r="D10" s="16"/>
      <c r="E10" s="17"/>
      <c r="F10" s="16"/>
      <c r="G10" s="16"/>
      <c r="H10" s="18">
        <f t="shared" si="1"/>
        <v>0</v>
      </c>
      <c r="I10" s="2">
        <f t="shared" si="4"/>
        <v>0.82222222222222219</v>
      </c>
      <c r="J10" s="26">
        <f t="shared" si="2"/>
        <v>0.82222222222222219</v>
      </c>
      <c r="K10" s="26">
        <v>1.1666666666666667</v>
      </c>
      <c r="L10" s="26">
        <f>SUM(J10-K10)</f>
        <v>-0.34444444444444455</v>
      </c>
    </row>
    <row r="11" spans="1:13">
      <c r="A11" s="12" t="str">
        <f t="shared" si="0"/>
        <v>lun</v>
      </c>
      <c r="B11" s="13">
        <f t="shared" si="3"/>
        <v>43683</v>
      </c>
      <c r="C11" s="27"/>
      <c r="D11" s="27"/>
      <c r="E11" s="85"/>
      <c r="F11" s="27"/>
      <c r="G11" s="27"/>
      <c r="H11" s="18">
        <f t="shared" si="1"/>
        <v>0</v>
      </c>
      <c r="I11" s="2">
        <f t="shared" si="4"/>
        <v>0</v>
      </c>
      <c r="J11" s="26" t="str">
        <f t="shared" si="2"/>
        <v/>
      </c>
      <c r="L11" s="26"/>
      <c r="M11" s="26"/>
    </row>
    <row r="12" spans="1:13">
      <c r="A12" s="12" t="str">
        <f t="shared" si="0"/>
        <v>mar</v>
      </c>
      <c r="B12" s="13">
        <f t="shared" si="3"/>
        <v>43684</v>
      </c>
      <c r="C12" s="16"/>
      <c r="D12" s="16"/>
      <c r="E12" s="17"/>
      <c r="F12" s="16"/>
      <c r="G12" s="16"/>
      <c r="H12" s="18">
        <f t="shared" si="1"/>
        <v>0</v>
      </c>
      <c r="I12" s="2">
        <f t="shared" si="4"/>
        <v>0</v>
      </c>
      <c r="J12" s="26" t="str">
        <f t="shared" si="2"/>
        <v/>
      </c>
    </row>
    <row r="13" spans="1:13">
      <c r="A13" s="12" t="str">
        <f t="shared" si="0"/>
        <v>mer</v>
      </c>
      <c r="B13" s="13">
        <f t="shared" si="3"/>
        <v>43685</v>
      </c>
      <c r="C13" s="16"/>
      <c r="D13" s="16"/>
      <c r="E13" s="17"/>
      <c r="F13" s="16"/>
      <c r="G13" s="16"/>
      <c r="H13" s="18">
        <f t="shared" si="1"/>
        <v>0</v>
      </c>
      <c r="I13" s="2">
        <f t="shared" si="4"/>
        <v>0</v>
      </c>
      <c r="J13" s="26" t="str">
        <f t="shared" si="2"/>
        <v/>
      </c>
    </row>
    <row r="14" spans="1:13">
      <c r="A14" s="12" t="str">
        <f t="shared" si="0"/>
        <v>jeu</v>
      </c>
      <c r="B14" s="13">
        <f t="shared" si="3"/>
        <v>43686</v>
      </c>
      <c r="C14" s="16"/>
      <c r="D14" s="16"/>
      <c r="E14" s="17"/>
      <c r="F14" s="16"/>
      <c r="G14" s="16"/>
      <c r="H14" s="18">
        <f t="shared" si="1"/>
        <v>0</v>
      </c>
      <c r="I14" s="2">
        <f t="shared" si="4"/>
        <v>0</v>
      </c>
      <c r="J14" s="26" t="str">
        <f t="shared" si="2"/>
        <v/>
      </c>
    </row>
    <row r="15" spans="1:13">
      <c r="A15" s="12" t="str">
        <f t="shared" si="0"/>
        <v>ven</v>
      </c>
      <c r="B15" s="13">
        <f t="shared" si="3"/>
        <v>43687</v>
      </c>
      <c r="C15" s="16"/>
      <c r="D15" s="16"/>
      <c r="E15" s="20"/>
      <c r="F15" s="16"/>
      <c r="G15" s="16"/>
      <c r="H15" s="18">
        <f t="shared" si="1"/>
        <v>0</v>
      </c>
      <c r="I15" s="2">
        <f t="shared" si="4"/>
        <v>0</v>
      </c>
      <c r="J15" s="26" t="str">
        <f t="shared" si="2"/>
        <v/>
      </c>
    </row>
    <row r="16" spans="1:13">
      <c r="A16" s="12" t="str">
        <f t="shared" si="0"/>
        <v>sam</v>
      </c>
      <c r="B16" s="13">
        <f t="shared" si="3"/>
        <v>43688</v>
      </c>
      <c r="C16" s="136"/>
      <c r="D16" s="136"/>
      <c r="E16" s="136"/>
      <c r="F16" s="136"/>
      <c r="G16" s="136"/>
      <c r="H16" s="18">
        <f t="shared" si="1"/>
        <v>0</v>
      </c>
      <c r="I16" s="2">
        <f t="shared" si="4"/>
        <v>0</v>
      </c>
      <c r="J16" s="26" t="str">
        <f t="shared" si="2"/>
        <v/>
      </c>
    </row>
    <row r="17" spans="1:13">
      <c r="A17" s="12" t="str">
        <f t="shared" si="0"/>
        <v>dim</v>
      </c>
      <c r="B17" s="13">
        <f t="shared" si="3"/>
        <v>43689</v>
      </c>
      <c r="C17" s="3"/>
      <c r="D17" s="49"/>
      <c r="E17" s="20"/>
      <c r="F17" s="17"/>
      <c r="G17" s="17"/>
      <c r="H17" s="18">
        <f t="shared" si="1"/>
        <v>0</v>
      </c>
      <c r="I17" s="2">
        <f t="shared" si="4"/>
        <v>0</v>
      </c>
      <c r="J17" s="26">
        <f t="shared" si="2"/>
        <v>0</v>
      </c>
      <c r="K17" s="26">
        <v>1.4583333333333333</v>
      </c>
      <c r="L17" s="26">
        <f>SUM(J17-K17)</f>
        <v>-1.4583333333333333</v>
      </c>
    </row>
    <row r="18" spans="1:13">
      <c r="A18" s="12" t="str">
        <f t="shared" si="0"/>
        <v>lun</v>
      </c>
      <c r="B18" s="13">
        <f t="shared" si="3"/>
        <v>43690</v>
      </c>
      <c r="C18" s="80">
        <v>0.33333333333333331</v>
      </c>
      <c r="D18" s="80">
        <v>0.5</v>
      </c>
      <c r="E18" s="81"/>
      <c r="F18" s="80">
        <v>0.54166666666666663</v>
      </c>
      <c r="G18" s="80">
        <v>0.66666666666666663</v>
      </c>
      <c r="H18" s="18">
        <f t="shared" si="1"/>
        <v>0.29166666666666663</v>
      </c>
      <c r="I18" s="2">
        <f t="shared" si="4"/>
        <v>0.29166666666666663</v>
      </c>
      <c r="J18" s="26" t="str">
        <f t="shared" si="2"/>
        <v/>
      </c>
      <c r="L18" s="26"/>
      <c r="M18" s="26"/>
    </row>
    <row r="19" spans="1:13">
      <c r="A19" s="12" t="str">
        <f t="shared" si="0"/>
        <v>mar</v>
      </c>
      <c r="B19" s="13">
        <f t="shared" si="3"/>
        <v>43691</v>
      </c>
      <c r="C19" s="137" t="s">
        <v>26</v>
      </c>
      <c r="D19" s="137"/>
      <c r="E19" s="137"/>
      <c r="F19" s="137"/>
      <c r="G19" s="137"/>
      <c r="H19" s="18" t="str">
        <f t="shared" si="1"/>
        <v>00:00</v>
      </c>
      <c r="I19" s="2">
        <f t="shared" si="4"/>
        <v>0.29166666666666663</v>
      </c>
      <c r="J19" s="26" t="str">
        <f t="shared" si="2"/>
        <v/>
      </c>
    </row>
    <row r="20" spans="1:13">
      <c r="A20" s="12" t="str">
        <f t="shared" si="0"/>
        <v>mer</v>
      </c>
      <c r="B20" s="13">
        <f t="shared" si="3"/>
        <v>43692</v>
      </c>
      <c r="C20" s="80">
        <v>0.33333333333333331</v>
      </c>
      <c r="D20" s="80">
        <v>0.5</v>
      </c>
      <c r="E20" s="80"/>
      <c r="F20" s="80">
        <v>0.54166666666666663</v>
      </c>
      <c r="G20" s="80">
        <v>0.66666666666666663</v>
      </c>
      <c r="H20" s="18">
        <f t="shared" si="1"/>
        <v>0.29166666666666663</v>
      </c>
      <c r="I20" s="2">
        <f t="shared" si="4"/>
        <v>0.58333333333333326</v>
      </c>
      <c r="J20" s="26" t="str">
        <f t="shared" si="2"/>
        <v/>
      </c>
    </row>
    <row r="21" spans="1:13">
      <c r="A21" s="12" t="str">
        <f t="shared" si="0"/>
        <v>jeu</v>
      </c>
      <c r="B21" s="13">
        <f t="shared" si="3"/>
        <v>43693</v>
      </c>
      <c r="C21" s="80">
        <v>0.33333333333333331</v>
      </c>
      <c r="D21" s="80">
        <v>0.5</v>
      </c>
      <c r="E21" s="80"/>
      <c r="F21" s="80">
        <v>0.54166666666666663</v>
      </c>
      <c r="G21" s="80">
        <v>0.66666666666666663</v>
      </c>
      <c r="H21" s="18">
        <f t="shared" si="1"/>
        <v>0.29166666666666663</v>
      </c>
      <c r="I21" s="2">
        <f t="shared" si="4"/>
        <v>0.87499999999999989</v>
      </c>
      <c r="J21" s="26" t="str">
        <f t="shared" si="2"/>
        <v/>
      </c>
    </row>
    <row r="22" spans="1:13">
      <c r="A22" s="12" t="str">
        <f t="shared" si="0"/>
        <v>ven</v>
      </c>
      <c r="B22" s="13">
        <f t="shared" si="3"/>
        <v>43694</v>
      </c>
      <c r="C22" s="80">
        <v>0.33333333333333331</v>
      </c>
      <c r="D22" s="80">
        <v>0.5</v>
      </c>
      <c r="E22" s="80"/>
      <c r="F22" s="80">
        <v>0.54166666666666663</v>
      </c>
      <c r="G22" s="80">
        <v>0.66666666666666663</v>
      </c>
      <c r="H22" s="18">
        <f t="shared" si="1"/>
        <v>0.29166666666666663</v>
      </c>
      <c r="I22" s="2">
        <f t="shared" si="4"/>
        <v>1.1666666666666665</v>
      </c>
      <c r="J22" s="26" t="str">
        <f t="shared" si="2"/>
        <v/>
      </c>
    </row>
    <row r="23" spans="1:13">
      <c r="A23" s="12" t="str">
        <f t="shared" si="0"/>
        <v>sam</v>
      </c>
      <c r="B23" s="13">
        <f t="shared" si="3"/>
        <v>43695</v>
      </c>
      <c r="C23" s="16"/>
      <c r="D23" s="16"/>
      <c r="E23" s="17"/>
      <c r="F23" s="16"/>
      <c r="G23" s="16"/>
      <c r="H23" s="18">
        <f t="shared" si="1"/>
        <v>0</v>
      </c>
      <c r="I23" s="2">
        <f t="shared" si="4"/>
        <v>1.1666666666666665</v>
      </c>
      <c r="J23" s="26" t="str">
        <f t="shared" si="2"/>
        <v/>
      </c>
    </row>
    <row r="24" spans="1:13">
      <c r="A24" s="12" t="str">
        <f t="shared" si="0"/>
        <v>dim</v>
      </c>
      <c r="B24" s="13">
        <f t="shared" si="3"/>
        <v>43696</v>
      </c>
      <c r="C24" s="16"/>
      <c r="D24" s="16"/>
      <c r="E24" s="17"/>
      <c r="F24" s="16"/>
      <c r="G24" s="16"/>
      <c r="H24" s="18">
        <f t="shared" si="1"/>
        <v>0</v>
      </c>
      <c r="I24" s="2">
        <f t="shared" si="4"/>
        <v>1.1666666666666665</v>
      </c>
      <c r="J24" s="26">
        <f t="shared" si="2"/>
        <v>1.1666666666666665</v>
      </c>
      <c r="K24" s="26">
        <v>1.1666666666666667</v>
      </c>
      <c r="L24" s="26">
        <f>SUM(J24-K24)</f>
        <v>-2.2204460492503131E-16</v>
      </c>
    </row>
    <row r="25" spans="1:13">
      <c r="A25" s="12" t="str">
        <f t="shared" si="0"/>
        <v>lun</v>
      </c>
      <c r="B25" s="13">
        <f t="shared" si="3"/>
        <v>43697</v>
      </c>
      <c r="C25" s="80">
        <v>0.33333333333333331</v>
      </c>
      <c r="D25" s="80">
        <v>0.5</v>
      </c>
      <c r="E25" s="80"/>
      <c r="F25" s="80">
        <v>0.54166666666666663</v>
      </c>
      <c r="G25" s="80">
        <v>0.66666666666666663</v>
      </c>
      <c r="H25" s="18">
        <f t="shared" si="1"/>
        <v>0.29166666666666663</v>
      </c>
      <c r="I25" s="2">
        <f t="shared" si="4"/>
        <v>0.29166666666666663</v>
      </c>
      <c r="J25" s="26" t="str">
        <f t="shared" si="2"/>
        <v/>
      </c>
      <c r="L25" s="26"/>
      <c r="M25" s="26"/>
    </row>
    <row r="26" spans="1:13">
      <c r="A26" s="12" t="str">
        <f t="shared" si="0"/>
        <v>mar</v>
      </c>
      <c r="B26" s="13">
        <f t="shared" si="3"/>
        <v>43698</v>
      </c>
      <c r="C26" s="80">
        <v>0.33333333333333331</v>
      </c>
      <c r="D26" s="80">
        <v>0.5</v>
      </c>
      <c r="E26" s="80"/>
      <c r="F26" s="80">
        <v>0.54166666666666663</v>
      </c>
      <c r="G26" s="80">
        <v>0.66666666666666663</v>
      </c>
      <c r="H26" s="18">
        <f t="shared" si="1"/>
        <v>0.29166666666666663</v>
      </c>
      <c r="I26" s="2">
        <f t="shared" si="4"/>
        <v>0.58333333333333326</v>
      </c>
      <c r="J26" s="26" t="str">
        <f t="shared" si="2"/>
        <v/>
      </c>
    </row>
    <row r="27" spans="1:13">
      <c r="A27" s="12" t="str">
        <f t="shared" si="0"/>
        <v>mer</v>
      </c>
      <c r="B27" s="13">
        <f t="shared" si="3"/>
        <v>43699</v>
      </c>
      <c r="C27" s="80">
        <v>0.33333333333333331</v>
      </c>
      <c r="D27" s="80">
        <v>0.5</v>
      </c>
      <c r="E27" s="80"/>
      <c r="F27" s="80">
        <v>0.54166666666666663</v>
      </c>
      <c r="G27" s="80">
        <v>0.66666666666666663</v>
      </c>
      <c r="H27" s="18">
        <f t="shared" si="1"/>
        <v>0.29166666666666663</v>
      </c>
      <c r="I27" s="2">
        <f t="shared" si="4"/>
        <v>0.87499999999999989</v>
      </c>
      <c r="J27" s="26" t="str">
        <f t="shared" si="2"/>
        <v/>
      </c>
    </row>
    <row r="28" spans="1:13">
      <c r="A28" s="12" t="str">
        <f t="shared" si="0"/>
        <v>jeu</v>
      </c>
      <c r="B28" s="13">
        <f t="shared" si="3"/>
        <v>43700</v>
      </c>
      <c r="C28" s="80">
        <v>0.33333333333333331</v>
      </c>
      <c r="D28" s="80">
        <v>0.5</v>
      </c>
      <c r="E28" s="80"/>
      <c r="F28" s="80">
        <v>0.54166666666666663</v>
      </c>
      <c r="G28" s="80">
        <v>0.66666666666666663</v>
      </c>
      <c r="H28" s="18">
        <f t="shared" si="1"/>
        <v>0.29166666666666663</v>
      </c>
      <c r="I28" s="2">
        <f t="shared" si="4"/>
        <v>1.1666666666666665</v>
      </c>
      <c r="J28" s="26" t="str">
        <f t="shared" si="2"/>
        <v/>
      </c>
    </row>
    <row r="29" spans="1:13">
      <c r="A29" s="12" t="str">
        <f t="shared" si="0"/>
        <v>ven</v>
      </c>
      <c r="B29" s="13">
        <f t="shared" si="3"/>
        <v>43701</v>
      </c>
      <c r="C29" s="80">
        <v>0.33333333333333331</v>
      </c>
      <c r="D29" s="80">
        <v>0.5</v>
      </c>
      <c r="E29" s="80"/>
      <c r="F29" s="80">
        <v>0.54166666666666663</v>
      </c>
      <c r="G29" s="80">
        <v>0.66666666666666663</v>
      </c>
      <c r="H29" s="18">
        <f t="shared" si="1"/>
        <v>0.29166666666666663</v>
      </c>
      <c r="I29" s="2">
        <f t="shared" si="4"/>
        <v>1.458333333333333</v>
      </c>
      <c r="J29" s="26" t="str">
        <f t="shared" si="2"/>
        <v/>
      </c>
    </row>
    <row r="30" spans="1:13">
      <c r="A30" s="12" t="str">
        <f t="shared" si="0"/>
        <v>sam</v>
      </c>
      <c r="B30" s="13">
        <f t="shared" si="3"/>
        <v>43702</v>
      </c>
      <c r="C30" s="16"/>
      <c r="D30" s="16"/>
      <c r="E30" s="17"/>
      <c r="F30" s="16"/>
      <c r="G30" s="16"/>
      <c r="H30" s="18">
        <f t="shared" si="1"/>
        <v>0</v>
      </c>
      <c r="I30" s="2">
        <f t="shared" si="4"/>
        <v>1.458333333333333</v>
      </c>
      <c r="J30" s="26" t="str">
        <f t="shared" si="2"/>
        <v/>
      </c>
    </row>
    <row r="31" spans="1:13">
      <c r="A31" s="12" t="str">
        <f t="shared" si="0"/>
        <v>dim</v>
      </c>
      <c r="B31" s="13">
        <f t="shared" si="3"/>
        <v>43703</v>
      </c>
      <c r="C31" s="16"/>
      <c r="D31" s="16"/>
      <c r="E31" s="17"/>
      <c r="F31" s="16"/>
      <c r="G31" s="16"/>
      <c r="H31" s="18">
        <f t="shared" si="1"/>
        <v>0</v>
      </c>
      <c r="I31" s="2">
        <f t="shared" si="4"/>
        <v>1.458333333333333</v>
      </c>
      <c r="J31" s="26">
        <f t="shared" si="2"/>
        <v>1.458333333333333</v>
      </c>
      <c r="K31" s="26">
        <v>1.4583333333333333</v>
      </c>
      <c r="L31" s="26">
        <f>SUM(J31-K31)</f>
        <v>-2.2204460492503131E-16</v>
      </c>
    </row>
    <row r="32" spans="1:13">
      <c r="A32" s="12" t="str">
        <f t="shared" si="0"/>
        <v>lun</v>
      </c>
      <c r="B32" s="13">
        <f t="shared" si="3"/>
        <v>43704</v>
      </c>
      <c r="C32" s="3"/>
      <c r="D32" s="3"/>
      <c r="E32" s="17"/>
      <c r="F32" s="3"/>
      <c r="G32" s="3"/>
      <c r="H32" s="18">
        <f t="shared" si="1"/>
        <v>0</v>
      </c>
      <c r="I32" s="2">
        <f t="shared" si="4"/>
        <v>0</v>
      </c>
      <c r="J32" s="26" t="str">
        <f t="shared" si="2"/>
        <v/>
      </c>
      <c r="L32" s="26"/>
      <c r="M32" s="26"/>
    </row>
    <row r="33" spans="1:13">
      <c r="A33" s="12" t="str">
        <f t="shared" si="0"/>
        <v>mar</v>
      </c>
      <c r="B33" s="13">
        <f>B32+1</f>
        <v>43705</v>
      </c>
      <c r="C33" s="19"/>
      <c r="D33" s="19"/>
      <c r="E33" s="20"/>
      <c r="F33" s="19"/>
      <c r="G33" s="19"/>
      <c r="H33" s="18">
        <f t="shared" si="1"/>
        <v>0</v>
      </c>
      <c r="I33" s="2">
        <f t="shared" si="4"/>
        <v>0</v>
      </c>
      <c r="J33" s="26" t="str">
        <f t="shared" si="2"/>
        <v/>
      </c>
    </row>
    <row r="34" spans="1:13">
      <c r="A34" s="12" t="str">
        <f t="shared" si="0"/>
        <v>mer</v>
      </c>
      <c r="B34" s="13">
        <f t="shared" si="3"/>
        <v>43706</v>
      </c>
      <c r="C34" s="16"/>
      <c r="D34" s="16"/>
      <c r="E34" s="46"/>
      <c r="F34" s="47"/>
      <c r="G34" s="16"/>
      <c r="H34" s="18">
        <f t="shared" si="1"/>
        <v>0</v>
      </c>
      <c r="I34" s="2">
        <f t="shared" si="4"/>
        <v>0</v>
      </c>
      <c r="J34" s="26" t="str">
        <f t="shared" si="2"/>
        <v/>
      </c>
    </row>
    <row r="35" spans="1:13" ht="15.75" thickBot="1">
      <c r="A35" s="21" t="str">
        <f t="shared" si="0"/>
        <v>jeu</v>
      </c>
      <c r="B35" s="22">
        <f t="shared" si="3"/>
        <v>43707</v>
      </c>
      <c r="C35" s="34"/>
      <c r="D35" s="34" t="s">
        <v>25</v>
      </c>
      <c r="E35" s="40"/>
      <c r="F35" s="50"/>
      <c r="G35" s="34"/>
      <c r="H35" s="25">
        <f t="shared" si="1"/>
        <v>0</v>
      </c>
      <c r="I35" s="2">
        <f t="shared" si="4"/>
        <v>0</v>
      </c>
      <c r="J35" s="26"/>
      <c r="K35" s="26">
        <v>1.1666666666666667</v>
      </c>
      <c r="L35" s="26">
        <f>SUM(J35-K35)</f>
        <v>-1.1666666666666667</v>
      </c>
      <c r="M35" s="26"/>
    </row>
    <row r="36" spans="1:13" ht="15.75" thickBot="1">
      <c r="A36" s="3"/>
      <c r="B36" s="3"/>
      <c r="C36" s="3"/>
      <c r="D36" s="3"/>
      <c r="E36" s="3"/>
      <c r="G36" s="3"/>
      <c r="H36" s="6"/>
      <c r="I36" s="1"/>
      <c r="J36" s="43"/>
    </row>
    <row r="37" spans="1:13">
      <c r="A37" s="3"/>
      <c r="B37" s="3"/>
      <c r="C37" s="3"/>
      <c r="D37" s="3"/>
      <c r="F37" s="3"/>
      <c r="G37" s="122">
        <f>SUM(J5:J35)</f>
        <v>3.447222222222222</v>
      </c>
      <c r="H37" s="123"/>
      <c r="I37" s="123"/>
      <c r="J37" s="124"/>
      <c r="L37" s="142">
        <f>SUM(G37-G40)</f>
        <v>-2.969444444444445</v>
      </c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1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3">
      <c r="A40" s="3"/>
      <c r="B40" s="3"/>
      <c r="C40" s="3"/>
      <c r="D40" s="3"/>
      <c r="F40" s="3"/>
      <c r="G40" s="128">
        <f>SUM(K10+K17+K24+K31+K35)</f>
        <v>6.416666666666667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43"/>
    </row>
  </sheetData>
  <mergeCells count="7">
    <mergeCell ref="L37:L38"/>
    <mergeCell ref="A1:H1"/>
    <mergeCell ref="A2:C3"/>
    <mergeCell ref="G37:J38"/>
    <mergeCell ref="G40:J41"/>
    <mergeCell ref="C16:G16"/>
    <mergeCell ref="C19:G19"/>
  </mergeCells>
  <conditionalFormatting sqref="A6:C6 A7:G10 A11:C11 A12:G14 A15:C20 A21:B22 A23:G23 A24:D24 F24:G24 A25:C25 A26:B29 A30:D32 F30:G32 A33:C33 A34:D34 G34:G35 A35:E35">
    <cfRule type="expression" dxfId="39" priority="16">
      <formula>($A6="sam")</formula>
    </cfRule>
    <cfRule type="expression" dxfId="38" priority="17">
      <formula>($A6="dim")</formula>
    </cfRule>
  </conditionalFormatting>
  <conditionalFormatting sqref="C5:D5">
    <cfRule type="expression" dxfId="37" priority="10">
      <formula>($A5="sam")</formula>
    </cfRule>
    <cfRule type="expression" dxfId="36" priority="11">
      <formula>($A5="dim")</formula>
    </cfRule>
  </conditionalFormatting>
  <conditionalFormatting sqref="E24 E30:E32">
    <cfRule type="expression" dxfId="35" priority="28">
      <formula>($A26="sam")</formula>
    </cfRule>
    <cfRule type="expression" dxfId="34" priority="29">
      <formula>($A26="dim")</formula>
    </cfRule>
  </conditionalFormatting>
  <conditionalFormatting sqref="F5:G5">
    <cfRule type="expression" dxfId="33" priority="4">
      <formula>($A5="sam")</formula>
    </cfRule>
    <cfRule type="expression" dxfId="32" priority="5">
      <formula>($A5="dim")</formula>
    </cfRule>
  </conditionalFormatting>
  <conditionalFormatting sqref="H5:H35">
    <cfRule type="expression" dxfId="1" priority="1">
      <formula>($A5="sam")</formula>
    </cfRule>
    <cfRule type="expression" dxfId="0" priority="2">
      <formula>($A5="dim")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9E70-BE71-445B-9E39-73F90362D60E}">
  <dimension ref="A1:O42"/>
  <sheetViews>
    <sheetView workbookViewId="0">
      <selection activeCell="G42" sqref="G42"/>
    </sheetView>
  </sheetViews>
  <sheetFormatPr baseColWidth="10" defaultRowHeight="15"/>
  <cols>
    <col min="3" max="4" width="11.42578125" style="6"/>
    <col min="5" max="5" width="3.7109375" customWidth="1"/>
    <col min="6" max="7" width="11.42578125" style="6"/>
    <col min="10" max="11" width="11.42578125" style="3"/>
    <col min="12" max="12" width="11.42578125" style="6"/>
    <col min="13" max="13" width="11.42578125" style="3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>
      <c r="A3" s="121"/>
      <c r="B3" s="121"/>
      <c r="C3" s="121"/>
      <c r="D3" s="3"/>
      <c r="F3" s="4">
        <v>1</v>
      </c>
      <c r="G3" s="4">
        <v>9</v>
      </c>
      <c r="H3" s="5">
        <v>2023</v>
      </c>
      <c r="I3" s="1"/>
      <c r="J3" s="43"/>
    </row>
    <row r="4" spans="1:13" ht="15.75" thickBot="1">
      <c r="A4" s="3"/>
      <c r="B4" s="3"/>
      <c r="C4" s="3"/>
      <c r="D4" s="3"/>
      <c r="F4" s="3"/>
      <c r="G4" s="3"/>
      <c r="H4" s="38"/>
      <c r="I4" s="1"/>
      <c r="J4" s="43"/>
    </row>
    <row r="5" spans="1:13">
      <c r="A5" s="7" t="str">
        <f>TEXT(B5,"jjj")</f>
        <v>ven</v>
      </c>
      <c r="B5" s="8">
        <f>DATE(H3,G3,F3)</f>
        <v>43708</v>
      </c>
      <c r="C5" s="9"/>
      <c r="D5" s="9"/>
      <c r="E5" s="10"/>
      <c r="F5" s="9"/>
      <c r="G5" s="9"/>
      <c r="H5" s="18">
        <f>(D5-C5)+(G5-F5)</f>
        <v>0</v>
      </c>
      <c r="I5" s="2">
        <f>H5</f>
        <v>0</v>
      </c>
      <c r="J5" s="26" t="str">
        <f>IF(A5="dim",I5,"")</f>
        <v/>
      </c>
    </row>
    <row r="6" spans="1:13">
      <c r="A6" s="12" t="str">
        <f t="shared" ref="A6:A34" si="0">TEXT(B6,"jjj")</f>
        <v>sam</v>
      </c>
      <c r="B6" s="13">
        <f>B5+1</f>
        <v>43709</v>
      </c>
      <c r="C6" s="16"/>
      <c r="D6" s="16"/>
      <c r="E6" s="17"/>
      <c r="F6" s="16"/>
      <c r="G6" s="16"/>
      <c r="H6" s="18">
        <f t="shared" ref="H6:H13" si="1">(D6-C6)+(G6-F6)</f>
        <v>0</v>
      </c>
      <c r="I6" s="2">
        <f>IF(A6="lun",H6,H6+I5)</f>
        <v>0</v>
      </c>
      <c r="J6" s="26" t="str">
        <f t="shared" ref="J6:J34" si="2">IF(A6="dim",I6,"")</f>
        <v/>
      </c>
    </row>
    <row r="7" spans="1:13">
      <c r="A7" s="12" t="str">
        <f t="shared" si="0"/>
        <v>dim</v>
      </c>
      <c r="B7" s="13">
        <f t="shared" ref="B7:B34" si="3">B6+1</f>
        <v>43710</v>
      </c>
      <c r="C7" s="16"/>
      <c r="D7" s="16"/>
      <c r="E7" s="17"/>
      <c r="F7" s="16"/>
      <c r="G7" s="16"/>
      <c r="H7" s="18">
        <f t="shared" si="1"/>
        <v>0</v>
      </c>
      <c r="I7" s="2">
        <f t="shared" ref="I7:I35" si="4">IF(A7="lun",H7,H7+I6)</f>
        <v>0</v>
      </c>
      <c r="J7" s="26">
        <f t="shared" si="2"/>
        <v>0</v>
      </c>
      <c r="K7" s="16">
        <v>0.29166666666666669</v>
      </c>
    </row>
    <row r="8" spans="1:13">
      <c r="A8" s="12" t="str">
        <f t="shared" si="0"/>
        <v>lun</v>
      </c>
      <c r="B8" s="13">
        <f t="shared" si="3"/>
        <v>43711</v>
      </c>
      <c r="C8" s="16"/>
      <c r="D8" s="16"/>
      <c r="E8" s="17"/>
      <c r="F8" s="16"/>
      <c r="G8" s="16"/>
      <c r="H8" s="18">
        <f t="shared" si="1"/>
        <v>0</v>
      </c>
      <c r="I8" s="2">
        <f t="shared" si="4"/>
        <v>0</v>
      </c>
      <c r="J8" s="26" t="str">
        <f t="shared" si="2"/>
        <v/>
      </c>
      <c r="K8" s="16"/>
      <c r="L8" s="45"/>
    </row>
    <row r="9" spans="1:13">
      <c r="A9" s="12" t="str">
        <f t="shared" si="0"/>
        <v>mar</v>
      </c>
      <c r="B9" s="13">
        <f t="shared" si="3"/>
        <v>43712</v>
      </c>
      <c r="C9" s="52"/>
      <c r="D9" s="52"/>
      <c r="E9" s="61"/>
      <c r="F9" s="52"/>
      <c r="G9" s="52"/>
      <c r="H9" s="18">
        <f t="shared" si="1"/>
        <v>0</v>
      </c>
      <c r="I9" s="2">
        <f t="shared" si="4"/>
        <v>0</v>
      </c>
      <c r="J9" s="26" t="str">
        <f t="shared" si="2"/>
        <v/>
      </c>
    </row>
    <row r="10" spans="1:13">
      <c r="A10" s="12" t="str">
        <f t="shared" si="0"/>
        <v>mer</v>
      </c>
      <c r="B10" s="13">
        <f t="shared" si="3"/>
        <v>43713</v>
      </c>
      <c r="C10" s="16"/>
      <c r="D10" s="16"/>
      <c r="E10" s="17"/>
      <c r="F10" s="16"/>
      <c r="G10" s="16"/>
      <c r="H10" s="18">
        <f t="shared" si="1"/>
        <v>0</v>
      </c>
      <c r="I10" s="2">
        <f t="shared" si="4"/>
        <v>0</v>
      </c>
      <c r="J10" s="26" t="str">
        <f t="shared" si="2"/>
        <v/>
      </c>
    </row>
    <row r="11" spans="1:13">
      <c r="A11" s="12" t="str">
        <f t="shared" si="0"/>
        <v>jeu</v>
      </c>
      <c r="B11" s="13">
        <f t="shared" si="3"/>
        <v>43714</v>
      </c>
      <c r="C11" s="16"/>
      <c r="D11" s="16"/>
      <c r="E11" s="20"/>
      <c r="F11" s="16"/>
      <c r="G11" s="16"/>
      <c r="H11" s="18">
        <f t="shared" si="1"/>
        <v>0</v>
      </c>
      <c r="I11" s="2">
        <f t="shared" si="4"/>
        <v>0</v>
      </c>
      <c r="J11" s="26" t="str">
        <f t="shared" si="2"/>
        <v/>
      </c>
    </row>
    <row r="12" spans="1:13">
      <c r="A12" s="12" t="str">
        <f t="shared" si="0"/>
        <v>ven</v>
      </c>
      <c r="B12" s="13">
        <f t="shared" si="3"/>
        <v>43715</v>
      </c>
      <c r="C12" s="16"/>
      <c r="D12" s="16"/>
      <c r="E12" s="17"/>
      <c r="F12" s="16"/>
      <c r="G12" s="16"/>
      <c r="H12" s="18">
        <f t="shared" si="1"/>
        <v>0</v>
      </c>
      <c r="I12" s="2">
        <f t="shared" si="4"/>
        <v>0</v>
      </c>
      <c r="J12" s="26" t="str">
        <f t="shared" si="2"/>
        <v/>
      </c>
    </row>
    <row r="13" spans="1:13">
      <c r="A13" s="12" t="str">
        <f t="shared" si="0"/>
        <v>sam</v>
      </c>
      <c r="B13" s="13">
        <f t="shared" si="3"/>
        <v>43716</v>
      </c>
      <c r="C13" s="16"/>
      <c r="D13" s="16"/>
      <c r="E13" s="17"/>
      <c r="F13" s="16"/>
      <c r="G13" s="16"/>
      <c r="H13" s="18">
        <f t="shared" si="1"/>
        <v>0</v>
      </c>
      <c r="I13" s="2">
        <f t="shared" si="4"/>
        <v>0</v>
      </c>
      <c r="J13" s="26" t="str">
        <f t="shared" si="2"/>
        <v/>
      </c>
    </row>
    <row r="14" spans="1:13">
      <c r="A14" s="12" t="str">
        <f t="shared" si="0"/>
        <v>dim</v>
      </c>
      <c r="B14" s="13">
        <f t="shared" si="3"/>
        <v>43717</v>
      </c>
      <c r="C14" s="16"/>
      <c r="D14" s="44"/>
      <c r="E14" s="17"/>
      <c r="F14" s="44"/>
      <c r="G14" s="44"/>
      <c r="H14" s="18">
        <f t="shared" ref="H14:H34" si="5">(D14-C14)+(G14-F14)</f>
        <v>0</v>
      </c>
      <c r="I14" s="2">
        <f t="shared" si="4"/>
        <v>0</v>
      </c>
      <c r="J14" s="26">
        <f t="shared" si="2"/>
        <v>0</v>
      </c>
      <c r="K14" s="26">
        <v>1.4583333333333333</v>
      </c>
    </row>
    <row r="15" spans="1:13">
      <c r="A15" s="12" t="str">
        <f t="shared" si="0"/>
        <v>lun</v>
      </c>
      <c r="B15" s="13">
        <f t="shared" si="3"/>
        <v>43718</v>
      </c>
      <c r="C15" s="3"/>
      <c r="D15" s="3"/>
      <c r="E15" s="20"/>
      <c r="F15" s="3"/>
      <c r="G15" s="3"/>
      <c r="H15" s="18">
        <f t="shared" si="5"/>
        <v>0</v>
      </c>
      <c r="I15" s="2">
        <f t="shared" si="4"/>
        <v>0</v>
      </c>
      <c r="J15" s="26" t="str">
        <f t="shared" si="2"/>
        <v/>
      </c>
      <c r="K15" s="26"/>
      <c r="L15" s="47"/>
      <c r="M15" s="26"/>
    </row>
    <row r="16" spans="1:13">
      <c r="A16" s="12" t="str">
        <f t="shared" si="0"/>
        <v>mar</v>
      </c>
      <c r="B16" s="13">
        <f t="shared" si="3"/>
        <v>43719</v>
      </c>
      <c r="C16" s="52"/>
      <c r="D16" s="52"/>
      <c r="E16" s="61"/>
      <c r="F16" s="52"/>
      <c r="G16" s="52"/>
      <c r="H16" s="18">
        <f t="shared" si="5"/>
        <v>0</v>
      </c>
      <c r="I16" s="2">
        <f t="shared" si="4"/>
        <v>0</v>
      </c>
      <c r="J16" s="26" t="str">
        <f t="shared" si="2"/>
        <v/>
      </c>
    </row>
    <row r="17" spans="1:13">
      <c r="A17" s="12" t="str">
        <f t="shared" si="0"/>
        <v>mer</v>
      </c>
      <c r="B17" s="13">
        <f t="shared" si="3"/>
        <v>43720</v>
      </c>
      <c r="C17" s="16"/>
      <c r="D17" s="16"/>
      <c r="E17" s="20"/>
      <c r="F17" s="16"/>
      <c r="G17" s="16"/>
      <c r="H17" s="18">
        <f t="shared" si="5"/>
        <v>0</v>
      </c>
      <c r="I17" s="2">
        <f t="shared" si="4"/>
        <v>0</v>
      </c>
      <c r="J17" s="26" t="str">
        <f t="shared" si="2"/>
        <v/>
      </c>
    </row>
    <row r="18" spans="1:13">
      <c r="A18" s="12" t="str">
        <f t="shared" si="0"/>
        <v>jeu</v>
      </c>
      <c r="B18" s="13">
        <f t="shared" si="3"/>
        <v>43721</v>
      </c>
      <c r="C18" s="16"/>
      <c r="D18" s="16"/>
      <c r="E18" s="20"/>
      <c r="F18" s="16"/>
      <c r="G18" s="16"/>
      <c r="H18" s="18">
        <f t="shared" si="5"/>
        <v>0</v>
      </c>
      <c r="I18" s="2">
        <f t="shared" si="4"/>
        <v>0</v>
      </c>
      <c r="J18" s="26" t="str">
        <f t="shared" si="2"/>
        <v/>
      </c>
    </row>
    <row r="19" spans="1:13">
      <c r="A19" s="12" t="str">
        <f t="shared" si="0"/>
        <v>ven</v>
      </c>
      <c r="B19" s="13">
        <f t="shared" si="3"/>
        <v>43722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4"/>
        <v>0</v>
      </c>
      <c r="J19" s="26" t="str">
        <f t="shared" si="2"/>
        <v/>
      </c>
    </row>
    <row r="20" spans="1:13">
      <c r="A20" s="12" t="str">
        <f t="shared" si="0"/>
        <v>sam</v>
      </c>
      <c r="B20" s="13">
        <f t="shared" si="3"/>
        <v>43723</v>
      </c>
      <c r="C20" s="16"/>
      <c r="D20" s="16"/>
      <c r="E20" s="17"/>
      <c r="F20" s="16"/>
      <c r="G20" s="16"/>
      <c r="H20" s="18">
        <f t="shared" si="5"/>
        <v>0</v>
      </c>
      <c r="I20" s="2">
        <f t="shared" si="4"/>
        <v>0</v>
      </c>
      <c r="J20" s="26" t="str">
        <f t="shared" si="2"/>
        <v/>
      </c>
    </row>
    <row r="21" spans="1:13">
      <c r="A21" s="12" t="str">
        <f t="shared" si="0"/>
        <v>dim</v>
      </c>
      <c r="B21" s="13">
        <f t="shared" si="3"/>
        <v>43724</v>
      </c>
      <c r="C21" s="16"/>
      <c r="D21" s="3"/>
      <c r="E21" s="17"/>
      <c r="F21" s="3"/>
      <c r="G21" s="3"/>
      <c r="H21" s="18">
        <f t="shared" si="5"/>
        <v>0</v>
      </c>
      <c r="I21" s="2">
        <f t="shared" si="4"/>
        <v>0</v>
      </c>
      <c r="J21" s="26">
        <f t="shared" si="2"/>
        <v>0</v>
      </c>
      <c r="K21" s="26">
        <v>1.4583333333333333</v>
      </c>
    </row>
    <row r="22" spans="1:13">
      <c r="A22" s="12" t="str">
        <f t="shared" si="0"/>
        <v>lun</v>
      </c>
      <c r="B22" s="13">
        <f t="shared" si="3"/>
        <v>43725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4"/>
        <v>0</v>
      </c>
      <c r="J22" s="26" t="str">
        <f t="shared" si="2"/>
        <v/>
      </c>
      <c r="K22" s="26"/>
      <c r="L22" s="45"/>
      <c r="M22" s="26"/>
    </row>
    <row r="23" spans="1:13">
      <c r="A23" s="12" t="str">
        <f t="shared" si="0"/>
        <v>mar</v>
      </c>
      <c r="B23" s="13">
        <f t="shared" si="3"/>
        <v>43726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0</v>
      </c>
      <c r="J23" s="26" t="str">
        <f t="shared" si="2"/>
        <v/>
      </c>
    </row>
    <row r="24" spans="1:13">
      <c r="A24" s="12" t="str">
        <f t="shared" si="0"/>
        <v>mer</v>
      </c>
      <c r="B24" s="13">
        <f t="shared" si="3"/>
        <v>43727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0</v>
      </c>
      <c r="J24" s="26" t="str">
        <f t="shared" si="2"/>
        <v/>
      </c>
    </row>
    <row r="25" spans="1:13">
      <c r="A25" s="12" t="str">
        <f t="shared" si="0"/>
        <v>jeu</v>
      </c>
      <c r="B25" s="13">
        <f t="shared" si="3"/>
        <v>43728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0</v>
      </c>
      <c r="J25" s="26" t="str">
        <f t="shared" si="2"/>
        <v/>
      </c>
    </row>
    <row r="26" spans="1:13">
      <c r="A26" s="12" t="str">
        <f t="shared" si="0"/>
        <v>ven</v>
      </c>
      <c r="B26" s="13">
        <f t="shared" si="3"/>
        <v>43729</v>
      </c>
      <c r="C26" s="16"/>
      <c r="D26" s="16"/>
      <c r="E26" s="17"/>
      <c r="F26" s="16"/>
      <c r="G26" s="16"/>
      <c r="H26" s="18">
        <f t="shared" si="5"/>
        <v>0</v>
      </c>
      <c r="I26" s="2">
        <f t="shared" si="4"/>
        <v>0</v>
      </c>
      <c r="J26" s="26" t="str">
        <f t="shared" si="2"/>
        <v/>
      </c>
    </row>
    <row r="27" spans="1:13">
      <c r="A27" s="12" t="str">
        <f t="shared" si="0"/>
        <v>sam</v>
      </c>
      <c r="B27" s="13">
        <f t="shared" si="3"/>
        <v>43730</v>
      </c>
      <c r="C27" s="19"/>
      <c r="D27" s="20"/>
      <c r="E27" s="20"/>
      <c r="F27" s="20"/>
      <c r="G27" s="20"/>
      <c r="H27" s="18">
        <f t="shared" si="5"/>
        <v>0</v>
      </c>
      <c r="I27" s="2">
        <f t="shared" si="4"/>
        <v>0</v>
      </c>
      <c r="J27" s="26" t="str">
        <f t="shared" si="2"/>
        <v/>
      </c>
    </row>
    <row r="28" spans="1:13">
      <c r="A28" s="12" t="str">
        <f t="shared" si="0"/>
        <v>dim</v>
      </c>
      <c r="B28" s="13">
        <f t="shared" si="3"/>
        <v>43731</v>
      </c>
      <c r="C28" s="3"/>
      <c r="D28" s="17"/>
      <c r="E28" s="20"/>
      <c r="F28" s="17"/>
      <c r="G28" s="17"/>
      <c r="H28" s="18">
        <f t="shared" si="5"/>
        <v>0</v>
      </c>
      <c r="I28" s="2">
        <f t="shared" si="4"/>
        <v>0</v>
      </c>
      <c r="J28" s="26">
        <f t="shared" si="2"/>
        <v>0</v>
      </c>
      <c r="K28" s="26">
        <v>1.4583333333333333</v>
      </c>
    </row>
    <row r="29" spans="1:13">
      <c r="A29" s="12" t="str">
        <f t="shared" si="0"/>
        <v>lun</v>
      </c>
      <c r="B29" s="13">
        <f t="shared" si="3"/>
        <v>43732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6" t="str">
        <f t="shared" si="2"/>
        <v/>
      </c>
      <c r="K29" s="26"/>
      <c r="L29" s="45"/>
      <c r="M29" s="26"/>
    </row>
    <row r="30" spans="1:13">
      <c r="A30" s="12" t="str">
        <f t="shared" si="0"/>
        <v>mar</v>
      </c>
      <c r="B30" s="13">
        <f t="shared" si="3"/>
        <v>43733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6" t="str">
        <f t="shared" si="2"/>
        <v/>
      </c>
    </row>
    <row r="31" spans="1:13">
      <c r="A31" s="12" t="str">
        <f t="shared" si="0"/>
        <v>mer</v>
      </c>
      <c r="B31" s="13">
        <f t="shared" si="3"/>
        <v>43734</v>
      </c>
      <c r="C31" s="52"/>
      <c r="D31" s="52"/>
      <c r="E31" s="61"/>
      <c r="F31" s="52"/>
      <c r="G31" s="52"/>
      <c r="H31" s="18">
        <f t="shared" si="5"/>
        <v>0</v>
      </c>
      <c r="I31" s="2">
        <f t="shared" si="4"/>
        <v>0</v>
      </c>
      <c r="J31" s="26" t="str">
        <f t="shared" si="2"/>
        <v/>
      </c>
    </row>
    <row r="32" spans="1:13">
      <c r="A32" s="12" t="str">
        <f t="shared" si="0"/>
        <v>jeu</v>
      </c>
      <c r="B32" s="13">
        <f t="shared" si="3"/>
        <v>43735</v>
      </c>
      <c r="C32" s="16"/>
      <c r="D32" s="16"/>
      <c r="E32" s="17"/>
      <c r="F32" s="16"/>
      <c r="G32" s="16"/>
      <c r="H32" s="18">
        <f t="shared" si="5"/>
        <v>0</v>
      </c>
      <c r="I32" s="2">
        <f t="shared" si="4"/>
        <v>0</v>
      </c>
      <c r="J32" s="26" t="str">
        <f t="shared" si="2"/>
        <v/>
      </c>
    </row>
    <row r="33" spans="1:15">
      <c r="A33" s="12" t="str">
        <f t="shared" si="0"/>
        <v>ven</v>
      </c>
      <c r="B33" s="13">
        <f>B32+1</f>
        <v>43736</v>
      </c>
      <c r="C33" s="16"/>
      <c r="D33" s="16"/>
      <c r="E33" s="17"/>
      <c r="F33" s="16"/>
      <c r="G33" s="16"/>
      <c r="H33" s="18">
        <f t="shared" si="5"/>
        <v>0</v>
      </c>
      <c r="I33" s="2">
        <f t="shared" si="4"/>
        <v>0</v>
      </c>
      <c r="J33" s="26" t="str">
        <f t="shared" si="2"/>
        <v/>
      </c>
      <c r="O33" s="26"/>
    </row>
    <row r="34" spans="1:15">
      <c r="A34" s="12" t="str">
        <f t="shared" si="0"/>
        <v>sam</v>
      </c>
      <c r="B34" s="13">
        <f t="shared" si="3"/>
        <v>43737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4"/>
        <v>0</v>
      </c>
      <c r="J34" s="26" t="str">
        <f t="shared" si="2"/>
        <v/>
      </c>
    </row>
    <row r="35" spans="1:15" ht="15.75" thickBot="1">
      <c r="A35" s="21"/>
      <c r="B35" s="22"/>
      <c r="C35" s="23"/>
      <c r="D35" s="23"/>
      <c r="E35" s="40"/>
      <c r="F35" s="23"/>
      <c r="G35" s="23"/>
      <c r="H35" s="25"/>
      <c r="I35" s="2">
        <f t="shared" si="4"/>
        <v>0</v>
      </c>
      <c r="J35" s="26">
        <f>I35</f>
        <v>0</v>
      </c>
      <c r="K35" s="26">
        <v>1.4583333333333333</v>
      </c>
      <c r="L35" s="45"/>
      <c r="M35" s="26"/>
    </row>
    <row r="36" spans="1:15" ht="15.75" thickBot="1">
      <c r="A36" s="3"/>
      <c r="B36" s="3"/>
      <c r="C36" s="3"/>
      <c r="D36" s="3"/>
      <c r="F36" s="3"/>
      <c r="G36" s="3"/>
      <c r="H36" s="6"/>
      <c r="I36" s="1"/>
      <c r="J36" s="43"/>
    </row>
    <row r="37" spans="1:15">
      <c r="A37" s="3"/>
      <c r="B37" s="3"/>
      <c r="C37" s="3"/>
      <c r="D37" s="3"/>
      <c r="F37" s="3"/>
      <c r="G37" s="122">
        <f>SUM(J5:J35)</f>
        <v>0</v>
      </c>
      <c r="H37" s="123"/>
      <c r="I37" s="123"/>
      <c r="J37" s="124"/>
      <c r="L37" s="142">
        <f>SUM(G37-G40)</f>
        <v>-6.1249999999999991</v>
      </c>
    </row>
    <row r="38" spans="1:15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1"/>
    </row>
    <row r="39" spans="1:15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5">
      <c r="A40" s="3"/>
      <c r="B40" s="3"/>
      <c r="C40" s="3"/>
      <c r="D40" s="3"/>
      <c r="F40" s="3"/>
      <c r="G40" s="128">
        <f>SUM(K7+K14+K21+K28+K35)</f>
        <v>6.1249999999999991</v>
      </c>
      <c r="H40" s="129"/>
      <c r="I40" s="129"/>
      <c r="J40" s="130"/>
    </row>
    <row r="41" spans="1:15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5">
      <c r="A42" s="3"/>
      <c r="B42" s="3"/>
      <c r="C42" s="3"/>
      <c r="D42" s="3"/>
      <c r="F42" s="3"/>
      <c r="G42" s="3"/>
      <c r="H42" s="6"/>
      <c r="I42" s="1"/>
      <c r="J42" s="43"/>
    </row>
  </sheetData>
  <mergeCells count="5">
    <mergeCell ref="G40:J41"/>
    <mergeCell ref="L37:L38"/>
    <mergeCell ref="A1:H1"/>
    <mergeCell ref="A2:C3"/>
    <mergeCell ref="G37:J38"/>
  </mergeCells>
  <conditionalFormatting sqref="A6:G8 A9:C9 A10:G10 A11:C11 A12:G13 A14:H14 A15:C18 H15:H18 A19:H26 A27:C28 H27:H28 A29:H30 A31:C31 H31 A32:H35">
    <cfRule type="expression" dxfId="31" priority="16">
      <formula>($A6="sam")</formula>
    </cfRule>
    <cfRule type="expression" dxfId="30" priority="17">
      <formula>($A6="dim")</formula>
    </cfRule>
  </conditionalFormatting>
  <conditionalFormatting sqref="C5:D5">
    <cfRule type="expression" dxfId="29" priority="10">
      <formula>($A5="sam")</formula>
    </cfRule>
    <cfRule type="expression" dxfId="28" priority="11">
      <formula>($A5="dim")</formula>
    </cfRule>
  </conditionalFormatting>
  <conditionalFormatting sqref="F5:G5">
    <cfRule type="expression" dxfId="27" priority="4">
      <formula>($A5="sam")</formula>
    </cfRule>
    <cfRule type="expression" dxfId="26" priority="5">
      <formula>($A5="dim")</formula>
    </cfRule>
  </conditionalFormatting>
  <conditionalFormatting sqref="H5:H13">
    <cfRule type="expression" dxfId="25" priority="1">
      <formula>($A5="sam")</formula>
    </cfRule>
    <cfRule type="expression" dxfId="24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9508-28D9-40EB-B55B-66A6B59ED7AD}">
  <dimension ref="A1:M42"/>
  <sheetViews>
    <sheetView workbookViewId="0">
      <selection activeCell="K12" sqref="K12"/>
    </sheetView>
  </sheetViews>
  <sheetFormatPr baseColWidth="10" defaultRowHeight="15"/>
  <cols>
    <col min="5" max="5" width="3.7109375" customWidth="1"/>
    <col min="11" max="11" width="15.7109375" bestFit="1" customWidth="1"/>
    <col min="12" max="13" width="11.42578125" style="3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1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>
      <c r="A3" s="121"/>
      <c r="B3" s="121"/>
      <c r="C3" s="121"/>
      <c r="D3" s="3"/>
      <c r="F3" s="4">
        <v>1</v>
      </c>
      <c r="G3" s="4">
        <v>10</v>
      </c>
      <c r="H3" s="5">
        <v>2023</v>
      </c>
      <c r="I3" s="1"/>
      <c r="J3" s="1"/>
    </row>
    <row r="4" spans="1:13" ht="15.75" thickBot="1">
      <c r="A4" s="3"/>
      <c r="B4" s="3"/>
      <c r="C4" s="3"/>
      <c r="D4" s="3"/>
      <c r="F4" s="3"/>
      <c r="G4" s="3"/>
      <c r="H4" s="38"/>
      <c r="I4" s="1"/>
      <c r="J4" s="1"/>
    </row>
    <row r="5" spans="1:13">
      <c r="A5" s="7" t="str">
        <f>TEXT(B5,"jjj")</f>
        <v>dim</v>
      </c>
      <c r="B5" s="8">
        <f>DATE(H3,G3,F3)</f>
        <v>43738</v>
      </c>
      <c r="C5" s="9"/>
      <c r="D5" s="9"/>
      <c r="E5" s="10"/>
      <c r="F5" s="9"/>
      <c r="G5" s="9"/>
      <c r="H5" s="18">
        <f t="shared" ref="H5:H11" si="0">(D5-C5)+(G5-F5)</f>
        <v>0</v>
      </c>
      <c r="I5" s="2">
        <f>H5</f>
        <v>0</v>
      </c>
      <c r="J5" s="2">
        <f>IF(A5="dim",I5,"")</f>
        <v>0</v>
      </c>
    </row>
    <row r="6" spans="1:13">
      <c r="A6" s="12" t="str">
        <f t="shared" ref="A6:A35" si="1">TEXT(B6,"jjj")</f>
        <v>lun</v>
      </c>
      <c r="B6" s="13">
        <f>B5+1</f>
        <v>43739</v>
      </c>
      <c r="C6" s="3"/>
      <c r="D6" s="3"/>
      <c r="E6" s="17"/>
      <c r="F6" s="3"/>
      <c r="G6" s="3"/>
      <c r="H6" s="18">
        <f t="shared" si="0"/>
        <v>0</v>
      </c>
      <c r="I6" s="2">
        <f>IF(A6="lun",H6,H6+I5)</f>
        <v>0</v>
      </c>
      <c r="J6" s="2" t="str">
        <f t="shared" ref="J6:J34" si="2">IF(A6="dim",I6,"")</f>
        <v/>
      </c>
      <c r="K6" s="16"/>
      <c r="L6" s="26"/>
    </row>
    <row r="7" spans="1:13">
      <c r="A7" s="12" t="str">
        <f t="shared" si="1"/>
        <v>mar</v>
      </c>
      <c r="B7" s="13">
        <f t="shared" ref="B7:B35" si="3">B6+1</f>
        <v>43740</v>
      </c>
      <c r="C7" s="16"/>
      <c r="D7" s="16"/>
      <c r="E7" s="17"/>
      <c r="F7" s="16"/>
      <c r="G7" s="16"/>
      <c r="H7" s="18">
        <f t="shared" si="0"/>
        <v>0</v>
      </c>
      <c r="I7" s="2">
        <f t="shared" ref="I7:I35" si="4">IF(A7="lun",H7,H7+I6)</f>
        <v>0</v>
      </c>
      <c r="J7" s="2" t="str">
        <f t="shared" si="2"/>
        <v/>
      </c>
    </row>
    <row r="8" spans="1:13">
      <c r="A8" s="12" t="str">
        <f t="shared" si="1"/>
        <v>mer</v>
      </c>
      <c r="B8" s="13">
        <f t="shared" si="3"/>
        <v>43741</v>
      </c>
      <c r="C8" s="16"/>
      <c r="D8" s="16"/>
      <c r="E8" s="17"/>
      <c r="F8" s="16"/>
      <c r="G8" s="16"/>
      <c r="H8" s="18">
        <f t="shared" si="0"/>
        <v>0</v>
      </c>
      <c r="I8" s="2">
        <f t="shared" si="4"/>
        <v>0</v>
      </c>
      <c r="J8" s="2" t="str">
        <f t="shared" si="2"/>
        <v/>
      </c>
    </row>
    <row r="9" spans="1:13">
      <c r="A9" s="12" t="str">
        <f t="shared" si="1"/>
        <v>jeu</v>
      </c>
      <c r="B9" s="13">
        <f t="shared" si="3"/>
        <v>43742</v>
      </c>
      <c r="C9" s="16"/>
      <c r="D9" s="16"/>
      <c r="E9" s="17"/>
      <c r="F9" s="16"/>
      <c r="G9" s="16"/>
      <c r="H9" s="18">
        <f t="shared" si="0"/>
        <v>0</v>
      </c>
      <c r="I9" s="2">
        <f t="shared" si="4"/>
        <v>0</v>
      </c>
      <c r="J9" s="2" t="str">
        <f t="shared" si="2"/>
        <v/>
      </c>
    </row>
    <row r="10" spans="1:13">
      <c r="A10" s="12" t="str">
        <f t="shared" si="1"/>
        <v>ven</v>
      </c>
      <c r="B10" s="13">
        <f t="shared" si="3"/>
        <v>43743</v>
      </c>
      <c r="C10" s="16"/>
      <c r="D10" s="16"/>
      <c r="E10" s="17"/>
      <c r="F10" s="16"/>
      <c r="G10" s="16"/>
      <c r="H10" s="18">
        <f t="shared" si="0"/>
        <v>0</v>
      </c>
      <c r="I10" s="2">
        <f t="shared" si="4"/>
        <v>0</v>
      </c>
      <c r="J10" s="2" t="str">
        <f t="shared" si="2"/>
        <v/>
      </c>
    </row>
    <row r="11" spans="1:13">
      <c r="A11" s="12" t="str">
        <f t="shared" si="1"/>
        <v>sam</v>
      </c>
      <c r="B11" s="13">
        <f t="shared" si="3"/>
        <v>43744</v>
      </c>
      <c r="C11" s="151"/>
      <c r="D11" s="151"/>
      <c r="E11" s="151"/>
      <c r="F11" s="151"/>
      <c r="G11" s="151"/>
      <c r="H11" s="18">
        <f t="shared" si="0"/>
        <v>0</v>
      </c>
      <c r="I11" s="2">
        <f t="shared" si="4"/>
        <v>0</v>
      </c>
      <c r="J11" s="2" t="str">
        <f t="shared" si="2"/>
        <v/>
      </c>
    </row>
    <row r="12" spans="1:13">
      <c r="A12" s="12" t="str">
        <f t="shared" si="1"/>
        <v>dim</v>
      </c>
      <c r="B12" s="13">
        <f t="shared" si="3"/>
        <v>43745</v>
      </c>
      <c r="C12" s="3"/>
      <c r="D12" s="3"/>
      <c r="E12" s="14"/>
      <c r="F12" s="3"/>
      <c r="G12" s="3"/>
      <c r="H12" s="18">
        <f t="shared" ref="H12:H35" si="5">(D12-C12)+(G12-F12)</f>
        <v>0</v>
      </c>
      <c r="I12" s="2">
        <f t="shared" si="4"/>
        <v>0</v>
      </c>
      <c r="J12" s="2">
        <f t="shared" si="2"/>
        <v>0</v>
      </c>
      <c r="K12" s="58">
        <v>1.4583333333333333</v>
      </c>
    </row>
    <row r="13" spans="1:13">
      <c r="A13" s="12" t="str">
        <f t="shared" si="1"/>
        <v>lun</v>
      </c>
      <c r="B13" s="13">
        <f t="shared" si="3"/>
        <v>43746</v>
      </c>
      <c r="C13" s="3"/>
      <c r="D13" s="3"/>
      <c r="E13" s="17"/>
      <c r="F13" s="3"/>
      <c r="G13" s="3"/>
      <c r="H13" s="18">
        <f t="shared" si="5"/>
        <v>0</v>
      </c>
      <c r="I13" s="2">
        <f t="shared" si="4"/>
        <v>0</v>
      </c>
      <c r="J13" s="2" t="str">
        <f t="shared" si="2"/>
        <v/>
      </c>
      <c r="K13" s="26"/>
      <c r="L13" s="26"/>
      <c r="M13" s="26"/>
    </row>
    <row r="14" spans="1:13">
      <c r="A14" s="12" t="str">
        <f t="shared" si="1"/>
        <v>mar</v>
      </c>
      <c r="B14" s="13">
        <f t="shared" si="3"/>
        <v>43747</v>
      </c>
      <c r="C14" s="52"/>
      <c r="D14" s="52"/>
      <c r="E14" s="61"/>
      <c r="F14" s="52"/>
      <c r="G14" s="52"/>
      <c r="H14" s="18">
        <f t="shared" si="5"/>
        <v>0</v>
      </c>
      <c r="I14" s="2">
        <f t="shared" si="4"/>
        <v>0</v>
      </c>
      <c r="J14" s="2" t="str">
        <f t="shared" si="2"/>
        <v/>
      </c>
    </row>
    <row r="15" spans="1:13">
      <c r="A15" s="12" t="str">
        <f t="shared" si="1"/>
        <v>mer</v>
      </c>
      <c r="B15" s="13">
        <f t="shared" si="3"/>
        <v>43748</v>
      </c>
      <c r="C15" s="16"/>
      <c r="D15" s="16"/>
      <c r="E15" s="17"/>
      <c r="F15" s="16"/>
      <c r="G15" s="16"/>
      <c r="H15" s="18">
        <f t="shared" si="5"/>
        <v>0</v>
      </c>
      <c r="I15" s="2">
        <f t="shared" si="4"/>
        <v>0</v>
      </c>
      <c r="J15" s="2" t="str">
        <f t="shared" si="2"/>
        <v/>
      </c>
    </row>
    <row r="16" spans="1:13">
      <c r="A16" s="12" t="str">
        <f t="shared" si="1"/>
        <v>jeu</v>
      </c>
      <c r="B16" s="13">
        <f t="shared" si="3"/>
        <v>43749</v>
      </c>
      <c r="C16" s="16"/>
      <c r="D16" s="16"/>
      <c r="E16" s="17"/>
      <c r="F16" s="16"/>
      <c r="G16" s="16"/>
      <c r="H16" s="18">
        <f t="shared" si="5"/>
        <v>0</v>
      </c>
      <c r="I16" s="2">
        <f t="shared" si="4"/>
        <v>0</v>
      </c>
      <c r="J16" s="2" t="str">
        <f t="shared" si="2"/>
        <v/>
      </c>
    </row>
    <row r="17" spans="1:13">
      <c r="A17" s="12" t="str">
        <f t="shared" si="1"/>
        <v>ven</v>
      </c>
      <c r="B17" s="13">
        <f t="shared" si="3"/>
        <v>43750</v>
      </c>
      <c r="C17" s="16"/>
      <c r="D17" s="16"/>
      <c r="E17" s="17"/>
      <c r="F17" s="16"/>
      <c r="G17" s="16"/>
      <c r="H17" s="18">
        <f t="shared" si="5"/>
        <v>0</v>
      </c>
      <c r="I17" s="2">
        <f t="shared" si="4"/>
        <v>0</v>
      </c>
      <c r="J17" s="2" t="str">
        <f t="shared" si="2"/>
        <v/>
      </c>
    </row>
    <row r="18" spans="1:13">
      <c r="A18" s="12" t="str">
        <f t="shared" si="1"/>
        <v>sam</v>
      </c>
      <c r="B18" s="13">
        <f t="shared" si="3"/>
        <v>43751</v>
      </c>
      <c r="C18" s="16"/>
      <c r="D18" s="44"/>
      <c r="E18" s="17"/>
      <c r="F18" s="44"/>
      <c r="G18" s="44"/>
      <c r="H18" s="18">
        <f t="shared" si="5"/>
        <v>0</v>
      </c>
      <c r="I18" s="2">
        <f t="shared" si="4"/>
        <v>0</v>
      </c>
      <c r="J18" s="2" t="str">
        <f t="shared" si="2"/>
        <v/>
      </c>
    </row>
    <row r="19" spans="1:13">
      <c r="A19" s="12" t="str">
        <f t="shared" si="1"/>
        <v>dim</v>
      </c>
      <c r="B19" s="13">
        <f t="shared" si="3"/>
        <v>43752</v>
      </c>
      <c r="C19" s="3"/>
      <c r="D19" s="3"/>
      <c r="E19" s="17"/>
      <c r="F19" s="3"/>
      <c r="G19" s="3"/>
      <c r="H19" s="18">
        <f t="shared" si="5"/>
        <v>0</v>
      </c>
      <c r="I19" s="2">
        <f t="shared" si="4"/>
        <v>0</v>
      </c>
      <c r="J19" s="2">
        <f t="shared" si="2"/>
        <v>0</v>
      </c>
    </row>
    <row r="20" spans="1:13">
      <c r="A20" s="12" t="str">
        <f t="shared" si="1"/>
        <v>lun</v>
      </c>
      <c r="B20" s="13">
        <f t="shared" si="3"/>
        <v>43753</v>
      </c>
      <c r="C20" s="3"/>
      <c r="D20" s="3"/>
      <c r="E20" s="17"/>
      <c r="F20" s="3"/>
      <c r="G20" s="3"/>
      <c r="H20" s="18">
        <f t="shared" si="5"/>
        <v>0</v>
      </c>
      <c r="I20" s="2">
        <f t="shared" si="4"/>
        <v>0</v>
      </c>
      <c r="J20" s="2" t="str">
        <f t="shared" si="2"/>
        <v/>
      </c>
      <c r="K20" s="26"/>
      <c r="L20" s="26"/>
      <c r="M20" s="26"/>
    </row>
    <row r="21" spans="1:13">
      <c r="A21" s="12" t="str">
        <f t="shared" si="1"/>
        <v>mar</v>
      </c>
      <c r="B21" s="13">
        <f t="shared" si="3"/>
        <v>43754</v>
      </c>
      <c r="C21" s="16"/>
      <c r="D21" s="16"/>
      <c r="E21" s="17"/>
      <c r="F21" s="16"/>
      <c r="G21" s="16"/>
      <c r="H21" s="18">
        <f t="shared" si="5"/>
        <v>0</v>
      </c>
      <c r="I21" s="2">
        <f t="shared" si="4"/>
        <v>0</v>
      </c>
      <c r="J21" s="2" t="str">
        <f t="shared" si="2"/>
        <v/>
      </c>
    </row>
    <row r="22" spans="1:13">
      <c r="A22" s="12" t="str">
        <f t="shared" si="1"/>
        <v>mer</v>
      </c>
      <c r="B22" s="13">
        <f t="shared" si="3"/>
        <v>43755</v>
      </c>
      <c r="C22" s="52"/>
      <c r="D22" s="52"/>
      <c r="E22" s="61"/>
      <c r="F22" s="52"/>
      <c r="G22" s="52"/>
      <c r="H22" s="18">
        <f t="shared" si="5"/>
        <v>0</v>
      </c>
      <c r="I22" s="2">
        <f t="shared" si="4"/>
        <v>0</v>
      </c>
      <c r="J22" s="2" t="str">
        <f t="shared" si="2"/>
        <v/>
      </c>
    </row>
    <row r="23" spans="1:13">
      <c r="A23" s="12" t="str">
        <f t="shared" si="1"/>
        <v>jeu</v>
      </c>
      <c r="B23" s="13">
        <f t="shared" si="3"/>
        <v>43756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0</v>
      </c>
      <c r="J23" s="2" t="str">
        <f t="shared" si="2"/>
        <v/>
      </c>
    </row>
    <row r="24" spans="1:13">
      <c r="A24" s="12" t="str">
        <f t="shared" si="1"/>
        <v>ven</v>
      </c>
      <c r="B24" s="13">
        <f t="shared" si="3"/>
        <v>43757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0</v>
      </c>
      <c r="J24" s="2" t="str">
        <f t="shared" si="2"/>
        <v/>
      </c>
    </row>
    <row r="25" spans="1:13">
      <c r="A25" s="12" t="str">
        <f t="shared" si="1"/>
        <v>sam</v>
      </c>
      <c r="B25" s="13">
        <f t="shared" si="3"/>
        <v>43758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0</v>
      </c>
      <c r="J25" s="2" t="str">
        <f t="shared" si="2"/>
        <v/>
      </c>
    </row>
    <row r="26" spans="1:13">
      <c r="A26" s="12" t="str">
        <f t="shared" si="1"/>
        <v>dim</v>
      </c>
      <c r="B26" s="13">
        <f t="shared" si="3"/>
        <v>43759</v>
      </c>
      <c r="C26" s="3"/>
      <c r="D26" s="3"/>
      <c r="E26" s="14"/>
      <c r="F26" s="3"/>
      <c r="G26" s="3"/>
      <c r="H26" s="18">
        <f t="shared" si="5"/>
        <v>0</v>
      </c>
      <c r="I26" s="2">
        <f t="shared" si="4"/>
        <v>0</v>
      </c>
      <c r="J26" s="2">
        <f t="shared" si="2"/>
        <v>0</v>
      </c>
    </row>
    <row r="27" spans="1:13">
      <c r="A27" s="12" t="str">
        <f t="shared" si="1"/>
        <v>lun</v>
      </c>
      <c r="B27" s="13">
        <f t="shared" si="3"/>
        <v>43760</v>
      </c>
      <c r="C27" s="3"/>
      <c r="D27" s="3"/>
      <c r="E27" s="17"/>
      <c r="F27" s="3"/>
      <c r="G27" s="3"/>
      <c r="H27" s="18">
        <f t="shared" si="5"/>
        <v>0</v>
      </c>
      <c r="I27" s="2">
        <f t="shared" si="4"/>
        <v>0</v>
      </c>
      <c r="J27" s="2" t="str">
        <f t="shared" si="2"/>
        <v/>
      </c>
      <c r="K27" s="26"/>
      <c r="L27" s="26"/>
      <c r="M27" s="26"/>
    </row>
    <row r="28" spans="1:13">
      <c r="A28" s="12" t="str">
        <f t="shared" si="1"/>
        <v>mar</v>
      </c>
      <c r="B28" s="13">
        <f t="shared" si="3"/>
        <v>43761</v>
      </c>
      <c r="C28" s="16"/>
      <c r="D28" s="16"/>
      <c r="E28" s="20"/>
      <c r="F28" s="16"/>
      <c r="G28" s="16"/>
      <c r="H28" s="18">
        <f t="shared" si="5"/>
        <v>0</v>
      </c>
      <c r="I28" s="2">
        <f t="shared" si="4"/>
        <v>0</v>
      </c>
      <c r="J28" s="2" t="str">
        <f t="shared" si="2"/>
        <v/>
      </c>
    </row>
    <row r="29" spans="1:13">
      <c r="A29" s="12" t="str">
        <f t="shared" si="1"/>
        <v>mer</v>
      </c>
      <c r="B29" s="13">
        <f t="shared" si="3"/>
        <v>43762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" t="str">
        <f t="shared" si="2"/>
        <v/>
      </c>
    </row>
    <row r="30" spans="1:13">
      <c r="A30" s="12" t="str">
        <f t="shared" si="1"/>
        <v>jeu</v>
      </c>
      <c r="B30" s="13">
        <f t="shared" si="3"/>
        <v>43763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" t="str">
        <f t="shared" si="2"/>
        <v/>
      </c>
    </row>
    <row r="31" spans="1:13">
      <c r="A31" s="12" t="str">
        <f t="shared" si="1"/>
        <v>ven</v>
      </c>
      <c r="B31" s="13">
        <f t="shared" si="3"/>
        <v>43764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4"/>
        <v>0</v>
      </c>
      <c r="J31" s="2" t="str">
        <f t="shared" si="2"/>
        <v/>
      </c>
    </row>
    <row r="32" spans="1:13">
      <c r="A32" s="12" t="str">
        <f t="shared" si="1"/>
        <v>sam</v>
      </c>
      <c r="B32" s="13">
        <f t="shared" si="3"/>
        <v>43765</v>
      </c>
      <c r="C32" s="151"/>
      <c r="D32" s="151"/>
      <c r="E32" s="151"/>
      <c r="F32" s="151"/>
      <c r="G32" s="151"/>
      <c r="H32" s="18">
        <f t="shared" si="5"/>
        <v>0</v>
      </c>
      <c r="I32" s="2">
        <f t="shared" si="4"/>
        <v>0</v>
      </c>
      <c r="J32" s="2" t="str">
        <f t="shared" si="2"/>
        <v/>
      </c>
    </row>
    <row r="33" spans="1:13">
      <c r="A33" s="12" t="str">
        <f t="shared" si="1"/>
        <v>dim</v>
      </c>
      <c r="B33" s="13">
        <f>B32+1</f>
        <v>43766</v>
      </c>
      <c r="C33" s="3"/>
      <c r="D33" s="3"/>
      <c r="E33" s="14"/>
      <c r="F33" s="3"/>
      <c r="G33" s="3"/>
      <c r="H33" s="18">
        <f t="shared" si="5"/>
        <v>0</v>
      </c>
      <c r="I33" s="2">
        <f t="shared" si="4"/>
        <v>0</v>
      </c>
      <c r="J33" s="2">
        <f t="shared" si="2"/>
        <v>0</v>
      </c>
    </row>
    <row r="34" spans="1:13">
      <c r="A34" s="12" t="str">
        <f t="shared" si="1"/>
        <v>lun</v>
      </c>
      <c r="B34" s="13">
        <f t="shared" si="3"/>
        <v>43767</v>
      </c>
      <c r="C34" s="3"/>
      <c r="D34" s="3"/>
      <c r="E34" s="17"/>
      <c r="F34" s="3"/>
      <c r="G34" s="3"/>
      <c r="H34" s="18">
        <f t="shared" si="5"/>
        <v>0</v>
      </c>
      <c r="I34" s="2">
        <f t="shared" si="4"/>
        <v>0</v>
      </c>
      <c r="J34" s="2" t="str">
        <f t="shared" si="2"/>
        <v/>
      </c>
      <c r="K34" s="26"/>
      <c r="L34" s="26"/>
      <c r="M34" s="26"/>
    </row>
    <row r="35" spans="1:13" ht="15.75" thickBot="1">
      <c r="A35" s="21" t="str">
        <f t="shared" si="1"/>
        <v>mar</v>
      </c>
      <c r="B35" s="22">
        <f t="shared" si="3"/>
        <v>43768</v>
      </c>
      <c r="C35" s="62"/>
      <c r="D35" s="62"/>
      <c r="E35" s="63"/>
      <c r="F35" s="62"/>
      <c r="G35" s="62"/>
      <c r="H35" s="25">
        <f t="shared" si="5"/>
        <v>0</v>
      </c>
      <c r="I35" s="2">
        <f t="shared" si="4"/>
        <v>0</v>
      </c>
      <c r="J35" s="2">
        <f>I35</f>
        <v>0</v>
      </c>
      <c r="K35" s="26"/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1"/>
    </row>
    <row r="37" spans="1:13">
      <c r="A37" s="3"/>
      <c r="B37" s="3"/>
      <c r="C37" s="3"/>
      <c r="D37" s="3"/>
      <c r="F37" s="3"/>
      <c r="G37" s="122">
        <f>SUM(J5:J35)</f>
        <v>0</v>
      </c>
      <c r="H37" s="123"/>
      <c r="I37" s="123"/>
      <c r="J37" s="124"/>
      <c r="L37" s="140">
        <v>0.39374999999999999</v>
      </c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41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1"/>
    </row>
    <row r="40" spans="1:13">
      <c r="A40" s="3"/>
      <c r="B40" s="3"/>
      <c r="C40" s="3"/>
      <c r="D40" s="3"/>
      <c r="F40" s="3"/>
      <c r="G40" s="128">
        <f>G37-L37</f>
        <v>-0.39374999999999999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1"/>
    </row>
  </sheetData>
  <mergeCells count="7">
    <mergeCell ref="L37:L38"/>
    <mergeCell ref="A1:H1"/>
    <mergeCell ref="A2:C3"/>
    <mergeCell ref="G37:J38"/>
    <mergeCell ref="G40:J41"/>
    <mergeCell ref="C11:G11"/>
    <mergeCell ref="C32:G32"/>
  </mergeCells>
  <conditionalFormatting sqref="A6:G10 A11:C11 A12:H13 A14:C15 H14:H15 A16:H16 A17:C18 H17:H18 A19:H21 A22:C22 H22 A23:H27 A28:C28 H28 A29:H31 A32:C32 H32 A33:H34 A35:C35 H35">
    <cfRule type="expression" dxfId="23" priority="16">
      <formula>($A6="sam")</formula>
    </cfRule>
    <cfRule type="expression" dxfId="22" priority="17">
      <formula>($A6="dim")</formula>
    </cfRule>
  </conditionalFormatting>
  <conditionalFormatting sqref="C5:D5">
    <cfRule type="expression" dxfId="21" priority="10">
      <formula>($A5="sam")</formula>
    </cfRule>
    <cfRule type="expression" dxfId="20" priority="11">
      <formula>($A5="dim")</formula>
    </cfRule>
  </conditionalFormatting>
  <conditionalFormatting sqref="F5:G5">
    <cfRule type="expression" dxfId="19" priority="4">
      <formula>($A5="sam")</formula>
    </cfRule>
    <cfRule type="expression" dxfId="18" priority="5">
      <formula>($A5="dim")</formula>
    </cfRule>
  </conditionalFormatting>
  <conditionalFormatting sqref="H5:H11">
    <cfRule type="expression" dxfId="17" priority="1">
      <formula>($A5="sam")</formula>
    </cfRule>
    <cfRule type="expression" dxfId="16" priority="2">
      <formula>($A5="dim")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517AC-9529-4682-A4C3-259522B06427}">
  <dimension ref="A1:M42"/>
  <sheetViews>
    <sheetView topLeftCell="A3" workbookViewId="0">
      <selection activeCell="M31" sqref="M31"/>
    </sheetView>
  </sheetViews>
  <sheetFormatPr baseColWidth="10" defaultRowHeight="15"/>
  <cols>
    <col min="5" max="5" width="3.7109375" customWidth="1"/>
    <col min="10" max="11" width="11.42578125" style="3"/>
  </cols>
  <sheetData>
    <row r="1" spans="1:12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43"/>
    </row>
    <row r="2" spans="1:12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2">
      <c r="A3" s="121"/>
      <c r="B3" s="121"/>
      <c r="C3" s="121"/>
      <c r="D3" s="3"/>
      <c r="F3" s="4">
        <v>1</v>
      </c>
      <c r="G3" s="4">
        <v>11</v>
      </c>
      <c r="H3" s="5">
        <v>2023</v>
      </c>
      <c r="I3" s="1"/>
      <c r="J3" s="43"/>
    </row>
    <row r="4" spans="1:12" ht="15.75" thickBot="1">
      <c r="A4" s="3"/>
      <c r="B4" s="3"/>
      <c r="C4" s="3"/>
      <c r="D4" s="3"/>
      <c r="F4" s="3"/>
      <c r="G4" s="3"/>
      <c r="H4" s="38"/>
      <c r="I4" s="1"/>
      <c r="J4" s="43"/>
    </row>
    <row r="5" spans="1:12">
      <c r="A5" s="42" t="str">
        <f>TEXT(B5,"jjj")</f>
        <v>mer</v>
      </c>
      <c r="B5" s="41">
        <f>DATE(H3,G3,F3)</f>
        <v>43769</v>
      </c>
      <c r="C5" s="64"/>
      <c r="D5" s="64"/>
      <c r="E5" s="65"/>
      <c r="F5" s="64"/>
      <c r="G5" s="64"/>
      <c r="H5" s="18">
        <v>0</v>
      </c>
      <c r="I5" s="2">
        <f>H5</f>
        <v>0</v>
      </c>
      <c r="J5" s="26" t="str">
        <f>IF(A5="dim",I5,"")</f>
        <v/>
      </c>
    </row>
    <row r="6" spans="1:12">
      <c r="A6" s="12" t="str">
        <f t="shared" ref="A6:A34" si="0">TEXT(B6,"jjj")</f>
        <v>jeu</v>
      </c>
      <c r="B6" s="13">
        <f>B5+1</f>
        <v>43770</v>
      </c>
      <c r="C6" s="16"/>
      <c r="D6" s="16"/>
      <c r="E6" s="17"/>
      <c r="F6" s="16"/>
      <c r="G6" s="16"/>
      <c r="H6" s="18">
        <f t="shared" ref="H6:H11" si="1">(D6-C6)+(G6-F6)</f>
        <v>0</v>
      </c>
      <c r="I6" s="2">
        <f>IF(A6="lun",H6,H6+I5)</f>
        <v>0</v>
      </c>
      <c r="J6" s="26" t="str">
        <f t="shared" ref="J6:J34" si="2">IF(A6="dim",I6,"")</f>
        <v/>
      </c>
    </row>
    <row r="7" spans="1:12">
      <c r="A7" s="12" t="str">
        <f t="shared" si="0"/>
        <v>ven</v>
      </c>
      <c r="B7" s="13">
        <f t="shared" ref="B7:B34" si="3">B6+1</f>
        <v>43771</v>
      </c>
      <c r="C7" s="16"/>
      <c r="D7" s="16"/>
      <c r="E7" s="17"/>
      <c r="F7" s="16"/>
      <c r="G7" s="16"/>
      <c r="H7" s="18">
        <f t="shared" si="1"/>
        <v>0</v>
      </c>
      <c r="I7" s="2">
        <f t="shared" ref="I7:I34" si="4">IF(A7="lun",H7,H7+I6)</f>
        <v>0</v>
      </c>
      <c r="J7" s="26" t="str">
        <f t="shared" si="2"/>
        <v/>
      </c>
    </row>
    <row r="8" spans="1:12">
      <c r="A8" s="12" t="str">
        <f t="shared" si="0"/>
        <v>sam</v>
      </c>
      <c r="B8" s="13">
        <f t="shared" si="3"/>
        <v>43772</v>
      </c>
      <c r="C8" s="46"/>
      <c r="D8" s="46"/>
      <c r="E8" s="46"/>
      <c r="F8" s="46"/>
      <c r="G8" s="46"/>
      <c r="H8" s="18">
        <f>(D8-G8)+(G8-F8)</f>
        <v>0</v>
      </c>
      <c r="I8" s="2">
        <f t="shared" si="4"/>
        <v>0</v>
      </c>
      <c r="J8" s="26" t="str">
        <f t="shared" si="2"/>
        <v/>
      </c>
    </row>
    <row r="9" spans="1:12">
      <c r="A9" s="12" t="str">
        <f t="shared" si="0"/>
        <v>dim</v>
      </c>
      <c r="B9" s="13">
        <f t="shared" si="3"/>
        <v>43773</v>
      </c>
      <c r="C9" s="16"/>
      <c r="D9" s="16"/>
      <c r="E9" s="17"/>
      <c r="F9" s="16"/>
      <c r="G9" s="16"/>
      <c r="H9" s="18">
        <f>(D9-G9)+(G9-F9)</f>
        <v>0</v>
      </c>
      <c r="I9" s="2">
        <f t="shared" si="4"/>
        <v>0</v>
      </c>
      <c r="J9" s="26">
        <f t="shared" si="2"/>
        <v>0</v>
      </c>
    </row>
    <row r="10" spans="1:12">
      <c r="A10" s="12" t="str">
        <f t="shared" si="0"/>
        <v>lun</v>
      </c>
      <c r="B10" s="13">
        <f t="shared" si="3"/>
        <v>43774</v>
      </c>
      <c r="C10" s="16"/>
      <c r="D10" s="16"/>
      <c r="E10" s="17"/>
      <c r="F10" s="16"/>
      <c r="G10" s="16"/>
      <c r="H10" s="18">
        <f>(D10-G10)+(G10-F10)</f>
        <v>0</v>
      </c>
      <c r="I10" s="2">
        <f t="shared" si="4"/>
        <v>0</v>
      </c>
      <c r="J10" s="26"/>
      <c r="K10" s="26"/>
      <c r="L10" s="54"/>
    </row>
    <row r="11" spans="1:12">
      <c r="A11" s="12" t="str">
        <f t="shared" si="0"/>
        <v>mar</v>
      </c>
      <c r="B11" s="13">
        <f t="shared" si="3"/>
        <v>43775</v>
      </c>
      <c r="C11" s="16"/>
      <c r="D11" s="16"/>
      <c r="E11" s="17"/>
      <c r="F11" s="16"/>
      <c r="G11" s="16"/>
      <c r="H11" s="18">
        <f t="shared" si="1"/>
        <v>0</v>
      </c>
      <c r="I11" s="2">
        <f t="shared" si="4"/>
        <v>0</v>
      </c>
      <c r="J11" s="26" t="str">
        <f t="shared" si="2"/>
        <v/>
      </c>
    </row>
    <row r="12" spans="1:12">
      <c r="A12" s="12" t="str">
        <f t="shared" si="0"/>
        <v>mer</v>
      </c>
      <c r="B12" s="13">
        <f t="shared" si="3"/>
        <v>43776</v>
      </c>
      <c r="C12" s="19"/>
      <c r="D12" s="19"/>
      <c r="E12" s="20"/>
      <c r="F12" s="19"/>
      <c r="G12" s="19"/>
      <c r="H12" s="18">
        <f t="shared" ref="H12:H34" si="5">(D12-C12)+(G12-F12)</f>
        <v>0</v>
      </c>
      <c r="I12" s="2">
        <f t="shared" si="4"/>
        <v>0</v>
      </c>
      <c r="J12" s="26" t="str">
        <f t="shared" si="2"/>
        <v/>
      </c>
    </row>
    <row r="13" spans="1:12">
      <c r="A13" s="12" t="str">
        <f t="shared" si="0"/>
        <v>jeu</v>
      </c>
      <c r="B13" s="13">
        <f t="shared" si="3"/>
        <v>43777</v>
      </c>
      <c r="C13" s="16"/>
      <c r="D13" s="16"/>
      <c r="E13" s="17"/>
      <c r="F13" s="16"/>
      <c r="G13" s="16"/>
      <c r="H13" s="18">
        <f t="shared" si="5"/>
        <v>0</v>
      </c>
      <c r="I13" s="2">
        <f t="shared" si="4"/>
        <v>0</v>
      </c>
      <c r="J13" s="26" t="str">
        <f t="shared" si="2"/>
        <v/>
      </c>
    </row>
    <row r="14" spans="1:12">
      <c r="A14" s="12" t="str">
        <f t="shared" si="0"/>
        <v>ven</v>
      </c>
      <c r="B14" s="13">
        <f t="shared" si="3"/>
        <v>43778</v>
      </c>
      <c r="C14" s="16"/>
      <c r="D14" s="16"/>
      <c r="E14" s="17"/>
      <c r="F14" s="16"/>
      <c r="G14" s="16"/>
      <c r="H14" s="18">
        <f t="shared" si="5"/>
        <v>0</v>
      </c>
      <c r="I14" s="2">
        <f t="shared" si="4"/>
        <v>0</v>
      </c>
      <c r="J14" s="26" t="str">
        <f t="shared" si="2"/>
        <v/>
      </c>
    </row>
    <row r="15" spans="1:12">
      <c r="A15" s="12" t="str">
        <f t="shared" si="0"/>
        <v>sam</v>
      </c>
      <c r="B15" s="13">
        <f t="shared" si="3"/>
        <v>43779</v>
      </c>
      <c r="C15" s="19"/>
      <c r="D15" s="20"/>
      <c r="E15" s="20"/>
      <c r="F15" s="20"/>
      <c r="G15" s="20"/>
      <c r="H15" s="18">
        <f t="shared" si="5"/>
        <v>0</v>
      </c>
      <c r="I15" s="2">
        <f t="shared" si="4"/>
        <v>0</v>
      </c>
      <c r="J15" s="26" t="str">
        <f t="shared" si="2"/>
        <v/>
      </c>
    </row>
    <row r="16" spans="1:12">
      <c r="A16" s="12" t="str">
        <f t="shared" si="0"/>
        <v>dim</v>
      </c>
      <c r="B16" s="13">
        <f t="shared" si="3"/>
        <v>43780</v>
      </c>
      <c r="C16" s="16"/>
      <c r="D16" s="44"/>
      <c r="E16" s="17"/>
      <c r="F16" s="44"/>
      <c r="G16" s="44"/>
      <c r="H16" s="18">
        <f t="shared" si="5"/>
        <v>0</v>
      </c>
      <c r="I16" s="2">
        <f t="shared" si="4"/>
        <v>0</v>
      </c>
      <c r="J16" s="26">
        <f t="shared" si="2"/>
        <v>0</v>
      </c>
    </row>
    <row r="17" spans="1:13">
      <c r="A17" s="12" t="str">
        <f t="shared" si="0"/>
        <v>lun</v>
      </c>
      <c r="B17" s="13">
        <f t="shared" si="3"/>
        <v>43781</v>
      </c>
      <c r="C17" s="19"/>
      <c r="D17" s="19"/>
      <c r="E17" s="17"/>
      <c r="F17" s="19"/>
      <c r="G17" s="19"/>
      <c r="H17" s="18">
        <f t="shared" si="5"/>
        <v>0</v>
      </c>
      <c r="I17" s="2">
        <f t="shared" si="4"/>
        <v>0</v>
      </c>
      <c r="J17" s="26" t="str">
        <f t="shared" si="2"/>
        <v/>
      </c>
      <c r="K17" s="26"/>
      <c r="L17" s="55"/>
      <c r="M17" s="55"/>
    </row>
    <row r="18" spans="1:13">
      <c r="A18" s="12" t="str">
        <f t="shared" si="0"/>
        <v>mar</v>
      </c>
      <c r="B18" s="13">
        <f t="shared" si="3"/>
        <v>43782</v>
      </c>
      <c r="C18" s="16"/>
      <c r="D18" s="16"/>
      <c r="E18" s="17"/>
      <c r="F18" s="16"/>
      <c r="G18" s="16"/>
      <c r="H18" s="18">
        <f t="shared" si="5"/>
        <v>0</v>
      </c>
      <c r="I18" s="2">
        <f t="shared" si="4"/>
        <v>0</v>
      </c>
      <c r="J18" s="26" t="str">
        <f t="shared" si="2"/>
        <v/>
      </c>
    </row>
    <row r="19" spans="1:13">
      <c r="A19" s="12" t="str">
        <f t="shared" si="0"/>
        <v>mer</v>
      </c>
      <c r="B19" s="13">
        <f t="shared" si="3"/>
        <v>43783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4"/>
        <v>0</v>
      </c>
      <c r="J19" s="26" t="str">
        <f t="shared" si="2"/>
        <v/>
      </c>
    </row>
    <row r="20" spans="1:13">
      <c r="A20" s="12" t="str">
        <f t="shared" si="0"/>
        <v>jeu</v>
      </c>
      <c r="B20" s="13">
        <f t="shared" si="3"/>
        <v>43784</v>
      </c>
      <c r="C20" s="19"/>
      <c r="D20" s="19"/>
      <c r="E20" s="20"/>
      <c r="F20" s="19"/>
      <c r="G20" s="19"/>
      <c r="H20" s="18">
        <f t="shared" si="5"/>
        <v>0</v>
      </c>
      <c r="I20" s="2">
        <f t="shared" si="4"/>
        <v>0</v>
      </c>
      <c r="J20" s="26" t="str">
        <f t="shared" si="2"/>
        <v/>
      </c>
    </row>
    <row r="21" spans="1:13">
      <c r="A21" s="12" t="str">
        <f t="shared" si="0"/>
        <v>ven</v>
      </c>
      <c r="B21" s="13">
        <f t="shared" si="3"/>
        <v>43785</v>
      </c>
      <c r="C21" s="16"/>
      <c r="D21" s="16"/>
      <c r="E21" s="17"/>
      <c r="F21" s="16"/>
      <c r="G21" s="16"/>
      <c r="H21" s="18">
        <f t="shared" si="5"/>
        <v>0</v>
      </c>
      <c r="I21" s="2">
        <f t="shared" si="4"/>
        <v>0</v>
      </c>
      <c r="J21" s="26" t="str">
        <f t="shared" si="2"/>
        <v/>
      </c>
    </row>
    <row r="22" spans="1:13">
      <c r="A22" s="12" t="str">
        <f t="shared" si="0"/>
        <v>sam</v>
      </c>
      <c r="B22" s="13">
        <f t="shared" si="3"/>
        <v>43786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4"/>
        <v>0</v>
      </c>
      <c r="J22" s="26" t="str">
        <f t="shared" si="2"/>
        <v/>
      </c>
    </row>
    <row r="23" spans="1:13">
      <c r="A23" s="12" t="str">
        <f t="shared" si="0"/>
        <v>dim</v>
      </c>
      <c r="B23" s="13">
        <f t="shared" si="3"/>
        <v>43787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0</v>
      </c>
      <c r="J23" s="26">
        <f t="shared" si="2"/>
        <v>0</v>
      </c>
    </row>
    <row r="24" spans="1:13">
      <c r="A24" s="12" t="str">
        <f t="shared" si="0"/>
        <v>lun</v>
      </c>
      <c r="B24" s="13">
        <f t="shared" si="3"/>
        <v>43788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0</v>
      </c>
      <c r="J24" s="26" t="str">
        <f t="shared" si="2"/>
        <v/>
      </c>
      <c r="K24" s="26"/>
      <c r="L24" s="56"/>
      <c r="M24" s="55"/>
    </row>
    <row r="25" spans="1:13">
      <c r="A25" s="12" t="str">
        <f t="shared" si="0"/>
        <v>mar</v>
      </c>
      <c r="B25" s="13">
        <f t="shared" si="3"/>
        <v>43789</v>
      </c>
      <c r="C25" s="52"/>
      <c r="D25" s="52"/>
      <c r="E25" s="61"/>
      <c r="F25" s="52"/>
      <c r="G25" s="52"/>
      <c r="H25" s="18">
        <f t="shared" si="5"/>
        <v>0</v>
      </c>
      <c r="I25" s="2">
        <f t="shared" si="4"/>
        <v>0</v>
      </c>
      <c r="J25" s="26" t="str">
        <f t="shared" si="2"/>
        <v/>
      </c>
    </row>
    <row r="26" spans="1:13">
      <c r="A26" s="12" t="str">
        <f t="shared" si="0"/>
        <v>mer</v>
      </c>
      <c r="B26" s="13">
        <f t="shared" si="3"/>
        <v>43790</v>
      </c>
      <c r="C26" s="16"/>
      <c r="D26" s="16"/>
      <c r="E26" s="17"/>
      <c r="F26" s="16"/>
      <c r="G26" s="16"/>
      <c r="H26" s="18">
        <f t="shared" si="5"/>
        <v>0</v>
      </c>
      <c r="I26" s="2">
        <f t="shared" si="4"/>
        <v>0</v>
      </c>
      <c r="J26" s="26" t="str">
        <f t="shared" si="2"/>
        <v/>
      </c>
    </row>
    <row r="27" spans="1:13">
      <c r="A27" s="12" t="str">
        <f t="shared" si="0"/>
        <v>jeu</v>
      </c>
      <c r="B27" s="13">
        <f t="shared" si="3"/>
        <v>43791</v>
      </c>
      <c r="C27" s="16"/>
      <c r="D27" s="16"/>
      <c r="E27" s="17"/>
      <c r="F27" s="16"/>
      <c r="G27" s="16"/>
      <c r="H27" s="18">
        <f t="shared" si="5"/>
        <v>0</v>
      </c>
      <c r="I27" s="2">
        <f t="shared" si="4"/>
        <v>0</v>
      </c>
      <c r="J27" s="26" t="str">
        <f t="shared" si="2"/>
        <v/>
      </c>
    </row>
    <row r="28" spans="1:13">
      <c r="A28" s="12" t="str">
        <f t="shared" si="0"/>
        <v>ven</v>
      </c>
      <c r="B28" s="13">
        <f t="shared" si="3"/>
        <v>43792</v>
      </c>
      <c r="C28" s="16"/>
      <c r="D28" s="16"/>
      <c r="E28" s="17"/>
      <c r="F28" s="16"/>
      <c r="G28" s="16"/>
      <c r="H28" s="18">
        <f t="shared" si="5"/>
        <v>0</v>
      </c>
      <c r="I28" s="2">
        <f t="shared" si="4"/>
        <v>0</v>
      </c>
      <c r="J28" s="26" t="str">
        <f t="shared" si="2"/>
        <v/>
      </c>
    </row>
    <row r="29" spans="1:13">
      <c r="A29" s="12" t="str">
        <f t="shared" si="0"/>
        <v>sam</v>
      </c>
      <c r="B29" s="13">
        <f t="shared" si="3"/>
        <v>43793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6" t="str">
        <f t="shared" si="2"/>
        <v/>
      </c>
    </row>
    <row r="30" spans="1:13">
      <c r="A30" s="12" t="str">
        <f t="shared" si="0"/>
        <v>dim</v>
      </c>
      <c r="B30" s="13">
        <f t="shared" si="3"/>
        <v>43794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6">
        <f t="shared" si="2"/>
        <v>0</v>
      </c>
    </row>
    <row r="31" spans="1:13">
      <c r="A31" s="12" t="str">
        <f t="shared" si="0"/>
        <v>lun</v>
      </c>
      <c r="B31" s="13">
        <f t="shared" si="3"/>
        <v>43795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4"/>
        <v>0</v>
      </c>
      <c r="J31" s="26" t="str">
        <f t="shared" si="2"/>
        <v/>
      </c>
      <c r="K31" s="26"/>
      <c r="L31" s="56"/>
      <c r="M31" s="55"/>
    </row>
    <row r="32" spans="1:13">
      <c r="A32" s="12" t="str">
        <f t="shared" si="0"/>
        <v>mar</v>
      </c>
      <c r="B32" s="13">
        <f t="shared" si="3"/>
        <v>43796</v>
      </c>
      <c r="C32" s="16"/>
      <c r="D32" s="16"/>
      <c r="E32" s="17"/>
      <c r="F32" s="16"/>
      <c r="G32" s="16"/>
      <c r="H32" s="18">
        <f t="shared" si="5"/>
        <v>0</v>
      </c>
      <c r="I32" s="2">
        <f t="shared" si="4"/>
        <v>0</v>
      </c>
      <c r="J32" s="26" t="str">
        <f t="shared" si="2"/>
        <v/>
      </c>
    </row>
    <row r="33" spans="1:13">
      <c r="A33" s="12" t="str">
        <f t="shared" si="0"/>
        <v>mer</v>
      </c>
      <c r="B33" s="13">
        <f>B32+1</f>
        <v>43797</v>
      </c>
      <c r="C33" s="3"/>
      <c r="D33" s="3"/>
      <c r="E33" s="17"/>
      <c r="F33" s="3"/>
      <c r="G33" s="3"/>
      <c r="H33" s="18">
        <f t="shared" si="5"/>
        <v>0</v>
      </c>
      <c r="I33" s="2">
        <f t="shared" si="4"/>
        <v>0</v>
      </c>
      <c r="J33" s="26" t="str">
        <f t="shared" si="2"/>
        <v/>
      </c>
    </row>
    <row r="34" spans="1:13">
      <c r="A34" s="12" t="str">
        <f t="shared" si="0"/>
        <v>jeu</v>
      </c>
      <c r="B34" s="13">
        <f t="shared" si="3"/>
        <v>43798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4"/>
        <v>0</v>
      </c>
      <c r="J34" s="26" t="str">
        <f t="shared" si="2"/>
        <v/>
      </c>
    </row>
    <row r="35" spans="1:13" ht="15.75" thickBot="1">
      <c r="A35" s="21"/>
      <c r="B35" s="22"/>
      <c r="C35" s="23"/>
      <c r="D35" s="23"/>
      <c r="E35" s="40"/>
      <c r="F35" s="23"/>
      <c r="G35" s="23"/>
      <c r="H35" s="25"/>
      <c r="I35" s="2"/>
      <c r="J35" s="26"/>
      <c r="K35" s="16"/>
      <c r="M35" s="55"/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43"/>
    </row>
    <row r="37" spans="1:13">
      <c r="A37" s="3"/>
      <c r="B37" s="3"/>
      <c r="C37" s="3"/>
      <c r="D37" s="3"/>
      <c r="F37" s="3"/>
      <c r="G37" s="122" t="e">
        <f>J10+J17+J24+J31+J35</f>
        <v>#VALUE!</v>
      </c>
      <c r="H37" s="123"/>
      <c r="I37" s="123"/>
      <c r="J37" s="124"/>
      <c r="L37" s="152" t="e">
        <f>G37-G40</f>
        <v>#VALUE!</v>
      </c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  <c r="L38" s="153"/>
    </row>
    <row r="39" spans="1:13" ht="15.75" thickBot="1">
      <c r="A39" s="53"/>
      <c r="B39" s="3" t="s">
        <v>5</v>
      </c>
      <c r="C39" s="3"/>
      <c r="D39" s="3"/>
      <c r="F39" s="3"/>
      <c r="G39" s="3"/>
      <c r="H39" s="6"/>
      <c r="I39" s="1"/>
      <c r="J39" s="43"/>
    </row>
    <row r="40" spans="1:13">
      <c r="A40" s="3"/>
      <c r="B40" s="3"/>
      <c r="C40" s="3"/>
      <c r="D40" s="3"/>
      <c r="F40" s="3"/>
      <c r="G40" s="128">
        <f>K10+K17+K24+K31+K35</f>
        <v>0</v>
      </c>
      <c r="H40" s="129"/>
      <c r="I40" s="129"/>
      <c r="J40" s="130"/>
    </row>
    <row r="41" spans="1:13" ht="15.75" thickBot="1">
      <c r="A41" s="27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43"/>
    </row>
  </sheetData>
  <mergeCells count="5">
    <mergeCell ref="L37:L38"/>
    <mergeCell ref="A1:H1"/>
    <mergeCell ref="A2:C3"/>
    <mergeCell ref="G37:J38"/>
    <mergeCell ref="G40:J41"/>
  </mergeCells>
  <conditionalFormatting sqref="A6:G7 A8:B8 A9:G10 A11:C12 A13:H14 A15:C15 H15 A16:H16 A17:C18 H17:H18 E18:E19 A19:D19 F19:H19 A20:C20 H20 E21:E22 A21:D24 F21:H24 E24 A25:C25 H25 A26:D27 F26:H27 E26:E28 A28:C28 H28 A29:D35 F29:H35 E30:E34">
    <cfRule type="expression" dxfId="15" priority="16">
      <formula>($A6="sam")</formula>
    </cfRule>
    <cfRule type="expression" dxfId="14" priority="17">
      <formula>($A6="dim")</formula>
    </cfRule>
  </conditionalFormatting>
  <conditionalFormatting sqref="C5">
    <cfRule type="expression" dxfId="13" priority="13">
      <formula>($A5="sam")</formula>
    </cfRule>
    <cfRule type="expression" dxfId="12" priority="14">
      <formula>($A5="dim")</formula>
    </cfRule>
  </conditionalFormatting>
  <conditionalFormatting sqref="H5:H12">
    <cfRule type="expression" dxfId="11" priority="1">
      <formula>($A5="sam")</formula>
    </cfRule>
    <cfRule type="expression" dxfId="10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3247-4F63-430F-9E41-42D00F7DEF82}">
  <dimension ref="A1:M42"/>
  <sheetViews>
    <sheetView workbookViewId="0">
      <selection activeCell="H4" sqref="H4"/>
    </sheetView>
  </sheetViews>
  <sheetFormatPr baseColWidth="10" defaultRowHeight="15"/>
  <cols>
    <col min="5" max="5" width="3.7109375" customWidth="1"/>
  </cols>
  <sheetData>
    <row r="1" spans="1:13" ht="28.5">
      <c r="A1" s="120" t="s">
        <v>0</v>
      </c>
      <c r="B1" s="120"/>
      <c r="C1" s="120"/>
      <c r="D1" s="120"/>
      <c r="E1" s="120"/>
      <c r="F1" s="120"/>
      <c r="G1" s="120"/>
      <c r="H1" s="120"/>
      <c r="I1" s="1"/>
      <c r="J1" s="1"/>
    </row>
    <row r="2" spans="1:13">
      <c r="A2" s="121" t="s">
        <v>1</v>
      </c>
      <c r="B2" s="121"/>
      <c r="C2" s="121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>
      <c r="A3" s="121"/>
      <c r="B3" s="121"/>
      <c r="C3" s="121"/>
      <c r="D3" s="3"/>
      <c r="F3" s="4">
        <v>1</v>
      </c>
      <c r="G3" s="4">
        <v>12</v>
      </c>
      <c r="H3" s="5">
        <v>2023</v>
      </c>
      <c r="I3" s="1"/>
      <c r="J3" s="1"/>
    </row>
    <row r="4" spans="1:13" ht="15.75" thickBot="1">
      <c r="A4" s="3"/>
      <c r="B4" s="3"/>
      <c r="C4" s="3"/>
      <c r="D4" s="3"/>
      <c r="F4" s="3"/>
      <c r="G4" s="3"/>
      <c r="H4" s="6"/>
      <c r="I4" s="1"/>
      <c r="J4" s="1"/>
    </row>
    <row r="5" spans="1:13">
      <c r="A5" s="42" t="str">
        <f>TEXT(B5,"jjj")</f>
        <v>ven</v>
      </c>
      <c r="B5" s="41">
        <f>DATE(H3,G3,F3)</f>
        <v>43799</v>
      </c>
      <c r="C5" s="9"/>
      <c r="D5" s="9"/>
      <c r="E5" s="10"/>
      <c r="F5" s="9"/>
      <c r="G5" s="9"/>
      <c r="H5" s="48">
        <f t="shared" ref="H5:H11" si="0">(D5-C5)+(G5-F5)</f>
        <v>0</v>
      </c>
      <c r="I5" s="2">
        <f>H5</f>
        <v>0</v>
      </c>
      <c r="J5" s="2" t="str">
        <f>IF(A5="dim",I5,"")</f>
        <v/>
      </c>
    </row>
    <row r="6" spans="1:13">
      <c r="A6" s="12" t="str">
        <f t="shared" ref="A6:A35" si="1">TEXT(B6,"jjj")</f>
        <v>sam</v>
      </c>
      <c r="B6" s="13">
        <f>B5+1</f>
        <v>43800</v>
      </c>
      <c r="C6" s="16"/>
      <c r="D6" s="16"/>
      <c r="E6" s="17"/>
      <c r="F6" s="16"/>
      <c r="G6" s="16"/>
      <c r="H6" s="18">
        <f t="shared" si="0"/>
        <v>0</v>
      </c>
      <c r="I6" s="2">
        <f>IF(A6="lun",H6,H6+I5)</f>
        <v>0</v>
      </c>
      <c r="J6" s="2"/>
      <c r="K6" s="57"/>
    </row>
    <row r="7" spans="1:13">
      <c r="A7" s="12" t="str">
        <f t="shared" si="1"/>
        <v>dim</v>
      </c>
      <c r="B7" s="13">
        <f t="shared" ref="B7:B35" si="2">B6+1</f>
        <v>43801</v>
      </c>
      <c r="C7" s="16"/>
      <c r="D7" s="16"/>
      <c r="E7" s="17"/>
      <c r="F7" s="16"/>
      <c r="G7" s="16"/>
      <c r="H7" s="18">
        <f t="shared" si="0"/>
        <v>0</v>
      </c>
      <c r="I7" s="2">
        <f t="shared" ref="I7:I35" si="3">IF(A7="lun",H7,H7+I6)</f>
        <v>0</v>
      </c>
      <c r="J7" s="2">
        <f t="shared" ref="J7:J34" si="4">IF(A7="dim",I7,"")</f>
        <v>0</v>
      </c>
    </row>
    <row r="8" spans="1:13">
      <c r="A8" s="12" t="str">
        <f t="shared" si="1"/>
        <v>lun</v>
      </c>
      <c r="B8" s="13">
        <f t="shared" si="2"/>
        <v>43802</v>
      </c>
      <c r="C8" s="16"/>
      <c r="D8" s="16"/>
      <c r="E8" s="17"/>
      <c r="F8" s="16"/>
      <c r="G8" s="16"/>
      <c r="H8" s="18">
        <f t="shared" si="0"/>
        <v>0</v>
      </c>
      <c r="I8" s="2">
        <f t="shared" si="3"/>
        <v>0</v>
      </c>
      <c r="J8" s="2" t="str">
        <f t="shared" si="4"/>
        <v/>
      </c>
      <c r="K8" s="57">
        <v>0.58333333333333337</v>
      </c>
      <c r="L8" s="56"/>
    </row>
    <row r="9" spans="1:13">
      <c r="A9" s="12" t="str">
        <f t="shared" si="1"/>
        <v>mar</v>
      </c>
      <c r="B9" s="13">
        <f t="shared" si="2"/>
        <v>43803</v>
      </c>
      <c r="C9" s="16"/>
      <c r="D9" s="16"/>
      <c r="E9" s="17"/>
      <c r="F9" s="16"/>
      <c r="G9" s="16"/>
      <c r="H9" s="18">
        <f t="shared" si="0"/>
        <v>0</v>
      </c>
      <c r="I9" s="2">
        <f t="shared" si="3"/>
        <v>0</v>
      </c>
      <c r="J9" s="2" t="str">
        <f t="shared" si="4"/>
        <v/>
      </c>
    </row>
    <row r="10" spans="1:13">
      <c r="A10" s="12" t="str">
        <f t="shared" si="1"/>
        <v>mer</v>
      </c>
      <c r="B10" s="13">
        <f t="shared" si="2"/>
        <v>43804</v>
      </c>
      <c r="C10" s="16"/>
      <c r="D10" s="16"/>
      <c r="E10" s="17"/>
      <c r="F10" s="16"/>
      <c r="G10" s="16"/>
      <c r="H10" s="18">
        <f t="shared" si="0"/>
        <v>0</v>
      </c>
      <c r="I10" s="2">
        <f t="shared" si="3"/>
        <v>0</v>
      </c>
      <c r="J10" s="2" t="str">
        <f t="shared" si="4"/>
        <v/>
      </c>
    </row>
    <row r="11" spans="1:13">
      <c r="A11" s="12" t="str">
        <f t="shared" si="1"/>
        <v>jeu</v>
      </c>
      <c r="B11" s="13">
        <f t="shared" si="2"/>
        <v>43805</v>
      </c>
      <c r="C11" s="19"/>
      <c r="D11" s="19"/>
      <c r="E11" s="20"/>
      <c r="F11" s="19"/>
      <c r="G11" s="19"/>
      <c r="H11" s="18">
        <f t="shared" si="0"/>
        <v>0</v>
      </c>
      <c r="I11" s="2">
        <f t="shared" si="3"/>
        <v>0</v>
      </c>
      <c r="J11" s="2" t="str">
        <f t="shared" si="4"/>
        <v/>
      </c>
    </row>
    <row r="12" spans="1:13">
      <c r="A12" s="12" t="str">
        <f t="shared" si="1"/>
        <v>ven</v>
      </c>
      <c r="B12" s="13">
        <f t="shared" si="2"/>
        <v>43806</v>
      </c>
      <c r="C12" s="16"/>
      <c r="D12" s="16"/>
      <c r="E12" s="17"/>
      <c r="F12" s="16"/>
      <c r="G12" s="16"/>
      <c r="H12" s="18">
        <f t="shared" ref="H12:H35" si="5">(D12-C12)+(G12-F12)</f>
        <v>0</v>
      </c>
      <c r="I12" s="2">
        <f t="shared" si="3"/>
        <v>0</v>
      </c>
      <c r="J12" s="2" t="str">
        <f t="shared" si="4"/>
        <v/>
      </c>
    </row>
    <row r="13" spans="1:13">
      <c r="A13" s="12" t="str">
        <f t="shared" si="1"/>
        <v>sam</v>
      </c>
      <c r="B13" s="13">
        <f t="shared" si="2"/>
        <v>43807</v>
      </c>
      <c r="C13" s="19"/>
      <c r="D13" s="19"/>
      <c r="E13" s="20"/>
      <c r="F13" s="19"/>
      <c r="G13" s="19"/>
      <c r="H13" s="18">
        <f t="shared" si="5"/>
        <v>0</v>
      </c>
      <c r="I13" s="2">
        <f t="shared" si="3"/>
        <v>0</v>
      </c>
      <c r="J13" s="2" t="str">
        <f t="shared" si="4"/>
        <v/>
      </c>
    </row>
    <row r="14" spans="1:13">
      <c r="A14" s="12" t="str">
        <f t="shared" si="1"/>
        <v>dim</v>
      </c>
      <c r="B14" s="13">
        <f t="shared" si="2"/>
        <v>43808</v>
      </c>
      <c r="C14" s="16"/>
      <c r="D14" s="16"/>
      <c r="E14" s="17"/>
      <c r="F14" s="16"/>
      <c r="G14" s="16"/>
      <c r="H14" s="18">
        <f t="shared" si="5"/>
        <v>0</v>
      </c>
      <c r="I14" s="2">
        <f t="shared" si="3"/>
        <v>0</v>
      </c>
      <c r="J14" s="2">
        <f t="shared" si="4"/>
        <v>0</v>
      </c>
    </row>
    <row r="15" spans="1:13">
      <c r="A15" s="12" t="str">
        <f t="shared" si="1"/>
        <v>lun</v>
      </c>
      <c r="B15" s="13">
        <f t="shared" si="2"/>
        <v>43809</v>
      </c>
      <c r="C15" s="19"/>
      <c r="D15" s="20"/>
      <c r="E15" s="20"/>
      <c r="F15" s="20"/>
      <c r="G15" s="20"/>
      <c r="H15" s="18">
        <f t="shared" si="5"/>
        <v>0</v>
      </c>
      <c r="I15" s="2">
        <f t="shared" si="3"/>
        <v>0</v>
      </c>
      <c r="J15" s="2" t="str">
        <f t="shared" si="4"/>
        <v/>
      </c>
      <c r="K15" s="2">
        <v>1.4583333333333333</v>
      </c>
      <c r="L15" s="54"/>
      <c r="M15" s="54"/>
    </row>
    <row r="16" spans="1:13">
      <c r="A16" s="12" t="str">
        <f t="shared" si="1"/>
        <v>mar</v>
      </c>
      <c r="B16" s="13">
        <f t="shared" si="2"/>
        <v>43810</v>
      </c>
      <c r="C16" s="52"/>
      <c r="D16" s="52"/>
      <c r="E16" s="61"/>
      <c r="F16" s="52"/>
      <c r="G16" s="52"/>
      <c r="H16" s="18">
        <f t="shared" si="5"/>
        <v>0</v>
      </c>
      <c r="I16" s="2">
        <f t="shared" si="3"/>
        <v>0</v>
      </c>
      <c r="J16" s="2" t="str">
        <f t="shared" si="4"/>
        <v/>
      </c>
    </row>
    <row r="17" spans="1:13">
      <c r="A17" s="12" t="str">
        <f t="shared" si="1"/>
        <v>mer</v>
      </c>
      <c r="B17" s="13">
        <f t="shared" si="2"/>
        <v>43811</v>
      </c>
      <c r="C17" s="52"/>
      <c r="D17" s="52"/>
      <c r="E17" s="61"/>
      <c r="F17" s="52"/>
      <c r="G17" s="52"/>
      <c r="H17" s="18">
        <f t="shared" si="5"/>
        <v>0</v>
      </c>
      <c r="I17" s="2">
        <f t="shared" si="3"/>
        <v>0</v>
      </c>
      <c r="J17" s="2" t="str">
        <f t="shared" si="4"/>
        <v/>
      </c>
    </row>
    <row r="18" spans="1:13">
      <c r="A18" s="12" t="str">
        <f t="shared" si="1"/>
        <v>jeu</v>
      </c>
      <c r="B18" s="13">
        <f t="shared" si="2"/>
        <v>43812</v>
      </c>
      <c r="C18" s="16"/>
      <c r="D18" s="16"/>
      <c r="E18" s="17"/>
      <c r="F18" s="16"/>
      <c r="G18" s="16"/>
      <c r="H18" s="18">
        <f t="shared" si="5"/>
        <v>0</v>
      </c>
      <c r="I18" s="2">
        <f t="shared" si="3"/>
        <v>0</v>
      </c>
      <c r="J18" s="2" t="str">
        <f t="shared" si="4"/>
        <v/>
      </c>
    </row>
    <row r="19" spans="1:13">
      <c r="A19" s="12" t="str">
        <f t="shared" si="1"/>
        <v>ven</v>
      </c>
      <c r="B19" s="13">
        <f t="shared" si="2"/>
        <v>43813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3"/>
        <v>0</v>
      </c>
      <c r="J19" s="2" t="str">
        <f t="shared" si="4"/>
        <v/>
      </c>
    </row>
    <row r="20" spans="1:13">
      <c r="A20" s="12" t="str">
        <f t="shared" si="1"/>
        <v>sam</v>
      </c>
      <c r="B20" s="13">
        <f t="shared" si="2"/>
        <v>43814</v>
      </c>
      <c r="C20" s="16"/>
      <c r="D20" s="16"/>
      <c r="E20" s="17"/>
      <c r="F20" s="16"/>
      <c r="G20" s="16"/>
      <c r="H20" s="18">
        <f t="shared" si="5"/>
        <v>0</v>
      </c>
      <c r="I20" s="2">
        <f t="shared" si="3"/>
        <v>0</v>
      </c>
      <c r="J20" s="2" t="str">
        <f t="shared" si="4"/>
        <v/>
      </c>
    </row>
    <row r="21" spans="1:13">
      <c r="A21" s="12" t="str">
        <f t="shared" si="1"/>
        <v>dim</v>
      </c>
      <c r="B21" s="13">
        <f t="shared" si="2"/>
        <v>43815</v>
      </c>
      <c r="C21" s="16"/>
      <c r="D21" s="3"/>
      <c r="E21" s="17"/>
      <c r="F21" s="3"/>
      <c r="G21" s="3"/>
      <c r="H21" s="18">
        <f t="shared" si="5"/>
        <v>0</v>
      </c>
      <c r="I21" s="2">
        <f t="shared" si="3"/>
        <v>0</v>
      </c>
      <c r="J21" s="2">
        <f t="shared" si="4"/>
        <v>0</v>
      </c>
    </row>
    <row r="22" spans="1:13">
      <c r="A22" s="12" t="str">
        <f t="shared" si="1"/>
        <v>lun</v>
      </c>
      <c r="B22" s="13">
        <f t="shared" si="2"/>
        <v>43816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3"/>
        <v>0</v>
      </c>
      <c r="J22" s="2" t="str">
        <f t="shared" si="4"/>
        <v/>
      </c>
      <c r="K22" s="2">
        <v>1.4583333333333333</v>
      </c>
      <c r="L22" s="54"/>
      <c r="M22" s="54"/>
    </row>
    <row r="23" spans="1:13">
      <c r="A23" s="12" t="str">
        <f t="shared" si="1"/>
        <v>mar</v>
      </c>
      <c r="B23" s="13">
        <f t="shared" si="2"/>
        <v>43817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3"/>
        <v>0</v>
      </c>
      <c r="J23" s="2" t="str">
        <f t="shared" si="4"/>
        <v/>
      </c>
      <c r="K23" s="58"/>
    </row>
    <row r="24" spans="1:13">
      <c r="A24" s="12" t="str">
        <f t="shared" si="1"/>
        <v>mer</v>
      </c>
      <c r="B24" s="13">
        <f t="shared" si="2"/>
        <v>43818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3"/>
        <v>0</v>
      </c>
      <c r="J24" s="2" t="str">
        <f t="shared" si="4"/>
        <v/>
      </c>
    </row>
    <row r="25" spans="1:13">
      <c r="A25" s="12" t="str">
        <f t="shared" si="1"/>
        <v>jeu</v>
      </c>
      <c r="B25" s="13">
        <f t="shared" si="2"/>
        <v>43819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3"/>
        <v>0</v>
      </c>
      <c r="J25" s="2" t="str">
        <f t="shared" si="4"/>
        <v/>
      </c>
    </row>
    <row r="26" spans="1:13">
      <c r="A26" s="12" t="str">
        <f t="shared" si="1"/>
        <v>ven</v>
      </c>
      <c r="B26" s="13">
        <f t="shared" si="2"/>
        <v>43820</v>
      </c>
      <c r="C26" s="3"/>
      <c r="D26" s="3"/>
      <c r="E26" s="17"/>
      <c r="F26" s="3"/>
      <c r="G26" s="3"/>
      <c r="H26" s="18">
        <f t="shared" si="5"/>
        <v>0</v>
      </c>
      <c r="I26" s="2">
        <f t="shared" si="3"/>
        <v>0</v>
      </c>
      <c r="J26" s="2" t="str">
        <f t="shared" si="4"/>
        <v/>
      </c>
    </row>
    <row r="27" spans="1:13">
      <c r="A27" s="12" t="str">
        <f t="shared" si="1"/>
        <v>sam</v>
      </c>
      <c r="B27" s="13">
        <f t="shared" si="2"/>
        <v>43821</v>
      </c>
      <c r="C27" s="3"/>
      <c r="D27" s="3"/>
      <c r="E27" s="17"/>
      <c r="F27" s="3"/>
      <c r="G27" s="3"/>
      <c r="H27" s="18">
        <f t="shared" si="5"/>
        <v>0</v>
      </c>
      <c r="I27" s="2">
        <f t="shared" si="3"/>
        <v>0</v>
      </c>
      <c r="J27" s="2" t="str">
        <f t="shared" si="4"/>
        <v/>
      </c>
    </row>
    <row r="28" spans="1:13">
      <c r="A28" s="12" t="str">
        <f t="shared" si="1"/>
        <v>dim</v>
      </c>
      <c r="B28" s="13">
        <f t="shared" si="2"/>
        <v>43822</v>
      </c>
      <c r="C28" s="19"/>
      <c r="D28" s="20"/>
      <c r="E28" s="20"/>
      <c r="F28" s="20"/>
      <c r="G28" s="20"/>
      <c r="H28" s="18">
        <f t="shared" si="5"/>
        <v>0</v>
      </c>
      <c r="I28" s="2">
        <f t="shared" si="3"/>
        <v>0</v>
      </c>
      <c r="J28" s="2">
        <f t="shared" si="4"/>
        <v>0</v>
      </c>
    </row>
    <row r="29" spans="1:13">
      <c r="A29" s="12" t="str">
        <f t="shared" si="1"/>
        <v>lun</v>
      </c>
      <c r="B29" s="13">
        <f t="shared" si="2"/>
        <v>43823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3"/>
        <v>0</v>
      </c>
      <c r="J29" s="2" t="str">
        <f t="shared" si="4"/>
        <v/>
      </c>
      <c r="K29" s="2">
        <v>1.4583333333333333</v>
      </c>
      <c r="L29" s="54"/>
      <c r="M29" s="54"/>
    </row>
    <row r="30" spans="1:13">
      <c r="A30" s="12" t="str">
        <f t="shared" si="1"/>
        <v>mar</v>
      </c>
      <c r="B30" s="13">
        <f t="shared" si="2"/>
        <v>43824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3"/>
        <v>0</v>
      </c>
      <c r="J30" s="2" t="str">
        <f t="shared" si="4"/>
        <v/>
      </c>
    </row>
    <row r="31" spans="1:13">
      <c r="A31" s="12" t="str">
        <f t="shared" si="1"/>
        <v>mer</v>
      </c>
      <c r="B31" s="13">
        <f t="shared" si="2"/>
        <v>43825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3"/>
        <v>0</v>
      </c>
      <c r="J31" s="2" t="str">
        <f t="shared" si="4"/>
        <v/>
      </c>
    </row>
    <row r="32" spans="1:13">
      <c r="A32" s="12" t="str">
        <f t="shared" si="1"/>
        <v>jeu</v>
      </c>
      <c r="B32" s="13">
        <f t="shared" si="2"/>
        <v>43826</v>
      </c>
      <c r="C32" s="16"/>
      <c r="D32" s="16"/>
      <c r="E32" s="17"/>
      <c r="F32" s="16"/>
      <c r="G32" s="16"/>
      <c r="H32" s="18">
        <f t="shared" si="5"/>
        <v>0</v>
      </c>
      <c r="I32" s="2">
        <f t="shared" si="3"/>
        <v>0</v>
      </c>
      <c r="J32" s="2" t="str">
        <f t="shared" si="4"/>
        <v/>
      </c>
    </row>
    <row r="33" spans="1:13">
      <c r="A33" s="12" t="str">
        <f t="shared" si="1"/>
        <v>ven</v>
      </c>
      <c r="B33" s="13">
        <f>B32+1</f>
        <v>43827</v>
      </c>
      <c r="C33" s="16"/>
      <c r="D33" s="16"/>
      <c r="E33" s="17"/>
      <c r="F33" s="16"/>
      <c r="G33" s="16"/>
      <c r="H33" s="18">
        <f t="shared" si="5"/>
        <v>0</v>
      </c>
      <c r="I33" s="2">
        <f t="shared" si="3"/>
        <v>0</v>
      </c>
      <c r="J33" s="2" t="str">
        <f t="shared" si="4"/>
        <v/>
      </c>
    </row>
    <row r="34" spans="1:13">
      <c r="A34" s="12" t="str">
        <f t="shared" si="1"/>
        <v>sam</v>
      </c>
      <c r="B34" s="13">
        <f t="shared" si="2"/>
        <v>43828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3"/>
        <v>0</v>
      </c>
      <c r="J34" s="2" t="str">
        <f t="shared" si="4"/>
        <v/>
      </c>
    </row>
    <row r="35" spans="1:13" ht="15.75" thickBot="1">
      <c r="A35" s="21" t="str">
        <f t="shared" si="1"/>
        <v>dim</v>
      </c>
      <c r="B35" s="22">
        <f t="shared" si="2"/>
        <v>43829</v>
      </c>
      <c r="C35" s="23"/>
      <c r="D35" s="23"/>
      <c r="E35" s="40"/>
      <c r="F35" s="23"/>
      <c r="G35" s="23"/>
      <c r="H35" s="25">
        <f t="shared" si="5"/>
        <v>0</v>
      </c>
      <c r="I35" s="2">
        <f t="shared" si="3"/>
        <v>0</v>
      </c>
      <c r="J35" s="2">
        <f>I35</f>
        <v>0</v>
      </c>
      <c r="K35" s="2">
        <v>1.4583333333333333</v>
      </c>
      <c r="L35" s="57"/>
      <c r="M35" s="54"/>
    </row>
    <row r="36" spans="1:13" ht="15.75" thickBot="1">
      <c r="A36" s="3"/>
      <c r="B36" s="3"/>
      <c r="C36" s="3"/>
      <c r="D36" s="3"/>
      <c r="F36" s="3"/>
      <c r="G36" s="3"/>
      <c r="H36" s="6"/>
      <c r="I36" s="1"/>
      <c r="J36" s="1"/>
    </row>
    <row r="37" spans="1:13">
      <c r="A37" s="3"/>
      <c r="B37" s="3"/>
      <c r="C37" s="3"/>
      <c r="D37" s="3"/>
      <c r="F37" s="3"/>
      <c r="G37" s="122">
        <f>SUM(J5:J35)</f>
        <v>0</v>
      </c>
      <c r="H37" s="123"/>
      <c r="I37" s="123"/>
      <c r="J37" s="124"/>
    </row>
    <row r="38" spans="1:13" ht="15.75" thickBot="1">
      <c r="A38" s="3"/>
      <c r="B38" s="3"/>
      <c r="C38" s="3"/>
      <c r="D38" s="3"/>
      <c r="F38" s="3"/>
      <c r="G38" s="125"/>
      <c r="H38" s="126"/>
      <c r="I38" s="126"/>
      <c r="J38" s="127"/>
    </row>
    <row r="39" spans="1:13" ht="15.75" thickBot="1">
      <c r="A39" s="27"/>
      <c r="B39" s="3" t="s">
        <v>5</v>
      </c>
      <c r="C39" s="3"/>
      <c r="D39" s="3"/>
      <c r="F39" s="3"/>
      <c r="G39" s="3"/>
      <c r="H39" s="6"/>
      <c r="I39" s="1"/>
      <c r="J39" s="1"/>
    </row>
    <row r="40" spans="1:13">
      <c r="A40" s="3"/>
      <c r="B40" s="3"/>
      <c r="C40" s="3"/>
      <c r="D40" s="3"/>
      <c r="F40" s="3"/>
      <c r="G40" s="128">
        <f>G37-L37</f>
        <v>0</v>
      </c>
      <c r="H40" s="129"/>
      <c r="I40" s="129"/>
      <c r="J40" s="130"/>
    </row>
    <row r="41" spans="1:13" ht="15.75" thickBot="1">
      <c r="A41" s="28"/>
      <c r="B41" s="3" t="s">
        <v>6</v>
      </c>
      <c r="C41" s="3"/>
      <c r="D41" s="3"/>
      <c r="F41" s="3"/>
      <c r="G41" s="131"/>
      <c r="H41" s="132"/>
      <c r="I41" s="132"/>
      <c r="J41" s="133"/>
    </row>
    <row r="42" spans="1:13">
      <c r="A42" s="3"/>
      <c r="B42" s="3"/>
      <c r="C42" s="3"/>
      <c r="D42" s="3"/>
      <c r="F42" s="3"/>
      <c r="G42" s="3"/>
      <c r="H42" s="6"/>
      <c r="I42" s="1"/>
      <c r="J42" s="1"/>
    </row>
  </sheetData>
  <mergeCells count="4">
    <mergeCell ref="A1:H1"/>
    <mergeCell ref="A2:C3"/>
    <mergeCell ref="G37:J38"/>
    <mergeCell ref="G40:J41"/>
  </mergeCells>
  <conditionalFormatting sqref="A6:G10 A11:C11 A12:H12 A13:C13 H13 A14:H14 A15:C16 H15:H18 A17:B17 A18:C18 A19:H27 A28:C28 H28 A29:H35">
    <cfRule type="expression" dxfId="9" priority="16">
      <formula>($A6="sam")</formula>
    </cfRule>
    <cfRule type="expression" dxfId="8" priority="17">
      <formula>($A6="dim")</formula>
    </cfRule>
  </conditionalFormatting>
  <conditionalFormatting sqref="C5:D5">
    <cfRule type="expression" dxfId="7" priority="10">
      <formula>($A5="sam")</formula>
    </cfRule>
    <cfRule type="expression" dxfId="6" priority="11">
      <formula>($A5="dim")</formula>
    </cfRule>
  </conditionalFormatting>
  <conditionalFormatting sqref="F5:G5">
    <cfRule type="expression" dxfId="5" priority="4">
      <formula>($A5="sam")</formula>
    </cfRule>
    <cfRule type="expression" dxfId="4" priority="5">
      <formula>($A5="dim")</formula>
    </cfRule>
  </conditionalFormatting>
  <conditionalFormatting sqref="H5:H11">
    <cfRule type="expression" dxfId="3" priority="1">
      <formula>($A5="sam")</formula>
    </cfRule>
    <cfRule type="expression" dxfId="2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Model</vt:lpstr>
      <vt:lpstr>Janvier</vt:lpstr>
      <vt:lpstr>Fevrier</vt:lpstr>
      <vt:lpstr>Mars</vt:lpstr>
      <vt:lpstr>Avril</vt:lpstr>
      <vt:lpstr>Heures Sup</vt:lpstr>
      <vt:lpstr>Feuil1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Botrel Christophe</dc:creator>
  <cp:lastModifiedBy>Geoffrey VUILLEMARD</cp:lastModifiedBy>
  <dcterms:created xsi:type="dcterms:W3CDTF">2015-06-05T18:19:34Z</dcterms:created>
  <dcterms:modified xsi:type="dcterms:W3CDTF">2023-08-02T05:58:50Z</dcterms:modified>
</cp:coreProperties>
</file>