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L:\C\CONSERVATOIRE\Action culturelle\_Saisons\Saison 22-23\sauvegardes tableau saison\"/>
    </mc:Choice>
  </mc:AlternateContent>
  <bookViews>
    <workbookView xWindow="0" yWindow="0" windowWidth="23040" windowHeight="7170" activeTab="2"/>
  </bookViews>
  <sheets>
    <sheet name="PROJETS 22-23" sheetId="3" r:id="rId1"/>
    <sheet name="FICHES SYNTHESE" sheetId="2" r:id="rId2"/>
    <sheet name="PLANNING SAISON 22-23" sheetId="4" r:id="rId3"/>
  </sheets>
  <definedNames>
    <definedName name="_xlnm._FilterDatabase" localSheetId="0" hidden="1">'PROJETS 22-23'!$A$2:$B$2</definedName>
    <definedName name="_xlnm.Print_Area" localSheetId="1">'FICHES SYNTHESE'!$A$1:$G$46</definedName>
    <definedName name="_xlnm.Print_Area" localSheetId="2">'PLANNING SAISON 22-23'!$B$1:$D$346</definedName>
  </definedNames>
  <calcPr calcId="162913"/>
</workbook>
</file>

<file path=xl/calcChain.xml><?xml version="1.0" encoding="utf-8"?>
<calcChain xmlns="http://schemas.openxmlformats.org/spreadsheetml/2006/main">
  <c r="AG53" i="3" l="1"/>
  <c r="AR53" i="3"/>
  <c r="AS53" i="3" l="1"/>
  <c r="B14" i="2"/>
  <c r="B21" i="2"/>
  <c r="F14" i="2"/>
  <c r="C14" i="2"/>
  <c r="B6" i="2"/>
  <c r="E2" i="2"/>
  <c r="E6" i="2"/>
  <c r="B2" i="2"/>
  <c r="F2" i="2"/>
  <c r="E32" i="2"/>
  <c r="F45" i="2"/>
  <c r="B44" i="2"/>
  <c r="B35" i="2"/>
  <c r="E21" i="2"/>
  <c r="B32" i="2"/>
  <c r="E27" i="2"/>
  <c r="B27" i="2"/>
  <c r="AC54" i="3" l="1"/>
  <c r="AD54" i="3"/>
  <c r="AD58" i="3" s="1"/>
  <c r="AE54" i="3"/>
  <c r="AE58" i="3" s="1"/>
  <c r="AF54" i="3"/>
  <c r="AF58" i="3" s="1"/>
  <c r="AH54" i="3"/>
  <c r="AH58" i="3" s="1"/>
  <c r="AI54" i="3"/>
  <c r="AI58" i="3" s="1"/>
  <c r="AJ54" i="3"/>
  <c r="AJ58" i="3" s="1"/>
  <c r="AK54" i="3"/>
  <c r="AK58" i="3" s="1"/>
  <c r="AL54" i="3"/>
  <c r="AL58" i="3" s="1"/>
  <c r="AM54" i="3"/>
  <c r="AM58" i="3" s="1"/>
  <c r="AN54" i="3"/>
  <c r="AN58" i="3" s="1"/>
  <c r="AO54" i="3"/>
  <c r="AO58" i="3" s="1"/>
  <c r="AP54" i="3"/>
  <c r="AP58" i="3" s="1"/>
  <c r="AQ54" i="3"/>
  <c r="AQ58" i="3" s="1"/>
  <c r="AB54" i="3"/>
  <c r="C82" i="2"/>
  <c r="B78" i="2"/>
  <c r="F51" i="2"/>
  <c r="E73" i="2"/>
  <c r="C51" i="2"/>
  <c r="F55" i="2"/>
  <c r="F82" i="2"/>
  <c r="F37" i="2"/>
  <c r="B68" i="2"/>
  <c r="C63" i="2"/>
  <c r="F57" i="2"/>
  <c r="C84" i="2"/>
  <c r="B73" i="2"/>
  <c r="E68" i="2"/>
  <c r="F35" i="2"/>
  <c r="F61" i="2"/>
  <c r="C55" i="2"/>
  <c r="C61" i="2"/>
  <c r="A2" i="2"/>
  <c r="C57" i="2"/>
  <c r="E78" i="2"/>
  <c r="AG54" i="3" l="1"/>
  <c r="AG58" i="3" s="1"/>
  <c r="AR54" i="3"/>
  <c r="AR58" i="3" s="1"/>
  <c r="F39" i="2"/>
  <c r="AS54" i="3" l="1"/>
  <c r="AS58" i="3" s="1"/>
</calcChain>
</file>

<file path=xl/sharedStrings.xml><?xml version="1.0" encoding="utf-8"?>
<sst xmlns="http://schemas.openxmlformats.org/spreadsheetml/2006/main" count="621" uniqueCount="223">
  <si>
    <t>Nom(s) intervenant(s)</t>
  </si>
  <si>
    <t>Profession(s) intervenant(s)</t>
  </si>
  <si>
    <t>Fonction(s) intervenant(s), dans le cadre de ce projet.</t>
  </si>
  <si>
    <t>Coordonnées intervenant(s)</t>
  </si>
  <si>
    <t>Nombre d'heures d’intervention à rémunérer</t>
  </si>
  <si>
    <t>Mars 2022</t>
  </si>
  <si>
    <t>Décembre 2022-Janvier 2023</t>
  </si>
  <si>
    <t>septembre/octobre 2022</t>
  </si>
  <si>
    <t>Mars /avril 2023</t>
  </si>
  <si>
    <t>Mars ou avril 2023</t>
  </si>
  <si>
    <t>28-29-30-(répétitions) - 1er octobre concert(s)</t>
  </si>
  <si>
    <t>Dernier Trimestre 2022</t>
  </si>
  <si>
    <t>Mai 2023 avec quelques dates en début d’année à définir plus tard</t>
  </si>
  <si>
    <t>15-30 juin 2023</t>
  </si>
  <si>
    <t>mars avril 2023</t>
  </si>
  <si>
    <t>Une déambulation fin Mars début avril, un concert le 15 Avril après midi et le spectacle au mois de juin 2023.</t>
  </si>
  <si>
    <t>janvier-Février 2023</t>
  </si>
  <si>
    <t>2-3-4 décembre 2022</t>
  </si>
  <si>
    <t>novembre-décembre 2022</t>
  </si>
  <si>
    <t>Un samedi en Mars 2023 (11, 18 ou 25)</t>
  </si>
  <si>
    <t>26/11/22</t>
  </si>
  <si>
    <t>2/02</t>
  </si>
  <si>
    <t>fin juin/début juillet</t>
  </si>
  <si>
    <t>fin mai-début juin23</t>
  </si>
  <si>
    <t xml:space="preserve">Printemps </t>
  </si>
  <si>
    <t xml:space="preserve">Juste avant vacances de noël ou janvier fevrier </t>
  </si>
  <si>
    <t>Nuit des conservatoires/ semaine examens  du 30 Mai au 4 juin 2023</t>
  </si>
  <si>
    <t>Octobre/ Novembre et Janvier/Février</t>
  </si>
  <si>
    <t>Juin 2023</t>
  </si>
  <si>
    <t>Jeudi 24 Novembre où Vendredi 25 novembre ou Mardi 22 novembre</t>
  </si>
  <si>
    <t>Janvier 2023</t>
  </si>
  <si>
    <t>avril-juin 2023</t>
  </si>
  <si>
    <t>6-9 décembre 2022 / 9-12 mai 2023 Concert 11 mai à Tours</t>
  </si>
  <si>
    <t xml:space="preserve">septembre à janvier </t>
  </si>
  <si>
    <t xml:space="preserve">15 et 16 mai 2023 </t>
  </si>
  <si>
    <t>mars, mai et juin 2023, avec possible représentation en juin 2023 au sein de la Semaine de la Danse : les jeudis 16/03, 23/03, 30/03, 25/05, 01/06 et 08/06 de 16h à 18h ainsi que deux samedis de 10h à 17h (pause de 13h à 14h) les 25/03 et 03/06</t>
  </si>
  <si>
    <t xml:space="preserve">mi-juin 2023 </t>
  </si>
  <si>
    <t>Premier weekend du mois de juin à confirmer (3 juin à confirmer)</t>
  </si>
  <si>
    <t>Du 5 au 10 décembre 2022</t>
  </si>
  <si>
    <t>l'exposition Boucher est du 4/11/22 au 30/01/23</t>
  </si>
  <si>
    <t>15 octobre 2022</t>
  </si>
  <si>
    <t>Dimanche 11 juin 2023</t>
  </si>
  <si>
    <t>8 Octobre 2022</t>
  </si>
  <si>
    <t>samedi 4 février 2023</t>
  </si>
  <si>
    <t>Période de travail de septembre à Mai.
Période de restitution à partir d’avant les vacances d’avril</t>
  </si>
  <si>
    <t>Période de travail de septembre à janvier.
3 Week end de travail :
Samedi 1er octobre : 10h/12h
Samedi 26 novembre : 14h/18h
Samedi 21 janvier : 14h/18h
- Période de restitution de fin janvier (nuit du Conservatoire ?) à début février (scolaire ? + partenariat culturel ?)</t>
  </si>
  <si>
    <t>TOTAL DEPENSE RH</t>
  </si>
  <si>
    <t>TOTAL DEPENSES CRR</t>
  </si>
  <si>
    <t>TOTAL PROJET
(DRH +CRR)</t>
  </si>
  <si>
    <t>N°</t>
  </si>
  <si>
    <t>Titre</t>
  </si>
  <si>
    <t>Référent projet</t>
  </si>
  <si>
    <t>Référent Conseil Péda.</t>
  </si>
  <si>
    <t>Idée de départ</t>
  </si>
  <si>
    <t>Participants</t>
  </si>
  <si>
    <t>Autre(s) enseignant(s) concérné(s) :</t>
  </si>
  <si>
    <t>Classe(s) concérnée(s) :</t>
  </si>
  <si>
    <t>Cadre</t>
  </si>
  <si>
    <t xml:space="preserve">Période de restitution envisagée </t>
  </si>
  <si>
    <t>Lieux envisagé</t>
  </si>
  <si>
    <t>Partenariat</t>
  </si>
  <si>
    <t>Partenariat(s) visé(s) :</t>
  </si>
  <si>
    <t>Intervenant envisagé (artiste, pédagogue, technicien) :</t>
  </si>
  <si>
    <t>Budget</t>
  </si>
  <si>
    <t>Besoins techniques (son/lumière/vidéo) :</t>
  </si>
  <si>
    <t>Mise à dispo/location d’instruments spécifiques :</t>
  </si>
  <si>
    <t>Total dépenses CRR</t>
  </si>
  <si>
    <t>Total dépenses RH</t>
  </si>
  <si>
    <t>,</t>
  </si>
  <si>
    <t>BILAN</t>
  </si>
  <si>
    <t>Date effective du projet :</t>
  </si>
  <si>
    <t>Lieu effectif de réstitution :</t>
  </si>
  <si>
    <t>Classes impliquées :</t>
  </si>
  <si>
    <t>Effectif précis des élèves impliqués :</t>
  </si>
  <si>
    <t>Nb élèves majeur :</t>
  </si>
  <si>
    <t>Nb élève mineurs :</t>
  </si>
  <si>
    <t>Billeterie :</t>
  </si>
  <si>
    <t>Nombre de reservations :</t>
  </si>
  <si>
    <t>Nombre de spéctateurs :</t>
  </si>
  <si>
    <t>BILAN ARTISTIQUE</t>
  </si>
  <si>
    <t>Points positifs :</t>
  </si>
  <si>
    <t>Difficultées rencontrées /pistes d'amélioration :</t>
  </si>
  <si>
    <t>BILAN PEDAGOGIQUE</t>
  </si>
  <si>
    <t>BILAN LOGISTIQUE</t>
  </si>
  <si>
    <t>BILAN BUDGETAIRE</t>
  </si>
  <si>
    <t>Somme prévue :</t>
  </si>
  <si>
    <t>Dépenses globales :</t>
  </si>
  <si>
    <t>Commentaire :</t>
  </si>
  <si>
    <t>Période/date visée</t>
  </si>
  <si>
    <t>Lieu souhaité</t>
  </si>
  <si>
    <t xml:space="preserve">Descriptif synthétique du projet </t>
  </si>
  <si>
    <t>Arguments pédagogique et artistique</t>
  </si>
  <si>
    <t xml:space="preserve">Porteur du projet </t>
  </si>
  <si>
    <t>Nom du référent au conseil pédagogique</t>
  </si>
  <si>
    <t>Autre(s) professeur(s) impliqué(s)</t>
  </si>
  <si>
    <t>Classe(s) concernée(s)</t>
  </si>
  <si>
    <t>début avril 23</t>
  </si>
  <si>
    <t>mi juin 23</t>
  </si>
  <si>
    <t>mi-décembre22</t>
  </si>
  <si>
    <t>N° de projet</t>
  </si>
  <si>
    <t>A FAIRE</t>
  </si>
  <si>
    <t>DETAILS PROJETS</t>
  </si>
  <si>
    <t>REFERENTS</t>
  </si>
  <si>
    <t>Nb approximatif d'élèves</t>
  </si>
  <si>
    <t>Besoins techniques</t>
  </si>
  <si>
    <t>BUDGET</t>
  </si>
  <si>
    <t>courant mars 2023</t>
  </si>
  <si>
    <t>à voir avec le GTT</t>
  </si>
  <si>
    <t>Avril (2 semaines après les vacances) à juillet</t>
  </si>
  <si>
    <t>Dépenses envisagées (estimation) :</t>
  </si>
  <si>
    <t>Dépenses envisagées (estimation)</t>
  </si>
  <si>
    <t>Tri chrono</t>
  </si>
  <si>
    <t>Heure spectacle</t>
  </si>
  <si>
    <t>CALENDRIER</t>
  </si>
  <si>
    <t>Lieu retenu</t>
  </si>
  <si>
    <t>commentaires</t>
  </si>
  <si>
    <t>LIEUX</t>
  </si>
  <si>
    <t>INTERVENANT</t>
  </si>
  <si>
    <t>TITRE</t>
  </si>
  <si>
    <t>ELEVES</t>
  </si>
  <si>
    <t>LOGISTIQUE</t>
  </si>
  <si>
    <t>avant les vacances de février 2023 (fin janvier-début février)</t>
  </si>
  <si>
    <t>Validation</t>
  </si>
  <si>
    <t>Conseil pédagogique 07/06/22</t>
  </si>
  <si>
    <t>Avis du Conseil Pédagogique du 07/06/22</t>
  </si>
  <si>
    <t xml:space="preserve">Validation : </t>
  </si>
  <si>
    <t>Descriptif du projet:</t>
  </si>
  <si>
    <t>Arguments pédagogique et artistique :</t>
  </si>
  <si>
    <t>Nombre approximatif 
d'élèves envisagés :</t>
  </si>
  <si>
    <t>COUT TOTAL PROJET</t>
  </si>
  <si>
    <t>avis conseil pédagogique</t>
  </si>
  <si>
    <t>26/11/2022</t>
  </si>
  <si>
    <t>budget voté</t>
  </si>
  <si>
    <t>budget dépensé (prévisionnel)</t>
  </si>
  <si>
    <t>budget restant</t>
  </si>
  <si>
    <t>Type projet</t>
  </si>
  <si>
    <t>Projet Spé</t>
  </si>
  <si>
    <t>dernier vendredi de janvier</t>
  </si>
  <si>
    <t>Date retenue</t>
  </si>
  <si>
    <t>Liste des instruments</t>
  </si>
  <si>
    <t>projet 1</t>
  </si>
  <si>
    <t>projet 2</t>
  </si>
  <si>
    <t>projet 3</t>
  </si>
  <si>
    <t>projet 4</t>
  </si>
  <si>
    <t>projet 5</t>
  </si>
  <si>
    <t>projet 6</t>
  </si>
  <si>
    <t>projet 7</t>
  </si>
  <si>
    <t>projet 8</t>
  </si>
  <si>
    <t>projet 9</t>
  </si>
  <si>
    <t>projet 10</t>
  </si>
  <si>
    <t>projet 11</t>
  </si>
  <si>
    <t>projet 12</t>
  </si>
  <si>
    <t>projet 13</t>
  </si>
  <si>
    <t>projet 14</t>
  </si>
  <si>
    <t>projet 15</t>
  </si>
  <si>
    <t>projet 16</t>
  </si>
  <si>
    <t>projet 17</t>
  </si>
  <si>
    <t>projet 18</t>
  </si>
  <si>
    <t>projet 19</t>
  </si>
  <si>
    <t>projet 20</t>
  </si>
  <si>
    <t>projet 21</t>
  </si>
  <si>
    <t>projet 22</t>
  </si>
  <si>
    <t>projet 23</t>
  </si>
  <si>
    <t>projet 24</t>
  </si>
  <si>
    <t>projet 25</t>
  </si>
  <si>
    <t>projet 26</t>
  </si>
  <si>
    <t>projet 27</t>
  </si>
  <si>
    <t>projet 28</t>
  </si>
  <si>
    <t>projet 29</t>
  </si>
  <si>
    <t>projet 30</t>
  </si>
  <si>
    <t>projet 31</t>
  </si>
  <si>
    <t>projet 32</t>
  </si>
  <si>
    <t>projet 33</t>
  </si>
  <si>
    <t>projet 34</t>
  </si>
  <si>
    <t>projet 35</t>
  </si>
  <si>
    <t>projet 36</t>
  </si>
  <si>
    <t>projet 37</t>
  </si>
  <si>
    <t>projet 38</t>
  </si>
  <si>
    <t>projet 39</t>
  </si>
  <si>
    <t>projet 40</t>
  </si>
  <si>
    <t>projet 41</t>
  </si>
  <si>
    <t>projet 42</t>
  </si>
  <si>
    <t>projet 43</t>
  </si>
  <si>
    <t>projet 44</t>
  </si>
  <si>
    <t>projet 45</t>
  </si>
  <si>
    <t>projet 46</t>
  </si>
  <si>
    <t>projet 47</t>
  </si>
  <si>
    <t>projet 48</t>
  </si>
  <si>
    <t>projet 49</t>
  </si>
  <si>
    <t>projet 50</t>
  </si>
  <si>
    <t xml:space="preserve">
VACATION A</t>
  </si>
  <si>
    <t xml:space="preserve">
VACATION B</t>
  </si>
  <si>
    <t xml:space="preserve">
GUSO</t>
  </si>
  <si>
    <t xml:space="preserve">
DRH - SDE</t>
  </si>
  <si>
    <t>MASTERCLASS</t>
  </si>
  <si>
    <t xml:space="preserve">
factures</t>
  </si>
  <si>
    <t xml:space="preserve">
achat  partitions</t>
  </si>
  <si>
    <t xml:space="preserve">
loc immo (salles)</t>
  </si>
  <si>
    <t>location mobilière (instruments, partition)</t>
  </si>
  <si>
    <t>transport (bus)</t>
  </si>
  <si>
    <t>sécurité - vigipirate</t>
  </si>
  <si>
    <t>annonces et insertions</t>
  </si>
  <si>
    <t>conception artistique</t>
  </si>
  <si>
    <t>cat &amp; imprimés</t>
  </si>
  <si>
    <t>achat tissus (danse)</t>
  </si>
  <si>
    <t>L</t>
  </si>
  <si>
    <t>D</t>
  </si>
  <si>
    <t>S</t>
  </si>
  <si>
    <t>V</t>
  </si>
  <si>
    <t>J</t>
  </si>
  <si>
    <t>M</t>
  </si>
  <si>
    <t>JUILLET</t>
  </si>
  <si>
    <t>JUIN</t>
  </si>
  <si>
    <t>MAI</t>
  </si>
  <si>
    <t>AVRIL</t>
  </si>
  <si>
    <t>MARS</t>
  </si>
  <si>
    <t>FEVRIER</t>
  </si>
  <si>
    <t>JANVIER</t>
  </si>
  <si>
    <t>DECEMBRE</t>
  </si>
  <si>
    <t>NOVEMBRE</t>
  </si>
  <si>
    <t>OCTOBRE</t>
  </si>
  <si>
    <t>SEPTEMBRE</t>
  </si>
  <si>
    <t>SAISON 22-23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</si>
</sst>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6" formatCode="#,##0\ &quot;€&quot;;[Red]\-#,##0\ &quot;€&quot;"/>
    <numFmt numFmtId="44" formatCode="_-* #,##0.00\ &quot;€&quot;_-;\-* #,##0.00\ &quot;€&quot;_-;_-* &quot;-&quot;??\ &quot;€&quot;_-;_-@_-"/>
    <numFmt numFmtId="164" formatCode="[$-F800]dddd\,\ mmmm\ dd\,\ yyyy"/>
    <numFmt numFmtId="165" formatCode="_-* #,##0.00\ [$€-40C]_-;\-* #,##0.00\ [$€-40C]_-;_-* &quot;-&quot;??\ [$€-40C]_-;_-@_-"/>
  </numFmts>
  <fonts count="58" x14ac:knownFonts="1">
    <font>
      <sz val="10"/>
      <color rgb="FF000000"/>
      <name val="Arial"/>
      <scheme val="minor"/>
    </font>
    <font>
      <sz val="11"/>
      <color theme="1"/>
      <name val="Arial"/>
      <family val="2"/>
      <scheme val="minor"/>
    </font>
    <font>
      <sz val="10"/>
      <color theme="1"/>
      <name val="Arial"/>
      <family val="2"/>
      <scheme val="minor"/>
    </font>
    <font>
      <sz val="10"/>
      <color rgb="FF000000"/>
      <name val="Arial"/>
      <family val="2"/>
      <scheme val="minor"/>
    </font>
    <font>
      <sz val="12"/>
      <color theme="1"/>
      <name val="Arial"/>
      <family val="2"/>
      <scheme val="minor"/>
    </font>
    <font>
      <sz val="12"/>
      <color rgb="FF000000"/>
      <name val="Arial"/>
      <family val="2"/>
      <scheme val="minor"/>
    </font>
    <font>
      <sz val="10"/>
      <color rgb="FF000000"/>
      <name val="Arial"/>
      <family val="2"/>
      <scheme val="minor"/>
    </font>
    <font>
      <b/>
      <sz val="12"/>
      <color theme="1"/>
      <name val="Arial"/>
      <family val="2"/>
      <scheme val="minor"/>
    </font>
    <font>
      <b/>
      <i/>
      <sz val="12"/>
      <color theme="1"/>
      <name val="Arial"/>
      <family val="2"/>
    </font>
    <font>
      <sz val="10"/>
      <color theme="1"/>
      <name val="Arial"/>
      <family val="2"/>
      <scheme val="minor"/>
    </font>
    <font>
      <i/>
      <sz val="11"/>
      <color theme="1"/>
      <name val="Arial"/>
      <family val="2"/>
      <scheme val="minor"/>
    </font>
    <font>
      <b/>
      <u/>
      <sz val="16"/>
      <color theme="1"/>
      <name val="Arial"/>
      <family val="2"/>
      <scheme val="minor"/>
    </font>
    <font>
      <b/>
      <sz val="16"/>
      <color theme="1"/>
      <name val="Arial"/>
      <family val="2"/>
    </font>
    <font>
      <sz val="20"/>
      <color theme="1"/>
      <name val="Arial Rounded MT Bold"/>
      <family val="2"/>
    </font>
    <font>
      <sz val="12"/>
      <color theme="1"/>
      <name val="Arial"/>
      <family val="2"/>
    </font>
    <font>
      <sz val="16"/>
      <color theme="1"/>
      <name val="Rockwell"/>
      <family val="1"/>
    </font>
    <font>
      <b/>
      <sz val="16"/>
      <color theme="1"/>
      <name val="Arial"/>
      <family val="2"/>
      <scheme val="minor"/>
    </font>
    <font>
      <b/>
      <sz val="20"/>
      <color theme="1"/>
      <name val="Arial"/>
      <family val="2"/>
      <scheme val="minor"/>
    </font>
    <font>
      <b/>
      <u/>
      <sz val="14"/>
      <color theme="1"/>
      <name val="Arial"/>
      <family val="2"/>
    </font>
    <font>
      <sz val="11"/>
      <color theme="1"/>
      <name val="Arial"/>
      <family val="2"/>
    </font>
    <font>
      <b/>
      <sz val="20"/>
      <color theme="0"/>
      <name val="Arial"/>
      <family val="2"/>
      <scheme val="minor"/>
    </font>
    <font>
      <b/>
      <sz val="16"/>
      <color theme="0" tint="-0.14999847407452621"/>
      <name val="Arial"/>
      <family val="2"/>
      <scheme val="minor"/>
    </font>
    <font>
      <b/>
      <u/>
      <sz val="16"/>
      <color theme="1"/>
      <name val="Arial"/>
      <family val="2"/>
    </font>
    <font>
      <sz val="14"/>
      <color theme="1"/>
      <name val="Arial"/>
      <family val="2"/>
    </font>
    <font>
      <b/>
      <sz val="14"/>
      <color theme="1"/>
      <name val="Arial"/>
      <family val="2"/>
      <scheme val="minor"/>
    </font>
    <font>
      <b/>
      <u/>
      <sz val="14"/>
      <color theme="1"/>
      <name val="Arial"/>
      <family val="2"/>
      <scheme val="minor"/>
    </font>
    <font>
      <b/>
      <i/>
      <sz val="18"/>
      <color theme="0"/>
      <name val="Arial"/>
      <family val="2"/>
    </font>
    <font>
      <b/>
      <i/>
      <sz val="18"/>
      <color theme="1"/>
      <name val="Arial"/>
      <family val="2"/>
    </font>
    <font>
      <sz val="14"/>
      <color theme="1"/>
      <name val="Arial"/>
      <family val="2"/>
      <scheme val="minor"/>
    </font>
    <font>
      <b/>
      <sz val="11"/>
      <color theme="1"/>
      <name val="Arial"/>
      <family val="2"/>
      <scheme val="minor"/>
    </font>
    <font>
      <b/>
      <sz val="12"/>
      <color rgb="FF000000"/>
      <name val="Arial"/>
      <family val="2"/>
      <scheme val="minor"/>
    </font>
    <font>
      <sz val="12"/>
      <color theme="0"/>
      <name val="Arial"/>
      <family val="2"/>
      <scheme val="minor"/>
    </font>
    <font>
      <b/>
      <i/>
      <sz val="14"/>
      <color rgb="FF000000"/>
      <name val="Arial"/>
      <family val="2"/>
      <scheme val="minor"/>
    </font>
    <font>
      <sz val="14"/>
      <color rgb="FF000000"/>
      <name val="Arial"/>
      <family val="2"/>
      <scheme val="minor"/>
    </font>
    <font>
      <b/>
      <i/>
      <sz val="14"/>
      <color theme="4" tint="0.79998168889431442"/>
      <name val="Arial"/>
      <family val="2"/>
      <scheme val="minor"/>
    </font>
    <font>
      <sz val="10"/>
      <color theme="4" tint="0.79998168889431442"/>
      <name val="Arial"/>
      <family val="2"/>
      <scheme val="minor"/>
    </font>
    <font>
      <sz val="12"/>
      <color theme="4" tint="0.79998168889431442"/>
      <name val="Arial"/>
      <family val="2"/>
      <scheme val="minor"/>
    </font>
    <font>
      <b/>
      <i/>
      <sz val="12"/>
      <color theme="1"/>
      <name val="Arial"/>
      <family val="2"/>
      <scheme val="minor"/>
    </font>
    <font>
      <b/>
      <i/>
      <sz val="14"/>
      <color theme="1"/>
      <name val="Arial"/>
      <family val="2"/>
      <scheme val="minor"/>
    </font>
    <font>
      <b/>
      <sz val="10"/>
      <color theme="1"/>
      <name val="Arial"/>
      <family val="2"/>
      <scheme val="minor"/>
    </font>
    <font>
      <b/>
      <sz val="10"/>
      <color rgb="FF000000"/>
      <name val="Arial"/>
      <family val="2"/>
      <scheme val="minor"/>
    </font>
    <font>
      <b/>
      <i/>
      <sz val="14"/>
      <color theme="0"/>
      <name val="Arial"/>
      <family val="2"/>
      <scheme val="minor"/>
    </font>
    <font>
      <b/>
      <sz val="18"/>
      <color rgb="FFFF0000"/>
      <name val="Arial"/>
      <family val="2"/>
      <scheme val="minor"/>
    </font>
    <font>
      <b/>
      <sz val="16"/>
      <color rgb="FFFF0000"/>
      <name val="Arial"/>
      <family val="2"/>
    </font>
    <font>
      <b/>
      <sz val="12"/>
      <color theme="1"/>
      <name val="Arial"/>
      <family val="2"/>
    </font>
    <font>
      <b/>
      <sz val="12"/>
      <color rgb="FFFF0000"/>
      <name val="Arial"/>
      <family val="2"/>
      <scheme val="minor"/>
    </font>
    <font>
      <b/>
      <i/>
      <sz val="12"/>
      <color rgb="FF000000"/>
      <name val="Arial"/>
      <family val="2"/>
      <scheme val="minor"/>
    </font>
    <font>
      <sz val="10"/>
      <name val="Arial"/>
      <family val="2"/>
      <scheme val="minor"/>
    </font>
    <font>
      <b/>
      <i/>
      <sz val="12"/>
      <color theme="1" tint="0.34998626667073579"/>
      <name val="Arial"/>
      <family val="2"/>
      <scheme val="minor"/>
    </font>
    <font>
      <b/>
      <i/>
      <u val="singleAccounting"/>
      <sz val="16"/>
      <color theme="1" tint="0.34998626667073579"/>
      <name val="Arial"/>
      <family val="2"/>
      <scheme val="minor"/>
    </font>
    <font>
      <b/>
      <i/>
      <sz val="14"/>
      <color theme="1" tint="0.34998626667073579"/>
      <name val="Arial"/>
      <family val="2"/>
      <scheme val="minor"/>
    </font>
    <font>
      <b/>
      <i/>
      <sz val="14"/>
      <name val="Arial"/>
      <family val="2"/>
      <scheme val="minor"/>
    </font>
    <font>
      <sz val="11"/>
      <color indexed="8"/>
      <name val="Calibri"/>
      <family val="2"/>
    </font>
    <font>
      <b/>
      <sz val="18"/>
      <color indexed="8"/>
      <name val="Calibri"/>
      <family val="2"/>
    </font>
    <font>
      <i/>
      <sz val="12"/>
      <color indexed="8"/>
      <name val="Calibri"/>
      <family val="2"/>
    </font>
    <font>
      <b/>
      <i/>
      <sz val="12"/>
      <color indexed="8"/>
      <name val="Calibri"/>
      <family val="2"/>
    </font>
    <font>
      <b/>
      <sz val="11"/>
      <color indexed="8"/>
      <name val="Calibri"/>
      <family val="2"/>
    </font>
    <font>
      <sz val="16"/>
      <color theme="1" tint="4.9989318521683403E-2"/>
      <name val="Bauhaus 93"/>
      <family val="5"/>
    </font>
  </fonts>
  <fills count="25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8B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8"/>
      </patternFill>
    </fill>
  </fills>
  <borders count="3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medium">
        <color indexed="64"/>
      </right>
      <top style="thin">
        <color indexed="8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64"/>
      </bottom>
      <diagonal/>
    </border>
    <border>
      <left style="medium">
        <color indexed="64"/>
      </left>
      <right style="thin">
        <color indexed="8"/>
      </right>
      <top/>
      <bottom style="medium">
        <color indexed="64"/>
      </bottom>
      <diagonal/>
    </border>
    <border>
      <left style="thin">
        <color indexed="8"/>
      </left>
      <right style="medium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thin">
        <color indexed="8"/>
      </right>
      <top/>
      <bottom/>
      <diagonal/>
    </border>
    <border>
      <left style="thin">
        <color indexed="8"/>
      </left>
      <right style="medium">
        <color indexed="64"/>
      </right>
      <top style="medium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64"/>
      </top>
      <bottom style="thin">
        <color indexed="8"/>
      </bottom>
      <diagonal/>
    </border>
    <border>
      <left style="medium">
        <color indexed="64"/>
      </left>
      <right style="thin">
        <color indexed="8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8"/>
      </bottom>
      <diagonal/>
    </border>
    <border>
      <left/>
      <right/>
      <top style="medium">
        <color indexed="64"/>
      </top>
      <bottom style="thin">
        <color indexed="8"/>
      </bottom>
      <diagonal/>
    </border>
    <border>
      <left/>
      <right style="thin">
        <color indexed="8"/>
      </right>
      <top/>
      <bottom style="medium">
        <color indexed="64"/>
      </bottom>
      <diagonal/>
    </border>
    <border>
      <left style="thin">
        <color indexed="8"/>
      </left>
      <right/>
      <top style="medium">
        <color indexed="64"/>
      </top>
      <bottom style="thin">
        <color indexed="8"/>
      </bottom>
      <diagonal/>
    </border>
  </borders>
  <cellStyleXfs count="4">
    <xf numFmtId="0" fontId="0" fillId="0" borderId="0"/>
    <xf numFmtId="44" fontId="6" fillId="0" borderId="0" applyFont="0" applyFill="0" applyBorder="0" applyAlignment="0" applyProtection="0"/>
    <xf numFmtId="0" fontId="1" fillId="0" borderId="0"/>
    <xf numFmtId="0" fontId="52" fillId="0" borderId="0" applyFill="0" applyProtection="0"/>
  </cellStyleXfs>
  <cellXfs count="322">
    <xf numFmtId="0" fontId="0" fillId="0" borderId="0" xfId="0" applyFont="1" applyAlignment="1"/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 wrapText="1"/>
    </xf>
    <xf numFmtId="0" fontId="0" fillId="0" borderId="0" xfId="0" applyFont="1" applyAlignment="1">
      <alignment horizontal="left" vertical="center"/>
    </xf>
    <xf numFmtId="0" fontId="0" fillId="0" borderId="0" xfId="0" applyFont="1" applyAlignment="1">
      <alignment horizontal="left" vertical="center" wrapText="1"/>
    </xf>
    <xf numFmtId="0" fontId="0" fillId="0" borderId="0" xfId="0" applyFont="1" applyAlignment="1">
      <alignment horizontal="left" vertical="top" wrapText="1"/>
    </xf>
    <xf numFmtId="0" fontId="5" fillId="0" borderId="0" xfId="0" applyFont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 wrapText="1"/>
    </xf>
    <xf numFmtId="0" fontId="4" fillId="3" borderId="3" xfId="0" applyFont="1" applyFill="1" applyBorder="1" applyAlignment="1">
      <alignment horizontal="center" vertical="center" wrapText="1"/>
    </xf>
    <xf numFmtId="0" fontId="4" fillId="7" borderId="3" xfId="0" applyFont="1" applyFill="1" applyBorder="1" applyAlignment="1">
      <alignment horizontal="center" vertical="center" wrapText="1"/>
    </xf>
    <xf numFmtId="0" fontId="4" fillId="4" borderId="3" xfId="0" applyFont="1" applyFill="1" applyBorder="1" applyAlignment="1">
      <alignment horizontal="center" vertical="center" wrapText="1"/>
    </xf>
    <xf numFmtId="0" fontId="4" fillId="5" borderId="3" xfId="0" applyFont="1" applyFill="1" applyBorder="1" applyAlignment="1">
      <alignment horizontal="center" vertical="center" wrapText="1"/>
    </xf>
    <xf numFmtId="0" fontId="4" fillId="6" borderId="3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left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left" vertical="top" wrapText="1"/>
    </xf>
    <xf numFmtId="0" fontId="0" fillId="0" borderId="1" xfId="0" applyFont="1" applyBorder="1" applyAlignment="1">
      <alignment horizontal="left" vertical="center" wrapText="1"/>
    </xf>
    <xf numFmtId="0" fontId="2" fillId="0" borderId="1" xfId="0" applyFont="1" applyBorder="1" applyAlignment="1">
      <alignment horizontal="center" vertical="top" wrapText="1"/>
    </xf>
    <xf numFmtId="0" fontId="2" fillId="0" borderId="8" xfId="0" applyFont="1" applyBorder="1" applyAlignment="1">
      <alignment horizontal="left" vertical="center" wrapText="1"/>
    </xf>
    <xf numFmtId="0" fontId="2" fillId="0" borderId="8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left" vertical="top" wrapText="1"/>
    </xf>
    <xf numFmtId="44" fontId="0" fillId="0" borderId="0" xfId="1" applyFont="1" applyAlignment="1">
      <alignment horizontal="center" vertical="center"/>
    </xf>
    <xf numFmtId="0" fontId="8" fillId="0" borderId="15" xfId="2" applyFont="1" applyBorder="1" applyAlignment="1" applyProtection="1">
      <alignment horizontal="center" vertical="center"/>
    </xf>
    <xf numFmtId="0" fontId="1" fillId="9" borderId="0" xfId="2" applyFill="1" applyProtection="1"/>
    <xf numFmtId="0" fontId="10" fillId="0" borderId="15" xfId="2" applyFont="1" applyBorder="1" applyAlignment="1" applyProtection="1">
      <alignment horizontal="right" vertical="center"/>
    </xf>
    <xf numFmtId="0" fontId="1" fillId="0" borderId="0" xfId="2" applyProtection="1"/>
    <xf numFmtId="0" fontId="11" fillId="7" borderId="16" xfId="2" applyFont="1" applyFill="1" applyBorder="1" applyAlignment="1" applyProtection="1">
      <alignment horizontal="center" vertical="center"/>
    </xf>
    <xf numFmtId="0" fontId="12" fillId="10" borderId="17" xfId="2" applyFont="1" applyFill="1" applyBorder="1" applyAlignment="1" applyProtection="1">
      <alignment horizontal="center" vertical="center" wrapText="1"/>
    </xf>
    <xf numFmtId="0" fontId="13" fillId="10" borderId="19" xfId="2" applyFont="1" applyFill="1" applyBorder="1" applyAlignment="1" applyProtection="1">
      <alignment vertical="center"/>
    </xf>
    <xf numFmtId="0" fontId="15" fillId="10" borderId="20" xfId="2" applyFont="1" applyFill="1" applyBorder="1" applyAlignment="1" applyProtection="1">
      <alignment vertical="center" wrapText="1"/>
    </xf>
    <xf numFmtId="0" fontId="16" fillId="7" borderId="21" xfId="2" applyFont="1" applyFill="1" applyBorder="1" applyAlignment="1" applyProtection="1">
      <alignment horizontal="center" vertical="center"/>
    </xf>
    <xf numFmtId="0" fontId="1" fillId="11" borderId="10" xfId="2" applyFill="1" applyBorder="1" applyProtection="1"/>
    <xf numFmtId="0" fontId="1" fillId="11" borderId="7" xfId="2" applyFill="1" applyBorder="1" applyProtection="1"/>
    <xf numFmtId="0" fontId="18" fillId="0" borderId="9" xfId="2" applyFont="1" applyBorder="1" applyAlignment="1" applyProtection="1">
      <alignment vertical="center"/>
    </xf>
    <xf numFmtId="0" fontId="19" fillId="0" borderId="7" xfId="2" applyFont="1" applyBorder="1" applyAlignment="1" applyProtection="1">
      <alignment vertical="center"/>
    </xf>
    <xf numFmtId="0" fontId="1" fillId="11" borderId="13" xfId="2" applyFill="1" applyBorder="1" applyProtection="1"/>
    <xf numFmtId="0" fontId="19" fillId="11" borderId="12" xfId="2" applyFont="1" applyFill="1" applyBorder="1" applyAlignment="1" applyProtection="1">
      <alignment vertical="center"/>
    </xf>
    <xf numFmtId="0" fontId="1" fillId="0" borderId="0" xfId="2" applyAlignment="1" applyProtection="1">
      <alignment vertical="center"/>
    </xf>
    <xf numFmtId="0" fontId="19" fillId="11" borderId="12" xfId="2" applyFont="1" applyFill="1" applyBorder="1" applyProtection="1"/>
    <xf numFmtId="0" fontId="19" fillId="11" borderId="10" xfId="2" applyFont="1" applyFill="1" applyBorder="1" applyProtection="1"/>
    <xf numFmtId="0" fontId="19" fillId="11" borderId="0" xfId="2" applyFont="1" applyFill="1" applyBorder="1" applyProtection="1"/>
    <xf numFmtId="0" fontId="19" fillId="11" borderId="14" xfId="2" applyFont="1" applyFill="1" applyBorder="1" applyProtection="1"/>
    <xf numFmtId="0" fontId="1" fillId="11" borderId="14" xfId="2" applyFill="1" applyBorder="1" applyProtection="1"/>
    <xf numFmtId="0" fontId="19" fillId="11" borderId="2" xfId="2" applyFont="1" applyFill="1" applyBorder="1" applyProtection="1"/>
    <xf numFmtId="0" fontId="19" fillId="0" borderId="0" xfId="2" applyFont="1" applyProtection="1"/>
    <xf numFmtId="0" fontId="19" fillId="0" borderId="0" xfId="2" applyFont="1" applyAlignment="1" applyProtection="1">
      <alignment wrapText="1"/>
    </xf>
    <xf numFmtId="0" fontId="19" fillId="12" borderId="0" xfId="2" applyFont="1" applyFill="1" applyBorder="1" applyProtection="1"/>
    <xf numFmtId="0" fontId="19" fillId="12" borderId="12" xfId="2" applyFont="1" applyFill="1" applyBorder="1" applyProtection="1"/>
    <xf numFmtId="0" fontId="18" fillId="0" borderId="9" xfId="2" applyFont="1" applyFill="1" applyBorder="1" applyAlignment="1" applyProtection="1">
      <alignment vertical="top"/>
    </xf>
    <xf numFmtId="0" fontId="18" fillId="0" borderId="9" xfId="2" applyFont="1" applyFill="1" applyBorder="1" applyAlignment="1" applyProtection="1">
      <alignment horizontal="left" vertical="center"/>
    </xf>
    <xf numFmtId="0" fontId="19" fillId="12" borderId="14" xfId="2" applyFont="1" applyFill="1" applyBorder="1" applyProtection="1"/>
    <xf numFmtId="0" fontId="19" fillId="12" borderId="2" xfId="2" applyFont="1" applyFill="1" applyBorder="1" applyProtection="1"/>
    <xf numFmtId="0" fontId="21" fillId="0" borderId="0" xfId="2" applyFont="1" applyFill="1" applyBorder="1" applyAlignment="1" applyProtection="1">
      <alignment horizontal="center" vertical="center" textRotation="90"/>
    </xf>
    <xf numFmtId="0" fontId="19" fillId="0" borderId="0" xfId="2" applyFont="1" applyFill="1" applyBorder="1" applyProtection="1"/>
    <xf numFmtId="0" fontId="19" fillId="11" borderId="7" xfId="2" applyFont="1" applyFill="1" applyBorder="1" applyProtection="1"/>
    <xf numFmtId="0" fontId="1" fillId="0" borderId="0" xfId="2" applyFill="1" applyBorder="1" applyProtection="1"/>
    <xf numFmtId="0" fontId="1" fillId="0" borderId="0" xfId="2" applyFill="1" applyProtection="1"/>
    <xf numFmtId="0" fontId="19" fillId="12" borderId="10" xfId="2" applyFont="1" applyFill="1" applyBorder="1" applyProtection="1"/>
    <xf numFmtId="0" fontId="19" fillId="12" borderId="7" xfId="2" applyFont="1" applyFill="1" applyBorder="1" applyProtection="1"/>
    <xf numFmtId="0" fontId="18" fillId="0" borderId="6" xfId="2" applyFont="1" applyFill="1" applyBorder="1" applyAlignment="1" applyProtection="1">
      <alignment vertical="center"/>
    </xf>
    <xf numFmtId="0" fontId="7" fillId="0" borderId="0" xfId="2" applyFont="1" applyFill="1" applyBorder="1" applyAlignment="1" applyProtection="1">
      <alignment horizontal="center" vertical="center" textRotation="90"/>
    </xf>
    <xf numFmtId="0" fontId="19" fillId="11" borderId="0" xfId="2" applyFont="1" applyFill="1" applyBorder="1" applyAlignment="1" applyProtection="1">
      <alignment vertical="center"/>
    </xf>
    <xf numFmtId="0" fontId="18" fillId="0" borderId="9" xfId="2" applyFont="1" applyFill="1" applyBorder="1" applyProtection="1"/>
    <xf numFmtId="0" fontId="19" fillId="0" borderId="7" xfId="2" applyFont="1" applyFill="1" applyBorder="1" applyProtection="1"/>
    <xf numFmtId="0" fontId="22" fillId="0" borderId="8" xfId="2" applyFont="1" applyFill="1" applyBorder="1" applyAlignment="1" applyProtection="1">
      <alignment horizontal="center" vertical="top"/>
    </xf>
    <xf numFmtId="0" fontId="1" fillId="12" borderId="14" xfId="2" applyFill="1" applyBorder="1" applyProtection="1"/>
    <xf numFmtId="0" fontId="1" fillId="12" borderId="2" xfId="2" applyFill="1" applyBorder="1" applyProtection="1"/>
    <xf numFmtId="0" fontId="20" fillId="0" borderId="0" xfId="2" applyFont="1" applyFill="1" applyBorder="1" applyAlignment="1" applyProtection="1">
      <alignment horizontal="center" vertical="center" textRotation="90"/>
    </xf>
    <xf numFmtId="0" fontId="1" fillId="13" borderId="0" xfId="2" applyFill="1" applyProtection="1"/>
    <xf numFmtId="0" fontId="18" fillId="13" borderId="5" xfId="2" applyFont="1" applyFill="1" applyBorder="1" applyAlignment="1" applyProtection="1">
      <alignment horizontal="center" vertical="top"/>
    </xf>
    <xf numFmtId="0" fontId="18" fillId="13" borderId="0" xfId="2" applyFont="1" applyFill="1" applyBorder="1" applyAlignment="1" applyProtection="1">
      <alignment horizontal="center" vertical="top"/>
    </xf>
    <xf numFmtId="0" fontId="1" fillId="13" borderId="0" xfId="2" applyFill="1" applyAlignment="1" applyProtection="1">
      <alignment vertical="center"/>
    </xf>
    <xf numFmtId="0" fontId="1" fillId="15" borderId="9" xfId="2" applyFill="1" applyBorder="1" applyProtection="1"/>
    <xf numFmtId="0" fontId="1" fillId="15" borderId="10" xfId="2" applyFill="1" applyBorder="1" applyProtection="1"/>
    <xf numFmtId="0" fontId="1" fillId="15" borderId="7" xfId="2" applyFill="1" applyBorder="1" applyProtection="1"/>
    <xf numFmtId="0" fontId="1" fillId="15" borderId="11" xfId="2" applyFill="1" applyBorder="1" applyProtection="1"/>
    <xf numFmtId="0" fontId="1" fillId="0" borderId="5" xfId="2" applyBorder="1" applyAlignment="1" applyProtection="1">
      <alignment horizontal="left" vertical="center"/>
    </xf>
    <xf numFmtId="0" fontId="1" fillId="0" borderId="0" xfId="2" applyBorder="1" applyProtection="1"/>
    <xf numFmtId="0" fontId="1" fillId="15" borderId="12" xfId="2" applyFill="1" applyBorder="1" applyProtection="1"/>
    <xf numFmtId="0" fontId="1" fillId="15" borderId="4" xfId="2" applyFill="1" applyBorder="1" applyProtection="1"/>
    <xf numFmtId="0" fontId="1" fillId="15" borderId="14" xfId="2" applyFill="1" applyBorder="1" applyProtection="1"/>
    <xf numFmtId="0" fontId="1" fillId="15" borderId="2" xfId="2" applyFill="1" applyBorder="1" applyProtection="1"/>
    <xf numFmtId="0" fontId="1" fillId="12" borderId="9" xfId="2" applyFill="1" applyBorder="1" applyProtection="1"/>
    <xf numFmtId="0" fontId="1" fillId="12" borderId="10" xfId="2" applyFill="1" applyBorder="1" applyProtection="1"/>
    <xf numFmtId="0" fontId="1" fillId="12" borderId="7" xfId="2" applyFill="1" applyBorder="1" applyProtection="1"/>
    <xf numFmtId="0" fontId="1" fillId="12" borderId="11" xfId="2" applyFill="1" applyBorder="1" applyProtection="1"/>
    <xf numFmtId="0" fontId="1" fillId="0" borderId="5" xfId="2" applyFill="1" applyBorder="1" applyAlignment="1" applyProtection="1">
      <alignment horizontal="left" vertical="center" wrapText="1"/>
    </xf>
    <xf numFmtId="0" fontId="1" fillId="12" borderId="0" xfId="2" applyFill="1" applyBorder="1" applyProtection="1"/>
    <xf numFmtId="0" fontId="18" fillId="0" borderId="6" xfId="2" applyFont="1" applyFill="1" applyBorder="1" applyAlignment="1" applyProtection="1">
      <alignment vertical="center" wrapText="1"/>
    </xf>
    <xf numFmtId="0" fontId="1" fillId="0" borderId="5" xfId="2" applyFill="1" applyBorder="1" applyAlignment="1" applyProtection="1">
      <alignment horizontal="left" vertical="center"/>
    </xf>
    <xf numFmtId="0" fontId="1" fillId="12" borderId="12" xfId="2" applyFill="1" applyBorder="1" applyProtection="1"/>
    <xf numFmtId="0" fontId="1" fillId="12" borderId="4" xfId="2" applyFill="1" applyBorder="1" applyProtection="1"/>
    <xf numFmtId="0" fontId="1" fillId="15" borderId="0" xfId="2" applyFill="1" applyBorder="1" applyProtection="1"/>
    <xf numFmtId="0" fontId="1" fillId="0" borderId="7" xfId="2" applyFill="1" applyBorder="1" applyProtection="1"/>
    <xf numFmtId="0" fontId="1" fillId="0" borderId="7" xfId="2" applyFill="1" applyBorder="1" applyAlignment="1" applyProtection="1">
      <alignment horizontal="left" vertical="center" wrapText="1"/>
    </xf>
    <xf numFmtId="0" fontId="1" fillId="15" borderId="0" xfId="2" applyFill="1" applyBorder="1" applyAlignment="1" applyProtection="1">
      <alignment horizontal="left" vertical="center"/>
    </xf>
    <xf numFmtId="0" fontId="1" fillId="0" borderId="7" xfId="2" applyFill="1" applyBorder="1" applyAlignment="1" applyProtection="1">
      <alignment horizontal="left" vertical="center"/>
    </xf>
    <xf numFmtId="0" fontId="1" fillId="15" borderId="22" xfId="2" applyFill="1" applyBorder="1" applyProtection="1"/>
    <xf numFmtId="0" fontId="18" fillId="0" borderId="6" xfId="2" applyFont="1" applyFill="1" applyBorder="1" applyAlignment="1" applyProtection="1">
      <alignment vertical="top"/>
    </xf>
    <xf numFmtId="0" fontId="1" fillId="0" borderId="10" xfId="2" applyFill="1" applyBorder="1" applyProtection="1"/>
    <xf numFmtId="0" fontId="28" fillId="11" borderId="0" xfId="2" applyFont="1" applyFill="1" applyBorder="1" applyProtection="1"/>
    <xf numFmtId="0" fontId="28" fillId="11" borderId="0" xfId="2" applyFont="1" applyFill="1" applyBorder="1" applyAlignment="1" applyProtection="1">
      <alignment vertical="center"/>
    </xf>
    <xf numFmtId="0" fontId="2" fillId="0" borderId="1" xfId="0" quotePrefix="1" applyFont="1" applyBorder="1" applyAlignment="1">
      <alignment horizontal="left" vertical="center" wrapText="1"/>
    </xf>
    <xf numFmtId="0" fontId="4" fillId="16" borderId="3" xfId="0" applyFont="1" applyFill="1" applyBorder="1" applyAlignment="1">
      <alignment horizontal="center" vertical="center" wrapText="1"/>
    </xf>
    <xf numFmtId="0" fontId="9" fillId="0" borderId="1" xfId="0" applyFont="1" applyBorder="1" applyAlignment="1">
      <alignment horizontal="left" vertical="center" wrapText="1"/>
    </xf>
    <xf numFmtId="44" fontId="9" fillId="0" borderId="1" xfId="1" applyFont="1" applyBorder="1" applyAlignment="1">
      <alignment horizontal="left" vertical="center" wrapText="1"/>
    </xf>
    <xf numFmtId="0" fontId="14" fillId="10" borderId="18" xfId="2" applyFont="1" applyFill="1" applyBorder="1" applyAlignment="1" applyProtection="1">
      <alignment horizontal="center" vertical="center" wrapText="1"/>
    </xf>
    <xf numFmtId="44" fontId="2" fillId="0" borderId="6" xfId="1" applyFont="1" applyBorder="1" applyAlignment="1">
      <alignment horizontal="left" vertical="center" wrapText="1"/>
    </xf>
    <xf numFmtId="44" fontId="0" fillId="0" borderId="0" xfId="1" applyFont="1" applyAlignment="1">
      <alignment horizontal="left" vertical="center" wrapText="1"/>
    </xf>
    <xf numFmtId="0" fontId="9" fillId="0" borderId="1" xfId="1" applyNumberFormat="1" applyFont="1" applyBorder="1" applyAlignment="1">
      <alignment horizontal="left" vertical="center" wrapText="1"/>
    </xf>
    <xf numFmtId="0" fontId="0" fillId="0" borderId="0" xfId="1" applyNumberFormat="1" applyFont="1" applyAlignment="1">
      <alignment horizontal="center" vertical="center"/>
    </xf>
    <xf numFmtId="0" fontId="28" fillId="12" borderId="14" xfId="2" applyFont="1" applyFill="1" applyBorder="1" applyProtection="1"/>
    <xf numFmtId="0" fontId="2" fillId="0" borderId="1" xfId="1" applyNumberFormat="1" applyFont="1" applyBorder="1" applyAlignment="1">
      <alignment horizontal="left" vertical="center" wrapText="1"/>
    </xf>
    <xf numFmtId="44" fontId="2" fillId="0" borderId="1" xfId="1" applyFont="1" applyBorder="1" applyAlignment="1">
      <alignment horizontal="left" vertical="center" wrapText="1"/>
    </xf>
    <xf numFmtId="6" fontId="9" fillId="0" borderId="1" xfId="1" applyNumberFormat="1" applyFont="1" applyBorder="1" applyAlignment="1">
      <alignment horizontal="left" vertical="center" wrapText="1"/>
    </xf>
    <xf numFmtId="0" fontId="29" fillId="0" borderId="1" xfId="0" applyFont="1" applyBorder="1" applyAlignment="1">
      <alignment horizontal="left" vertical="center" wrapText="1"/>
    </xf>
    <xf numFmtId="0" fontId="29" fillId="0" borderId="8" xfId="0" applyFont="1" applyBorder="1" applyAlignment="1">
      <alignment horizontal="left" vertical="center" wrapText="1"/>
    </xf>
    <xf numFmtId="44" fontId="31" fillId="18" borderId="3" xfId="1" applyFont="1" applyFill="1" applyBorder="1" applyAlignment="1">
      <alignment horizontal="center" vertical="center" wrapText="1"/>
    </xf>
    <xf numFmtId="0" fontId="34" fillId="8" borderId="0" xfId="0" applyFont="1" applyFill="1" applyAlignment="1">
      <alignment horizontal="left" vertical="center" wrapText="1"/>
    </xf>
    <xf numFmtId="44" fontId="35" fillId="8" borderId="0" xfId="1" applyFont="1" applyFill="1" applyAlignment="1">
      <alignment horizontal="center" vertical="center"/>
    </xf>
    <xf numFmtId="0" fontId="36" fillId="8" borderId="3" xfId="1" applyNumberFormat="1" applyFont="1" applyFill="1" applyBorder="1" applyAlignment="1">
      <alignment horizontal="center" vertical="center" wrapText="1"/>
    </xf>
    <xf numFmtId="44" fontId="36" fillId="8" borderId="3" xfId="1" applyFont="1" applyFill="1" applyBorder="1" applyAlignment="1" applyProtection="1">
      <alignment horizontal="center" vertical="center" wrapText="1"/>
    </xf>
    <xf numFmtId="0" fontId="2" fillId="0" borderId="6" xfId="1" applyNumberFormat="1" applyFont="1" applyBorder="1" applyAlignment="1">
      <alignment vertical="top" wrapText="1"/>
    </xf>
    <xf numFmtId="0" fontId="2" fillId="0" borderId="1" xfId="1" applyNumberFormat="1" applyFont="1" applyBorder="1" applyAlignment="1">
      <alignment horizontal="left" vertical="top" wrapText="1"/>
    </xf>
    <xf numFmtId="0" fontId="30" fillId="0" borderId="0" xfId="0" applyFont="1" applyAlignment="1">
      <alignment horizontal="center" vertical="center" wrapText="1"/>
    </xf>
    <xf numFmtId="0" fontId="7" fillId="7" borderId="3" xfId="0" applyFont="1" applyFill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top" wrapText="1"/>
    </xf>
    <xf numFmtId="0" fontId="7" fillId="0" borderId="8" xfId="0" applyFont="1" applyBorder="1" applyAlignment="1">
      <alignment horizontal="center" vertical="center" wrapText="1"/>
    </xf>
    <xf numFmtId="0" fontId="7" fillId="3" borderId="0" xfId="0" applyFont="1" applyFill="1" applyBorder="1" applyAlignment="1">
      <alignment vertical="center" wrapText="1"/>
    </xf>
    <xf numFmtId="0" fontId="7" fillId="2" borderId="3" xfId="0" applyFont="1" applyFill="1" applyBorder="1" applyAlignment="1">
      <alignment horizontal="center" vertical="center" wrapText="1"/>
    </xf>
    <xf numFmtId="0" fontId="39" fillId="0" borderId="1" xfId="0" applyFont="1" applyBorder="1" applyAlignment="1">
      <alignment horizontal="left" vertical="center" wrapText="1"/>
    </xf>
    <xf numFmtId="0" fontId="39" fillId="0" borderId="8" xfId="0" applyFont="1" applyBorder="1" applyAlignment="1">
      <alignment horizontal="left" vertical="center" wrapText="1"/>
    </xf>
    <xf numFmtId="0" fontId="40" fillId="0" borderId="0" xfId="0" applyFont="1" applyAlignment="1">
      <alignment horizontal="left" vertical="center" wrapText="1"/>
    </xf>
    <xf numFmtId="44" fontId="36" fillId="19" borderId="3" xfId="1" applyFont="1" applyFill="1" applyBorder="1" applyAlignment="1" applyProtection="1">
      <alignment horizontal="center" vertical="center" wrapText="1"/>
    </xf>
    <xf numFmtId="44" fontId="4" fillId="16" borderId="3" xfId="1" applyFont="1" applyFill="1" applyBorder="1" applyAlignment="1" applyProtection="1">
      <alignment horizontal="center" vertical="center" wrapText="1"/>
    </xf>
    <xf numFmtId="0" fontId="1" fillId="0" borderId="2" xfId="2" applyFont="1" applyBorder="1" applyAlignment="1" applyProtection="1">
      <alignment horizontal="left" vertical="center"/>
    </xf>
    <xf numFmtId="0" fontId="18" fillId="0" borderId="8" xfId="2" applyFont="1" applyFill="1" applyBorder="1" applyAlignment="1" applyProtection="1">
      <alignment horizontal="center" vertical="center" wrapText="1"/>
    </xf>
    <xf numFmtId="0" fontId="22" fillId="0" borderId="7" xfId="2" applyFont="1" applyFill="1" applyBorder="1" applyAlignment="1" applyProtection="1">
      <alignment horizontal="center" vertical="top"/>
    </xf>
    <xf numFmtId="0" fontId="22" fillId="0" borderId="10" xfId="2" applyFont="1" applyFill="1" applyBorder="1" applyAlignment="1" applyProtection="1">
      <alignment horizontal="center" vertical="top"/>
    </xf>
    <xf numFmtId="44" fontId="42" fillId="0" borderId="3" xfId="1" applyFont="1" applyBorder="1" applyAlignment="1" applyProtection="1">
      <alignment horizontal="center" vertical="center"/>
    </xf>
    <xf numFmtId="44" fontId="43" fillId="0" borderId="14" xfId="1" applyFont="1" applyFill="1" applyBorder="1" applyAlignment="1" applyProtection="1">
      <alignment horizontal="center" vertical="center" wrapText="1"/>
      <protection locked="0"/>
    </xf>
    <xf numFmtId="44" fontId="43" fillId="0" borderId="2" xfId="1" applyFont="1" applyFill="1" applyBorder="1" applyAlignment="1" applyProtection="1">
      <alignment horizontal="center" vertical="center" wrapText="1"/>
      <protection locked="0"/>
    </xf>
    <xf numFmtId="0" fontId="25" fillId="0" borderId="0" xfId="2" applyFont="1" applyFill="1" applyAlignment="1" applyProtection="1">
      <alignment horizontal="right" vertical="center"/>
    </xf>
    <xf numFmtId="0" fontId="1" fillId="13" borderId="9" xfId="2" applyFill="1" applyBorder="1" applyProtection="1"/>
    <xf numFmtId="0" fontId="1" fillId="13" borderId="10" xfId="2" applyFill="1" applyBorder="1" applyProtection="1"/>
    <xf numFmtId="0" fontId="1" fillId="13" borderId="7" xfId="2" applyFill="1" applyBorder="1" applyProtection="1"/>
    <xf numFmtId="0" fontId="1" fillId="13" borderId="11" xfId="2" applyFill="1" applyBorder="1" applyAlignment="1" applyProtection="1">
      <alignment vertical="center"/>
    </xf>
    <xf numFmtId="0" fontId="1" fillId="13" borderId="4" xfId="2" applyFill="1" applyBorder="1" applyProtection="1"/>
    <xf numFmtId="0" fontId="25" fillId="13" borderId="14" xfId="2" applyFont="1" applyFill="1" applyBorder="1" applyAlignment="1" applyProtection="1">
      <alignment horizontal="right" vertical="center"/>
    </xf>
    <xf numFmtId="0" fontId="1" fillId="13" borderId="14" xfId="2" applyFill="1" applyBorder="1" applyProtection="1"/>
    <xf numFmtId="0" fontId="1" fillId="13" borderId="2" xfId="2" applyFill="1" applyBorder="1" applyProtection="1"/>
    <xf numFmtId="0" fontId="44" fillId="10" borderId="17" xfId="2" applyFont="1" applyFill="1" applyBorder="1" applyAlignment="1" applyProtection="1">
      <alignment horizontal="center" vertical="center" wrapText="1"/>
    </xf>
    <xf numFmtId="0" fontId="4" fillId="13" borderId="3" xfId="0" applyFont="1" applyFill="1" applyBorder="1" applyAlignment="1">
      <alignment horizontal="center" vertical="center" wrapText="1"/>
    </xf>
    <xf numFmtId="0" fontId="2" fillId="0" borderId="3" xfId="1" applyNumberFormat="1" applyFont="1" applyBorder="1" applyAlignment="1">
      <alignment horizontal="left" vertical="center" wrapText="1"/>
    </xf>
    <xf numFmtId="0" fontId="2" fillId="0" borderId="8" xfId="1" applyNumberFormat="1" applyFont="1" applyBorder="1" applyAlignment="1">
      <alignment horizontal="left" vertical="center" wrapText="1"/>
    </xf>
    <xf numFmtId="0" fontId="33" fillId="2" borderId="1" xfId="0" applyFont="1" applyFill="1" applyBorder="1" applyAlignment="1">
      <alignment vertical="center" wrapText="1"/>
    </xf>
    <xf numFmtId="0" fontId="32" fillId="2" borderId="1" xfId="0" applyFont="1" applyFill="1" applyBorder="1" applyAlignment="1">
      <alignment vertical="center"/>
    </xf>
    <xf numFmtId="164" fontId="2" fillId="0" borderId="1" xfId="0" quotePrefix="1" applyNumberFormat="1" applyFont="1" applyBorder="1" applyAlignment="1">
      <alignment horizontal="left" vertical="center" wrapText="1"/>
    </xf>
    <xf numFmtId="164" fontId="2" fillId="0" borderId="1" xfId="0" applyNumberFormat="1" applyFont="1" applyBorder="1" applyAlignment="1">
      <alignment horizontal="left" vertical="center" wrapText="1"/>
    </xf>
    <xf numFmtId="164" fontId="9" fillId="0" borderId="1" xfId="0" applyNumberFormat="1" applyFont="1" applyBorder="1" applyAlignment="1">
      <alignment horizontal="left" vertical="center" wrapText="1"/>
    </xf>
    <xf numFmtId="164" fontId="2" fillId="0" borderId="8" xfId="0" applyNumberFormat="1" applyFont="1" applyBorder="1" applyAlignment="1">
      <alignment horizontal="left" vertical="center" wrapText="1"/>
    </xf>
    <xf numFmtId="14" fontId="2" fillId="0" borderId="1" xfId="0" applyNumberFormat="1" applyFont="1" applyBorder="1" applyAlignment="1">
      <alignment horizontal="left" vertical="center" wrapText="1"/>
    </xf>
    <xf numFmtId="14" fontId="2" fillId="0" borderId="1" xfId="0" quotePrefix="1" applyNumberFormat="1" applyFont="1" applyBorder="1" applyAlignment="1">
      <alignment horizontal="left" vertical="center" wrapText="1"/>
    </xf>
    <xf numFmtId="0" fontId="4" fillId="0" borderId="1" xfId="0" applyFont="1" applyBorder="1" applyAlignment="1">
      <alignment horizontal="center" vertical="center" wrapText="1"/>
    </xf>
    <xf numFmtId="14" fontId="9" fillId="0" borderId="1" xfId="0" applyNumberFormat="1" applyFont="1" applyBorder="1" applyAlignment="1">
      <alignment horizontal="left" vertical="center" wrapText="1"/>
    </xf>
    <xf numFmtId="17" fontId="2" fillId="0" borderId="1" xfId="0" applyNumberFormat="1" applyFont="1" applyBorder="1" applyAlignment="1">
      <alignment horizontal="left" vertical="center" wrapText="1"/>
    </xf>
    <xf numFmtId="0" fontId="47" fillId="0" borderId="1" xfId="0" applyFont="1" applyBorder="1" applyAlignment="1">
      <alignment horizontal="left" vertical="center" wrapText="1"/>
    </xf>
    <xf numFmtId="44" fontId="47" fillId="0" borderId="1" xfId="1" applyFont="1" applyBorder="1" applyAlignment="1">
      <alignment horizontal="left" vertical="center" wrapText="1"/>
    </xf>
    <xf numFmtId="165" fontId="48" fillId="20" borderId="1" xfId="0" applyNumberFormat="1" applyFont="1" applyFill="1" applyBorder="1" applyAlignment="1">
      <alignment horizontal="center" vertical="center"/>
    </xf>
    <xf numFmtId="165" fontId="48" fillId="20" borderId="1" xfId="0" applyNumberFormat="1" applyFont="1" applyFill="1" applyBorder="1" applyAlignment="1">
      <alignment horizontal="center" vertical="center" wrapText="1"/>
    </xf>
    <xf numFmtId="165" fontId="48" fillId="20" borderId="1" xfId="1" applyNumberFormat="1" applyFont="1" applyFill="1" applyBorder="1" applyAlignment="1">
      <alignment horizontal="center" vertical="center"/>
    </xf>
    <xf numFmtId="0" fontId="3" fillId="0" borderId="0" xfId="0" applyFont="1" applyAlignment="1">
      <alignment horizontal="left" vertical="center" wrapText="1"/>
    </xf>
    <xf numFmtId="165" fontId="49" fillId="20" borderId="1" xfId="0" applyNumberFormat="1" applyFont="1" applyFill="1" applyBorder="1" applyAlignment="1">
      <alignment horizontal="right" vertical="center"/>
    </xf>
    <xf numFmtId="165" fontId="48" fillId="20" borderId="6" xfId="0" applyNumberFormat="1" applyFont="1" applyFill="1" applyBorder="1" applyAlignment="1">
      <alignment horizontal="center" vertical="center" wrapText="1"/>
    </xf>
    <xf numFmtId="165" fontId="48" fillId="20" borderId="5" xfId="1" applyNumberFormat="1" applyFont="1" applyFill="1" applyBorder="1" applyAlignment="1">
      <alignment horizontal="center" vertical="center"/>
    </xf>
    <xf numFmtId="165" fontId="50" fillId="20" borderId="17" xfId="1" applyNumberFormat="1" applyFont="1" applyFill="1" applyBorder="1" applyAlignment="1">
      <alignment horizontal="center" vertical="center" wrapText="1"/>
    </xf>
    <xf numFmtId="165" fontId="49" fillId="21" borderId="1" xfId="0" applyNumberFormat="1" applyFont="1" applyFill="1" applyBorder="1" applyAlignment="1">
      <alignment horizontal="right" vertical="center"/>
    </xf>
    <xf numFmtId="44" fontId="45" fillId="21" borderId="1" xfId="0" applyNumberFormat="1" applyFont="1" applyFill="1" applyBorder="1" applyAlignment="1">
      <alignment vertical="center"/>
    </xf>
    <xf numFmtId="165" fontId="51" fillId="7" borderId="17" xfId="1" applyNumberFormat="1" applyFont="1" applyFill="1" applyBorder="1" applyAlignment="1">
      <alignment horizontal="center" vertical="center" wrapText="1"/>
    </xf>
    <xf numFmtId="165" fontId="49" fillId="22" borderId="1" xfId="0" applyNumberFormat="1" applyFont="1" applyFill="1" applyBorder="1" applyAlignment="1">
      <alignment horizontal="right" vertical="center"/>
    </xf>
    <xf numFmtId="0" fontId="2" fillId="0" borderId="0" xfId="0" applyFont="1" applyBorder="1" applyAlignment="1">
      <alignment horizontal="center" vertical="center" wrapText="1"/>
    </xf>
    <xf numFmtId="0" fontId="2" fillId="17" borderId="1" xfId="0" applyFont="1" applyFill="1" applyBorder="1" applyAlignment="1">
      <alignment horizontal="left" vertical="center" wrapText="1"/>
    </xf>
    <xf numFmtId="0" fontId="4" fillId="23" borderId="3" xfId="0" applyFont="1" applyFill="1" applyBorder="1" applyAlignment="1">
      <alignment horizontal="center" vertical="center" wrapText="1"/>
    </xf>
    <xf numFmtId="44" fontId="2" fillId="0" borderId="1" xfId="1" applyNumberFormat="1" applyFont="1" applyBorder="1" applyAlignment="1">
      <alignment horizontal="left" vertical="center" wrapText="1"/>
    </xf>
    <xf numFmtId="0" fontId="29" fillId="17" borderId="1" xfId="0" applyFont="1" applyFill="1" applyBorder="1" applyAlignment="1">
      <alignment horizontal="center" vertical="center" wrapText="1"/>
    </xf>
    <xf numFmtId="0" fontId="29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left" vertical="center" wrapText="1"/>
    </xf>
    <xf numFmtId="0" fontId="29" fillId="17" borderId="8" xfId="0" applyFont="1" applyFill="1" applyBorder="1" applyAlignment="1">
      <alignment horizontal="center" vertical="center" wrapText="1"/>
    </xf>
    <xf numFmtId="0" fontId="18" fillId="13" borderId="11" xfId="2" applyFont="1" applyFill="1" applyBorder="1" applyAlignment="1" applyProtection="1">
      <alignment vertical="top"/>
    </xf>
    <xf numFmtId="165" fontId="49" fillId="21" borderId="1" xfId="0" applyNumberFormat="1" applyFont="1" applyFill="1" applyBorder="1" applyAlignment="1">
      <alignment horizontal="left" vertical="center"/>
    </xf>
    <xf numFmtId="165" fontId="49" fillId="20" borderId="1" xfId="0" applyNumberFormat="1" applyFont="1" applyFill="1" applyBorder="1" applyAlignment="1">
      <alignment horizontal="left" vertical="center"/>
    </xf>
    <xf numFmtId="165" fontId="51" fillId="22" borderId="1" xfId="0" applyNumberFormat="1" applyFont="1" applyFill="1" applyBorder="1" applyAlignment="1">
      <alignment horizontal="left" vertical="center"/>
    </xf>
    <xf numFmtId="165" fontId="51" fillId="22" borderId="6" xfId="0" applyNumberFormat="1" applyFont="1" applyFill="1" applyBorder="1" applyAlignment="1">
      <alignment horizontal="left" vertical="center"/>
    </xf>
    <xf numFmtId="165" fontId="49" fillId="22" borderId="5" xfId="0" applyNumberFormat="1" applyFont="1" applyFill="1" applyBorder="1" applyAlignment="1">
      <alignment horizontal="left" vertical="center"/>
    </xf>
    <xf numFmtId="165" fontId="51" fillId="22" borderId="18" xfId="0" applyNumberFormat="1" applyFont="1" applyFill="1" applyBorder="1" applyAlignment="1">
      <alignment horizontal="left" vertical="center"/>
    </xf>
    <xf numFmtId="165" fontId="51" fillId="22" borderId="17" xfId="0" applyNumberFormat="1" applyFont="1" applyFill="1" applyBorder="1" applyAlignment="1">
      <alignment horizontal="left" vertical="center"/>
    </xf>
    <xf numFmtId="165" fontId="51" fillId="22" borderId="5" xfId="0" applyNumberFormat="1" applyFont="1" applyFill="1" applyBorder="1" applyAlignment="1">
      <alignment horizontal="left" vertical="center"/>
    </xf>
    <xf numFmtId="14" fontId="2" fillId="0" borderId="8" xfId="0" applyNumberFormat="1" applyFont="1" applyBorder="1" applyAlignment="1">
      <alignment horizontal="left" vertical="center" wrapText="1"/>
    </xf>
    <xf numFmtId="0" fontId="2" fillId="0" borderId="6" xfId="0" applyFont="1" applyBorder="1" applyAlignment="1">
      <alignment horizontal="left" vertical="center" wrapText="1"/>
    </xf>
    <xf numFmtId="0" fontId="2" fillId="0" borderId="5" xfId="0" applyFont="1" applyBorder="1" applyAlignment="1">
      <alignment horizontal="center" vertical="center" wrapText="1"/>
    </xf>
    <xf numFmtId="44" fontId="2" fillId="0" borderId="8" xfId="1" applyFont="1" applyBorder="1" applyAlignment="1">
      <alignment horizontal="left" vertical="center" wrapText="1"/>
    </xf>
    <xf numFmtId="0" fontId="2" fillId="0" borderId="12" xfId="0" applyFont="1" applyBorder="1" applyAlignment="1">
      <alignment horizontal="left" vertical="center" wrapText="1"/>
    </xf>
    <xf numFmtId="0" fontId="29" fillId="0" borderId="0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left" vertical="top" wrapText="1"/>
    </xf>
    <xf numFmtId="0" fontId="2" fillId="0" borderId="9" xfId="0" applyFont="1" applyBorder="1" applyAlignment="1">
      <alignment horizontal="left" vertical="center" wrapText="1"/>
    </xf>
    <xf numFmtId="0" fontId="2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left" vertical="center" wrapText="1"/>
    </xf>
    <xf numFmtId="44" fontId="2" fillId="0" borderId="8" xfId="1" applyNumberFormat="1" applyFont="1" applyBorder="1" applyAlignment="1">
      <alignment horizontal="left" vertical="center" wrapText="1"/>
    </xf>
    <xf numFmtId="0" fontId="2" fillId="0" borderId="5" xfId="0" applyFont="1" applyBorder="1" applyAlignment="1">
      <alignment horizontal="left" vertical="center" wrapText="1"/>
    </xf>
    <xf numFmtId="0" fontId="7" fillId="0" borderId="5" xfId="0" applyFont="1" applyBorder="1" applyAlignment="1">
      <alignment horizontal="center" vertical="center" wrapText="1"/>
    </xf>
    <xf numFmtId="0" fontId="52" fillId="0" borderId="0" xfId="3" applyFill="1" applyProtection="1"/>
    <xf numFmtId="0" fontId="52" fillId="0" borderId="24" xfId="3" applyFill="1" applyBorder="1" applyAlignment="1" applyProtection="1">
      <alignment horizontal="center" vertical="center"/>
    </xf>
    <xf numFmtId="0" fontId="52" fillId="6" borderId="24" xfId="3" applyFill="1" applyBorder="1" applyAlignment="1" applyProtection="1">
      <alignment horizontal="center" vertical="center"/>
    </xf>
    <xf numFmtId="0" fontId="52" fillId="24" borderId="27" xfId="3" applyFill="1" applyBorder="1" applyAlignment="1" applyProtection="1">
      <alignment horizontal="center" vertical="center"/>
    </xf>
    <xf numFmtId="0" fontId="52" fillId="0" borderId="27" xfId="3" applyFill="1" applyBorder="1" applyAlignment="1" applyProtection="1">
      <alignment horizontal="center" vertical="center"/>
    </xf>
    <xf numFmtId="0" fontId="52" fillId="6" borderId="27" xfId="3" applyFill="1" applyBorder="1" applyAlignment="1" applyProtection="1">
      <alignment horizontal="center" vertical="center"/>
    </xf>
    <xf numFmtId="0" fontId="54" fillId="0" borderId="0" xfId="3" applyFont="1" applyFill="1" applyProtection="1"/>
    <xf numFmtId="0" fontId="55" fillId="0" borderId="29" xfId="3" applyFont="1" applyFill="1" applyBorder="1" applyAlignment="1" applyProtection="1">
      <alignment vertical="center"/>
    </xf>
    <xf numFmtId="0" fontId="55" fillId="0" borderId="30" xfId="3" applyFont="1" applyFill="1" applyBorder="1" applyAlignment="1" applyProtection="1">
      <alignment vertical="center"/>
    </xf>
    <xf numFmtId="0" fontId="55" fillId="0" borderId="30" xfId="3" applyFont="1" applyFill="1" applyBorder="1" applyAlignment="1" applyProtection="1"/>
    <xf numFmtId="0" fontId="53" fillId="0" borderId="31" xfId="3" applyFont="1" applyFill="1" applyBorder="1" applyAlignment="1" applyProtection="1">
      <alignment vertical="center" textRotation="90"/>
    </xf>
    <xf numFmtId="0" fontId="52" fillId="0" borderId="32" xfId="3" applyFill="1" applyBorder="1" applyProtection="1"/>
    <xf numFmtId="0" fontId="52" fillId="24" borderId="24" xfId="3" applyFill="1" applyBorder="1" applyAlignment="1" applyProtection="1">
      <alignment horizontal="center" vertical="center"/>
    </xf>
    <xf numFmtId="0" fontId="55" fillId="0" borderId="33" xfId="3" applyFont="1" applyFill="1" applyBorder="1" applyAlignment="1" applyProtection="1"/>
    <xf numFmtId="0" fontId="55" fillId="0" borderId="34" xfId="3" applyFont="1" applyFill="1" applyBorder="1" applyAlignment="1" applyProtection="1"/>
    <xf numFmtId="0" fontId="56" fillId="0" borderId="33" xfId="3" applyNumberFormat="1" applyFont="1" applyFill="1" applyBorder="1" applyAlignment="1" applyProtection="1">
      <alignment vertical="center"/>
    </xf>
    <xf numFmtId="0" fontId="56" fillId="0" borderId="34" xfId="3" applyNumberFormat="1" applyFont="1" applyFill="1" applyBorder="1" applyAlignment="1" applyProtection="1">
      <alignment vertical="center"/>
    </xf>
    <xf numFmtId="0" fontId="52" fillId="0" borderId="26" xfId="3" applyFill="1" applyBorder="1" applyAlignment="1" applyProtection="1">
      <alignment horizontal="center" vertical="center"/>
    </xf>
    <xf numFmtId="0" fontId="52" fillId="0" borderId="23" xfId="3" applyFill="1" applyBorder="1" applyAlignment="1" applyProtection="1">
      <alignment horizontal="center" vertical="center"/>
    </xf>
    <xf numFmtId="0" fontId="52" fillId="24" borderId="26" xfId="3" applyFill="1" applyBorder="1" applyAlignment="1" applyProtection="1">
      <alignment horizontal="center" vertical="center"/>
    </xf>
    <xf numFmtId="0" fontId="52" fillId="24" borderId="23" xfId="3" applyFill="1" applyBorder="1" applyAlignment="1" applyProtection="1">
      <alignment horizontal="center" vertical="center"/>
    </xf>
    <xf numFmtId="0" fontId="52" fillId="6" borderId="26" xfId="3" applyFill="1" applyBorder="1" applyAlignment="1" applyProtection="1">
      <alignment horizontal="center" vertical="center"/>
    </xf>
    <xf numFmtId="0" fontId="52" fillId="6" borderId="23" xfId="3" applyFill="1" applyBorder="1" applyAlignment="1" applyProtection="1">
      <alignment horizontal="center" vertical="center"/>
    </xf>
    <xf numFmtId="0" fontId="55" fillId="0" borderId="36" xfId="3" applyFont="1" applyFill="1" applyBorder="1" applyAlignment="1" applyProtection="1">
      <alignment vertical="center"/>
    </xf>
    <xf numFmtId="0" fontId="55" fillId="0" borderId="33" xfId="3" applyFont="1" applyFill="1" applyBorder="1" applyAlignment="1" applyProtection="1">
      <alignment vertical="center"/>
    </xf>
    <xf numFmtId="165" fontId="48" fillId="20" borderId="6" xfId="0" applyNumberFormat="1" applyFont="1" applyFill="1" applyBorder="1" applyAlignment="1">
      <alignment horizontal="center" vertical="center"/>
    </xf>
    <xf numFmtId="165" fontId="48" fillId="20" borderId="5" xfId="0" applyNumberFormat="1" applyFont="1" applyFill="1" applyBorder="1" applyAlignment="1">
      <alignment horizontal="center" vertical="center"/>
    </xf>
    <xf numFmtId="44" fontId="41" fillId="18" borderId="6" xfId="1" applyNumberFormat="1" applyFont="1" applyFill="1" applyBorder="1" applyAlignment="1">
      <alignment horizontal="left" vertical="center" wrapText="1"/>
    </xf>
    <xf numFmtId="44" fontId="41" fillId="18" borderId="5" xfId="1" applyNumberFormat="1" applyFont="1" applyFill="1" applyBorder="1" applyAlignment="1">
      <alignment horizontal="left" vertical="center" wrapText="1"/>
    </xf>
    <xf numFmtId="44" fontId="46" fillId="13" borderId="0" xfId="1" applyFont="1" applyFill="1" applyAlignment="1">
      <alignment horizontal="left" vertical="center"/>
    </xf>
    <xf numFmtId="0" fontId="32" fillId="4" borderId="1" xfId="0" applyFont="1" applyFill="1" applyBorder="1" applyAlignment="1">
      <alignment horizontal="left" vertical="center" wrapText="1"/>
    </xf>
    <xf numFmtId="0" fontId="38" fillId="7" borderId="11" xfId="0" applyFont="1" applyFill="1" applyBorder="1" applyAlignment="1">
      <alignment horizontal="left" vertical="center" wrapText="1"/>
    </xf>
    <xf numFmtId="0" fontId="37" fillId="7" borderId="0" xfId="0" applyFont="1" applyFill="1" applyBorder="1" applyAlignment="1">
      <alignment horizontal="left" vertical="center" wrapText="1"/>
    </xf>
    <xf numFmtId="0" fontId="38" fillId="6" borderId="6" xfId="0" applyFont="1" applyFill="1" applyBorder="1" applyAlignment="1">
      <alignment horizontal="left" vertical="center" wrapText="1"/>
    </xf>
    <xf numFmtId="0" fontId="24" fillId="6" borderId="22" xfId="0" applyFont="1" applyFill="1" applyBorder="1" applyAlignment="1">
      <alignment horizontal="left" vertical="center" wrapText="1"/>
    </xf>
    <xf numFmtId="0" fontId="24" fillId="6" borderId="5" xfId="0" applyFont="1" applyFill="1" applyBorder="1" applyAlignment="1">
      <alignment horizontal="left" vertical="center" wrapText="1"/>
    </xf>
    <xf numFmtId="0" fontId="38" fillId="5" borderId="6" xfId="0" applyFont="1" applyFill="1" applyBorder="1" applyAlignment="1">
      <alignment horizontal="left" vertical="center" wrapText="1"/>
    </xf>
    <xf numFmtId="0" fontId="38" fillId="5" borderId="5" xfId="0" applyFont="1" applyFill="1" applyBorder="1" applyAlignment="1">
      <alignment horizontal="left" vertical="center" wrapText="1"/>
    </xf>
    <xf numFmtId="0" fontId="38" fillId="3" borderId="11" xfId="0" applyFont="1" applyFill="1" applyBorder="1" applyAlignment="1">
      <alignment horizontal="left" vertical="center" wrapText="1"/>
    </xf>
    <xf numFmtId="0" fontId="38" fillId="3" borderId="0" xfId="0" applyFont="1" applyFill="1" applyBorder="1" applyAlignment="1">
      <alignment horizontal="left" vertical="center" wrapText="1"/>
    </xf>
    <xf numFmtId="0" fontId="27" fillId="15" borderId="10" xfId="2" applyFont="1" applyFill="1" applyBorder="1" applyAlignment="1" applyProtection="1">
      <alignment horizontal="center"/>
    </xf>
    <xf numFmtId="0" fontId="1" fillId="0" borderId="4" xfId="2" applyFill="1" applyBorder="1" applyAlignment="1" applyProtection="1">
      <alignment horizontal="left" vertical="top" wrapText="1"/>
    </xf>
    <xf numFmtId="0" fontId="1" fillId="0" borderId="2" xfId="2" applyFill="1" applyBorder="1" applyAlignment="1" applyProtection="1">
      <alignment horizontal="left" vertical="top" wrapText="1"/>
    </xf>
    <xf numFmtId="0" fontId="1" fillId="0" borderId="22" xfId="2" applyFill="1" applyBorder="1" applyAlignment="1" applyProtection="1">
      <alignment horizontal="left" vertical="top" wrapText="1"/>
    </xf>
    <xf numFmtId="0" fontId="1" fillId="0" borderId="5" xfId="2" applyFill="1" applyBorder="1" applyAlignment="1" applyProtection="1">
      <alignment horizontal="left" vertical="top" wrapText="1"/>
    </xf>
    <xf numFmtId="0" fontId="26" fillId="12" borderId="10" xfId="2" applyFont="1" applyFill="1" applyBorder="1" applyAlignment="1" applyProtection="1">
      <alignment horizontal="center"/>
    </xf>
    <xf numFmtId="0" fontId="27" fillId="12" borderId="10" xfId="2" applyFont="1" applyFill="1" applyBorder="1" applyAlignment="1" applyProtection="1">
      <alignment horizontal="center"/>
    </xf>
    <xf numFmtId="0" fontId="20" fillId="12" borderId="9" xfId="2" applyFont="1" applyFill="1" applyBorder="1" applyAlignment="1" applyProtection="1">
      <alignment horizontal="center" vertical="center" textRotation="90"/>
    </xf>
    <xf numFmtId="0" fontId="20" fillId="12" borderId="11" xfId="2" applyFont="1" applyFill="1" applyBorder="1" applyAlignment="1" applyProtection="1">
      <alignment horizontal="center" vertical="center" textRotation="90"/>
    </xf>
    <xf numFmtId="0" fontId="23" fillId="0" borderId="4" xfId="2" applyFont="1" applyFill="1" applyBorder="1" applyAlignment="1" applyProtection="1">
      <alignment horizontal="left" vertical="center" wrapText="1" shrinkToFit="1"/>
      <protection locked="0"/>
    </xf>
    <xf numFmtId="0" fontId="23" fillId="0" borderId="2" xfId="2" applyFont="1" applyFill="1" applyBorder="1" applyAlignment="1" applyProtection="1">
      <alignment horizontal="left" vertical="center" wrapText="1" shrinkToFit="1"/>
      <protection locked="0"/>
    </xf>
    <xf numFmtId="44" fontId="23" fillId="0" borderId="4" xfId="1" applyFont="1" applyFill="1" applyBorder="1" applyAlignment="1" applyProtection="1">
      <alignment horizontal="left" vertical="center" wrapText="1" shrinkToFit="1"/>
      <protection locked="0"/>
    </xf>
    <xf numFmtId="44" fontId="23" fillId="0" borderId="2" xfId="1" applyFont="1" applyFill="1" applyBorder="1" applyAlignment="1" applyProtection="1">
      <alignment horizontal="left" vertical="center" wrapText="1" shrinkToFit="1"/>
      <protection locked="0"/>
    </xf>
    <xf numFmtId="0" fontId="13" fillId="14" borderId="18" xfId="2" applyFont="1" applyFill="1" applyBorder="1" applyAlignment="1" applyProtection="1">
      <alignment horizontal="center" vertical="center"/>
    </xf>
    <xf numFmtId="0" fontId="13" fillId="14" borderId="19" xfId="2" applyFont="1" applyFill="1" applyBorder="1" applyAlignment="1" applyProtection="1">
      <alignment horizontal="center" vertical="center"/>
    </xf>
    <xf numFmtId="0" fontId="13" fillId="14" borderId="20" xfId="2" applyFont="1" applyFill="1" applyBorder="1" applyAlignment="1" applyProtection="1">
      <alignment horizontal="center" vertical="center"/>
    </xf>
    <xf numFmtId="0" fontId="18" fillId="0" borderId="9" xfId="2" applyFont="1" applyFill="1" applyBorder="1" applyAlignment="1" applyProtection="1">
      <alignment horizontal="center" wrapText="1"/>
    </xf>
    <xf numFmtId="0" fontId="18" fillId="0" borderId="10" xfId="2" applyFont="1" applyFill="1" applyBorder="1" applyAlignment="1" applyProtection="1">
      <alignment horizontal="center" wrapText="1"/>
    </xf>
    <xf numFmtId="0" fontId="18" fillId="0" borderId="7" xfId="2" applyFont="1" applyFill="1" applyBorder="1" applyAlignment="1" applyProtection="1">
      <alignment horizontal="center" wrapText="1"/>
    </xf>
    <xf numFmtId="0" fontId="19" fillId="0" borderId="11" xfId="2" applyFont="1" applyFill="1" applyBorder="1" applyAlignment="1" applyProtection="1">
      <alignment horizontal="center" vertical="center" wrapText="1"/>
      <protection locked="0"/>
    </xf>
    <xf numFmtId="0" fontId="19" fillId="0" borderId="0" xfId="2" applyFont="1" applyFill="1" applyBorder="1" applyAlignment="1" applyProtection="1">
      <alignment horizontal="center" vertical="center" wrapText="1"/>
      <protection locked="0"/>
    </xf>
    <xf numFmtId="0" fontId="19" fillId="0" borderId="12" xfId="2" applyFont="1" applyFill="1" applyBorder="1" applyAlignment="1" applyProtection="1">
      <alignment horizontal="center" vertical="center" wrapText="1"/>
      <protection locked="0"/>
    </xf>
    <xf numFmtId="0" fontId="24" fillId="0" borderId="4" xfId="2" applyFont="1" applyBorder="1" applyAlignment="1" applyProtection="1">
      <alignment horizontal="right" vertical="center"/>
    </xf>
    <xf numFmtId="0" fontId="24" fillId="0" borderId="14" xfId="2" applyFont="1" applyBorder="1" applyAlignment="1" applyProtection="1">
      <alignment horizontal="right" vertical="center"/>
    </xf>
    <xf numFmtId="0" fontId="23" fillId="0" borderId="11" xfId="2" applyFont="1" applyFill="1" applyBorder="1" applyAlignment="1" applyProtection="1">
      <alignment horizontal="left" vertical="center" wrapText="1" shrinkToFit="1"/>
      <protection locked="0"/>
    </xf>
    <xf numFmtId="0" fontId="23" fillId="0" borderId="0" xfId="2" applyFont="1" applyFill="1" applyBorder="1" applyAlignment="1" applyProtection="1">
      <alignment horizontal="left" vertical="center" wrapText="1" shrinkToFit="1"/>
      <protection locked="0"/>
    </xf>
    <xf numFmtId="0" fontId="23" fillId="0" borderId="12" xfId="2" applyFont="1" applyFill="1" applyBorder="1" applyAlignment="1" applyProtection="1">
      <alignment horizontal="left" vertical="center" wrapText="1" shrinkToFit="1"/>
      <protection locked="0"/>
    </xf>
    <xf numFmtId="0" fontId="23" fillId="0" borderId="14" xfId="2" applyFont="1" applyFill="1" applyBorder="1" applyAlignment="1" applyProtection="1">
      <alignment horizontal="left" vertical="center" wrapText="1" shrinkToFit="1"/>
      <protection locked="0"/>
    </xf>
    <xf numFmtId="0" fontId="18" fillId="0" borderId="9" xfId="2" applyFont="1" applyFill="1" applyBorder="1" applyAlignment="1" applyProtection="1">
      <alignment horizontal="center" vertical="top"/>
    </xf>
    <xf numFmtId="0" fontId="18" fillId="0" borderId="10" xfId="2" applyFont="1" applyFill="1" applyBorder="1" applyAlignment="1" applyProtection="1">
      <alignment horizontal="center" vertical="top"/>
    </xf>
    <xf numFmtId="0" fontId="18" fillId="0" borderId="7" xfId="2" applyFont="1" applyFill="1" applyBorder="1" applyAlignment="1" applyProtection="1">
      <alignment horizontal="center" vertical="top"/>
    </xf>
    <xf numFmtId="0" fontId="17" fillId="11" borderId="9" xfId="2" applyFont="1" applyFill="1" applyBorder="1" applyAlignment="1" applyProtection="1">
      <alignment horizontal="center" vertical="center" textRotation="90"/>
    </xf>
    <xf numFmtId="0" fontId="17" fillId="11" borderId="11" xfId="2" applyFont="1" applyFill="1" applyBorder="1" applyAlignment="1" applyProtection="1">
      <alignment horizontal="center" vertical="center" textRotation="90"/>
    </xf>
    <xf numFmtId="0" fontId="17" fillId="11" borderId="4" xfId="2" applyFont="1" applyFill="1" applyBorder="1" applyAlignment="1" applyProtection="1">
      <alignment horizontal="center" vertical="center" textRotation="90"/>
    </xf>
    <xf numFmtId="0" fontId="19" fillId="11" borderId="10" xfId="2" applyFont="1" applyFill="1" applyBorder="1" applyAlignment="1" applyProtection="1">
      <alignment horizontal="center"/>
    </xf>
    <xf numFmtId="0" fontId="19" fillId="11" borderId="7" xfId="2" applyFont="1" applyFill="1" applyBorder="1" applyAlignment="1" applyProtection="1">
      <alignment horizontal="center"/>
    </xf>
    <xf numFmtId="0" fontId="19" fillId="11" borderId="12" xfId="2" applyFont="1" applyFill="1" applyBorder="1" applyAlignment="1" applyProtection="1">
      <alignment horizontal="center"/>
    </xf>
    <xf numFmtId="0" fontId="19" fillId="11" borderId="2" xfId="2" applyFont="1" applyFill="1" applyBorder="1" applyAlignment="1" applyProtection="1">
      <alignment horizontal="center"/>
    </xf>
    <xf numFmtId="0" fontId="19" fillId="11" borderId="14" xfId="2" applyFont="1" applyFill="1" applyBorder="1" applyAlignment="1" applyProtection="1">
      <alignment horizontal="center"/>
    </xf>
    <xf numFmtId="0" fontId="18" fillId="0" borderId="9" xfId="2" applyFont="1" applyFill="1" applyBorder="1" applyAlignment="1" applyProtection="1">
      <alignment horizontal="center" vertical="center"/>
    </xf>
    <xf numFmtId="0" fontId="18" fillId="0" borderId="7" xfId="2" applyFont="1" applyFill="1" applyBorder="1" applyAlignment="1" applyProtection="1">
      <alignment horizontal="center" vertical="center"/>
    </xf>
    <xf numFmtId="0" fontId="20" fillId="12" borderId="4" xfId="2" applyFont="1" applyFill="1" applyBorder="1" applyAlignment="1" applyProtection="1">
      <alignment horizontal="center" vertical="center" textRotation="90"/>
    </xf>
    <xf numFmtId="0" fontId="18" fillId="0" borderId="9" xfId="2" applyFont="1" applyFill="1" applyBorder="1" applyAlignment="1" applyProtection="1">
      <alignment horizontal="center" vertical="center" wrapText="1"/>
    </xf>
    <xf numFmtId="0" fontId="18" fillId="0" borderId="7" xfId="2" applyFont="1" applyFill="1" applyBorder="1" applyAlignment="1" applyProtection="1">
      <alignment horizontal="center" vertical="center" wrapText="1"/>
    </xf>
    <xf numFmtId="0" fontId="23" fillId="0" borderId="11" xfId="2" applyFont="1" applyFill="1" applyBorder="1" applyAlignment="1" applyProtection="1">
      <alignment horizontal="center" vertical="center" wrapText="1"/>
      <protection locked="0"/>
    </xf>
    <xf numFmtId="0" fontId="23" fillId="0" borderId="12" xfId="2" applyFont="1" applyFill="1" applyBorder="1" applyAlignment="1" applyProtection="1">
      <alignment horizontal="center" vertical="center" wrapText="1"/>
      <protection locked="0"/>
    </xf>
    <xf numFmtId="0" fontId="23" fillId="0" borderId="4" xfId="2" applyFont="1" applyFill="1" applyBorder="1" applyAlignment="1" applyProtection="1">
      <alignment horizontal="center" vertical="center" wrapText="1"/>
      <protection locked="0"/>
    </xf>
    <xf numFmtId="0" fontId="23" fillId="0" borderId="2" xfId="2" applyFont="1" applyFill="1" applyBorder="1" applyAlignment="1" applyProtection="1">
      <alignment horizontal="center" vertical="center" wrapText="1"/>
      <protection locked="0"/>
    </xf>
    <xf numFmtId="0" fontId="23" fillId="0" borderId="11" xfId="2" applyFont="1" applyFill="1" applyBorder="1" applyAlignment="1" applyProtection="1">
      <alignment horizontal="center" vertical="center" wrapText="1"/>
    </xf>
    <xf numFmtId="0" fontId="23" fillId="0" borderId="12" xfId="2" applyFont="1" applyFill="1" applyBorder="1" applyAlignment="1" applyProtection="1">
      <alignment horizontal="center" vertical="center" wrapText="1"/>
    </xf>
    <xf numFmtId="0" fontId="23" fillId="0" borderId="4" xfId="2" applyFont="1" applyFill="1" applyBorder="1" applyAlignment="1" applyProtection="1">
      <alignment horizontal="center" vertical="center" wrapText="1"/>
    </xf>
    <xf numFmtId="0" fontId="23" fillId="0" borderId="2" xfId="2" applyFont="1" applyFill="1" applyBorder="1" applyAlignment="1" applyProtection="1">
      <alignment horizontal="center" vertical="center" wrapText="1"/>
    </xf>
    <xf numFmtId="0" fontId="23" fillId="0" borderId="3" xfId="2" applyFont="1" applyFill="1" applyBorder="1" applyAlignment="1" applyProtection="1">
      <alignment horizontal="center" vertical="center" wrapText="1" shrinkToFit="1"/>
      <protection locked="0"/>
    </xf>
    <xf numFmtId="0" fontId="23" fillId="0" borderId="1" xfId="2" applyFont="1" applyFill="1" applyBorder="1" applyAlignment="1" applyProtection="1">
      <alignment horizontal="center" vertical="center" wrapText="1" shrinkToFit="1"/>
      <protection locked="0"/>
    </xf>
    <xf numFmtId="0" fontId="23" fillId="0" borderId="3" xfId="2" applyFont="1" applyFill="1" applyBorder="1" applyAlignment="1" applyProtection="1">
      <alignment horizontal="center" vertical="center" wrapText="1"/>
      <protection locked="0"/>
    </xf>
    <xf numFmtId="0" fontId="23" fillId="0" borderId="1" xfId="2" applyFont="1" applyFill="1" applyBorder="1" applyAlignment="1" applyProtection="1">
      <alignment horizontal="center" vertical="center" wrapText="1"/>
      <protection locked="0"/>
    </xf>
    <xf numFmtId="0" fontId="18" fillId="0" borderId="8" xfId="2" applyFont="1" applyFill="1" applyBorder="1" applyAlignment="1" applyProtection="1">
      <alignment horizontal="center" vertical="center"/>
    </xf>
    <xf numFmtId="0" fontId="8" fillId="0" borderId="15" xfId="2" applyFont="1" applyBorder="1" applyAlignment="1" applyProtection="1">
      <alignment horizontal="center" vertical="center"/>
    </xf>
    <xf numFmtId="0" fontId="12" fillId="10" borderId="18" xfId="2" quotePrefix="1" applyFont="1" applyFill="1" applyBorder="1" applyAlignment="1" applyProtection="1">
      <alignment horizontal="center" vertical="center" wrapText="1"/>
    </xf>
    <xf numFmtId="0" fontId="12" fillId="10" borderId="19" xfId="2" applyFont="1" applyFill="1" applyBorder="1" applyAlignment="1" applyProtection="1">
      <alignment horizontal="center" vertical="center" wrapText="1"/>
    </xf>
    <xf numFmtId="0" fontId="17" fillId="11" borderId="9" xfId="2" applyFont="1" applyFill="1" applyBorder="1" applyAlignment="1" applyProtection="1">
      <alignment horizontal="center" vertical="center" textRotation="90" wrapText="1"/>
    </xf>
    <xf numFmtId="0" fontId="17" fillId="11" borderId="11" xfId="2" applyFont="1" applyFill="1" applyBorder="1" applyAlignment="1" applyProtection="1">
      <alignment horizontal="center" vertical="center" textRotation="90" wrapText="1"/>
    </xf>
    <xf numFmtId="0" fontId="17" fillId="11" borderId="4" xfId="2" applyFont="1" applyFill="1" applyBorder="1" applyAlignment="1" applyProtection="1">
      <alignment horizontal="center" vertical="center" textRotation="90" wrapText="1"/>
    </xf>
    <xf numFmtId="0" fontId="14" fillId="0" borderId="11" xfId="2" applyFont="1" applyBorder="1" applyAlignment="1" applyProtection="1">
      <alignment horizontal="left" vertical="top" wrapText="1" shrinkToFit="1"/>
      <protection locked="0"/>
    </xf>
    <xf numFmtId="0" fontId="14" fillId="0" borderId="12" xfId="2" applyFont="1" applyBorder="1" applyAlignment="1" applyProtection="1">
      <alignment horizontal="left" vertical="top" wrapText="1" shrinkToFit="1"/>
      <protection locked="0"/>
    </xf>
    <xf numFmtId="0" fontId="14" fillId="0" borderId="4" xfId="2" applyFont="1" applyBorder="1" applyAlignment="1" applyProtection="1">
      <alignment horizontal="left" vertical="top" wrapText="1" shrinkToFit="1"/>
      <protection locked="0"/>
    </xf>
    <xf numFmtId="0" fontId="14" fillId="0" borderId="2" xfId="2" applyFont="1" applyBorder="1" applyAlignment="1" applyProtection="1">
      <alignment horizontal="left" vertical="top" wrapText="1" shrinkToFit="1"/>
      <protection locked="0"/>
    </xf>
    <xf numFmtId="0" fontId="53" fillId="0" borderId="28" xfId="3" applyFont="1" applyFill="1" applyBorder="1" applyAlignment="1" applyProtection="1">
      <alignment horizontal="center" vertical="center" textRotation="90"/>
    </xf>
    <xf numFmtId="0" fontId="53" fillId="0" borderId="25" xfId="3" applyFont="1" applyFill="1" applyBorder="1" applyAlignment="1" applyProtection="1">
      <alignment horizontal="center" vertical="center" textRotation="90"/>
    </xf>
    <xf numFmtId="0" fontId="57" fillId="0" borderId="15" xfId="3" applyFont="1" applyFill="1" applyBorder="1" applyAlignment="1" applyProtection="1">
      <alignment horizontal="center" vertical="center"/>
    </xf>
    <xf numFmtId="0" fontId="57" fillId="0" borderId="35" xfId="3" applyFont="1" applyFill="1" applyBorder="1" applyAlignment="1" applyProtection="1">
      <alignment horizontal="center" vertical="center"/>
    </xf>
  </cellXfs>
  <cellStyles count="4">
    <cellStyle name="Monétaire" xfId="1" builtinId="4"/>
    <cellStyle name="Normal" xfId="0" builtinId="0"/>
    <cellStyle name="Normal 2" xfId="2"/>
    <cellStyle name="Normal 3" xfId="3"/>
  </cellStyles>
  <dxfs count="5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numFmt numFmtId="0" formatCode="General"/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numFmt numFmtId="0" formatCode="General"/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numFmt numFmtId="34" formatCode="_-* #,##0.00\ &quot;€&quot;_-;\-* #,##0.00\ &quot;€&quot;_-;_-* &quot;-&quot;??\ &quot;€&quot;_-;_-@_-"/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numFmt numFmtId="34" formatCode="_-* #,##0.00\ &quot;€&quot;_-;\-* #,##0.00\ &quot;€&quot;_-;_-* &quot;-&quot;??\ &quot;€&quot;_-;_-@_-"/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numFmt numFmtId="34" formatCode="_-* #,##0.00\ &quot;€&quot;_-;\-* #,##0.00\ &quot;€&quot;_-;_-* &quot;-&quot;??\ &quot;€&quot;_-;_-@_-"/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numFmt numFmtId="0" formatCode="General"/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minor"/>
      </font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minor"/>
      </font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minor"/>
      </font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minor"/>
      </font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minor"/>
      </font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numFmt numFmtId="164" formatCode="[$-F800]dddd\,\ mmmm\ dd\,\ yyyy"/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alignment horizontal="left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minor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alignment horizontal="lef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alignment horizontal="left" vertical="top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alignment horizontal="left" vertical="center" textRotation="0" wrapText="1" indent="0" justifyLastLine="0" shrinkToFit="0" readingOrder="0"/>
      <border outline="0">
        <right style="thin">
          <color indexed="64"/>
        </right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alignment horizontal="left" vertical="center" textRotation="0" wrapText="1" indent="0" justifyLastLine="0" shrinkToFit="0" readingOrder="0"/>
    </dxf>
    <dxf>
      <border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1" defaultTableStyle="TableStyleMedium2" defaultPivotStyle="PivotStyleLight16">
    <tableStyle name="Style de tableau 1" pivot="0" count="0"/>
  </tableStyles>
  <colors>
    <mruColors>
      <color rgb="FFFFFF8B"/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2" displayName="Tableau2" ref="A2:AU53" totalsRowShown="0" headerRowDxfId="51" dataDxfId="49" headerRowBorderDxfId="50" tableBorderDxfId="48" totalsRowBorderDxfId="47">
  <autoFilter ref="A2:AU53"/>
  <sortState ref="A3:AU53">
    <sortCondition ref="B2:B53"/>
  </sortState>
  <tableColumns count="47">
    <tableColumn id="14" name="A FAIRE" dataDxfId="46"/>
    <tableColumn id="20" name="N°" dataDxfId="45"/>
    <tableColumn id="21" name="Type projet" dataDxfId="44"/>
    <tableColumn id="3" name="TITRE" dataDxfId="43"/>
    <tableColumn id="6" name="Descriptif synthétique du projet " dataDxfId="42"/>
    <tableColumn id="7" name="Arguments pédagogique et artistique" dataDxfId="41"/>
    <tableColumn id="8" name="Porteur du projet " dataDxfId="40"/>
    <tableColumn id="9" name="Nom du référent au conseil pédagogique" dataDxfId="39"/>
    <tableColumn id="10" name="Autre(s) professeur(s) impliqué(s)" dataDxfId="38"/>
    <tableColumn id="11" name="Classe(s) concernée(s)" dataDxfId="37"/>
    <tableColumn id="12" name="Nb approximatif d'élèves" dataDxfId="36"/>
    <tableColumn id="2" name="Date retenue" dataDxfId="35"/>
    <tableColumn id="4" name="Période/date visée" dataDxfId="34"/>
    <tableColumn id="1" name="Tri chrono" dataDxfId="33"/>
    <tableColumn id="24" name="Heure spectacle" dataDxfId="32"/>
    <tableColumn id="25" name="Lieu retenu" dataDxfId="31"/>
    <tableColumn id="5" name="Lieu souhaité" dataDxfId="30"/>
    <tableColumn id="28" name="commentaires" dataDxfId="29"/>
    <tableColumn id="13" name="Partenariat" dataDxfId="28"/>
    <tableColumn id="15" name="Nom(s) intervenant(s)" dataDxfId="27"/>
    <tableColumn id="16" name="Profession(s) intervenant(s)" dataDxfId="26"/>
    <tableColumn id="17" name="Fonction(s) intervenant(s), dans le cadre de ce projet." dataDxfId="25"/>
    <tableColumn id="18" name="Coordonnées intervenant(s)" dataDxfId="24"/>
    <tableColumn id="19" name="Nombre d'heures d’intervention à rémunérer" dataDxfId="23"/>
    <tableColumn id="26" name="Besoins techniques" dataDxfId="22" dataCellStyle="Monétaire"/>
    <tableColumn id="27" name="Liste des instruments" dataDxfId="21" dataCellStyle="Monétaire"/>
    <tableColumn id="23" name="Dépenses envisagées (estimation)" dataDxfId="20" dataCellStyle="Monétaire"/>
    <tableColumn id="29" name="_x000a_VACATION A" dataDxfId="19" dataCellStyle="Monétaire"/>
    <tableColumn id="30" name="_x000a_VACATION B" dataDxfId="18" dataCellStyle="Monétaire"/>
    <tableColumn id="31" name="_x000a_GUSO" dataDxfId="17" dataCellStyle="Monétaire"/>
    <tableColumn id="32" name="_x000a_DRH - SDE" dataDxfId="16" dataCellStyle="Monétaire"/>
    <tableColumn id="33" name="MASTERCLASS" dataDxfId="15" dataCellStyle="Monétaire"/>
    <tableColumn id="34" name="TOTAL DEPENSE RH" dataDxfId="14" dataCellStyle="Monétaire">
      <calculatedColumnFormula>SUM(Tableau2[[#This Row],[
VACATION A]:[MASTERCLASS]])</calculatedColumnFormula>
    </tableColumn>
    <tableColumn id="35" name="_x000a_factures" dataDxfId="13" dataCellStyle="Monétaire"/>
    <tableColumn id="36" name="_x000a_achat  partitions" dataDxfId="12" dataCellStyle="Monétaire"/>
    <tableColumn id="37" name="_x000a_loc immo (salles)" dataDxfId="11" dataCellStyle="Monétaire"/>
    <tableColumn id="38" name="location mobilière (instruments, partition)" dataDxfId="10" dataCellStyle="Monétaire"/>
    <tableColumn id="39" name="transport (bus)" dataDxfId="9" dataCellStyle="Monétaire"/>
    <tableColumn id="40" name="sécurité - vigipirate" dataDxfId="8" dataCellStyle="Monétaire"/>
    <tableColumn id="41" name="annonces et insertions" dataDxfId="7" dataCellStyle="Monétaire"/>
    <tableColumn id="42" name="conception artistique" dataDxfId="6" dataCellStyle="Monétaire"/>
    <tableColumn id="43" name="cat &amp; imprimés" dataDxfId="5" dataCellStyle="Monétaire"/>
    <tableColumn id="44" name="achat tissus (danse)" dataDxfId="4" dataCellStyle="Monétaire"/>
    <tableColumn id="45" name="TOTAL DEPENSES CRR" dataDxfId="3" dataCellStyle="Monétaire">
      <calculatedColumnFormula>SUM(Tableau2[[#This Row],[
factures]:[achat tissus (danse)]])</calculatedColumnFormula>
    </tableColumn>
    <tableColumn id="46" name="TOTAL PROJET_x000a_(DRH +CRR)" dataDxfId="2" dataCellStyle="Monétaire">
      <calculatedColumnFormula>SUM(AR3,AG3)</calculatedColumnFormula>
    </tableColumn>
    <tableColumn id="47" name="Validation" dataDxfId="1" dataCellStyle="Monétaire"/>
    <tableColumn id="48" name="avis conseil pédagogique" dataDxfId="0" dataCellStyle="Monétaire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BE58"/>
  <sheetViews>
    <sheetView zoomScale="55" zoomScaleNormal="55" workbookViewId="0">
      <pane xSplit="7" ySplit="2" topLeftCell="I3" activePane="bottomRight" state="frozen"/>
      <selection pane="topRight" activeCell="G1" sqref="G1"/>
      <selection pane="bottomLeft" activeCell="A3" sqref="A3"/>
      <selection pane="bottomRight" activeCell="AG66" sqref="AG66"/>
    </sheetView>
  </sheetViews>
  <sheetFormatPr baseColWidth="10" defaultColWidth="12.7109375" defaultRowHeight="15.75" outlineLevelCol="1" x14ac:dyDescent="0.2"/>
  <cols>
    <col min="1" max="1" width="10" style="1" customWidth="1"/>
    <col min="2" max="2" width="6.85546875" style="1" customWidth="1"/>
    <col min="3" max="3" width="10.28515625" style="1" customWidth="1"/>
    <col min="4" max="4" width="27.42578125" style="133" customWidth="1"/>
    <col min="5" max="5" width="57.28515625" style="5" customWidth="1" outlineLevel="1"/>
    <col min="6" max="6" width="47.28515625" style="5" customWidth="1" outlineLevel="1"/>
    <col min="7" max="7" width="27.42578125" style="4" customWidth="1"/>
    <col min="8" max="8" width="34.42578125" style="4" customWidth="1" outlineLevel="1"/>
    <col min="9" max="9" width="29" style="4" customWidth="1" outlineLevel="1"/>
    <col min="10" max="10" width="19.7109375" customWidth="1"/>
    <col min="11" max="11" width="22.85546875" customWidth="1"/>
    <col min="12" max="12" width="30.5703125" style="3" customWidth="1"/>
    <col min="13" max="13" width="33.5703125" style="3" customWidth="1" outlineLevel="1"/>
    <col min="14" max="14" width="20" customWidth="1" outlineLevel="1"/>
    <col min="15" max="15" width="27.28515625" style="3" customWidth="1" outlineLevel="1"/>
    <col min="16" max="16" width="23.42578125" style="3" customWidth="1"/>
    <col min="17" max="17" width="28.28515625" style="124" customWidth="1" outlineLevel="1"/>
    <col min="18" max="18" width="34" style="2" customWidth="1" outlineLevel="1"/>
    <col min="19" max="19" width="28.28515625" style="2" customWidth="1"/>
    <col min="20" max="20" width="24.28515625" customWidth="1"/>
    <col min="21" max="21" width="21.140625" customWidth="1" outlineLevel="1"/>
    <col min="22" max="22" width="20.28515625" customWidth="1" outlineLevel="1"/>
    <col min="23" max="23" width="18.5703125" customWidth="1" outlineLevel="1"/>
    <col min="24" max="24" width="21" customWidth="1" outlineLevel="1"/>
    <col min="25" max="25" width="45.5703125" style="4" customWidth="1"/>
    <col min="26" max="26" width="24.7109375" style="4" customWidth="1"/>
    <col min="27" max="27" width="50.28515625" style="4" customWidth="1"/>
    <col min="28" max="28" width="29.140625" customWidth="1"/>
    <col min="29" max="29" width="27.28515625" style="4" customWidth="1"/>
    <col min="30" max="30" width="41.5703125" style="4" customWidth="1"/>
    <col min="31" max="31" width="38.7109375" style="4" customWidth="1"/>
    <col min="32" max="32" width="29.5703125" style="4" customWidth="1"/>
    <col min="33" max="33" width="21.140625" style="108" customWidth="1"/>
    <col min="34" max="34" width="18.85546875" style="110" customWidth="1"/>
    <col min="35" max="35" width="20.28515625" customWidth="1"/>
    <col min="36" max="39" width="18.85546875" style="21" customWidth="1"/>
    <col min="40" max="40" width="16.42578125" style="21" customWidth="1"/>
    <col min="41" max="41" width="15.140625" style="21" customWidth="1"/>
    <col min="42" max="42" width="16.140625" style="21" customWidth="1"/>
    <col min="43" max="43" width="17.5703125" style="21" customWidth="1"/>
    <col min="44" max="44" width="20.7109375" style="21" customWidth="1"/>
    <col min="45" max="45" width="21.28515625" style="21" customWidth="1"/>
    <col min="46" max="46" width="30.7109375" style="21" customWidth="1"/>
    <col min="47" max="47" width="28" style="21" customWidth="1"/>
    <col min="48" max="55" width="12.7109375" style="21" customWidth="1"/>
    <col min="56" max="57" width="12.7109375" style="21"/>
    <col min="58" max="16384" width="12.7109375" style="1"/>
  </cols>
  <sheetData>
    <row r="1" spans="1:57" ht="21" customHeight="1" x14ac:dyDescent="0.2">
      <c r="D1" s="157" t="s">
        <v>101</v>
      </c>
      <c r="E1" s="156"/>
      <c r="F1" s="156"/>
      <c r="G1" s="241" t="s">
        <v>102</v>
      </c>
      <c r="H1" s="241"/>
      <c r="I1" s="241"/>
      <c r="J1" s="247" t="s">
        <v>119</v>
      </c>
      <c r="K1" s="248"/>
      <c r="L1" s="249" t="s">
        <v>113</v>
      </c>
      <c r="M1" s="250"/>
      <c r="N1" s="129"/>
      <c r="O1" s="129"/>
      <c r="P1" s="242" t="s">
        <v>116</v>
      </c>
      <c r="Q1" s="243"/>
      <c r="R1" s="243"/>
      <c r="S1"/>
      <c r="T1" s="244" t="s">
        <v>117</v>
      </c>
      <c r="U1" s="245"/>
      <c r="V1" s="245"/>
      <c r="W1" s="245"/>
      <c r="X1" s="246"/>
      <c r="Y1" s="238" t="s">
        <v>120</v>
      </c>
      <c r="Z1" s="239"/>
      <c r="AA1" s="118" t="s">
        <v>105</v>
      </c>
      <c r="AB1" s="119"/>
      <c r="AC1" s="119"/>
      <c r="AD1" s="119"/>
      <c r="AE1" s="119"/>
      <c r="AF1" s="119"/>
      <c r="AG1" s="119"/>
      <c r="AH1" s="119"/>
      <c r="AI1" s="119"/>
      <c r="AJ1" s="119"/>
      <c r="AK1" s="119"/>
      <c r="AL1" s="119"/>
      <c r="AM1" s="119"/>
      <c r="AN1" s="119"/>
      <c r="AO1" s="119"/>
      <c r="AP1" s="119"/>
      <c r="AQ1" s="119"/>
      <c r="AR1" s="119"/>
      <c r="AS1" s="119"/>
      <c r="AT1" s="240" t="s">
        <v>123</v>
      </c>
      <c r="AU1" s="240"/>
      <c r="AX1" s="1"/>
      <c r="AY1" s="1"/>
      <c r="AZ1" s="1"/>
      <c r="BA1" s="1"/>
      <c r="BB1" s="1"/>
      <c r="BC1" s="1"/>
      <c r="BD1" s="1"/>
      <c r="BE1" s="1"/>
    </row>
    <row r="2" spans="1:57" s="6" customFormat="1" ht="60.6" customHeight="1" x14ac:dyDescent="0.2">
      <c r="A2" s="183" t="s">
        <v>100</v>
      </c>
      <c r="B2" s="183" t="s">
        <v>49</v>
      </c>
      <c r="C2" s="183" t="s">
        <v>135</v>
      </c>
      <c r="D2" s="130" t="s">
        <v>118</v>
      </c>
      <c r="E2" s="7" t="s">
        <v>90</v>
      </c>
      <c r="F2" s="7" t="s">
        <v>91</v>
      </c>
      <c r="G2" s="10" t="s">
        <v>92</v>
      </c>
      <c r="H2" s="10" t="s">
        <v>93</v>
      </c>
      <c r="I2" s="10" t="s">
        <v>94</v>
      </c>
      <c r="J2" s="11" t="s">
        <v>95</v>
      </c>
      <c r="K2" s="11" t="s">
        <v>103</v>
      </c>
      <c r="L2" s="8" t="s">
        <v>138</v>
      </c>
      <c r="M2" s="8" t="s">
        <v>88</v>
      </c>
      <c r="N2" s="8" t="s">
        <v>111</v>
      </c>
      <c r="O2" s="8" t="s">
        <v>112</v>
      </c>
      <c r="P2" s="125" t="s">
        <v>114</v>
      </c>
      <c r="Q2" s="9" t="s">
        <v>89</v>
      </c>
      <c r="R2" s="9" t="s">
        <v>115</v>
      </c>
      <c r="S2" s="103" t="s">
        <v>60</v>
      </c>
      <c r="T2" s="12" t="s">
        <v>0</v>
      </c>
      <c r="U2" s="12" t="s">
        <v>1</v>
      </c>
      <c r="V2" s="12" t="s">
        <v>2</v>
      </c>
      <c r="W2" s="12" t="s">
        <v>3</v>
      </c>
      <c r="X2" s="12" t="s">
        <v>4</v>
      </c>
      <c r="Y2" s="117" t="s">
        <v>104</v>
      </c>
      <c r="Z2" s="117" t="s">
        <v>139</v>
      </c>
      <c r="AA2" s="120" t="s">
        <v>110</v>
      </c>
      <c r="AB2" s="134" t="s">
        <v>190</v>
      </c>
      <c r="AC2" s="134" t="s">
        <v>191</v>
      </c>
      <c r="AD2" s="134" t="s">
        <v>192</v>
      </c>
      <c r="AE2" s="134" t="s">
        <v>193</v>
      </c>
      <c r="AF2" s="134" t="s">
        <v>194</v>
      </c>
      <c r="AG2" s="134" t="s">
        <v>46</v>
      </c>
      <c r="AH2" s="121" t="s">
        <v>195</v>
      </c>
      <c r="AI2" s="121" t="s">
        <v>196</v>
      </c>
      <c r="AJ2" s="121" t="s">
        <v>197</v>
      </c>
      <c r="AK2" s="121" t="s">
        <v>198</v>
      </c>
      <c r="AL2" s="121" t="s">
        <v>199</v>
      </c>
      <c r="AM2" s="121" t="s">
        <v>200</v>
      </c>
      <c r="AN2" s="121" t="s">
        <v>201</v>
      </c>
      <c r="AO2" s="121" t="s">
        <v>202</v>
      </c>
      <c r="AP2" s="121" t="s">
        <v>203</v>
      </c>
      <c r="AQ2" s="121" t="s">
        <v>204</v>
      </c>
      <c r="AR2" s="121" t="s">
        <v>47</v>
      </c>
      <c r="AS2" s="135" t="s">
        <v>48</v>
      </c>
      <c r="AT2" s="153" t="s">
        <v>122</v>
      </c>
      <c r="AU2" s="153" t="s">
        <v>130</v>
      </c>
    </row>
    <row r="3" spans="1:57" ht="45" customHeight="1" x14ac:dyDescent="0.2">
      <c r="A3" s="182"/>
      <c r="B3" s="185">
        <v>3</v>
      </c>
      <c r="C3" s="185" t="s">
        <v>136</v>
      </c>
      <c r="D3" s="131" t="s">
        <v>140</v>
      </c>
      <c r="E3" s="15"/>
      <c r="F3" s="15"/>
      <c r="G3" s="115"/>
      <c r="H3" s="13"/>
      <c r="I3" s="13"/>
      <c r="J3" s="15"/>
      <c r="K3" s="13"/>
      <c r="L3" s="158">
        <v>44994</v>
      </c>
      <c r="M3" s="102" t="s">
        <v>5</v>
      </c>
      <c r="N3" s="163">
        <v>44994</v>
      </c>
      <c r="O3" s="102"/>
      <c r="P3" s="126"/>
      <c r="Q3" s="14"/>
      <c r="R3" s="14"/>
      <c r="S3" s="13"/>
      <c r="T3" s="187"/>
      <c r="U3" s="16"/>
      <c r="V3" s="16"/>
      <c r="W3" s="16"/>
      <c r="X3" s="16"/>
      <c r="Y3" s="113"/>
      <c r="Z3" s="113"/>
      <c r="AA3" s="109"/>
      <c r="AB3" s="105"/>
      <c r="AC3" s="105"/>
      <c r="AD3" s="105"/>
      <c r="AE3" s="105"/>
      <c r="AF3" s="105"/>
      <c r="AG3" s="105"/>
      <c r="AH3" s="105"/>
      <c r="AI3" s="105"/>
      <c r="AJ3" s="105"/>
      <c r="AK3" s="105"/>
      <c r="AL3" s="105"/>
      <c r="AM3" s="105"/>
      <c r="AN3" s="105"/>
      <c r="AO3" s="105"/>
      <c r="AP3" s="105"/>
      <c r="AQ3" s="105"/>
      <c r="AR3" s="105"/>
      <c r="AS3" s="105"/>
      <c r="AT3" s="154"/>
      <c r="AU3" s="154"/>
      <c r="AV3" s="1"/>
      <c r="AW3" s="1"/>
      <c r="AX3" s="1"/>
      <c r="AY3" s="1"/>
      <c r="AZ3" s="1"/>
      <c r="BA3" s="1"/>
      <c r="BB3" s="1"/>
      <c r="BC3" s="1"/>
      <c r="BD3" s="1"/>
      <c r="BE3" s="1"/>
    </row>
    <row r="4" spans="1:57" ht="45" customHeight="1" x14ac:dyDescent="0.2">
      <c r="A4" s="13"/>
      <c r="B4" s="186">
        <v>4</v>
      </c>
      <c r="C4" s="185" t="s">
        <v>136</v>
      </c>
      <c r="D4" s="131" t="s">
        <v>141</v>
      </c>
      <c r="E4" s="15"/>
      <c r="F4" s="15"/>
      <c r="G4" s="115"/>
      <c r="H4" s="13"/>
      <c r="I4" s="13"/>
      <c r="J4" s="15"/>
      <c r="K4" s="13"/>
      <c r="L4" s="159">
        <v>44909</v>
      </c>
      <c r="M4" s="13" t="s">
        <v>6</v>
      </c>
      <c r="N4" s="162">
        <v>44909</v>
      </c>
      <c r="O4" s="13"/>
      <c r="P4" s="126"/>
      <c r="Q4" s="14"/>
      <c r="R4" s="14"/>
      <c r="S4" s="13"/>
      <c r="T4" s="187"/>
      <c r="U4" s="16"/>
      <c r="V4" s="16"/>
      <c r="W4" s="16"/>
      <c r="X4" s="16"/>
      <c r="Y4" s="113"/>
      <c r="Z4" s="105"/>
      <c r="AA4" s="109"/>
      <c r="AB4" s="105"/>
      <c r="AC4" s="105"/>
      <c r="AD4" s="105"/>
      <c r="AE4" s="105"/>
      <c r="AF4" s="105"/>
      <c r="AG4" s="105"/>
      <c r="AH4" s="105"/>
      <c r="AI4" s="105"/>
      <c r="AJ4" s="105"/>
      <c r="AK4" s="105"/>
      <c r="AL4" s="105"/>
      <c r="AM4" s="105"/>
      <c r="AN4" s="105"/>
      <c r="AO4" s="105"/>
      <c r="AP4" s="105"/>
      <c r="AQ4" s="105"/>
      <c r="AR4" s="105"/>
      <c r="AS4" s="105"/>
      <c r="AT4" s="112"/>
      <c r="AU4" s="112"/>
      <c r="AV4" s="1"/>
      <c r="AW4" s="1"/>
      <c r="AX4" s="1"/>
      <c r="AY4" s="1"/>
      <c r="AZ4" s="1"/>
      <c r="BA4" s="1"/>
      <c r="BB4" s="1"/>
      <c r="BC4" s="1"/>
      <c r="BD4" s="1"/>
      <c r="BE4" s="1"/>
    </row>
    <row r="5" spans="1:57" ht="30" x14ac:dyDescent="0.2">
      <c r="A5" s="182"/>
      <c r="B5" s="185">
        <v>5</v>
      </c>
      <c r="C5" s="185" t="s">
        <v>136</v>
      </c>
      <c r="D5" s="131" t="s">
        <v>142</v>
      </c>
      <c r="E5" s="15"/>
      <c r="F5" s="15"/>
      <c r="G5" s="115"/>
      <c r="H5" s="13"/>
      <c r="I5" s="13"/>
      <c r="J5" s="15"/>
      <c r="K5" s="13"/>
      <c r="L5" s="159">
        <v>44840</v>
      </c>
      <c r="M5" s="13" t="s">
        <v>7</v>
      </c>
      <c r="N5" s="162">
        <v>44840</v>
      </c>
      <c r="O5" s="13"/>
      <c r="P5" s="126"/>
      <c r="Q5" s="14"/>
      <c r="R5" s="14"/>
      <c r="S5" s="13"/>
      <c r="T5" s="13"/>
      <c r="U5" s="13"/>
      <c r="V5" s="13"/>
      <c r="W5" s="13"/>
      <c r="X5" s="13"/>
      <c r="Y5" s="105"/>
      <c r="Z5" s="105"/>
      <c r="AA5" s="112"/>
      <c r="AB5" s="105"/>
      <c r="AC5" s="105"/>
      <c r="AD5" s="105"/>
      <c r="AE5" s="105"/>
      <c r="AF5" s="105"/>
      <c r="AG5" s="105"/>
      <c r="AH5" s="105"/>
      <c r="AI5" s="105"/>
      <c r="AJ5" s="105"/>
      <c r="AK5" s="105"/>
      <c r="AL5" s="105"/>
      <c r="AM5" s="105"/>
      <c r="AN5" s="105"/>
      <c r="AO5" s="105"/>
      <c r="AP5" s="105"/>
      <c r="AQ5" s="105"/>
      <c r="AR5" s="105"/>
      <c r="AS5" s="105"/>
      <c r="AT5" s="112"/>
      <c r="AU5" s="112"/>
      <c r="AV5" s="1"/>
      <c r="AW5" s="1"/>
      <c r="AX5" s="1"/>
      <c r="AY5" s="1"/>
      <c r="AZ5" s="1"/>
      <c r="BA5" s="1"/>
      <c r="BB5" s="1"/>
      <c r="BC5" s="1"/>
      <c r="BD5" s="1"/>
      <c r="BE5" s="1"/>
    </row>
    <row r="6" spans="1:57" ht="45" customHeight="1" x14ac:dyDescent="0.2">
      <c r="A6" s="13"/>
      <c r="B6" s="186">
        <v>6</v>
      </c>
      <c r="C6" s="185" t="s">
        <v>136</v>
      </c>
      <c r="D6" s="131" t="s">
        <v>143</v>
      </c>
      <c r="E6" s="15"/>
      <c r="F6" s="15"/>
      <c r="G6" s="115"/>
      <c r="H6" s="13"/>
      <c r="I6" s="13"/>
      <c r="J6" s="15"/>
      <c r="K6" s="13"/>
      <c r="L6" s="159">
        <v>45001</v>
      </c>
      <c r="M6" s="13" t="s">
        <v>8</v>
      </c>
      <c r="N6" s="162">
        <v>45001</v>
      </c>
      <c r="O6" s="13"/>
      <c r="P6" s="126"/>
      <c r="Q6" s="14"/>
      <c r="R6" s="14"/>
      <c r="S6" s="13"/>
      <c r="T6" s="13"/>
      <c r="U6" s="13"/>
      <c r="V6" s="13"/>
      <c r="W6" s="13"/>
      <c r="X6" s="13"/>
      <c r="Y6" s="113"/>
      <c r="Z6" s="105"/>
      <c r="AA6" s="112"/>
      <c r="AB6" s="105"/>
      <c r="AC6" s="105"/>
      <c r="AD6" s="105"/>
      <c r="AE6" s="105"/>
      <c r="AF6" s="105"/>
      <c r="AG6" s="105"/>
      <c r="AH6" s="105"/>
      <c r="AI6" s="105"/>
      <c r="AJ6" s="105"/>
      <c r="AK6" s="105"/>
      <c r="AL6" s="105"/>
      <c r="AM6" s="105"/>
      <c r="AN6" s="105"/>
      <c r="AO6" s="105"/>
      <c r="AP6" s="105"/>
      <c r="AQ6" s="105"/>
      <c r="AR6" s="105"/>
      <c r="AS6" s="105"/>
      <c r="AT6" s="112"/>
      <c r="AU6" s="112"/>
      <c r="AV6" s="1"/>
      <c r="AW6" s="1"/>
      <c r="AX6" s="1"/>
      <c r="AY6" s="1"/>
      <c r="AZ6" s="1"/>
      <c r="BA6" s="1"/>
      <c r="BB6" s="1"/>
      <c r="BC6" s="1"/>
      <c r="BD6" s="1"/>
      <c r="BE6" s="1"/>
    </row>
    <row r="7" spans="1:57" ht="45" customHeight="1" x14ac:dyDescent="0.2">
      <c r="A7" s="182"/>
      <c r="B7" s="185">
        <v>7</v>
      </c>
      <c r="C7" s="185" t="s">
        <v>136</v>
      </c>
      <c r="D7" s="131" t="s">
        <v>144</v>
      </c>
      <c r="E7" s="15"/>
      <c r="F7" s="15"/>
      <c r="G7" s="115"/>
      <c r="H7" s="13"/>
      <c r="I7" s="13"/>
      <c r="J7" s="15"/>
      <c r="K7" s="13"/>
      <c r="L7" s="159">
        <v>45002</v>
      </c>
      <c r="M7" s="13" t="s">
        <v>9</v>
      </c>
      <c r="N7" s="162">
        <v>45002</v>
      </c>
      <c r="O7" s="13"/>
      <c r="P7" s="164"/>
      <c r="Q7" s="14"/>
      <c r="R7" s="14"/>
      <c r="S7" s="13"/>
      <c r="T7" s="187"/>
      <c r="U7" s="16"/>
      <c r="V7" s="16"/>
      <c r="W7" s="16"/>
      <c r="X7" s="16"/>
      <c r="Y7" s="113"/>
      <c r="Z7" s="105"/>
      <c r="AA7" s="112"/>
      <c r="AB7" s="105"/>
      <c r="AC7" s="105"/>
      <c r="AD7" s="105"/>
      <c r="AE7" s="105"/>
      <c r="AF7" s="105"/>
      <c r="AG7" s="105"/>
      <c r="AH7" s="105"/>
      <c r="AI7" s="105"/>
      <c r="AJ7" s="105"/>
      <c r="AK7" s="105"/>
      <c r="AL7" s="105"/>
      <c r="AM7" s="105"/>
      <c r="AN7" s="105"/>
      <c r="AO7" s="105"/>
      <c r="AP7" s="105"/>
      <c r="AQ7" s="105"/>
      <c r="AR7" s="105"/>
      <c r="AS7" s="105"/>
      <c r="AT7" s="112"/>
      <c r="AU7" s="112"/>
      <c r="AV7" s="1"/>
      <c r="AW7" s="1"/>
      <c r="AX7" s="1"/>
      <c r="AY7" s="1"/>
      <c r="AZ7" s="1"/>
      <c r="BA7" s="1"/>
      <c r="BB7" s="1"/>
      <c r="BC7" s="1"/>
      <c r="BD7" s="1"/>
      <c r="BE7" s="1"/>
    </row>
    <row r="8" spans="1:57" ht="72.75" customHeight="1" x14ac:dyDescent="0.2">
      <c r="A8" s="13"/>
      <c r="B8" s="186">
        <v>8</v>
      </c>
      <c r="C8" s="185" t="s">
        <v>136</v>
      </c>
      <c r="D8" s="131" t="s">
        <v>145</v>
      </c>
      <c r="E8" s="15"/>
      <c r="F8" s="15"/>
      <c r="G8" s="115"/>
      <c r="H8" s="13"/>
      <c r="I8" s="13"/>
      <c r="J8" s="15"/>
      <c r="K8" s="13"/>
      <c r="L8" s="159">
        <v>44835</v>
      </c>
      <c r="M8" s="13" t="s">
        <v>10</v>
      </c>
      <c r="N8" s="162">
        <v>44835</v>
      </c>
      <c r="O8" s="13"/>
      <c r="P8" s="126"/>
      <c r="Q8" s="14"/>
      <c r="R8" s="14"/>
      <c r="S8" s="13"/>
      <c r="T8" s="187"/>
      <c r="U8" s="16"/>
      <c r="V8" s="16"/>
      <c r="W8" s="16"/>
      <c r="X8" s="16"/>
      <c r="Y8" s="113"/>
      <c r="Z8" s="113"/>
      <c r="AA8" s="112"/>
      <c r="AB8" s="105"/>
      <c r="AC8" s="105"/>
      <c r="AD8" s="105"/>
      <c r="AE8" s="105"/>
      <c r="AF8" s="105"/>
      <c r="AG8" s="105"/>
      <c r="AH8" s="105"/>
      <c r="AI8" s="105"/>
      <c r="AJ8" s="105"/>
      <c r="AK8" s="105"/>
      <c r="AL8" s="105"/>
      <c r="AM8" s="105"/>
      <c r="AN8" s="105"/>
      <c r="AO8" s="105"/>
      <c r="AP8" s="105"/>
      <c r="AQ8" s="105"/>
      <c r="AR8" s="105"/>
      <c r="AS8" s="105"/>
      <c r="AT8" s="112"/>
      <c r="AU8" s="112"/>
      <c r="AV8" s="1"/>
      <c r="AW8" s="1"/>
      <c r="AX8" s="1"/>
      <c r="AY8" s="1"/>
      <c r="AZ8" s="1"/>
      <c r="BA8" s="1"/>
      <c r="BB8" s="1"/>
      <c r="BC8" s="1"/>
      <c r="BD8" s="1"/>
      <c r="BE8" s="1"/>
    </row>
    <row r="9" spans="1:57" ht="78" customHeight="1" x14ac:dyDescent="0.2">
      <c r="A9" s="182"/>
      <c r="B9" s="185">
        <v>9</v>
      </c>
      <c r="C9" s="185" t="s">
        <v>136</v>
      </c>
      <c r="D9" s="131" t="s">
        <v>146</v>
      </c>
      <c r="E9" s="15"/>
      <c r="F9" s="15"/>
      <c r="G9" s="115"/>
      <c r="H9" s="13"/>
      <c r="I9" s="13"/>
      <c r="J9" s="15"/>
      <c r="K9" s="13"/>
      <c r="L9" s="159">
        <v>44882</v>
      </c>
      <c r="M9" s="13" t="s">
        <v>11</v>
      </c>
      <c r="N9" s="162">
        <v>44882</v>
      </c>
      <c r="O9" s="13"/>
      <c r="P9" s="126"/>
      <c r="Q9" s="14"/>
      <c r="R9" s="14"/>
      <c r="S9" s="13"/>
      <c r="T9" s="187"/>
      <c r="U9" s="16"/>
      <c r="V9" s="16"/>
      <c r="W9" s="16"/>
      <c r="X9" s="16"/>
      <c r="Y9" s="113"/>
      <c r="Z9" s="113"/>
      <c r="AA9" s="112"/>
      <c r="AB9" s="105"/>
      <c r="AC9" s="105"/>
      <c r="AD9" s="105"/>
      <c r="AE9" s="105"/>
      <c r="AF9" s="105"/>
      <c r="AG9" s="105"/>
      <c r="AH9" s="105"/>
      <c r="AI9" s="105"/>
      <c r="AJ9" s="105"/>
      <c r="AK9" s="105"/>
      <c r="AL9" s="105"/>
      <c r="AM9" s="105"/>
      <c r="AN9" s="105"/>
      <c r="AO9" s="105"/>
      <c r="AP9" s="105"/>
      <c r="AQ9" s="105"/>
      <c r="AR9" s="105"/>
      <c r="AS9" s="105"/>
      <c r="AT9" s="112"/>
      <c r="AU9" s="112"/>
      <c r="AV9" s="1"/>
      <c r="AW9" s="1"/>
      <c r="AX9" s="1"/>
      <c r="AY9" s="1"/>
      <c r="AZ9" s="1"/>
      <c r="BA9" s="1"/>
      <c r="BB9" s="1"/>
      <c r="BC9" s="1"/>
      <c r="BD9" s="1"/>
      <c r="BE9" s="1"/>
    </row>
    <row r="10" spans="1:57" ht="83.25" customHeight="1" x14ac:dyDescent="0.2">
      <c r="A10" s="13"/>
      <c r="B10" s="186">
        <v>10</v>
      </c>
      <c r="C10" s="185" t="s">
        <v>136</v>
      </c>
      <c r="D10" s="131" t="s">
        <v>147</v>
      </c>
      <c r="E10" s="15"/>
      <c r="F10" s="15"/>
      <c r="G10" s="115"/>
      <c r="H10" s="13"/>
      <c r="I10" s="13"/>
      <c r="J10" s="15"/>
      <c r="K10" s="13"/>
      <c r="L10" s="159">
        <v>45048</v>
      </c>
      <c r="M10" s="13" t="s">
        <v>12</v>
      </c>
      <c r="N10" s="162">
        <v>45048</v>
      </c>
      <c r="O10" s="13"/>
      <c r="P10" s="126"/>
      <c r="Q10" s="14"/>
      <c r="R10" s="14"/>
      <c r="S10" s="13"/>
      <c r="T10" s="13"/>
      <c r="U10" s="13"/>
      <c r="V10" s="13"/>
      <c r="W10" s="13"/>
      <c r="X10" s="13"/>
      <c r="Y10" s="113"/>
      <c r="Z10" s="113"/>
      <c r="AA10" s="112"/>
      <c r="AB10" s="113"/>
      <c r="AC10" s="105"/>
      <c r="AD10" s="105"/>
      <c r="AE10" s="105"/>
      <c r="AF10" s="105"/>
      <c r="AG10" s="105"/>
      <c r="AH10" s="105"/>
      <c r="AI10" s="105"/>
      <c r="AJ10" s="105"/>
      <c r="AK10" s="105"/>
      <c r="AL10" s="105"/>
      <c r="AM10" s="105"/>
      <c r="AN10" s="105"/>
      <c r="AO10" s="105"/>
      <c r="AP10" s="105"/>
      <c r="AQ10" s="105"/>
      <c r="AR10" s="105"/>
      <c r="AS10" s="105"/>
      <c r="AT10" s="112"/>
      <c r="AU10" s="112"/>
      <c r="AV10" s="1"/>
      <c r="AW10" s="1"/>
      <c r="AX10" s="1"/>
      <c r="AY10" s="1"/>
      <c r="AZ10" s="1"/>
      <c r="BA10" s="1"/>
      <c r="BB10" s="1"/>
      <c r="BC10" s="1"/>
      <c r="BD10" s="1"/>
      <c r="BE10" s="1"/>
    </row>
    <row r="11" spans="1:57" ht="45" customHeight="1" x14ac:dyDescent="0.2">
      <c r="A11" s="182"/>
      <c r="B11" s="185">
        <v>11</v>
      </c>
      <c r="C11" s="185" t="s">
        <v>136</v>
      </c>
      <c r="D11" s="131" t="s">
        <v>148</v>
      </c>
      <c r="E11" s="15"/>
      <c r="F11" s="15"/>
      <c r="G11" s="115"/>
      <c r="H11" s="13"/>
      <c r="I11" s="13"/>
      <c r="J11" s="15"/>
      <c r="K11" s="13"/>
      <c r="L11" s="159">
        <v>45093</v>
      </c>
      <c r="M11" s="13" t="s">
        <v>13</v>
      </c>
      <c r="N11" s="162">
        <v>45093</v>
      </c>
      <c r="O11" s="13"/>
      <c r="P11" s="126"/>
      <c r="Q11" s="14"/>
      <c r="R11" s="14"/>
      <c r="S11" s="13"/>
      <c r="T11" s="13"/>
      <c r="U11" s="13"/>
      <c r="V11" s="13"/>
      <c r="W11" s="13"/>
      <c r="X11" s="13"/>
      <c r="Y11" s="113"/>
      <c r="Z11" s="105"/>
      <c r="AA11" s="112"/>
      <c r="AB11" s="105"/>
      <c r="AC11" s="105"/>
      <c r="AD11" s="105"/>
      <c r="AE11" s="105"/>
      <c r="AF11" s="105"/>
      <c r="AG11" s="105"/>
      <c r="AH11" s="105"/>
      <c r="AI11" s="105"/>
      <c r="AJ11" s="105"/>
      <c r="AK11" s="105"/>
      <c r="AL11" s="105"/>
      <c r="AM11" s="105"/>
      <c r="AN11" s="105"/>
      <c r="AO11" s="105"/>
      <c r="AP11" s="105"/>
      <c r="AQ11" s="105"/>
      <c r="AR11" s="105"/>
      <c r="AS11" s="105"/>
      <c r="AT11" s="112"/>
      <c r="AU11" s="112"/>
      <c r="AV11" s="1"/>
      <c r="AW11" s="1"/>
      <c r="AX11" s="1"/>
      <c r="AY11" s="1"/>
      <c r="AZ11" s="1"/>
      <c r="BA11" s="1"/>
      <c r="BB11" s="1"/>
      <c r="BC11" s="1"/>
      <c r="BD11" s="1"/>
      <c r="BE11" s="1"/>
    </row>
    <row r="12" spans="1:57" ht="97.5" customHeight="1" x14ac:dyDescent="0.2">
      <c r="A12" s="13"/>
      <c r="B12" s="186">
        <v>12</v>
      </c>
      <c r="C12" s="185" t="s">
        <v>136</v>
      </c>
      <c r="D12" s="131" t="s">
        <v>149</v>
      </c>
      <c r="E12" s="15"/>
      <c r="F12" s="15"/>
      <c r="G12" s="115"/>
      <c r="H12" s="13"/>
      <c r="I12" s="13"/>
      <c r="J12" s="15"/>
      <c r="K12" s="13"/>
      <c r="L12" s="159">
        <v>45024</v>
      </c>
      <c r="M12" s="13" t="s">
        <v>14</v>
      </c>
      <c r="N12" s="162">
        <v>45024</v>
      </c>
      <c r="O12" s="13"/>
      <c r="P12" s="126"/>
      <c r="Q12" s="14"/>
      <c r="R12" s="14"/>
      <c r="S12" s="13"/>
      <c r="T12" s="13"/>
      <c r="U12" s="13"/>
      <c r="V12" s="13"/>
      <c r="W12" s="13"/>
      <c r="X12" s="13"/>
      <c r="Y12" s="113"/>
      <c r="Z12" s="113"/>
      <c r="AA12" s="112"/>
      <c r="AB12" s="105"/>
      <c r="AC12" s="105"/>
      <c r="AD12" s="105"/>
      <c r="AE12" s="105"/>
      <c r="AF12" s="105"/>
      <c r="AG12" s="105"/>
      <c r="AH12" s="105"/>
      <c r="AI12" s="114"/>
      <c r="AJ12" s="105"/>
      <c r="AK12" s="105"/>
      <c r="AL12" s="105"/>
      <c r="AM12" s="105"/>
      <c r="AN12" s="105"/>
      <c r="AO12" s="105"/>
      <c r="AP12" s="105"/>
      <c r="AQ12" s="105"/>
      <c r="AR12" s="105"/>
      <c r="AS12" s="105"/>
      <c r="AT12" s="112"/>
      <c r="AU12" s="112"/>
      <c r="AV12" s="1"/>
      <c r="AW12" s="1"/>
      <c r="AX12" s="1"/>
      <c r="AY12" s="1"/>
      <c r="AZ12" s="1"/>
      <c r="BA12" s="1"/>
      <c r="BB12" s="1"/>
      <c r="BC12" s="1"/>
      <c r="BD12" s="1"/>
      <c r="BE12" s="1"/>
    </row>
    <row r="13" spans="1:57" ht="93" customHeight="1" x14ac:dyDescent="0.2">
      <c r="A13" s="182"/>
      <c r="B13" s="185">
        <v>13</v>
      </c>
      <c r="C13" s="185" t="s">
        <v>136</v>
      </c>
      <c r="D13" s="131" t="s">
        <v>150</v>
      </c>
      <c r="E13" s="15"/>
      <c r="F13" s="15"/>
      <c r="G13" s="115"/>
      <c r="H13" s="13"/>
      <c r="I13" s="13"/>
      <c r="J13" s="15"/>
      <c r="K13" s="13"/>
      <c r="L13" s="159">
        <v>45031</v>
      </c>
      <c r="M13" s="13" t="s">
        <v>15</v>
      </c>
      <c r="N13" s="162">
        <v>45031</v>
      </c>
      <c r="O13" s="13"/>
      <c r="P13" s="126"/>
      <c r="Q13" s="14"/>
      <c r="R13" s="13"/>
      <c r="S13" s="13"/>
      <c r="T13" s="13"/>
      <c r="U13" s="13"/>
      <c r="V13" s="13"/>
      <c r="W13" s="13"/>
      <c r="X13" s="13"/>
      <c r="Y13" s="113"/>
      <c r="Z13" s="113"/>
      <c r="AA13" s="112"/>
      <c r="AB13" s="105"/>
      <c r="AC13" s="105"/>
      <c r="AD13" s="105"/>
      <c r="AE13" s="105"/>
      <c r="AF13" s="105"/>
      <c r="AG13" s="105"/>
      <c r="AH13" s="105"/>
      <c r="AI13" s="105"/>
      <c r="AJ13" s="105"/>
      <c r="AK13" s="105"/>
      <c r="AL13" s="105"/>
      <c r="AM13" s="105"/>
      <c r="AN13" s="105"/>
      <c r="AO13" s="105"/>
      <c r="AP13" s="105"/>
      <c r="AQ13" s="105"/>
      <c r="AR13" s="105"/>
      <c r="AS13" s="105"/>
      <c r="AT13" s="112"/>
      <c r="AU13" s="112"/>
      <c r="AV13" s="1"/>
      <c r="AW13" s="1"/>
      <c r="AX13" s="1"/>
      <c r="AY13" s="1"/>
      <c r="AZ13" s="1"/>
      <c r="BA13" s="1"/>
      <c r="BB13" s="1"/>
      <c r="BC13" s="1"/>
      <c r="BD13" s="1"/>
      <c r="BE13" s="1"/>
    </row>
    <row r="14" spans="1:57" ht="45" customHeight="1" x14ac:dyDescent="0.2">
      <c r="A14" s="13"/>
      <c r="B14" s="186">
        <v>14</v>
      </c>
      <c r="C14" s="185" t="s">
        <v>136</v>
      </c>
      <c r="D14" s="131" t="s">
        <v>151</v>
      </c>
      <c r="E14" s="15"/>
      <c r="F14" s="15"/>
      <c r="G14" s="115"/>
      <c r="H14" s="13"/>
      <c r="I14" s="13"/>
      <c r="J14" s="15"/>
      <c r="K14" s="13"/>
      <c r="L14" s="159">
        <v>44927</v>
      </c>
      <c r="M14" s="13" t="s">
        <v>16</v>
      </c>
      <c r="N14" s="166">
        <v>44927</v>
      </c>
      <c r="O14" s="13"/>
      <c r="P14" s="126"/>
      <c r="Q14" s="14"/>
      <c r="R14" s="14"/>
      <c r="S14" s="13"/>
      <c r="T14" s="16"/>
      <c r="U14" s="16"/>
      <c r="V14" s="16"/>
      <c r="W14" s="16"/>
      <c r="X14" s="16"/>
      <c r="Y14" s="113"/>
      <c r="Z14" s="105"/>
      <c r="AA14" s="112"/>
      <c r="AB14" s="105"/>
      <c r="AC14" s="105"/>
      <c r="AD14" s="105"/>
      <c r="AE14" s="105"/>
      <c r="AF14" s="105"/>
      <c r="AG14" s="105"/>
      <c r="AH14" s="105"/>
      <c r="AI14" s="105"/>
      <c r="AJ14" s="105"/>
      <c r="AK14" s="105"/>
      <c r="AL14" s="105"/>
      <c r="AM14" s="105"/>
      <c r="AN14" s="105"/>
      <c r="AO14" s="105"/>
      <c r="AP14" s="105"/>
      <c r="AQ14" s="105"/>
      <c r="AR14" s="105"/>
      <c r="AS14" s="105"/>
      <c r="AT14" s="112"/>
      <c r="AU14" s="112"/>
      <c r="AV14" s="1"/>
      <c r="AW14" s="1"/>
      <c r="AX14" s="1"/>
      <c r="AY14" s="1"/>
      <c r="AZ14" s="1"/>
      <c r="BA14" s="1"/>
      <c r="BB14" s="1"/>
      <c r="BC14" s="1"/>
      <c r="BD14" s="1"/>
      <c r="BE14" s="1"/>
    </row>
    <row r="15" spans="1:57" ht="45" customHeight="1" x14ac:dyDescent="0.2">
      <c r="A15" s="182"/>
      <c r="B15" s="185">
        <v>15</v>
      </c>
      <c r="C15" s="185" t="s">
        <v>136</v>
      </c>
      <c r="D15" s="131" t="s">
        <v>152</v>
      </c>
      <c r="E15" s="15"/>
      <c r="F15" s="15"/>
      <c r="G15" s="115"/>
      <c r="H15" s="13"/>
      <c r="I15" s="13"/>
      <c r="J15" s="15"/>
      <c r="K15" s="13"/>
      <c r="L15" s="159">
        <v>44899</v>
      </c>
      <c r="M15" s="13" t="s">
        <v>17</v>
      </c>
      <c r="N15" s="162">
        <v>44899</v>
      </c>
      <c r="O15" s="13"/>
      <c r="P15" s="126"/>
      <c r="Q15" s="14"/>
      <c r="R15" s="14"/>
      <c r="S15" s="13"/>
      <c r="T15" s="16"/>
      <c r="U15" s="16"/>
      <c r="V15" s="16"/>
      <c r="W15" s="16"/>
      <c r="X15" s="16"/>
      <c r="Y15" s="113"/>
      <c r="Z15" s="105"/>
      <c r="AA15" s="112"/>
      <c r="AB15" s="105"/>
      <c r="AC15" s="105"/>
      <c r="AD15" s="105"/>
      <c r="AE15" s="105"/>
      <c r="AF15" s="105"/>
      <c r="AG15" s="105"/>
      <c r="AH15" s="105"/>
      <c r="AI15" s="105"/>
      <c r="AJ15" s="105"/>
      <c r="AK15" s="105"/>
      <c r="AL15" s="105"/>
      <c r="AM15" s="105"/>
      <c r="AN15" s="105"/>
      <c r="AO15" s="105"/>
      <c r="AP15" s="105"/>
      <c r="AQ15" s="105"/>
      <c r="AR15" s="105"/>
      <c r="AS15" s="105"/>
      <c r="AT15" s="112"/>
      <c r="AU15" s="112"/>
      <c r="AV15" s="1"/>
      <c r="AW15" s="1"/>
      <c r="AX15" s="1"/>
      <c r="AY15" s="1"/>
      <c r="AZ15" s="1"/>
      <c r="BA15" s="1"/>
      <c r="BB15" s="1"/>
      <c r="BC15" s="1"/>
      <c r="BD15" s="1"/>
      <c r="BE15" s="1"/>
    </row>
    <row r="16" spans="1:57" ht="30" x14ac:dyDescent="0.2">
      <c r="A16" s="13"/>
      <c r="B16" s="186">
        <v>16</v>
      </c>
      <c r="C16" s="185" t="s">
        <v>136</v>
      </c>
      <c r="D16" s="131" t="s">
        <v>153</v>
      </c>
      <c r="E16" s="15"/>
      <c r="F16" s="15"/>
      <c r="G16" s="115"/>
      <c r="H16" s="13"/>
      <c r="I16" s="13"/>
      <c r="J16" s="15"/>
      <c r="K16" s="13"/>
      <c r="L16" s="159">
        <v>44882</v>
      </c>
      <c r="M16" s="13" t="s">
        <v>18</v>
      </c>
      <c r="N16" s="162">
        <v>44882</v>
      </c>
      <c r="O16" s="13"/>
      <c r="P16" s="126"/>
      <c r="Q16" s="14"/>
      <c r="R16" s="14"/>
      <c r="S16" s="13"/>
      <c r="T16" s="13"/>
      <c r="U16" s="13"/>
      <c r="V16" s="13"/>
      <c r="W16" s="16"/>
      <c r="X16" s="16"/>
      <c r="Y16" s="105"/>
      <c r="Z16" s="105"/>
      <c r="AA16" s="112"/>
      <c r="AB16" s="105"/>
      <c r="AC16" s="105"/>
      <c r="AD16" s="105"/>
      <c r="AE16" s="105"/>
      <c r="AF16" s="105"/>
      <c r="AG16" s="105"/>
      <c r="AH16" s="105"/>
      <c r="AI16" s="105"/>
      <c r="AJ16" s="105"/>
      <c r="AK16" s="105"/>
      <c r="AL16" s="105"/>
      <c r="AM16" s="105"/>
      <c r="AN16" s="105"/>
      <c r="AO16" s="105"/>
      <c r="AP16" s="105"/>
      <c r="AQ16" s="105"/>
      <c r="AR16" s="105"/>
      <c r="AS16" s="105"/>
      <c r="AT16" s="112"/>
      <c r="AU16" s="112"/>
      <c r="AV16" s="1"/>
      <c r="AW16" s="1"/>
      <c r="AX16" s="1"/>
      <c r="AY16" s="1"/>
      <c r="AZ16" s="1"/>
      <c r="BA16" s="1"/>
      <c r="BB16" s="1"/>
      <c r="BC16" s="1"/>
      <c r="BD16" s="1"/>
      <c r="BE16" s="1"/>
    </row>
    <row r="17" spans="1:57" ht="30" x14ac:dyDescent="0.2">
      <c r="A17" s="182"/>
      <c r="B17" s="185">
        <v>17</v>
      </c>
      <c r="C17" s="185" t="s">
        <v>136</v>
      </c>
      <c r="D17" s="131" t="s">
        <v>154</v>
      </c>
      <c r="E17" s="15"/>
      <c r="F17" s="15"/>
      <c r="G17" s="115"/>
      <c r="H17" s="13"/>
      <c r="I17" s="13"/>
      <c r="J17" s="15"/>
      <c r="K17" s="13"/>
      <c r="L17" s="159">
        <v>45010</v>
      </c>
      <c r="M17" s="13" t="s">
        <v>19</v>
      </c>
      <c r="N17" s="162">
        <v>45010</v>
      </c>
      <c r="O17" s="13"/>
      <c r="P17" s="126"/>
      <c r="Q17" s="14"/>
      <c r="R17" s="14"/>
      <c r="S17" s="13"/>
      <c r="T17" s="13"/>
      <c r="U17" s="13"/>
      <c r="V17" s="13"/>
      <c r="W17" s="13"/>
      <c r="X17" s="13"/>
      <c r="Y17" s="113"/>
      <c r="Z17" s="113"/>
      <c r="AA17" s="112"/>
      <c r="AB17" s="105"/>
      <c r="AC17" s="105"/>
      <c r="AD17" s="105"/>
      <c r="AE17" s="105"/>
      <c r="AF17" s="105"/>
      <c r="AG17" s="105"/>
      <c r="AH17" s="105"/>
      <c r="AI17" s="105"/>
      <c r="AJ17" s="105"/>
      <c r="AK17" s="105"/>
      <c r="AL17" s="105"/>
      <c r="AM17" s="105"/>
      <c r="AN17" s="105"/>
      <c r="AO17" s="105"/>
      <c r="AP17" s="105"/>
      <c r="AQ17" s="105"/>
      <c r="AR17" s="105"/>
      <c r="AS17" s="105"/>
      <c r="AT17" s="112"/>
      <c r="AU17" s="112"/>
      <c r="AV17" s="1"/>
      <c r="AW17" s="1"/>
      <c r="AX17" s="1"/>
      <c r="AY17" s="1"/>
      <c r="AZ17" s="1"/>
      <c r="BA17" s="1"/>
      <c r="BB17" s="1"/>
      <c r="BC17" s="1"/>
      <c r="BD17" s="1"/>
      <c r="BE17" s="1"/>
    </row>
    <row r="18" spans="1:57" ht="45" customHeight="1" x14ac:dyDescent="0.2">
      <c r="A18" s="13"/>
      <c r="B18" s="186">
        <v>18</v>
      </c>
      <c r="C18" s="185" t="s">
        <v>136</v>
      </c>
      <c r="D18" s="131" t="s">
        <v>155</v>
      </c>
      <c r="E18" s="15"/>
      <c r="F18" s="15"/>
      <c r="G18" s="115"/>
      <c r="H18" s="13"/>
      <c r="I18" s="13"/>
      <c r="J18" s="15"/>
      <c r="K18" s="13"/>
      <c r="L18" s="158" t="s">
        <v>131</v>
      </c>
      <c r="M18" s="102" t="s">
        <v>20</v>
      </c>
      <c r="N18" s="163">
        <v>44891</v>
      </c>
      <c r="O18" s="102"/>
      <c r="P18" s="126"/>
      <c r="Q18" s="14"/>
      <c r="R18" s="14"/>
      <c r="S18" s="13"/>
      <c r="T18" s="16"/>
      <c r="U18" s="16"/>
      <c r="V18" s="16"/>
      <c r="W18" s="16"/>
      <c r="X18" s="16"/>
      <c r="Y18" s="113"/>
      <c r="Z18" s="113"/>
      <c r="AA18" s="123"/>
      <c r="AB18" s="105"/>
      <c r="AC18" s="105"/>
      <c r="AD18" s="105"/>
      <c r="AE18" s="105"/>
      <c r="AF18" s="105"/>
      <c r="AG18" s="105"/>
      <c r="AH18" s="105"/>
      <c r="AI18" s="105"/>
      <c r="AJ18" s="105"/>
      <c r="AK18" s="105"/>
      <c r="AL18" s="105"/>
      <c r="AM18" s="105"/>
      <c r="AN18" s="105"/>
      <c r="AO18" s="105"/>
      <c r="AP18" s="105"/>
      <c r="AQ18" s="105"/>
      <c r="AR18" s="105"/>
      <c r="AS18" s="105"/>
      <c r="AT18" s="112"/>
      <c r="AU18" s="112"/>
      <c r="AV18" s="1"/>
      <c r="AW18" s="1"/>
      <c r="AX18" s="1"/>
      <c r="AY18" s="1"/>
      <c r="AZ18" s="1"/>
      <c r="BA18" s="1"/>
      <c r="BB18" s="1"/>
      <c r="BC18" s="1"/>
      <c r="BD18" s="1"/>
      <c r="BE18" s="1"/>
    </row>
    <row r="19" spans="1:57" ht="45" customHeight="1" x14ac:dyDescent="0.2">
      <c r="A19" s="182"/>
      <c r="B19" s="185">
        <v>19</v>
      </c>
      <c r="C19" s="185" t="s">
        <v>136</v>
      </c>
      <c r="D19" s="131" t="s">
        <v>156</v>
      </c>
      <c r="E19" s="15"/>
      <c r="F19" s="15"/>
      <c r="G19" s="115"/>
      <c r="H19" s="13"/>
      <c r="I19" s="13"/>
      <c r="J19" s="15"/>
      <c r="K19" s="13"/>
      <c r="L19" s="158">
        <v>44959</v>
      </c>
      <c r="M19" s="102" t="s">
        <v>21</v>
      </c>
      <c r="N19" s="163">
        <v>44959</v>
      </c>
      <c r="O19" s="102"/>
      <c r="P19" s="126"/>
      <c r="Q19" s="14"/>
      <c r="R19" s="14"/>
      <c r="S19" s="13"/>
      <c r="T19" s="16"/>
      <c r="U19" s="16"/>
      <c r="V19" s="16"/>
      <c r="W19" s="16"/>
      <c r="X19" s="16"/>
      <c r="Y19" s="113"/>
      <c r="Z19" s="113"/>
      <c r="AA19" s="112"/>
      <c r="AB19" s="105"/>
      <c r="AC19" s="105"/>
      <c r="AD19" s="105"/>
      <c r="AE19" s="105"/>
      <c r="AF19" s="105"/>
      <c r="AG19" s="105"/>
      <c r="AH19" s="105"/>
      <c r="AI19" s="105"/>
      <c r="AJ19" s="105"/>
      <c r="AK19" s="105"/>
      <c r="AL19" s="105"/>
      <c r="AM19" s="105"/>
      <c r="AN19" s="105"/>
      <c r="AO19" s="105"/>
      <c r="AP19" s="105"/>
      <c r="AQ19" s="105"/>
      <c r="AR19" s="105"/>
      <c r="AS19" s="105"/>
      <c r="AT19" s="112"/>
      <c r="AU19" s="112"/>
      <c r="AV19" s="1"/>
      <c r="AW19" s="1"/>
      <c r="AX19" s="1"/>
      <c r="AY19" s="1"/>
      <c r="AZ19" s="1"/>
      <c r="BA19" s="1"/>
      <c r="BB19" s="1"/>
      <c r="BC19" s="1"/>
      <c r="BD19" s="1"/>
      <c r="BE19" s="1"/>
    </row>
    <row r="20" spans="1:57" ht="45" customHeight="1" x14ac:dyDescent="0.2">
      <c r="A20" s="13"/>
      <c r="B20" s="186">
        <v>20</v>
      </c>
      <c r="C20" s="185" t="s">
        <v>136</v>
      </c>
      <c r="D20" s="131" t="s">
        <v>157</v>
      </c>
      <c r="E20" s="15"/>
      <c r="F20" s="15"/>
      <c r="G20" s="115"/>
      <c r="H20" s="13"/>
      <c r="I20" s="13"/>
      <c r="J20" s="15"/>
      <c r="K20" s="13"/>
      <c r="L20" s="159">
        <v>45108</v>
      </c>
      <c r="M20" s="13" t="s">
        <v>22</v>
      </c>
      <c r="N20" s="162">
        <v>45108</v>
      </c>
      <c r="O20" s="13"/>
      <c r="P20" s="126"/>
      <c r="Q20" s="14"/>
      <c r="R20" s="14"/>
      <c r="S20" s="13"/>
      <c r="T20" s="16"/>
      <c r="U20" s="16"/>
      <c r="V20" s="16"/>
      <c r="W20" s="16"/>
      <c r="X20" s="16"/>
      <c r="Y20" s="113"/>
      <c r="Z20" s="113"/>
      <c r="AA20" s="112"/>
      <c r="AB20" s="105"/>
      <c r="AC20" s="105"/>
      <c r="AD20" s="105"/>
      <c r="AE20" s="105"/>
      <c r="AF20" s="105"/>
      <c r="AG20" s="105"/>
      <c r="AH20" s="105"/>
      <c r="AI20" s="105"/>
      <c r="AJ20" s="105"/>
      <c r="AK20" s="105"/>
      <c r="AL20" s="105"/>
      <c r="AM20" s="105"/>
      <c r="AN20" s="105"/>
      <c r="AO20" s="105"/>
      <c r="AP20" s="105"/>
      <c r="AQ20" s="105"/>
      <c r="AR20" s="105"/>
      <c r="AS20" s="105"/>
      <c r="AT20" s="112"/>
      <c r="AU20" s="112"/>
      <c r="AV20" s="1"/>
      <c r="AW20" s="1"/>
      <c r="AX20" s="1"/>
      <c r="AY20" s="1"/>
      <c r="AZ20" s="1"/>
      <c r="BA20" s="1"/>
      <c r="BB20" s="1"/>
      <c r="BC20" s="1"/>
      <c r="BD20" s="1"/>
      <c r="BE20" s="1"/>
    </row>
    <row r="21" spans="1:57" ht="45" customHeight="1" x14ac:dyDescent="0.2">
      <c r="A21" s="182"/>
      <c r="B21" s="185">
        <v>21</v>
      </c>
      <c r="C21" s="185" t="s">
        <v>136</v>
      </c>
      <c r="D21" s="131" t="s">
        <v>158</v>
      </c>
      <c r="E21" s="15"/>
      <c r="F21" s="15"/>
      <c r="G21" s="115"/>
      <c r="H21" s="13"/>
      <c r="I21" s="13"/>
      <c r="J21" s="15"/>
      <c r="K21" s="13"/>
      <c r="L21" s="159"/>
      <c r="M21" s="13" t="s">
        <v>23</v>
      </c>
      <c r="N21" s="13"/>
      <c r="O21" s="13"/>
      <c r="P21" s="126"/>
      <c r="Q21" s="14"/>
      <c r="R21" s="14"/>
      <c r="S21" s="13"/>
      <c r="T21" s="16"/>
      <c r="U21" s="16"/>
      <c r="V21" s="16"/>
      <c r="W21" s="16"/>
      <c r="X21" s="16"/>
      <c r="Y21" s="113"/>
      <c r="Z21" s="113"/>
      <c r="AA21" s="109"/>
      <c r="AB21" s="105"/>
      <c r="AC21" s="105"/>
      <c r="AD21" s="105"/>
      <c r="AE21" s="105"/>
      <c r="AF21" s="105"/>
      <c r="AG21" s="105"/>
      <c r="AH21" s="105"/>
      <c r="AI21" s="105"/>
      <c r="AJ21" s="105"/>
      <c r="AK21" s="105"/>
      <c r="AL21" s="105"/>
      <c r="AM21" s="105"/>
      <c r="AN21" s="105"/>
      <c r="AO21" s="105"/>
      <c r="AP21" s="105"/>
      <c r="AQ21" s="105"/>
      <c r="AR21" s="105"/>
      <c r="AS21" s="105"/>
      <c r="AT21" s="112"/>
      <c r="AU21" s="112"/>
      <c r="AV21" s="1"/>
      <c r="AW21" s="1"/>
      <c r="AX21" s="1"/>
      <c r="AY21" s="1"/>
      <c r="AZ21" s="1"/>
      <c r="BA21" s="1"/>
      <c r="BB21" s="1"/>
      <c r="BC21" s="1"/>
      <c r="BD21" s="1"/>
      <c r="BE21" s="1"/>
    </row>
    <row r="22" spans="1:57" ht="45" customHeight="1" x14ac:dyDescent="0.2">
      <c r="A22" s="13"/>
      <c r="B22" s="186">
        <v>22</v>
      </c>
      <c r="C22" s="185" t="s">
        <v>136</v>
      </c>
      <c r="D22" s="131" t="s">
        <v>159</v>
      </c>
      <c r="E22" s="15"/>
      <c r="F22" s="15"/>
      <c r="G22" s="115"/>
      <c r="H22" s="13"/>
      <c r="I22" s="13"/>
      <c r="J22" s="15"/>
      <c r="K22" s="13"/>
      <c r="L22" s="159">
        <v>44909</v>
      </c>
      <c r="M22" s="13" t="s">
        <v>98</v>
      </c>
      <c r="N22" s="162">
        <v>44909</v>
      </c>
      <c r="O22" s="13"/>
      <c r="P22" s="126"/>
      <c r="Q22" s="14"/>
      <c r="R22" s="14"/>
      <c r="S22" s="13"/>
      <c r="T22" s="16"/>
      <c r="U22" s="16"/>
      <c r="V22" s="16"/>
      <c r="W22" s="16"/>
      <c r="X22" s="16"/>
      <c r="Y22" s="113"/>
      <c r="Z22" s="113"/>
      <c r="AA22" s="109"/>
      <c r="AB22" s="105"/>
      <c r="AC22" s="105"/>
      <c r="AD22" s="105"/>
      <c r="AE22" s="105"/>
      <c r="AF22" s="105"/>
      <c r="AG22" s="105"/>
      <c r="AH22" s="105"/>
      <c r="AI22" s="105"/>
      <c r="AJ22" s="105"/>
      <c r="AK22" s="105"/>
      <c r="AL22" s="105"/>
      <c r="AM22" s="105"/>
      <c r="AN22" s="105"/>
      <c r="AO22" s="105"/>
      <c r="AP22" s="105"/>
      <c r="AQ22" s="105"/>
      <c r="AR22" s="105"/>
      <c r="AS22" s="105"/>
      <c r="AT22" s="112"/>
      <c r="AU22" s="112"/>
      <c r="AV22" s="1"/>
      <c r="AW22" s="1"/>
      <c r="AX22" s="1"/>
      <c r="AY22" s="1"/>
      <c r="AZ22" s="1"/>
      <c r="BA22" s="1"/>
      <c r="BB22" s="1"/>
      <c r="BC22" s="1"/>
      <c r="BD22" s="1"/>
      <c r="BE22" s="1"/>
    </row>
    <row r="23" spans="1:57" ht="45" customHeight="1" x14ac:dyDescent="0.2">
      <c r="A23" s="182"/>
      <c r="B23" s="185">
        <v>23</v>
      </c>
      <c r="C23" s="185" t="s">
        <v>136</v>
      </c>
      <c r="D23" s="131" t="s">
        <v>160</v>
      </c>
      <c r="E23" s="15"/>
      <c r="F23" s="15"/>
      <c r="G23" s="115"/>
      <c r="H23" s="13"/>
      <c r="I23" s="13"/>
      <c r="J23" s="15"/>
      <c r="K23" s="13"/>
      <c r="L23" s="160">
        <v>45028</v>
      </c>
      <c r="M23" s="104" t="s">
        <v>96</v>
      </c>
      <c r="N23" s="165">
        <v>45028</v>
      </c>
      <c r="O23" s="104"/>
      <c r="P23" s="126"/>
      <c r="Q23" s="14"/>
      <c r="R23" s="14"/>
      <c r="S23" s="13"/>
      <c r="T23" s="16"/>
      <c r="U23" s="16"/>
      <c r="V23" s="16"/>
      <c r="W23" s="16"/>
      <c r="X23" s="16"/>
      <c r="Y23" s="113"/>
      <c r="Z23" s="113"/>
      <c r="AA23" s="109"/>
      <c r="AB23" s="105"/>
      <c r="AC23" s="105"/>
      <c r="AD23" s="105"/>
      <c r="AE23" s="105"/>
      <c r="AF23" s="105"/>
      <c r="AG23" s="105"/>
      <c r="AH23" s="105"/>
      <c r="AI23" s="105"/>
      <c r="AJ23" s="105"/>
      <c r="AK23" s="105"/>
      <c r="AL23" s="105"/>
      <c r="AM23" s="105"/>
      <c r="AN23" s="105"/>
      <c r="AO23" s="105"/>
      <c r="AP23" s="105"/>
      <c r="AQ23" s="105"/>
      <c r="AR23" s="105"/>
      <c r="AS23" s="105"/>
      <c r="AT23" s="112"/>
      <c r="AU23" s="112"/>
      <c r="AV23" s="1"/>
      <c r="AW23" s="1"/>
      <c r="AX23" s="1"/>
      <c r="AY23" s="1"/>
      <c r="AZ23" s="1"/>
      <c r="BA23" s="1"/>
      <c r="BB23" s="1"/>
      <c r="BC23" s="1"/>
      <c r="BD23" s="1"/>
      <c r="BE23" s="1"/>
    </row>
    <row r="24" spans="1:57" ht="45" customHeight="1" x14ac:dyDescent="0.2">
      <c r="A24" s="13"/>
      <c r="B24" s="186">
        <v>24</v>
      </c>
      <c r="C24" s="185" t="s">
        <v>136</v>
      </c>
      <c r="D24" s="131" t="s">
        <v>161</v>
      </c>
      <c r="E24" s="15"/>
      <c r="F24" s="15"/>
      <c r="G24" s="115"/>
      <c r="H24" s="13"/>
      <c r="I24" s="13"/>
      <c r="J24" s="15"/>
      <c r="K24" s="13"/>
      <c r="L24" s="159">
        <v>45101</v>
      </c>
      <c r="M24" s="104" t="s">
        <v>97</v>
      </c>
      <c r="N24" s="165">
        <v>45101</v>
      </c>
      <c r="O24" s="104"/>
      <c r="P24" s="126"/>
      <c r="Q24" s="14"/>
      <c r="R24" s="14"/>
      <c r="S24" s="13"/>
      <c r="T24" s="16"/>
      <c r="U24" s="16"/>
      <c r="V24" s="16"/>
      <c r="W24" s="16"/>
      <c r="X24" s="16"/>
      <c r="Y24" s="107"/>
      <c r="Z24" s="113"/>
      <c r="AA24" s="112"/>
      <c r="AB24" s="105"/>
      <c r="AC24" s="105"/>
      <c r="AD24" s="105"/>
      <c r="AE24" s="105"/>
      <c r="AF24" s="105"/>
      <c r="AG24" s="105"/>
      <c r="AH24" s="105"/>
      <c r="AI24" s="105"/>
      <c r="AJ24" s="105"/>
      <c r="AK24" s="105"/>
      <c r="AL24" s="105"/>
      <c r="AM24" s="105"/>
      <c r="AN24" s="105"/>
      <c r="AO24" s="105"/>
      <c r="AP24" s="105"/>
      <c r="AQ24" s="105"/>
      <c r="AR24" s="105"/>
      <c r="AS24" s="105"/>
      <c r="AT24" s="112"/>
      <c r="AU24" s="112"/>
      <c r="AV24" s="1"/>
      <c r="AW24" s="1"/>
      <c r="AX24" s="1"/>
      <c r="AY24" s="1"/>
      <c r="AZ24" s="1"/>
      <c r="BA24" s="1"/>
      <c r="BB24" s="1"/>
      <c r="BC24" s="1"/>
      <c r="BD24" s="1"/>
      <c r="BE24" s="1"/>
    </row>
    <row r="25" spans="1:57" ht="30" x14ac:dyDescent="0.2">
      <c r="A25" s="182"/>
      <c r="B25" s="185">
        <v>25</v>
      </c>
      <c r="C25" s="185" t="s">
        <v>136</v>
      </c>
      <c r="D25" s="131" t="s">
        <v>162</v>
      </c>
      <c r="E25" s="15"/>
      <c r="F25" s="15"/>
      <c r="G25" s="115"/>
      <c r="H25" s="13"/>
      <c r="I25" s="13"/>
      <c r="J25" s="15"/>
      <c r="K25" s="13"/>
      <c r="L25" s="159">
        <v>45076</v>
      </c>
      <c r="M25" s="13" t="s">
        <v>108</v>
      </c>
      <c r="N25" s="162">
        <v>45076</v>
      </c>
      <c r="O25" s="13"/>
      <c r="P25" s="126"/>
      <c r="Q25" s="14"/>
      <c r="R25" s="181"/>
      <c r="S25" s="13"/>
      <c r="T25" s="16"/>
      <c r="U25" s="16"/>
      <c r="V25" s="16"/>
      <c r="W25" s="16"/>
      <c r="X25" s="16"/>
      <c r="Y25" s="113"/>
      <c r="Z25" s="113"/>
      <c r="AA25" s="109"/>
      <c r="AB25" s="105"/>
      <c r="AC25" s="105"/>
      <c r="AD25" s="105"/>
      <c r="AE25" s="105"/>
      <c r="AF25" s="105"/>
      <c r="AG25" s="105"/>
      <c r="AH25" s="105"/>
      <c r="AI25" s="105"/>
      <c r="AJ25" s="105"/>
      <c r="AK25" s="105"/>
      <c r="AL25" s="105"/>
      <c r="AM25" s="105"/>
      <c r="AN25" s="105"/>
      <c r="AO25" s="105"/>
      <c r="AP25" s="105"/>
      <c r="AQ25" s="105"/>
      <c r="AR25" s="105"/>
      <c r="AS25" s="105"/>
      <c r="AT25" s="112"/>
      <c r="AU25" s="112"/>
      <c r="AV25" s="1"/>
      <c r="AW25" s="1"/>
      <c r="AX25" s="1"/>
      <c r="AY25" s="1"/>
      <c r="AZ25" s="1"/>
      <c r="BA25" s="1"/>
      <c r="BB25" s="1"/>
      <c r="BC25" s="1"/>
      <c r="BD25" s="1"/>
      <c r="BE25" s="1"/>
    </row>
    <row r="26" spans="1:57" ht="30" x14ac:dyDescent="0.2">
      <c r="A26" s="13"/>
      <c r="B26" s="186">
        <v>26</v>
      </c>
      <c r="C26" s="185" t="s">
        <v>136</v>
      </c>
      <c r="D26" s="131" t="s">
        <v>163</v>
      </c>
      <c r="E26" s="15"/>
      <c r="F26" s="15"/>
      <c r="G26" s="115"/>
      <c r="H26" s="13"/>
      <c r="I26" s="13"/>
      <c r="J26" s="15"/>
      <c r="K26" s="13"/>
      <c r="L26" s="159">
        <v>45008</v>
      </c>
      <c r="M26" s="13" t="s">
        <v>24</v>
      </c>
      <c r="N26" s="162">
        <v>45008</v>
      </c>
      <c r="O26" s="13"/>
      <c r="P26" s="126"/>
      <c r="Q26" s="14"/>
      <c r="R26" s="14"/>
      <c r="S26" s="13"/>
      <c r="T26" s="13"/>
      <c r="U26" s="13"/>
      <c r="V26" s="13"/>
      <c r="W26" s="13"/>
      <c r="X26" s="13"/>
      <c r="Y26" s="113"/>
      <c r="Z26" s="113"/>
      <c r="AA26" s="112"/>
      <c r="AB26" s="105"/>
      <c r="AC26" s="105"/>
      <c r="AD26" s="105"/>
      <c r="AE26" s="105"/>
      <c r="AF26" s="105"/>
      <c r="AG26" s="105"/>
      <c r="AH26" s="105"/>
      <c r="AI26" s="105"/>
      <c r="AJ26" s="105"/>
      <c r="AK26" s="105"/>
      <c r="AL26" s="105"/>
      <c r="AM26" s="105"/>
      <c r="AN26" s="105"/>
      <c r="AO26" s="105"/>
      <c r="AP26" s="105"/>
      <c r="AQ26" s="105"/>
      <c r="AR26" s="105"/>
      <c r="AS26" s="105"/>
      <c r="AT26" s="112"/>
      <c r="AU26" s="112"/>
      <c r="AV26" s="1"/>
      <c r="AW26" s="1"/>
      <c r="AX26" s="1"/>
      <c r="AY26" s="1"/>
      <c r="AZ26" s="1"/>
      <c r="BA26" s="1"/>
      <c r="BB26" s="1"/>
      <c r="BC26" s="1"/>
      <c r="BD26" s="1"/>
      <c r="BE26" s="1"/>
    </row>
    <row r="27" spans="1:57" ht="30" x14ac:dyDescent="0.2">
      <c r="A27" s="182"/>
      <c r="B27" s="185">
        <v>27</v>
      </c>
      <c r="C27" s="185" t="s">
        <v>136</v>
      </c>
      <c r="D27" s="131" t="s">
        <v>164</v>
      </c>
      <c r="E27" s="13"/>
      <c r="F27" s="13"/>
      <c r="G27" s="115"/>
      <c r="H27" s="13"/>
      <c r="I27" s="13"/>
      <c r="J27" s="15"/>
      <c r="K27" s="13"/>
      <c r="L27" s="159">
        <v>44945</v>
      </c>
      <c r="M27" s="13" t="s">
        <v>25</v>
      </c>
      <c r="N27" s="162">
        <v>44945</v>
      </c>
      <c r="O27" s="13"/>
      <c r="P27" s="126"/>
      <c r="Q27" s="14"/>
      <c r="R27" s="14"/>
      <c r="S27" s="13"/>
      <c r="T27" s="16"/>
      <c r="U27" s="16"/>
      <c r="V27" s="16"/>
      <c r="W27" s="16"/>
      <c r="X27" s="16"/>
      <c r="Y27" s="113"/>
      <c r="Z27" s="113"/>
      <c r="AA27" s="112"/>
      <c r="AB27" s="105"/>
      <c r="AC27" s="105"/>
      <c r="AD27" s="105"/>
      <c r="AE27" s="105"/>
      <c r="AF27" s="105"/>
      <c r="AG27" s="105"/>
      <c r="AH27" s="105"/>
      <c r="AI27" s="105"/>
      <c r="AJ27" s="105"/>
      <c r="AK27" s="105"/>
      <c r="AL27" s="105"/>
      <c r="AM27" s="105"/>
      <c r="AN27" s="105"/>
      <c r="AO27" s="105"/>
      <c r="AP27" s="105"/>
      <c r="AQ27" s="105"/>
      <c r="AR27" s="105"/>
      <c r="AS27" s="105"/>
      <c r="AT27" s="112"/>
      <c r="AU27" s="112"/>
      <c r="AV27" s="1"/>
      <c r="AW27" s="1"/>
      <c r="AX27" s="1"/>
      <c r="AY27" s="1"/>
      <c r="AZ27" s="1"/>
      <c r="BA27" s="1"/>
      <c r="BB27" s="1"/>
      <c r="BC27" s="1"/>
      <c r="BD27" s="1"/>
      <c r="BE27" s="1"/>
    </row>
    <row r="28" spans="1:57" ht="48.75" customHeight="1" x14ac:dyDescent="0.2">
      <c r="A28" s="13"/>
      <c r="B28" s="186">
        <v>28</v>
      </c>
      <c r="C28" s="185" t="s">
        <v>136</v>
      </c>
      <c r="D28" s="131" t="s">
        <v>165</v>
      </c>
      <c r="E28" s="13"/>
      <c r="F28" s="13"/>
      <c r="G28" s="115"/>
      <c r="H28" s="13"/>
      <c r="I28" s="13"/>
      <c r="J28" s="15"/>
      <c r="K28" s="13"/>
      <c r="L28" s="159">
        <v>45079</v>
      </c>
      <c r="M28" s="13" t="s">
        <v>26</v>
      </c>
      <c r="N28" s="162">
        <v>45079</v>
      </c>
      <c r="O28" s="13"/>
      <c r="P28" s="126"/>
      <c r="Q28" s="14"/>
      <c r="R28" s="14"/>
      <c r="S28" s="13"/>
      <c r="T28" s="13"/>
      <c r="U28" s="13"/>
      <c r="V28" s="13"/>
      <c r="W28" s="13"/>
      <c r="X28" s="13"/>
      <c r="Y28" s="113"/>
      <c r="Z28" s="105"/>
      <c r="AA28" s="112"/>
      <c r="AB28" s="105"/>
      <c r="AC28" s="105"/>
      <c r="AD28" s="105"/>
      <c r="AE28" s="105"/>
      <c r="AF28" s="105"/>
      <c r="AG28" s="105"/>
      <c r="AH28" s="105"/>
      <c r="AI28" s="105"/>
      <c r="AJ28" s="105"/>
      <c r="AK28" s="105"/>
      <c r="AL28" s="105"/>
      <c r="AM28" s="105"/>
      <c r="AN28" s="105"/>
      <c r="AO28" s="105"/>
      <c r="AP28" s="105"/>
      <c r="AQ28" s="105"/>
      <c r="AR28" s="105"/>
      <c r="AS28" s="105"/>
      <c r="AT28" s="112"/>
      <c r="AU28" s="112"/>
      <c r="AV28" s="1"/>
      <c r="AW28" s="1"/>
      <c r="AX28" s="1"/>
      <c r="AY28" s="1"/>
      <c r="AZ28" s="1"/>
      <c r="BA28" s="1"/>
      <c r="BB28" s="1"/>
      <c r="BC28" s="1"/>
      <c r="BD28" s="1"/>
      <c r="BE28" s="1"/>
    </row>
    <row r="29" spans="1:57" ht="45" customHeight="1" x14ac:dyDescent="0.2">
      <c r="A29" s="182"/>
      <c r="B29" s="185">
        <v>29</v>
      </c>
      <c r="C29" s="185" t="s">
        <v>136</v>
      </c>
      <c r="D29" s="131" t="s">
        <v>166</v>
      </c>
      <c r="E29" s="15"/>
      <c r="F29" s="15"/>
      <c r="G29" s="115"/>
      <c r="H29" s="13"/>
      <c r="I29" s="13"/>
      <c r="J29" s="15"/>
      <c r="K29" s="13"/>
      <c r="L29" s="159"/>
      <c r="M29" s="13" t="s">
        <v>27</v>
      </c>
      <c r="N29" s="13"/>
      <c r="O29" s="13"/>
      <c r="P29" s="126"/>
      <c r="Q29" s="14"/>
      <c r="R29" s="14"/>
      <c r="S29" s="13"/>
      <c r="T29" s="16"/>
      <c r="U29" s="16"/>
      <c r="V29" s="16"/>
      <c r="W29" s="16"/>
      <c r="X29" s="16"/>
      <c r="Y29" s="113"/>
      <c r="Z29" s="113"/>
      <c r="AA29" s="112"/>
      <c r="AB29" s="105"/>
      <c r="AC29" s="105"/>
      <c r="AD29" s="105"/>
      <c r="AE29" s="105"/>
      <c r="AF29" s="105"/>
      <c r="AG29" s="105"/>
      <c r="AH29" s="105"/>
      <c r="AI29" s="105"/>
      <c r="AJ29" s="105"/>
      <c r="AK29" s="105"/>
      <c r="AL29" s="105"/>
      <c r="AM29" s="105"/>
      <c r="AN29" s="105"/>
      <c r="AO29" s="105"/>
      <c r="AP29" s="105"/>
      <c r="AQ29" s="105"/>
      <c r="AR29" s="105"/>
      <c r="AS29" s="105"/>
      <c r="AT29" s="112"/>
      <c r="AU29" s="112"/>
      <c r="AV29" s="1"/>
      <c r="AW29" s="1"/>
      <c r="AX29" s="1"/>
      <c r="AY29" s="1"/>
      <c r="AZ29" s="1"/>
      <c r="BA29" s="1"/>
      <c r="BB29" s="1"/>
      <c r="BC29" s="1"/>
      <c r="BD29" s="1"/>
      <c r="BE29" s="1"/>
    </row>
    <row r="30" spans="1:57" ht="45" customHeight="1" x14ac:dyDescent="0.2">
      <c r="A30" s="13"/>
      <c r="B30" s="186">
        <v>30</v>
      </c>
      <c r="C30" s="185" t="s">
        <v>136</v>
      </c>
      <c r="D30" s="131" t="s">
        <v>167</v>
      </c>
      <c r="E30" s="15"/>
      <c r="F30" s="15"/>
      <c r="G30" s="115"/>
      <c r="H30" s="13"/>
      <c r="I30" s="13"/>
      <c r="J30" s="15"/>
      <c r="K30" s="13"/>
      <c r="L30" s="158"/>
      <c r="M30" s="102" t="s">
        <v>28</v>
      </c>
      <c r="N30" s="102"/>
      <c r="O30" s="102"/>
      <c r="P30" s="126"/>
      <c r="Q30" s="14"/>
      <c r="R30" s="14"/>
      <c r="S30" s="13"/>
      <c r="T30" s="16"/>
      <c r="U30" s="16"/>
      <c r="V30" s="16"/>
      <c r="W30" s="16"/>
      <c r="X30" s="16"/>
      <c r="Y30" s="113"/>
      <c r="Z30" s="113"/>
      <c r="AA30" s="112"/>
      <c r="AB30" s="105"/>
      <c r="AC30" s="105"/>
      <c r="AD30" s="105"/>
      <c r="AE30" s="105"/>
      <c r="AF30" s="105"/>
      <c r="AG30" s="105"/>
      <c r="AH30" s="105"/>
      <c r="AI30" s="105"/>
      <c r="AJ30" s="105"/>
      <c r="AK30" s="105"/>
      <c r="AL30" s="105"/>
      <c r="AM30" s="105"/>
      <c r="AN30" s="105"/>
      <c r="AO30" s="105"/>
      <c r="AP30" s="105"/>
      <c r="AQ30" s="105"/>
      <c r="AR30" s="105"/>
      <c r="AS30" s="105"/>
      <c r="AT30" s="112"/>
      <c r="AU30" s="112"/>
      <c r="AV30" s="1"/>
      <c r="AW30" s="1"/>
      <c r="AX30" s="1"/>
      <c r="AY30" s="1"/>
      <c r="AZ30" s="1"/>
      <c r="BA30" s="1"/>
      <c r="BB30" s="1"/>
      <c r="BC30" s="1"/>
      <c r="BD30" s="1"/>
      <c r="BE30" s="1"/>
    </row>
    <row r="31" spans="1:57" ht="45" customHeight="1" x14ac:dyDescent="0.2">
      <c r="A31" s="182"/>
      <c r="B31" s="185">
        <v>31</v>
      </c>
      <c r="C31" s="185" t="s">
        <v>136</v>
      </c>
      <c r="D31" s="131" t="s">
        <v>168</v>
      </c>
      <c r="E31" s="15"/>
      <c r="F31" s="15"/>
      <c r="G31" s="115"/>
      <c r="H31" s="13"/>
      <c r="I31" s="13"/>
      <c r="J31" s="15"/>
      <c r="K31" s="13"/>
      <c r="L31" s="159">
        <v>44887</v>
      </c>
      <c r="M31" s="13" t="s">
        <v>29</v>
      </c>
      <c r="N31" s="162">
        <v>44887</v>
      </c>
      <c r="O31" s="13"/>
      <c r="P31" s="126"/>
      <c r="Q31" s="14"/>
      <c r="R31" s="14"/>
      <c r="S31" s="13"/>
      <c r="T31" s="16"/>
      <c r="U31" s="16"/>
      <c r="V31" s="16"/>
      <c r="W31" s="16"/>
      <c r="X31" s="16"/>
      <c r="Y31" s="105"/>
      <c r="Z31" s="105"/>
      <c r="AA31" s="109"/>
      <c r="AB31" s="105"/>
      <c r="AC31" s="105"/>
      <c r="AD31" s="105"/>
      <c r="AE31" s="105"/>
      <c r="AF31" s="105"/>
      <c r="AG31" s="105"/>
      <c r="AH31" s="105"/>
      <c r="AI31" s="105"/>
      <c r="AJ31" s="105"/>
      <c r="AK31" s="105"/>
      <c r="AL31" s="105"/>
      <c r="AM31" s="105"/>
      <c r="AN31" s="105"/>
      <c r="AO31" s="105"/>
      <c r="AP31" s="105"/>
      <c r="AQ31" s="105"/>
      <c r="AR31" s="105"/>
      <c r="AS31" s="105"/>
      <c r="AT31" s="112"/>
      <c r="AU31" s="112"/>
      <c r="AV31" s="1"/>
      <c r="AW31" s="1"/>
      <c r="AX31" s="1"/>
      <c r="AY31" s="1"/>
      <c r="AZ31" s="1"/>
      <c r="BA31" s="1"/>
      <c r="BB31" s="1"/>
      <c r="BC31" s="1"/>
      <c r="BD31" s="1"/>
      <c r="BE31" s="1"/>
    </row>
    <row r="32" spans="1:57" ht="72.75" customHeight="1" x14ac:dyDescent="0.2">
      <c r="A32" s="13"/>
      <c r="B32" s="186">
        <v>32</v>
      </c>
      <c r="C32" s="185" t="s">
        <v>136</v>
      </c>
      <c r="D32" s="131" t="s">
        <v>169</v>
      </c>
      <c r="E32" s="15"/>
      <c r="F32" s="15"/>
      <c r="G32" s="115"/>
      <c r="H32" s="13"/>
      <c r="I32" s="13"/>
      <c r="J32" s="15"/>
      <c r="K32" s="13"/>
      <c r="L32" s="158">
        <v>44943</v>
      </c>
      <c r="M32" s="102" t="s">
        <v>30</v>
      </c>
      <c r="N32" s="163">
        <v>44943</v>
      </c>
      <c r="O32" s="102"/>
      <c r="P32" s="126"/>
      <c r="Q32" s="14"/>
      <c r="R32" s="14"/>
      <c r="S32" s="13"/>
      <c r="T32" s="13"/>
      <c r="U32" s="13"/>
      <c r="V32" s="13"/>
      <c r="W32" s="13"/>
      <c r="X32" s="13"/>
      <c r="Y32" s="113"/>
      <c r="Z32" s="113"/>
      <c r="AA32" s="109"/>
      <c r="AB32" s="105"/>
      <c r="AC32" s="105"/>
      <c r="AD32" s="105"/>
      <c r="AE32" s="105"/>
      <c r="AF32" s="105"/>
      <c r="AG32" s="105"/>
      <c r="AH32" s="105"/>
      <c r="AI32" s="105"/>
      <c r="AJ32" s="105"/>
      <c r="AK32" s="105"/>
      <c r="AL32" s="105"/>
      <c r="AM32" s="105"/>
      <c r="AN32" s="105"/>
      <c r="AO32" s="105"/>
      <c r="AP32" s="105"/>
      <c r="AQ32" s="105"/>
      <c r="AR32" s="105"/>
      <c r="AS32" s="105"/>
      <c r="AT32" s="112"/>
      <c r="AU32" s="112"/>
      <c r="AV32" s="1"/>
      <c r="AW32" s="1"/>
      <c r="AX32" s="1"/>
      <c r="AY32" s="1"/>
      <c r="AZ32" s="1"/>
      <c r="BA32" s="1"/>
      <c r="BB32" s="1"/>
      <c r="BC32" s="1"/>
      <c r="BD32" s="1"/>
      <c r="BE32" s="1"/>
    </row>
    <row r="33" spans="1:57" ht="45" customHeight="1" x14ac:dyDescent="0.2">
      <c r="A33" s="182"/>
      <c r="B33" s="185">
        <v>33</v>
      </c>
      <c r="C33" s="185" t="s">
        <v>136</v>
      </c>
      <c r="D33" s="131" t="s">
        <v>170</v>
      </c>
      <c r="E33" s="15"/>
      <c r="F33" s="15"/>
      <c r="G33" s="115"/>
      <c r="H33" s="13"/>
      <c r="I33" s="13"/>
      <c r="J33" s="15"/>
      <c r="K33" s="13"/>
      <c r="L33" s="159">
        <v>45022</v>
      </c>
      <c r="M33" s="13" t="s">
        <v>31</v>
      </c>
      <c r="N33" s="162">
        <v>45022</v>
      </c>
      <c r="O33" s="13"/>
      <c r="P33" s="126"/>
      <c r="Q33" s="14"/>
      <c r="R33" s="14"/>
      <c r="S33" s="13"/>
      <c r="T33" s="16"/>
      <c r="U33" s="16"/>
      <c r="V33" s="16"/>
      <c r="W33" s="16"/>
      <c r="X33" s="16"/>
      <c r="Y33" s="113"/>
      <c r="Z33" s="113"/>
      <c r="AA33" s="109"/>
      <c r="AB33" s="105"/>
      <c r="AC33" s="105"/>
      <c r="AD33" s="105"/>
      <c r="AE33" s="105"/>
      <c r="AF33" s="105"/>
      <c r="AG33" s="105"/>
      <c r="AH33" s="105"/>
      <c r="AI33" s="105"/>
      <c r="AJ33" s="105"/>
      <c r="AK33" s="105"/>
      <c r="AL33" s="105"/>
      <c r="AM33" s="105"/>
      <c r="AN33" s="105"/>
      <c r="AO33" s="105"/>
      <c r="AP33" s="105"/>
      <c r="AQ33" s="105"/>
      <c r="AR33" s="105"/>
      <c r="AS33" s="105"/>
      <c r="AT33" s="112"/>
      <c r="AU33" s="112"/>
      <c r="AV33" s="1"/>
      <c r="AW33" s="1"/>
      <c r="AX33" s="1"/>
      <c r="AY33" s="1"/>
      <c r="AZ33" s="1"/>
      <c r="BA33" s="1"/>
      <c r="BB33" s="1"/>
      <c r="BC33" s="1"/>
      <c r="BD33" s="1"/>
      <c r="BE33" s="1"/>
    </row>
    <row r="34" spans="1:57" ht="93.75" customHeight="1" x14ac:dyDescent="0.2">
      <c r="A34" s="13"/>
      <c r="B34" s="186">
        <v>34</v>
      </c>
      <c r="C34" s="185" t="s">
        <v>136</v>
      </c>
      <c r="D34" s="131" t="s">
        <v>171</v>
      </c>
      <c r="E34" s="15"/>
      <c r="F34" s="15"/>
      <c r="G34" s="115"/>
      <c r="H34" s="13"/>
      <c r="I34" s="13"/>
      <c r="J34" s="15"/>
      <c r="K34" s="13"/>
      <c r="L34" s="158">
        <v>45104</v>
      </c>
      <c r="M34" s="102" t="s">
        <v>28</v>
      </c>
      <c r="N34" s="163">
        <v>45104</v>
      </c>
      <c r="O34" s="102"/>
      <c r="P34" s="126"/>
      <c r="Q34" s="14"/>
      <c r="R34" s="14"/>
      <c r="S34" s="13"/>
      <c r="T34" s="13"/>
      <c r="U34" s="13"/>
      <c r="V34" s="13"/>
      <c r="W34" s="102"/>
      <c r="X34" s="13"/>
      <c r="Y34" s="113"/>
      <c r="Z34" s="113"/>
      <c r="AA34" s="112"/>
      <c r="AB34" s="105"/>
      <c r="AC34" s="105"/>
      <c r="AD34" s="105"/>
      <c r="AE34" s="105"/>
      <c r="AF34" s="105"/>
      <c r="AG34" s="105"/>
      <c r="AH34" s="105"/>
      <c r="AI34" s="105"/>
      <c r="AJ34" s="105"/>
      <c r="AK34" s="105"/>
      <c r="AL34" s="105"/>
      <c r="AM34" s="105"/>
      <c r="AN34" s="105"/>
      <c r="AO34" s="105"/>
      <c r="AP34" s="105"/>
      <c r="AQ34" s="105"/>
      <c r="AR34" s="105"/>
      <c r="AS34" s="105"/>
      <c r="AT34" s="112"/>
      <c r="AU34" s="112"/>
      <c r="AV34" s="1"/>
      <c r="AW34" s="1"/>
      <c r="AX34" s="1"/>
      <c r="AY34" s="1"/>
      <c r="AZ34" s="1"/>
      <c r="BA34" s="1"/>
      <c r="BB34" s="1"/>
      <c r="BC34" s="1"/>
      <c r="BD34" s="1"/>
      <c r="BE34" s="1"/>
    </row>
    <row r="35" spans="1:57" ht="45" customHeight="1" x14ac:dyDescent="0.2">
      <c r="A35" s="182"/>
      <c r="B35" s="185">
        <v>35</v>
      </c>
      <c r="C35" s="185" t="s">
        <v>136</v>
      </c>
      <c r="D35" s="131" t="s">
        <v>172</v>
      </c>
      <c r="E35" s="15"/>
      <c r="F35" s="15"/>
      <c r="G35" s="115"/>
      <c r="H35" s="13"/>
      <c r="I35" s="13"/>
      <c r="J35" s="15"/>
      <c r="K35" s="13"/>
      <c r="L35" s="159">
        <v>45057</v>
      </c>
      <c r="M35" s="13" t="s">
        <v>32</v>
      </c>
      <c r="N35" s="162">
        <v>45057</v>
      </c>
      <c r="O35" s="13"/>
      <c r="P35" s="126"/>
      <c r="Q35" s="14"/>
      <c r="R35" s="14"/>
      <c r="S35" s="13"/>
      <c r="T35" s="16"/>
      <c r="U35" s="16"/>
      <c r="V35" s="16"/>
      <c r="W35" s="16"/>
      <c r="X35" s="16"/>
      <c r="Y35" s="105"/>
      <c r="Z35" s="113"/>
      <c r="AA35" s="112"/>
      <c r="AB35" s="105"/>
      <c r="AC35" s="105"/>
      <c r="AD35" s="105"/>
      <c r="AE35" s="105"/>
      <c r="AF35" s="105"/>
      <c r="AG35" s="105"/>
      <c r="AH35" s="105"/>
      <c r="AI35" s="105"/>
      <c r="AJ35" s="105"/>
      <c r="AK35" s="105"/>
      <c r="AL35" s="105"/>
      <c r="AM35" s="105"/>
      <c r="AN35" s="105"/>
      <c r="AO35" s="105"/>
      <c r="AP35" s="105"/>
      <c r="AQ35" s="105"/>
      <c r="AR35" s="105"/>
      <c r="AS35" s="105"/>
      <c r="AT35" s="112"/>
      <c r="AU35" s="112"/>
      <c r="AV35" s="1"/>
      <c r="AW35" s="1"/>
      <c r="AX35" s="1"/>
      <c r="AY35" s="1"/>
      <c r="AZ35" s="1"/>
      <c r="BA35" s="1"/>
      <c r="BB35" s="1"/>
      <c r="BC35" s="1"/>
      <c r="BD35" s="1"/>
      <c r="BE35" s="1"/>
    </row>
    <row r="36" spans="1:57" ht="45" customHeight="1" x14ac:dyDescent="0.2">
      <c r="A36" s="13"/>
      <c r="B36" s="186">
        <v>36</v>
      </c>
      <c r="C36" s="185" t="s">
        <v>136</v>
      </c>
      <c r="D36" s="131" t="s">
        <v>173</v>
      </c>
      <c r="E36" s="15"/>
      <c r="F36" s="15"/>
      <c r="G36" s="115"/>
      <c r="H36" s="13"/>
      <c r="I36" s="13"/>
      <c r="J36" s="15"/>
      <c r="K36" s="13"/>
      <c r="L36" s="159">
        <v>44950</v>
      </c>
      <c r="M36" s="13" t="s">
        <v>33</v>
      </c>
      <c r="N36" s="162">
        <v>44950</v>
      </c>
      <c r="O36" s="13"/>
      <c r="P36" s="126"/>
      <c r="Q36" s="14"/>
      <c r="R36" s="14"/>
      <c r="S36" s="13"/>
      <c r="T36" s="13"/>
      <c r="U36" s="13"/>
      <c r="V36" s="13"/>
      <c r="W36" s="13"/>
      <c r="X36" s="13"/>
      <c r="Y36" s="105"/>
      <c r="Z36" s="113"/>
      <c r="AA36" s="112"/>
      <c r="AB36" s="105"/>
      <c r="AC36" s="105"/>
      <c r="AD36" s="105"/>
      <c r="AE36" s="105"/>
      <c r="AF36" s="105"/>
      <c r="AG36" s="105"/>
      <c r="AH36" s="105"/>
      <c r="AI36" s="105"/>
      <c r="AJ36" s="105"/>
      <c r="AK36" s="105"/>
      <c r="AL36" s="105"/>
      <c r="AM36" s="105"/>
      <c r="AN36" s="105"/>
      <c r="AO36" s="105"/>
      <c r="AP36" s="105"/>
      <c r="AQ36" s="105"/>
      <c r="AR36" s="105"/>
      <c r="AS36" s="105"/>
      <c r="AT36" s="112"/>
      <c r="AU36" s="112"/>
      <c r="AV36" s="1"/>
      <c r="AW36" s="1"/>
      <c r="AX36" s="1"/>
      <c r="AY36" s="1"/>
      <c r="AZ36" s="1"/>
      <c r="BA36" s="1"/>
      <c r="BB36" s="1"/>
      <c r="BC36" s="1"/>
      <c r="BD36" s="1"/>
      <c r="BE36" s="1"/>
    </row>
    <row r="37" spans="1:57" ht="45" customHeight="1" x14ac:dyDescent="0.2">
      <c r="A37" s="182"/>
      <c r="B37" s="185">
        <v>37</v>
      </c>
      <c r="C37" s="185" t="s">
        <v>136</v>
      </c>
      <c r="D37" s="131" t="s">
        <v>174</v>
      </c>
      <c r="E37" s="15"/>
      <c r="F37" s="15"/>
      <c r="G37" s="115"/>
      <c r="H37" s="13"/>
      <c r="I37" s="13"/>
      <c r="J37" s="15"/>
      <c r="K37" s="13"/>
      <c r="L37" s="159">
        <v>45061</v>
      </c>
      <c r="M37" s="13" t="s">
        <v>34</v>
      </c>
      <c r="N37" s="162">
        <v>45061</v>
      </c>
      <c r="O37" s="13"/>
      <c r="P37" s="126"/>
      <c r="Q37" s="14"/>
      <c r="R37" s="14"/>
      <c r="S37" s="13"/>
      <c r="T37" s="16"/>
      <c r="U37" s="16"/>
      <c r="V37" s="16"/>
      <c r="W37" s="16"/>
      <c r="X37" s="16"/>
      <c r="Y37" s="105"/>
      <c r="Z37" s="113"/>
      <c r="AA37" s="109"/>
      <c r="AB37" s="105"/>
      <c r="AC37" s="105"/>
      <c r="AD37" s="105"/>
      <c r="AE37" s="105"/>
      <c r="AF37" s="105"/>
      <c r="AG37" s="105"/>
      <c r="AH37" s="105"/>
      <c r="AI37" s="105"/>
      <c r="AJ37" s="105"/>
      <c r="AK37" s="105"/>
      <c r="AL37" s="105"/>
      <c r="AM37" s="105"/>
      <c r="AN37" s="105"/>
      <c r="AO37" s="105"/>
      <c r="AP37" s="105"/>
      <c r="AQ37" s="105"/>
      <c r="AR37" s="105"/>
      <c r="AS37" s="105"/>
      <c r="AT37" s="112"/>
      <c r="AU37" s="112"/>
      <c r="AV37" s="1"/>
      <c r="AW37" s="1"/>
      <c r="AX37" s="1"/>
      <c r="AY37" s="1"/>
      <c r="AZ37" s="1"/>
      <c r="BA37" s="1"/>
      <c r="BB37" s="1"/>
      <c r="BC37" s="1"/>
      <c r="BD37" s="1"/>
      <c r="BE37" s="1"/>
    </row>
    <row r="38" spans="1:57" ht="134.25" customHeight="1" x14ac:dyDescent="0.2">
      <c r="A38" s="13"/>
      <c r="B38" s="186">
        <v>38</v>
      </c>
      <c r="C38" s="185" t="s">
        <v>136</v>
      </c>
      <c r="D38" s="131" t="s">
        <v>175</v>
      </c>
      <c r="E38" s="15"/>
      <c r="F38" s="15"/>
      <c r="G38" s="115"/>
      <c r="H38" s="13"/>
      <c r="I38" s="13"/>
      <c r="J38" s="15"/>
      <c r="K38" s="13"/>
      <c r="L38" s="159"/>
      <c r="M38" s="13" t="s">
        <v>35</v>
      </c>
      <c r="N38" s="13"/>
      <c r="O38" s="13"/>
      <c r="P38" s="126"/>
      <c r="Q38" s="14"/>
      <c r="R38" s="14"/>
      <c r="S38" s="13"/>
      <c r="T38" s="16"/>
      <c r="U38" s="16"/>
      <c r="V38" s="16"/>
      <c r="W38" s="16"/>
      <c r="X38" s="122"/>
      <c r="Y38" s="105"/>
      <c r="Z38" s="105"/>
      <c r="AA38" s="112"/>
      <c r="AB38" s="105"/>
      <c r="AC38" s="105"/>
      <c r="AD38" s="105"/>
      <c r="AE38" s="105"/>
      <c r="AF38" s="105"/>
      <c r="AG38" s="105"/>
      <c r="AH38" s="105"/>
      <c r="AI38" s="105"/>
      <c r="AJ38" s="105"/>
      <c r="AK38" s="105"/>
      <c r="AL38" s="105"/>
      <c r="AM38" s="105"/>
      <c r="AN38" s="105"/>
      <c r="AO38" s="105"/>
      <c r="AP38" s="105"/>
      <c r="AQ38" s="105"/>
      <c r="AR38" s="105"/>
      <c r="AS38" s="105"/>
      <c r="AT38" s="112"/>
      <c r="AU38" s="112"/>
      <c r="AV38" s="1"/>
      <c r="AW38" s="1"/>
      <c r="AX38" s="1"/>
      <c r="AY38" s="1"/>
      <c r="AZ38" s="1"/>
      <c r="BA38" s="1"/>
      <c r="BB38" s="1"/>
      <c r="BC38" s="1"/>
      <c r="BD38" s="1"/>
      <c r="BE38" s="1"/>
    </row>
    <row r="39" spans="1:57" ht="45" customHeight="1" x14ac:dyDescent="0.2">
      <c r="A39" s="182"/>
      <c r="B39" s="185">
        <v>39</v>
      </c>
      <c r="C39" s="185" t="s">
        <v>136</v>
      </c>
      <c r="D39" s="131" t="s">
        <v>176</v>
      </c>
      <c r="E39" s="15"/>
      <c r="F39" s="15"/>
      <c r="G39" s="115"/>
      <c r="H39" s="13"/>
      <c r="I39" s="13"/>
      <c r="J39" s="15"/>
      <c r="K39" s="13"/>
      <c r="L39" s="159">
        <v>45097</v>
      </c>
      <c r="M39" s="13" t="s">
        <v>36</v>
      </c>
      <c r="N39" s="162">
        <v>45097</v>
      </c>
      <c r="O39" s="13"/>
      <c r="P39" s="126"/>
      <c r="Q39" s="14"/>
      <c r="R39" s="14"/>
      <c r="S39" s="13"/>
      <c r="T39" s="13"/>
      <c r="U39" s="13"/>
      <c r="V39" s="13"/>
      <c r="W39" s="13"/>
      <c r="X39" s="13"/>
      <c r="Y39" s="105"/>
      <c r="Z39" s="113"/>
      <c r="AA39" s="112"/>
      <c r="AB39" s="105"/>
      <c r="AC39" s="105"/>
      <c r="AD39" s="105"/>
      <c r="AE39" s="105"/>
      <c r="AF39" s="105"/>
      <c r="AG39" s="105"/>
      <c r="AH39" s="105"/>
      <c r="AI39" s="105"/>
      <c r="AJ39" s="105"/>
      <c r="AK39" s="105"/>
      <c r="AL39" s="105"/>
      <c r="AM39" s="105"/>
      <c r="AN39" s="105"/>
      <c r="AO39" s="105"/>
      <c r="AP39" s="105"/>
      <c r="AQ39" s="105"/>
      <c r="AR39" s="105"/>
      <c r="AS39" s="105"/>
      <c r="AT39" s="112"/>
      <c r="AU39" s="112"/>
      <c r="AV39" s="1"/>
      <c r="AW39" s="1"/>
      <c r="AX39" s="1"/>
      <c r="AY39" s="1"/>
      <c r="AZ39" s="1"/>
      <c r="BA39" s="1"/>
      <c r="BB39" s="1"/>
      <c r="BC39" s="1"/>
      <c r="BD39" s="1"/>
      <c r="BE39" s="1"/>
    </row>
    <row r="40" spans="1:57" ht="45" customHeight="1" x14ac:dyDescent="0.2">
      <c r="A40" s="13"/>
      <c r="B40" s="186">
        <v>40</v>
      </c>
      <c r="C40" s="185" t="s">
        <v>136</v>
      </c>
      <c r="D40" s="131" t="s">
        <v>177</v>
      </c>
      <c r="E40" s="15"/>
      <c r="F40" s="15"/>
      <c r="G40" s="115"/>
      <c r="H40" s="13"/>
      <c r="I40" s="13"/>
      <c r="J40" s="15"/>
      <c r="K40" s="13"/>
      <c r="L40" s="159">
        <v>44957</v>
      </c>
      <c r="M40" s="13" t="s">
        <v>121</v>
      </c>
      <c r="N40" s="162">
        <v>44957</v>
      </c>
      <c r="O40" s="13"/>
      <c r="P40" s="126"/>
      <c r="Q40" s="14"/>
      <c r="R40" s="14"/>
      <c r="S40" s="13"/>
      <c r="T40" s="16"/>
      <c r="U40" s="16"/>
      <c r="V40" s="16"/>
      <c r="W40" s="16"/>
      <c r="X40" s="16"/>
      <c r="Y40" s="105"/>
      <c r="Z40" s="105"/>
      <c r="AA40" s="112"/>
      <c r="AB40" s="105"/>
      <c r="AC40" s="105"/>
      <c r="AD40" s="105"/>
      <c r="AE40" s="105"/>
      <c r="AF40" s="105"/>
      <c r="AG40" s="105"/>
      <c r="AH40" s="105"/>
      <c r="AI40" s="105"/>
      <c r="AJ40" s="105"/>
      <c r="AK40" s="105"/>
      <c r="AL40" s="105"/>
      <c r="AM40" s="105"/>
      <c r="AN40" s="105"/>
      <c r="AO40" s="105"/>
      <c r="AP40" s="105"/>
      <c r="AQ40" s="105"/>
      <c r="AR40" s="105"/>
      <c r="AS40" s="105"/>
      <c r="AT40" s="112"/>
      <c r="AU40" s="112"/>
      <c r="AV40" s="1"/>
      <c r="AW40" s="1"/>
      <c r="AX40" s="1"/>
      <c r="AY40" s="1"/>
      <c r="AZ40" s="1"/>
      <c r="BA40" s="1"/>
      <c r="BB40" s="1"/>
      <c r="BC40" s="1"/>
      <c r="BD40" s="1"/>
      <c r="BE40" s="1"/>
    </row>
    <row r="41" spans="1:57" ht="45" customHeight="1" x14ac:dyDescent="0.2">
      <c r="A41" s="182"/>
      <c r="B41" s="185">
        <v>41</v>
      </c>
      <c r="C41" s="185" t="s">
        <v>136</v>
      </c>
      <c r="D41" s="131" t="s">
        <v>178</v>
      </c>
      <c r="E41" s="15"/>
      <c r="F41" s="15"/>
      <c r="G41" s="115"/>
      <c r="H41" s="13"/>
      <c r="I41" s="13"/>
      <c r="J41" s="15"/>
      <c r="K41" s="13"/>
      <c r="L41" s="159">
        <v>45080</v>
      </c>
      <c r="M41" s="13" t="s">
        <v>37</v>
      </c>
      <c r="N41" s="162">
        <v>45080</v>
      </c>
      <c r="O41" s="13"/>
      <c r="P41" s="126"/>
      <c r="Q41" s="14"/>
      <c r="R41" s="14"/>
      <c r="S41" s="13"/>
      <c r="T41" s="16"/>
      <c r="U41" s="16"/>
      <c r="V41" s="16"/>
      <c r="W41" s="16"/>
      <c r="X41" s="16"/>
      <c r="Y41" s="105"/>
      <c r="Z41" s="105"/>
      <c r="AA41" s="112"/>
      <c r="AB41" s="105"/>
      <c r="AC41" s="105"/>
      <c r="AD41" s="105"/>
      <c r="AE41" s="105"/>
      <c r="AF41" s="105"/>
      <c r="AG41" s="105"/>
      <c r="AH41" s="105"/>
      <c r="AI41" s="105"/>
      <c r="AJ41" s="105"/>
      <c r="AK41" s="105"/>
      <c r="AL41" s="105"/>
      <c r="AM41" s="105"/>
      <c r="AN41" s="105"/>
      <c r="AO41" s="105"/>
      <c r="AP41" s="105"/>
      <c r="AQ41" s="105"/>
      <c r="AR41" s="105"/>
      <c r="AS41" s="105"/>
      <c r="AT41" s="112"/>
      <c r="AU41" s="112"/>
      <c r="AV41" s="1"/>
      <c r="AW41" s="1"/>
      <c r="AX41" s="1"/>
      <c r="AY41" s="1"/>
      <c r="AZ41" s="1"/>
      <c r="BA41" s="1"/>
      <c r="BB41" s="1"/>
      <c r="BC41" s="1"/>
      <c r="BD41" s="1"/>
      <c r="BE41" s="1"/>
    </row>
    <row r="42" spans="1:57" ht="45" customHeight="1" x14ac:dyDescent="0.2">
      <c r="A42" s="13"/>
      <c r="B42" s="186">
        <v>42</v>
      </c>
      <c r="C42" s="185" t="s">
        <v>136</v>
      </c>
      <c r="D42" s="131" t="s">
        <v>179</v>
      </c>
      <c r="E42" s="15"/>
      <c r="F42" s="15"/>
      <c r="G42" s="115"/>
      <c r="H42" s="13"/>
      <c r="I42" s="13"/>
      <c r="J42" s="15"/>
      <c r="K42" s="13"/>
      <c r="L42" s="159">
        <v>44897</v>
      </c>
      <c r="M42" s="13" t="s">
        <v>38</v>
      </c>
      <c r="N42" s="162">
        <v>44897</v>
      </c>
      <c r="O42" s="13"/>
      <c r="P42" s="126"/>
      <c r="Q42" s="14"/>
      <c r="R42" s="14"/>
      <c r="S42" s="13"/>
      <c r="T42" s="16"/>
      <c r="U42" s="16"/>
      <c r="V42" s="16"/>
      <c r="W42" s="16"/>
      <c r="X42" s="16"/>
      <c r="Y42" s="113"/>
      <c r="Z42" s="113"/>
      <c r="AA42" s="112"/>
      <c r="AB42" s="105"/>
      <c r="AC42" s="105"/>
      <c r="AD42" s="105"/>
      <c r="AE42" s="105"/>
      <c r="AF42" s="105"/>
      <c r="AG42" s="105"/>
      <c r="AH42" s="105"/>
      <c r="AI42" s="105"/>
      <c r="AJ42" s="105"/>
      <c r="AK42" s="105"/>
      <c r="AL42" s="105"/>
      <c r="AM42" s="105"/>
      <c r="AN42" s="105"/>
      <c r="AO42" s="105"/>
      <c r="AP42" s="105"/>
      <c r="AQ42" s="105"/>
      <c r="AR42" s="105"/>
      <c r="AS42" s="105"/>
      <c r="AT42" s="112"/>
      <c r="AU42" s="112"/>
      <c r="AV42" s="1"/>
      <c r="AW42" s="1"/>
      <c r="AX42" s="1"/>
      <c r="AY42" s="1"/>
      <c r="AZ42" s="1"/>
      <c r="BA42" s="1"/>
      <c r="BB42" s="1"/>
      <c r="BC42" s="1"/>
      <c r="BD42" s="1"/>
      <c r="BE42" s="1"/>
    </row>
    <row r="43" spans="1:57" ht="45" customHeight="1" x14ac:dyDescent="0.2">
      <c r="A43" s="182"/>
      <c r="B43" s="185">
        <v>43</v>
      </c>
      <c r="C43" s="185" t="s">
        <v>136</v>
      </c>
      <c r="D43" s="131" t="s">
        <v>180</v>
      </c>
      <c r="E43" s="15"/>
      <c r="F43" s="15"/>
      <c r="G43" s="115"/>
      <c r="H43" s="13"/>
      <c r="I43" s="13"/>
      <c r="J43" s="15"/>
      <c r="K43" s="13"/>
      <c r="L43" s="159">
        <v>44894</v>
      </c>
      <c r="M43" s="13" t="s">
        <v>39</v>
      </c>
      <c r="N43" s="162">
        <v>44894</v>
      </c>
      <c r="O43" s="13"/>
      <c r="P43" s="126"/>
      <c r="Q43" s="14"/>
      <c r="R43" s="14"/>
      <c r="S43" s="13"/>
      <c r="T43" s="16"/>
      <c r="U43" s="16"/>
      <c r="V43" s="16"/>
      <c r="W43" s="16"/>
      <c r="X43" s="16"/>
      <c r="Y43" s="107"/>
      <c r="Z43" s="113"/>
      <c r="AA43" s="109"/>
      <c r="AB43" s="105"/>
      <c r="AC43" s="105"/>
      <c r="AD43" s="105"/>
      <c r="AE43" s="105"/>
      <c r="AF43" s="105"/>
      <c r="AG43" s="105"/>
      <c r="AH43" s="105"/>
      <c r="AI43" s="105"/>
      <c r="AJ43" s="105"/>
      <c r="AK43" s="105"/>
      <c r="AL43" s="105"/>
      <c r="AM43" s="105"/>
      <c r="AN43" s="105"/>
      <c r="AO43" s="105"/>
      <c r="AP43" s="105"/>
      <c r="AQ43" s="105"/>
      <c r="AR43" s="105"/>
      <c r="AS43" s="105"/>
      <c r="AT43" s="112"/>
      <c r="AU43" s="112"/>
      <c r="AV43" s="1"/>
      <c r="AW43" s="1"/>
      <c r="AX43" s="1"/>
      <c r="AY43" s="1"/>
      <c r="AZ43" s="1"/>
      <c r="BA43" s="1"/>
      <c r="BB43" s="1"/>
      <c r="BC43" s="1"/>
      <c r="BD43" s="1"/>
      <c r="BE43" s="1"/>
    </row>
    <row r="44" spans="1:57" ht="45" customHeight="1" x14ac:dyDescent="0.2">
      <c r="A44" s="13"/>
      <c r="B44" s="186">
        <v>44</v>
      </c>
      <c r="C44" s="185" t="s">
        <v>136</v>
      </c>
      <c r="D44" s="131" t="s">
        <v>181</v>
      </c>
      <c r="E44" s="15"/>
      <c r="F44" s="15"/>
      <c r="G44" s="115"/>
      <c r="H44" s="13"/>
      <c r="I44" s="13"/>
      <c r="J44" s="15"/>
      <c r="K44" s="13"/>
      <c r="L44" s="158">
        <v>44849</v>
      </c>
      <c r="M44" s="102" t="s">
        <v>40</v>
      </c>
      <c r="N44" s="163">
        <v>44849</v>
      </c>
      <c r="O44" s="102"/>
      <c r="P44" s="126"/>
      <c r="Q44" s="14"/>
      <c r="R44" s="14"/>
      <c r="S44" s="13"/>
      <c r="T44" s="16"/>
      <c r="U44" s="16"/>
      <c r="V44" s="16"/>
      <c r="W44" s="16"/>
      <c r="X44" s="16"/>
      <c r="Y44" s="113"/>
      <c r="Z44" s="113"/>
      <c r="AA44" s="109"/>
      <c r="AB44" s="105"/>
      <c r="AC44" s="105"/>
      <c r="AD44" s="105"/>
      <c r="AE44" s="105"/>
      <c r="AF44" s="105"/>
      <c r="AG44" s="105"/>
      <c r="AH44" s="105"/>
      <c r="AI44" s="105"/>
      <c r="AJ44" s="105"/>
      <c r="AK44" s="105"/>
      <c r="AL44" s="105"/>
      <c r="AM44" s="105"/>
      <c r="AN44" s="105"/>
      <c r="AO44" s="105"/>
      <c r="AP44" s="105"/>
      <c r="AQ44" s="105"/>
      <c r="AR44" s="105"/>
      <c r="AS44" s="105"/>
      <c r="AT44" s="112"/>
      <c r="AU44" s="112"/>
      <c r="AV44" s="1"/>
      <c r="AW44" s="1"/>
      <c r="AX44" s="1"/>
      <c r="AY44" s="1"/>
      <c r="AZ44" s="1"/>
      <c r="BA44" s="1"/>
      <c r="BB44" s="1"/>
      <c r="BC44" s="1"/>
      <c r="BD44" s="1"/>
      <c r="BE44" s="1"/>
    </row>
    <row r="45" spans="1:57" ht="45" customHeight="1" x14ac:dyDescent="0.2">
      <c r="A45" s="182"/>
      <c r="B45" s="185">
        <v>45</v>
      </c>
      <c r="C45" s="185" t="s">
        <v>136</v>
      </c>
      <c r="D45" s="131" t="s">
        <v>182</v>
      </c>
      <c r="E45" s="15"/>
      <c r="F45" s="15"/>
      <c r="G45" s="115"/>
      <c r="H45" s="13"/>
      <c r="I45" s="13"/>
      <c r="J45" s="15"/>
      <c r="K45" s="13"/>
      <c r="L45" s="158">
        <v>45088</v>
      </c>
      <c r="M45" s="102" t="s">
        <v>41</v>
      </c>
      <c r="N45" s="163">
        <v>45088</v>
      </c>
      <c r="O45" s="102"/>
      <c r="P45" s="126"/>
      <c r="Q45" s="14"/>
      <c r="R45" s="14"/>
      <c r="S45" s="167"/>
      <c r="T45" s="167"/>
      <c r="U45" s="167"/>
      <c r="V45" s="167"/>
      <c r="W45" s="167"/>
      <c r="X45" s="167"/>
      <c r="Y45" s="168"/>
      <c r="Z45" s="113"/>
      <c r="AA45" s="112"/>
      <c r="AB45" s="105"/>
      <c r="AC45" s="105"/>
      <c r="AD45" s="105"/>
      <c r="AE45" s="105"/>
      <c r="AF45" s="105"/>
      <c r="AG45" s="105"/>
      <c r="AH45" s="105"/>
      <c r="AI45" s="105"/>
      <c r="AJ45" s="105"/>
      <c r="AK45" s="105"/>
      <c r="AL45" s="105"/>
      <c r="AM45" s="105"/>
      <c r="AN45" s="105"/>
      <c r="AO45" s="105"/>
      <c r="AP45" s="105"/>
      <c r="AQ45" s="105"/>
      <c r="AR45" s="105"/>
      <c r="AS45" s="105"/>
      <c r="AT45" s="112"/>
      <c r="AU45" s="112"/>
      <c r="AV45" s="1"/>
      <c r="AW45" s="1"/>
      <c r="AX45" s="1"/>
      <c r="AY45" s="1"/>
      <c r="AZ45" s="1"/>
      <c r="BA45" s="1"/>
      <c r="BB45" s="1"/>
      <c r="BC45" s="1"/>
      <c r="BD45" s="1"/>
      <c r="BE45" s="1"/>
    </row>
    <row r="46" spans="1:57" ht="45" customHeight="1" x14ac:dyDescent="0.2">
      <c r="A46" s="13"/>
      <c r="B46" s="186">
        <v>46</v>
      </c>
      <c r="C46" s="185" t="s">
        <v>136</v>
      </c>
      <c r="D46" s="131" t="s">
        <v>183</v>
      </c>
      <c r="E46" s="15"/>
      <c r="F46" s="15"/>
      <c r="G46" s="115"/>
      <c r="H46" s="13"/>
      <c r="I46" s="13"/>
      <c r="J46" s="15"/>
      <c r="K46" s="13"/>
      <c r="L46" s="158">
        <v>44842</v>
      </c>
      <c r="M46" s="102" t="s">
        <v>42</v>
      </c>
      <c r="N46" s="163">
        <v>44842</v>
      </c>
      <c r="O46" s="102"/>
      <c r="P46" s="126"/>
      <c r="Q46" s="14"/>
      <c r="R46" s="14"/>
      <c r="S46" s="167"/>
      <c r="T46" s="167"/>
      <c r="U46" s="167"/>
      <c r="V46" s="167"/>
      <c r="W46" s="167"/>
      <c r="X46" s="167"/>
      <c r="Y46" s="168"/>
      <c r="Z46" s="113"/>
      <c r="AA46" s="109"/>
      <c r="AB46" s="105"/>
      <c r="AC46" s="105"/>
      <c r="AD46" s="105"/>
      <c r="AE46" s="105"/>
      <c r="AF46" s="105"/>
      <c r="AG46" s="105"/>
      <c r="AH46" s="105"/>
      <c r="AI46" s="105"/>
      <c r="AJ46" s="105"/>
      <c r="AK46" s="105"/>
      <c r="AL46" s="105"/>
      <c r="AM46" s="105"/>
      <c r="AN46" s="105"/>
      <c r="AO46" s="105"/>
      <c r="AP46" s="105"/>
      <c r="AQ46" s="105"/>
      <c r="AR46" s="105"/>
      <c r="AS46" s="105"/>
      <c r="AT46" s="112"/>
      <c r="AU46" s="112"/>
      <c r="AV46" s="1"/>
      <c r="AW46" s="1"/>
      <c r="AX46" s="1"/>
      <c r="AY46" s="1"/>
      <c r="AZ46" s="1"/>
      <c r="BA46" s="1"/>
      <c r="BB46" s="1"/>
      <c r="BC46" s="1"/>
      <c r="BD46" s="1"/>
      <c r="BE46" s="1"/>
    </row>
    <row r="47" spans="1:57" ht="45" customHeight="1" x14ac:dyDescent="0.2">
      <c r="A47" s="182"/>
      <c r="B47" s="185">
        <v>47</v>
      </c>
      <c r="C47" s="185" t="s">
        <v>136</v>
      </c>
      <c r="D47" s="131" t="s">
        <v>184</v>
      </c>
      <c r="E47" s="15"/>
      <c r="F47" s="15"/>
      <c r="G47" s="115"/>
      <c r="H47" s="13"/>
      <c r="I47" s="13"/>
      <c r="J47" s="15"/>
      <c r="K47" s="16"/>
      <c r="L47" s="159">
        <v>44961</v>
      </c>
      <c r="M47" s="13" t="s">
        <v>43</v>
      </c>
      <c r="N47" s="162">
        <v>44961</v>
      </c>
      <c r="O47" s="13"/>
      <c r="P47" s="126"/>
      <c r="Q47" s="14"/>
      <c r="R47" s="14"/>
      <c r="S47" s="167"/>
      <c r="T47" s="167"/>
      <c r="U47" s="167"/>
      <c r="V47" s="167"/>
      <c r="W47" s="167"/>
      <c r="X47" s="167"/>
      <c r="Y47" s="168"/>
      <c r="Z47" s="113"/>
      <c r="AA47" s="109"/>
      <c r="AB47" s="105"/>
      <c r="AC47" s="105"/>
      <c r="AD47" s="105"/>
      <c r="AE47" s="105"/>
      <c r="AF47" s="105"/>
      <c r="AG47" s="105"/>
      <c r="AH47" s="105"/>
      <c r="AI47" s="105"/>
      <c r="AJ47" s="105"/>
      <c r="AK47" s="105"/>
      <c r="AL47" s="105"/>
      <c r="AM47" s="105"/>
      <c r="AN47" s="105"/>
      <c r="AO47" s="105"/>
      <c r="AP47" s="105"/>
      <c r="AQ47" s="105"/>
      <c r="AR47" s="105"/>
      <c r="AS47" s="105"/>
      <c r="AT47" s="112"/>
      <c r="AU47" s="112"/>
      <c r="AV47" s="1"/>
      <c r="AW47" s="1"/>
      <c r="AX47" s="1"/>
      <c r="AY47" s="1"/>
      <c r="AZ47" s="1"/>
      <c r="BA47" s="1"/>
      <c r="BB47" s="1"/>
      <c r="BC47" s="1"/>
      <c r="BD47" s="1"/>
      <c r="BE47" s="1"/>
    </row>
    <row r="48" spans="1:57" ht="45" customHeight="1" x14ac:dyDescent="0.2">
      <c r="A48" s="13"/>
      <c r="B48" s="186">
        <v>48</v>
      </c>
      <c r="C48" s="185" t="s">
        <v>136</v>
      </c>
      <c r="D48" s="131" t="s">
        <v>185</v>
      </c>
      <c r="E48" s="15"/>
      <c r="F48" s="15"/>
      <c r="G48" s="115"/>
      <c r="H48" s="13"/>
      <c r="I48" s="13"/>
      <c r="J48" s="15"/>
      <c r="K48" s="13"/>
      <c r="L48" s="159">
        <v>45022</v>
      </c>
      <c r="M48" s="13" t="s">
        <v>44</v>
      </c>
      <c r="N48" s="162">
        <v>45022</v>
      </c>
      <c r="O48" s="13"/>
      <c r="P48" s="126"/>
      <c r="Q48" s="14"/>
      <c r="R48" s="14"/>
      <c r="S48" s="167"/>
      <c r="T48" s="167"/>
      <c r="U48" s="167"/>
      <c r="V48" s="167"/>
      <c r="W48" s="167"/>
      <c r="X48" s="167"/>
      <c r="Y48" s="168"/>
      <c r="Z48" s="113"/>
      <c r="AA48" s="109"/>
      <c r="AB48" s="105"/>
      <c r="AC48" s="105"/>
      <c r="AD48" s="105"/>
      <c r="AE48" s="105"/>
      <c r="AF48" s="105"/>
      <c r="AG48" s="105"/>
      <c r="AH48" s="105"/>
      <c r="AI48" s="105"/>
      <c r="AJ48" s="105"/>
      <c r="AK48" s="105"/>
      <c r="AL48" s="105"/>
      <c r="AM48" s="105"/>
      <c r="AN48" s="105"/>
      <c r="AO48" s="105"/>
      <c r="AP48" s="105"/>
      <c r="AQ48" s="105"/>
      <c r="AR48" s="105"/>
      <c r="AS48" s="105"/>
      <c r="AT48" s="112"/>
      <c r="AU48" s="112"/>
      <c r="AV48" s="1"/>
      <c r="AW48" s="1"/>
      <c r="AX48" s="1"/>
      <c r="AY48" s="1"/>
      <c r="AZ48" s="1"/>
      <c r="BA48" s="1"/>
      <c r="BB48" s="1"/>
      <c r="BC48" s="1"/>
      <c r="BD48" s="1"/>
      <c r="BE48" s="1"/>
    </row>
    <row r="49" spans="1:57" ht="45" customHeight="1" x14ac:dyDescent="0.2">
      <c r="A49" s="182"/>
      <c r="B49" s="185">
        <v>49</v>
      </c>
      <c r="C49" s="185" t="s">
        <v>136</v>
      </c>
      <c r="D49" s="131" t="s">
        <v>186</v>
      </c>
      <c r="E49" s="15"/>
      <c r="F49" s="15"/>
      <c r="G49" s="115"/>
      <c r="H49" s="13"/>
      <c r="I49" s="13"/>
      <c r="J49" s="15"/>
      <c r="K49" s="13"/>
      <c r="L49" s="159">
        <v>44966</v>
      </c>
      <c r="M49" s="13" t="s">
        <v>45</v>
      </c>
      <c r="N49" s="162">
        <v>44966</v>
      </c>
      <c r="O49" s="13"/>
      <c r="P49" s="127"/>
      <c r="Q49" s="17"/>
      <c r="R49" s="17"/>
      <c r="S49" s="167"/>
      <c r="T49" s="167"/>
      <c r="U49" s="167"/>
      <c r="V49" s="167"/>
      <c r="W49" s="167"/>
      <c r="X49" s="167"/>
      <c r="Y49" s="168"/>
      <c r="Z49" s="113"/>
      <c r="AA49" s="112"/>
      <c r="AB49" s="105"/>
      <c r="AC49" s="105"/>
      <c r="AD49" s="105"/>
      <c r="AE49" s="105"/>
      <c r="AF49" s="105"/>
      <c r="AG49" s="105"/>
      <c r="AH49" s="105"/>
      <c r="AI49" s="105"/>
      <c r="AJ49" s="105"/>
      <c r="AK49" s="105"/>
      <c r="AL49" s="105"/>
      <c r="AM49" s="105"/>
      <c r="AN49" s="105"/>
      <c r="AO49" s="105"/>
      <c r="AP49" s="105"/>
      <c r="AQ49" s="105"/>
      <c r="AR49" s="105"/>
      <c r="AS49" s="105"/>
      <c r="AT49" s="112"/>
      <c r="AU49" s="112"/>
      <c r="AV49" s="1"/>
      <c r="AW49" s="1"/>
      <c r="AX49" s="1"/>
      <c r="AY49" s="1"/>
      <c r="AZ49" s="1"/>
      <c r="BA49" s="1"/>
      <c r="BB49" s="1"/>
      <c r="BC49" s="1"/>
      <c r="BD49" s="1"/>
      <c r="BE49" s="1"/>
    </row>
    <row r="50" spans="1:57" ht="30" x14ac:dyDescent="0.2">
      <c r="A50" s="13"/>
      <c r="B50" s="186">
        <v>50</v>
      </c>
      <c r="C50" s="185" t="s">
        <v>136</v>
      </c>
      <c r="D50" s="131" t="s">
        <v>187</v>
      </c>
      <c r="E50" s="13"/>
      <c r="F50" s="15"/>
      <c r="G50" s="115"/>
      <c r="H50" s="13"/>
      <c r="I50" s="13"/>
      <c r="J50" s="15"/>
      <c r="K50" s="13"/>
      <c r="L50" s="159">
        <v>45013</v>
      </c>
      <c r="M50" s="13" t="s">
        <v>106</v>
      </c>
      <c r="N50" s="162">
        <v>45013</v>
      </c>
      <c r="O50" s="13"/>
      <c r="P50" s="126"/>
      <c r="Q50" s="14"/>
      <c r="R50" s="14"/>
      <c r="S50" s="167"/>
      <c r="T50" s="167"/>
      <c r="U50" s="167"/>
      <c r="V50" s="167"/>
      <c r="W50" s="167"/>
      <c r="X50" s="167"/>
      <c r="Y50" s="168"/>
      <c r="Z50" s="113"/>
      <c r="AA50" s="112"/>
      <c r="AB50" s="105"/>
      <c r="AC50" s="105"/>
      <c r="AD50" s="105"/>
      <c r="AE50" s="105"/>
      <c r="AF50" s="105"/>
      <c r="AG50" s="105"/>
      <c r="AH50" s="105"/>
      <c r="AI50" s="105"/>
      <c r="AJ50" s="105"/>
      <c r="AK50" s="105"/>
      <c r="AL50" s="105"/>
      <c r="AM50" s="105"/>
      <c r="AN50" s="105"/>
      <c r="AO50" s="105"/>
      <c r="AP50" s="105"/>
      <c r="AQ50" s="105"/>
      <c r="AR50" s="105"/>
      <c r="AS50" s="105"/>
      <c r="AT50" s="112"/>
      <c r="AU50" s="112"/>
      <c r="AV50" s="1"/>
      <c r="AW50" s="1"/>
      <c r="AX50" s="1"/>
      <c r="AY50" s="1"/>
      <c r="AZ50" s="1"/>
      <c r="BA50" s="1"/>
      <c r="BB50" s="1"/>
      <c r="BC50" s="1"/>
      <c r="BD50" s="1"/>
      <c r="BE50" s="1"/>
    </row>
    <row r="51" spans="1:57" ht="68.25" customHeight="1" x14ac:dyDescent="0.2">
      <c r="A51" s="182"/>
      <c r="B51" s="185">
        <v>51</v>
      </c>
      <c r="C51" s="185" t="s">
        <v>136</v>
      </c>
      <c r="D51" s="131" t="s">
        <v>188</v>
      </c>
      <c r="E51" s="209"/>
      <c r="F51" s="15"/>
      <c r="G51" s="115"/>
      <c r="H51" s="13"/>
      <c r="I51" s="13"/>
      <c r="J51" s="15"/>
      <c r="K51" s="13"/>
      <c r="L51" s="159"/>
      <c r="M51" s="13" t="s">
        <v>107</v>
      </c>
      <c r="N51" s="13"/>
      <c r="O51" s="199"/>
      <c r="P51" s="210"/>
      <c r="Q51" s="200"/>
      <c r="R51" s="14"/>
      <c r="S51" s="167"/>
      <c r="T51" s="167"/>
      <c r="U51" s="167"/>
      <c r="V51" s="167"/>
      <c r="W51" s="167"/>
      <c r="X51" s="167"/>
      <c r="Y51" s="168"/>
      <c r="Z51" s="113"/>
      <c r="AA51" s="109"/>
      <c r="AB51" s="105"/>
      <c r="AC51" s="105"/>
      <c r="AD51" s="105"/>
      <c r="AE51" s="105"/>
      <c r="AF51" s="105"/>
      <c r="AG51" s="105"/>
      <c r="AH51" s="105"/>
      <c r="AI51" s="105"/>
      <c r="AJ51" s="105"/>
      <c r="AK51" s="105"/>
      <c r="AL51" s="105"/>
      <c r="AM51" s="105"/>
      <c r="AN51" s="105"/>
      <c r="AO51" s="105"/>
      <c r="AP51" s="105"/>
      <c r="AQ51" s="105"/>
      <c r="AR51" s="105"/>
      <c r="AS51" s="105"/>
      <c r="AT51" s="112"/>
      <c r="AU51" s="112"/>
      <c r="AV51" s="1"/>
      <c r="AW51" s="1"/>
      <c r="AX51" s="1"/>
      <c r="AY51" s="1"/>
      <c r="AZ51" s="1"/>
      <c r="BA51" s="1"/>
      <c r="BB51" s="1"/>
      <c r="BC51" s="1"/>
      <c r="BD51" s="1"/>
      <c r="BE51" s="1"/>
    </row>
    <row r="52" spans="1:57" ht="30" x14ac:dyDescent="0.2">
      <c r="A52" s="13"/>
      <c r="B52" s="186">
        <v>52</v>
      </c>
      <c r="C52" s="185" t="s">
        <v>136</v>
      </c>
      <c r="D52" s="131" t="s">
        <v>189</v>
      </c>
      <c r="E52" s="20"/>
      <c r="F52" s="20"/>
      <c r="G52" s="116"/>
      <c r="H52" s="13"/>
      <c r="I52" s="13"/>
      <c r="J52" s="20"/>
      <c r="K52" s="18"/>
      <c r="L52" s="161">
        <v>44950</v>
      </c>
      <c r="M52" s="18" t="s">
        <v>137</v>
      </c>
      <c r="N52" s="198">
        <v>44953</v>
      </c>
      <c r="O52" s="18"/>
      <c r="P52" s="19"/>
      <c r="Q52" s="19"/>
      <c r="R52" s="19"/>
      <c r="S52" s="18"/>
      <c r="T52" s="207"/>
      <c r="U52" s="207"/>
      <c r="V52" s="207"/>
      <c r="W52" s="207"/>
      <c r="X52" s="207"/>
      <c r="Y52" s="113"/>
      <c r="Z52" s="113"/>
      <c r="AA52" s="112"/>
      <c r="AB52" s="113"/>
      <c r="AC52" s="113"/>
      <c r="AD52" s="113"/>
      <c r="AE52" s="113"/>
      <c r="AF52" s="113"/>
      <c r="AG52" s="184"/>
      <c r="AH52" s="113"/>
      <c r="AI52" s="113"/>
      <c r="AJ52" s="113"/>
      <c r="AK52" s="113"/>
      <c r="AL52" s="113"/>
      <c r="AM52" s="113"/>
      <c r="AN52" s="113"/>
      <c r="AO52" s="113"/>
      <c r="AP52" s="113"/>
      <c r="AQ52" s="113"/>
      <c r="AR52" s="184"/>
      <c r="AS52" s="184"/>
      <c r="AT52" s="155"/>
      <c r="AU52" s="155"/>
      <c r="AV52" s="1"/>
      <c r="AW52" s="1"/>
      <c r="AX52" s="1"/>
      <c r="AY52" s="1"/>
      <c r="AZ52" s="1"/>
      <c r="BA52" s="1"/>
      <c r="BB52" s="1"/>
      <c r="BC52" s="1"/>
      <c r="BD52" s="1"/>
      <c r="BE52" s="1"/>
    </row>
    <row r="53" spans="1:57" ht="16.5" thickBot="1" x14ac:dyDescent="0.25">
      <c r="A53" s="202"/>
      <c r="B53" s="203"/>
      <c r="C53" s="188"/>
      <c r="D53" s="132"/>
      <c r="E53" s="204"/>
      <c r="F53" s="20"/>
      <c r="G53" s="116"/>
      <c r="H53" s="18"/>
      <c r="I53" s="18"/>
      <c r="J53" s="20"/>
      <c r="K53" s="18"/>
      <c r="L53" s="161"/>
      <c r="M53" s="18"/>
      <c r="N53" s="18"/>
      <c r="O53" s="205"/>
      <c r="P53" s="128"/>
      <c r="Q53" s="206"/>
      <c r="R53" s="19"/>
      <c r="S53" s="18"/>
      <c r="T53" s="207"/>
      <c r="U53" s="207"/>
      <c r="V53" s="207"/>
      <c r="W53" s="207"/>
      <c r="X53" s="207"/>
      <c r="Y53" s="201"/>
      <c r="Z53" s="201"/>
      <c r="AA53" s="155"/>
      <c r="AB53" s="201"/>
      <c r="AC53" s="201"/>
      <c r="AD53" s="201"/>
      <c r="AE53" s="201"/>
      <c r="AF53" s="201"/>
      <c r="AG53" s="208">
        <f>SUM(Tableau2[[#This Row],[
VACATION A]:[MASTERCLASS]])</f>
        <v>0</v>
      </c>
      <c r="AH53" s="201"/>
      <c r="AI53" s="201"/>
      <c r="AJ53" s="201"/>
      <c r="AK53" s="201"/>
      <c r="AL53" s="201"/>
      <c r="AM53" s="201"/>
      <c r="AN53" s="201"/>
      <c r="AO53" s="201"/>
      <c r="AP53" s="201"/>
      <c r="AQ53" s="201"/>
      <c r="AR53" s="208">
        <f>SUM(Tableau2[[#This Row],[
factures]:[achat tissus (danse)]])</f>
        <v>0</v>
      </c>
      <c r="AS53" s="208">
        <f t="shared" ref="AS53" si="0">SUM(AR53,AG53)</f>
        <v>0</v>
      </c>
      <c r="AT53" s="155"/>
      <c r="AU53" s="155"/>
    </row>
    <row r="54" spans="1:57" ht="44.25" customHeight="1" thickBot="1" x14ac:dyDescent="0.25">
      <c r="AA54" s="177" t="s">
        <v>133</v>
      </c>
      <c r="AB54" s="178">
        <f t="shared" ref="AB54:AS54" si="1">SUM(AB3:AB53)</f>
        <v>0</v>
      </c>
      <c r="AC54" s="178">
        <f t="shared" si="1"/>
        <v>0</v>
      </c>
      <c r="AD54" s="178">
        <f t="shared" si="1"/>
        <v>0</v>
      </c>
      <c r="AE54" s="178">
        <f t="shared" si="1"/>
        <v>0</v>
      </c>
      <c r="AF54" s="178">
        <f t="shared" si="1"/>
        <v>0</v>
      </c>
      <c r="AG54" s="179">
        <f t="shared" si="1"/>
        <v>0</v>
      </c>
      <c r="AH54" s="178">
        <f t="shared" si="1"/>
        <v>0</v>
      </c>
      <c r="AI54" s="178">
        <f t="shared" si="1"/>
        <v>0</v>
      </c>
      <c r="AJ54" s="178">
        <f t="shared" si="1"/>
        <v>0</v>
      </c>
      <c r="AK54" s="178">
        <f t="shared" si="1"/>
        <v>0</v>
      </c>
      <c r="AL54" s="178">
        <f t="shared" si="1"/>
        <v>0</v>
      </c>
      <c r="AM54" s="178">
        <f t="shared" si="1"/>
        <v>0</v>
      </c>
      <c r="AN54" s="178">
        <f t="shared" si="1"/>
        <v>0</v>
      </c>
      <c r="AO54" s="178">
        <f t="shared" si="1"/>
        <v>0</v>
      </c>
      <c r="AP54" s="178">
        <f t="shared" si="1"/>
        <v>0</v>
      </c>
      <c r="AQ54" s="178">
        <f t="shared" si="1"/>
        <v>0</v>
      </c>
      <c r="AR54" s="179">
        <f t="shared" si="1"/>
        <v>0</v>
      </c>
      <c r="AS54" s="179">
        <f t="shared" si="1"/>
        <v>0</v>
      </c>
      <c r="AT54" s="190" t="s">
        <v>133</v>
      </c>
      <c r="AU54" s="190"/>
    </row>
    <row r="55" spans="1:57" ht="16.5" thickBot="1" x14ac:dyDescent="0.25">
      <c r="AT55" s="4"/>
    </row>
    <row r="56" spans="1:57" ht="43.5" customHeight="1" thickBot="1" x14ac:dyDescent="0.25">
      <c r="AA56" s="173" t="s">
        <v>132</v>
      </c>
      <c r="AB56" s="236"/>
      <c r="AC56" s="237"/>
      <c r="AD56" s="170"/>
      <c r="AE56" s="170"/>
      <c r="AF56" s="174"/>
      <c r="AG56" s="176"/>
      <c r="AH56" s="175"/>
      <c r="AI56" s="169"/>
      <c r="AJ56" s="171"/>
      <c r="AK56" s="171"/>
      <c r="AL56" s="171"/>
      <c r="AM56" s="171"/>
      <c r="AN56" s="171"/>
      <c r="AO56" s="171"/>
      <c r="AP56" s="171"/>
      <c r="AQ56" s="171"/>
      <c r="AR56" s="176"/>
      <c r="AS56" s="176"/>
      <c r="AT56" s="191" t="s">
        <v>132</v>
      </c>
    </row>
    <row r="57" spans="1:57" ht="16.5" thickBot="1" x14ac:dyDescent="0.25">
      <c r="AD57" s="172"/>
      <c r="AT57" s="4"/>
    </row>
    <row r="58" spans="1:57" ht="36" customHeight="1" thickBot="1" x14ac:dyDescent="0.25">
      <c r="AA58" s="180" t="s">
        <v>134</v>
      </c>
      <c r="AB58" s="192"/>
      <c r="AC58" s="192"/>
      <c r="AD58" s="192">
        <f t="shared" ref="AD58:AS58" si="2">ABS(AD54-AD56)</f>
        <v>0</v>
      </c>
      <c r="AE58" s="192">
        <f t="shared" si="2"/>
        <v>0</v>
      </c>
      <c r="AF58" s="193">
        <f t="shared" si="2"/>
        <v>0</v>
      </c>
      <c r="AG58" s="196">
        <f t="shared" si="2"/>
        <v>0</v>
      </c>
      <c r="AH58" s="197">
        <f t="shared" si="2"/>
        <v>0</v>
      </c>
      <c r="AI58" s="192">
        <f t="shared" si="2"/>
        <v>0</v>
      </c>
      <c r="AJ58" s="192">
        <f t="shared" si="2"/>
        <v>0</v>
      </c>
      <c r="AK58" s="192">
        <f t="shared" si="2"/>
        <v>0</v>
      </c>
      <c r="AL58" s="192">
        <f t="shared" si="2"/>
        <v>0</v>
      </c>
      <c r="AM58" s="192">
        <f t="shared" si="2"/>
        <v>0</v>
      </c>
      <c r="AN58" s="192">
        <f t="shared" si="2"/>
        <v>0</v>
      </c>
      <c r="AO58" s="192">
        <f t="shared" si="2"/>
        <v>0</v>
      </c>
      <c r="AP58" s="192">
        <f t="shared" si="2"/>
        <v>0</v>
      </c>
      <c r="AQ58" s="193">
        <f t="shared" si="2"/>
        <v>0</v>
      </c>
      <c r="AR58" s="195">
        <f t="shared" si="2"/>
        <v>0</v>
      </c>
      <c r="AS58" s="196">
        <f t="shared" si="2"/>
        <v>0</v>
      </c>
      <c r="AT58" s="194" t="s">
        <v>134</v>
      </c>
    </row>
  </sheetData>
  <mergeCells count="8">
    <mergeCell ref="AB56:AC56"/>
    <mergeCell ref="Y1:Z1"/>
    <mergeCell ref="AT1:AU1"/>
    <mergeCell ref="G1:I1"/>
    <mergeCell ref="P1:R1"/>
    <mergeCell ref="T1:X1"/>
    <mergeCell ref="J1:K1"/>
    <mergeCell ref="L1:M1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  <pageSetUpPr fitToPage="1"/>
  </sheetPr>
  <dimension ref="A1:I86"/>
  <sheetViews>
    <sheetView zoomScale="40" zoomScaleNormal="40" workbookViewId="0">
      <selection activeCell="I3" sqref="I3"/>
    </sheetView>
  </sheetViews>
  <sheetFormatPr baseColWidth="10" defaultColWidth="11.42578125" defaultRowHeight="14.25" x14ac:dyDescent="0.2"/>
  <cols>
    <col min="1" max="1" width="6.28515625" style="25" customWidth="1"/>
    <col min="2" max="3" width="40.7109375" style="25" customWidth="1"/>
    <col min="4" max="4" width="0.85546875" style="25" customWidth="1"/>
    <col min="5" max="6" width="40.7109375" style="25" customWidth="1"/>
    <col min="7" max="7" width="0.85546875" style="25" customWidth="1"/>
    <col min="8" max="8" width="1.7109375" style="25" customWidth="1"/>
    <col min="9" max="9" width="16.28515625" style="25" customWidth="1"/>
    <col min="10" max="16384" width="11.42578125" style="25"/>
  </cols>
  <sheetData>
    <row r="1" spans="1:9" ht="16.5" customHeight="1" thickBot="1" x14ac:dyDescent="0.25">
      <c r="A1" s="22" t="s">
        <v>49</v>
      </c>
      <c r="B1" s="308" t="s">
        <v>50</v>
      </c>
      <c r="C1" s="308"/>
      <c r="D1" s="23"/>
      <c r="E1" s="22" t="s">
        <v>51</v>
      </c>
      <c r="F1" s="22" t="s">
        <v>52</v>
      </c>
      <c r="G1" s="24"/>
      <c r="I1" s="26" t="s">
        <v>99</v>
      </c>
    </row>
    <row r="2" spans="1:9" ht="53.45" customHeight="1" thickBot="1" x14ac:dyDescent="0.25">
      <c r="A2" s="27" t="e">
        <f ca="1">INDIRECT("formulaire!b"&amp;I2)</f>
        <v>#REF!</v>
      </c>
      <c r="B2" s="309" t="e">
        <f ca="1">INDIRECT("formulaire!D"&amp;I2)</f>
        <v>#REF!</v>
      </c>
      <c r="C2" s="310"/>
      <c r="D2" s="28"/>
      <c r="E2" s="152" t="e">
        <f ca="1">INDIRECT("formulaire!G"&amp;I2)</f>
        <v>#REF!</v>
      </c>
      <c r="F2" s="106" t="e">
        <f ca="1">INDIRECT("formulaire!H"&amp;I2)</f>
        <v>#REF!</v>
      </c>
      <c r="G2" s="29"/>
      <c r="I2" s="30">
        <v>52</v>
      </c>
    </row>
    <row r="3" spans="1:9" ht="8.1" customHeight="1" x14ac:dyDescent="0.2"/>
    <row r="4" spans="1:9" ht="5.0999999999999996" customHeight="1" x14ac:dyDescent="0.2">
      <c r="A4" s="311" t="s">
        <v>53</v>
      </c>
      <c r="B4" s="31"/>
      <c r="C4" s="31"/>
      <c r="D4" s="31"/>
      <c r="E4" s="31"/>
      <c r="F4" s="31"/>
      <c r="G4" s="32"/>
    </row>
    <row r="5" spans="1:9" s="37" customFormat="1" ht="20.100000000000001" customHeight="1" x14ac:dyDescent="0.2">
      <c r="A5" s="312"/>
      <c r="B5" s="33" t="s">
        <v>126</v>
      </c>
      <c r="C5" s="34"/>
      <c r="D5" s="35"/>
      <c r="E5" s="33" t="s">
        <v>127</v>
      </c>
      <c r="F5" s="34"/>
      <c r="G5" s="36"/>
    </row>
    <row r="6" spans="1:9" ht="171.75" customHeight="1" x14ac:dyDescent="0.25">
      <c r="A6" s="312"/>
      <c r="B6" s="314" t="e">
        <f ca="1">INDIRECT("formulaire!E"&amp;I2)</f>
        <v>#REF!</v>
      </c>
      <c r="C6" s="315"/>
      <c r="D6" s="100"/>
      <c r="E6" s="314" t="e">
        <f ca="1">INDIRECT("formulaire!F"&amp;I2)</f>
        <v>#REF!</v>
      </c>
      <c r="F6" s="315"/>
      <c r="G6" s="38"/>
    </row>
    <row r="7" spans="1:9" ht="4.5" hidden="1" customHeight="1" x14ac:dyDescent="0.25">
      <c r="A7" s="312"/>
      <c r="B7" s="314"/>
      <c r="C7" s="315"/>
      <c r="D7" s="100"/>
      <c r="E7" s="314"/>
      <c r="F7" s="315"/>
      <c r="G7" s="38"/>
    </row>
    <row r="8" spans="1:9" s="37" customFormat="1" ht="20.25" customHeight="1" x14ac:dyDescent="0.25">
      <c r="A8" s="312"/>
      <c r="B8" s="314"/>
      <c r="C8" s="315"/>
      <c r="D8" s="100"/>
      <c r="E8" s="314"/>
      <c r="F8" s="315"/>
      <c r="G8" s="36"/>
    </row>
    <row r="9" spans="1:9" ht="234.75" customHeight="1" x14ac:dyDescent="0.2">
      <c r="A9" s="312"/>
      <c r="B9" s="316"/>
      <c r="C9" s="317"/>
      <c r="D9" s="101"/>
      <c r="E9" s="316"/>
      <c r="F9" s="317"/>
      <c r="G9" s="38"/>
    </row>
    <row r="10" spans="1:9" ht="4.5" customHeight="1" x14ac:dyDescent="0.2">
      <c r="A10" s="313"/>
      <c r="B10" s="41"/>
      <c r="C10" s="41"/>
      <c r="D10" s="42"/>
      <c r="E10" s="41"/>
      <c r="F10" s="41"/>
      <c r="G10" s="43"/>
    </row>
    <row r="11" spans="1:9" ht="8.1" customHeight="1" x14ac:dyDescent="0.2">
      <c r="B11" s="44"/>
      <c r="C11" s="44"/>
      <c r="D11" s="44"/>
      <c r="E11" s="44"/>
      <c r="F11" s="44"/>
      <c r="G11" s="45"/>
    </row>
    <row r="12" spans="1:9" ht="5.0999999999999996" customHeight="1" x14ac:dyDescent="0.2">
      <c r="A12" s="259" t="s">
        <v>54</v>
      </c>
      <c r="B12" s="46"/>
      <c r="C12" s="46"/>
      <c r="D12" s="46"/>
      <c r="E12" s="46"/>
      <c r="F12" s="46"/>
      <c r="G12" s="47"/>
    </row>
    <row r="13" spans="1:9" ht="38.25" customHeight="1" x14ac:dyDescent="0.2">
      <c r="A13" s="259"/>
      <c r="B13" s="137" t="s">
        <v>55</v>
      </c>
      <c r="C13" s="307" t="s">
        <v>56</v>
      </c>
      <c r="D13" s="307"/>
      <c r="E13" s="307"/>
      <c r="F13" s="137" t="s">
        <v>128</v>
      </c>
      <c r="G13" s="47"/>
    </row>
    <row r="14" spans="1:9" ht="42.75" customHeight="1" x14ac:dyDescent="0.2">
      <c r="A14" s="259"/>
      <c r="B14" s="303" t="e">
        <f ca="1">INDIRECT("formulaire!I"&amp;I2)</f>
        <v>#REF!</v>
      </c>
      <c r="C14" s="303" t="e">
        <f ca="1">INDIRECT("formulaire!J"&amp;I2)</f>
        <v>#REF!</v>
      </c>
      <c r="D14" s="303"/>
      <c r="E14" s="303"/>
      <c r="F14" s="305" t="e">
        <f ca="1">INDIRECT("formulaire!K"&amp;I2)</f>
        <v>#REF!</v>
      </c>
      <c r="G14" s="47"/>
    </row>
    <row r="15" spans="1:9" ht="5.0999999999999996" customHeight="1" x14ac:dyDescent="0.2">
      <c r="A15" s="259"/>
      <c r="B15" s="304"/>
      <c r="C15" s="304"/>
      <c r="D15" s="304"/>
      <c r="E15" s="304"/>
      <c r="F15" s="306"/>
      <c r="G15" s="47"/>
    </row>
    <row r="16" spans="1:9" ht="40.9" customHeight="1" x14ac:dyDescent="0.2">
      <c r="A16" s="259"/>
      <c r="B16" s="304"/>
      <c r="C16" s="304"/>
      <c r="D16" s="304"/>
      <c r="E16" s="304"/>
      <c r="F16" s="306"/>
      <c r="G16" s="47"/>
    </row>
    <row r="17" spans="1:7" ht="5.0999999999999996" customHeight="1" x14ac:dyDescent="0.2">
      <c r="A17" s="292"/>
      <c r="B17" s="50"/>
      <c r="C17" s="50"/>
      <c r="D17" s="50"/>
      <c r="E17" s="50"/>
      <c r="F17" s="50"/>
      <c r="G17" s="51"/>
    </row>
    <row r="18" spans="1:7" ht="8.1" customHeight="1" x14ac:dyDescent="0.2">
      <c r="A18" s="52"/>
      <c r="B18" s="53"/>
      <c r="C18" s="53"/>
      <c r="D18" s="53"/>
      <c r="E18" s="53"/>
      <c r="F18" s="53"/>
      <c r="G18" s="53"/>
    </row>
    <row r="19" spans="1:7" ht="5.0999999999999996" customHeight="1" x14ac:dyDescent="0.2">
      <c r="A19" s="282" t="s">
        <v>57</v>
      </c>
      <c r="B19" s="39"/>
      <c r="C19" s="39"/>
      <c r="D19" s="39"/>
      <c r="E19" s="39"/>
      <c r="F19" s="39"/>
      <c r="G19" s="54"/>
    </row>
    <row r="20" spans="1:7" ht="21.75" customHeight="1" x14ac:dyDescent="0.2">
      <c r="A20" s="283"/>
      <c r="B20" s="293" t="s">
        <v>58</v>
      </c>
      <c r="C20" s="294"/>
      <c r="D20" s="40"/>
      <c r="E20" s="293" t="s">
        <v>59</v>
      </c>
      <c r="F20" s="294"/>
      <c r="G20" s="38"/>
    </row>
    <row r="21" spans="1:7" ht="22.5" customHeight="1" x14ac:dyDescent="0.2">
      <c r="A21" s="283"/>
      <c r="B21" s="299" t="e">
        <f ca="1">INDIRECT("formulaire!M"&amp;I2)</f>
        <v>#REF!</v>
      </c>
      <c r="C21" s="300"/>
      <c r="D21" s="40"/>
      <c r="E21" s="295" t="e">
        <f ca="1">INDIRECT("formulaire!Q"&amp;I2)</f>
        <v>#REF!</v>
      </c>
      <c r="F21" s="296"/>
      <c r="G21" s="38"/>
    </row>
    <row r="22" spans="1:7" ht="27.75" customHeight="1" x14ac:dyDescent="0.2">
      <c r="A22" s="283"/>
      <c r="B22" s="301"/>
      <c r="C22" s="302"/>
      <c r="D22" s="40"/>
      <c r="E22" s="297"/>
      <c r="F22" s="298"/>
      <c r="G22" s="38"/>
    </row>
    <row r="23" spans="1:7" ht="5.0999999999999996" customHeight="1" x14ac:dyDescent="0.2">
      <c r="A23" s="284"/>
      <c r="B23" s="41"/>
      <c r="C23" s="41"/>
      <c r="D23" s="41"/>
      <c r="E23" s="41"/>
      <c r="F23" s="41"/>
      <c r="G23" s="43"/>
    </row>
    <row r="24" spans="1:7" ht="8.1" customHeight="1" x14ac:dyDescent="0.2">
      <c r="A24" s="60"/>
      <c r="B24" s="53"/>
      <c r="C24" s="53"/>
      <c r="D24" s="53"/>
      <c r="E24" s="53"/>
      <c r="F24" s="53"/>
      <c r="G24" s="53"/>
    </row>
    <row r="25" spans="1:7" ht="5.0999999999999996" customHeight="1" x14ac:dyDescent="0.2">
      <c r="A25" s="282" t="s">
        <v>60</v>
      </c>
      <c r="B25" s="285"/>
      <c r="C25" s="285"/>
      <c r="D25" s="285"/>
      <c r="E25" s="285"/>
      <c r="F25" s="285"/>
      <c r="G25" s="286"/>
    </row>
    <row r="26" spans="1:7" ht="20.100000000000001" customHeight="1" x14ac:dyDescent="0.2">
      <c r="A26" s="283"/>
      <c r="B26" s="290" t="s">
        <v>61</v>
      </c>
      <c r="C26" s="291"/>
      <c r="D26" s="61"/>
      <c r="E26" s="290" t="s">
        <v>62</v>
      </c>
      <c r="F26" s="291"/>
      <c r="G26" s="287"/>
    </row>
    <row r="27" spans="1:7" ht="170.25" customHeight="1" x14ac:dyDescent="0.2">
      <c r="A27" s="283"/>
      <c r="B27" s="260" t="e">
        <f ca="1">INDIRECT("formulaire!S"&amp;I2)</f>
        <v>#REF!</v>
      </c>
      <c r="C27" s="261"/>
      <c r="D27" s="40"/>
      <c r="E27" s="260" t="e">
        <f ca="1">INDIRECT("formulaire!T"&amp;I2)</f>
        <v>#REF!</v>
      </c>
      <c r="F27" s="261"/>
      <c r="G27" s="287"/>
    </row>
    <row r="28" spans="1:7" ht="4.5" customHeight="1" x14ac:dyDescent="0.2">
      <c r="A28" s="284"/>
      <c r="B28" s="289"/>
      <c r="C28" s="289"/>
      <c r="D28" s="289"/>
      <c r="E28" s="289"/>
      <c r="F28" s="289"/>
      <c r="G28" s="288"/>
    </row>
    <row r="29" spans="1:7" ht="8.1" customHeight="1" x14ac:dyDescent="0.2">
      <c r="B29" s="44"/>
      <c r="C29" s="44"/>
      <c r="D29" s="44"/>
      <c r="E29" s="44"/>
      <c r="F29" s="44"/>
      <c r="G29" s="44"/>
    </row>
    <row r="30" spans="1:7" ht="5.0999999999999996" customHeight="1" x14ac:dyDescent="0.2">
      <c r="A30" s="258" t="s">
        <v>63</v>
      </c>
      <c r="B30" s="57"/>
      <c r="C30" s="57"/>
      <c r="D30" s="57"/>
      <c r="E30" s="57"/>
      <c r="F30" s="57"/>
      <c r="G30" s="58"/>
    </row>
    <row r="31" spans="1:7" ht="20.100000000000001" customHeight="1" x14ac:dyDescent="0.25">
      <c r="A31" s="259"/>
      <c r="B31" s="62" t="s">
        <v>64</v>
      </c>
      <c r="C31" s="63"/>
      <c r="D31" s="46"/>
      <c r="E31" s="62" t="s">
        <v>65</v>
      </c>
      <c r="F31" s="63"/>
      <c r="G31" s="47"/>
    </row>
    <row r="32" spans="1:7" ht="137.25" customHeight="1" x14ac:dyDescent="0.2">
      <c r="A32" s="259"/>
      <c r="B32" s="260" t="e">
        <f ca="1">INDIRECT("formulaire!Y"&amp;I2)</f>
        <v>#REF!</v>
      </c>
      <c r="C32" s="261"/>
      <c r="D32" s="46"/>
      <c r="E32" s="262" t="e">
        <f ca="1">INDIRECT("formulaire!Z"&amp;I2)</f>
        <v>#REF!</v>
      </c>
      <c r="F32" s="263"/>
      <c r="G32" s="47"/>
    </row>
    <row r="33" spans="1:7" ht="5.0999999999999996" customHeight="1" x14ac:dyDescent="0.2">
      <c r="A33" s="259"/>
      <c r="B33" s="46"/>
      <c r="C33" s="46"/>
      <c r="D33" s="46"/>
      <c r="E33" s="46"/>
      <c r="F33" s="46"/>
      <c r="G33" s="47"/>
    </row>
    <row r="34" spans="1:7" ht="24" customHeight="1" x14ac:dyDescent="0.2">
      <c r="A34" s="259"/>
      <c r="B34" s="279" t="s">
        <v>109</v>
      </c>
      <c r="C34" s="280"/>
      <c r="D34" s="280"/>
      <c r="E34" s="281"/>
      <c r="F34" s="138" t="s">
        <v>67</v>
      </c>
      <c r="G34" s="47"/>
    </row>
    <row r="35" spans="1:7" ht="24" customHeight="1" x14ac:dyDescent="0.2">
      <c r="A35" s="259"/>
      <c r="B35" s="275" t="e">
        <f ca="1">INDIRECT("formulaire!AA"&amp;I2)</f>
        <v>#REF!</v>
      </c>
      <c r="C35" s="276"/>
      <c r="D35" s="276"/>
      <c r="E35" s="277"/>
      <c r="F35" s="142" t="e">
        <f ca="1">INDIRECT("formulaire!AG"&amp;I2)</f>
        <v>#REF!</v>
      </c>
      <c r="G35" s="47"/>
    </row>
    <row r="36" spans="1:7" ht="24" customHeight="1" x14ac:dyDescent="0.2">
      <c r="A36" s="259"/>
      <c r="B36" s="275"/>
      <c r="C36" s="276"/>
      <c r="D36" s="276"/>
      <c r="E36" s="277"/>
      <c r="F36" s="139" t="s">
        <v>66</v>
      </c>
      <c r="G36" s="47"/>
    </row>
    <row r="37" spans="1:7" ht="24" customHeight="1" x14ac:dyDescent="0.2">
      <c r="A37" s="259"/>
      <c r="B37" s="275"/>
      <c r="C37" s="276"/>
      <c r="D37" s="276"/>
      <c r="E37" s="277"/>
      <c r="F37" s="141" t="e">
        <f ca="1">INDIRECT("formulaire!AR"&amp;I2)</f>
        <v>#REF!</v>
      </c>
      <c r="G37" s="47"/>
    </row>
    <row r="38" spans="1:7" ht="24" customHeight="1" x14ac:dyDescent="0.2">
      <c r="A38" s="259"/>
      <c r="B38" s="275"/>
      <c r="C38" s="276"/>
      <c r="D38" s="276"/>
      <c r="E38" s="277"/>
      <c r="F38" s="64" t="s">
        <v>129</v>
      </c>
      <c r="G38" s="47"/>
    </row>
    <row r="39" spans="1:7" ht="27.75" customHeight="1" x14ac:dyDescent="0.2">
      <c r="A39" s="259"/>
      <c r="B39" s="260"/>
      <c r="C39" s="278"/>
      <c r="D39" s="278"/>
      <c r="E39" s="261"/>
      <c r="F39" s="140" t="e">
        <f ca="1">INDIRECT("formulaire!AS"&amp;I2)</f>
        <v>#REF!</v>
      </c>
      <c r="G39" s="47"/>
    </row>
    <row r="40" spans="1:7" ht="5.0999999999999996" customHeight="1" x14ac:dyDescent="0.25">
      <c r="A40" s="259"/>
      <c r="B40" s="65"/>
      <c r="C40" s="65"/>
      <c r="D40" s="65"/>
      <c r="E40" s="65"/>
      <c r="F40" s="111" t="s">
        <v>68</v>
      </c>
      <c r="G40" s="66"/>
    </row>
    <row r="41" spans="1:7" s="56" customFormat="1" ht="5.0999999999999996" customHeight="1" x14ac:dyDescent="0.2">
      <c r="A41" s="67"/>
      <c r="B41" s="55"/>
      <c r="C41" s="55"/>
      <c r="D41" s="55"/>
      <c r="E41" s="55"/>
      <c r="F41" s="55"/>
      <c r="G41" s="55"/>
    </row>
    <row r="42" spans="1:7" ht="4.1500000000000004" customHeight="1" x14ac:dyDescent="0.2">
      <c r="A42" s="144"/>
      <c r="B42" s="145"/>
      <c r="C42" s="145"/>
      <c r="D42" s="145"/>
      <c r="E42" s="145"/>
      <c r="F42" s="146"/>
      <c r="G42" s="68"/>
    </row>
    <row r="43" spans="1:7" ht="22.5" customHeight="1" x14ac:dyDescent="0.25">
      <c r="A43" s="189"/>
      <c r="B43" s="267" t="s">
        <v>124</v>
      </c>
      <c r="C43" s="268"/>
      <c r="D43" s="268"/>
      <c r="E43" s="268"/>
      <c r="F43" s="269"/>
      <c r="G43" s="69"/>
    </row>
    <row r="44" spans="1:7" ht="59.25" customHeight="1" x14ac:dyDescent="0.2">
      <c r="A44" s="189"/>
      <c r="B44" s="270" t="e">
        <f ca="1">INDIRECT("formulaire!AU"&amp;I2)</f>
        <v>#REF!</v>
      </c>
      <c r="C44" s="271"/>
      <c r="D44" s="271"/>
      <c r="E44" s="271"/>
      <c r="F44" s="272"/>
      <c r="G44" s="70"/>
    </row>
    <row r="45" spans="1:7" s="37" customFormat="1" ht="21.75" customHeight="1" x14ac:dyDescent="0.2">
      <c r="A45" s="147"/>
      <c r="B45" s="273" t="s">
        <v>125</v>
      </c>
      <c r="C45" s="274"/>
      <c r="D45" s="274"/>
      <c r="E45" s="274"/>
      <c r="F45" s="136" t="e">
        <f ca="1">INDIRECT("formulaire!AT"&amp;I2)</f>
        <v>#REF!</v>
      </c>
      <c r="G45" s="71"/>
    </row>
    <row r="46" spans="1:7" ht="5.45" customHeight="1" x14ac:dyDescent="0.2">
      <c r="A46" s="148"/>
      <c r="B46" s="149"/>
      <c r="C46" s="150"/>
      <c r="D46" s="150"/>
      <c r="E46" s="149"/>
      <c r="F46" s="151"/>
      <c r="G46" s="68"/>
    </row>
    <row r="47" spans="1:7" s="56" customFormat="1" ht="42.75" customHeight="1" thickBot="1" x14ac:dyDescent="0.25">
      <c r="B47" s="143"/>
      <c r="E47" s="143"/>
    </row>
    <row r="48" spans="1:7" ht="23.25" customHeight="1" thickBot="1" x14ac:dyDescent="0.25">
      <c r="A48" s="264" t="s">
        <v>69</v>
      </c>
      <c r="B48" s="265"/>
      <c r="C48" s="265"/>
      <c r="D48" s="265"/>
      <c r="E48" s="265"/>
      <c r="F48" s="265"/>
      <c r="G48" s="266"/>
    </row>
    <row r="49" spans="1:7" ht="8.1" customHeight="1" x14ac:dyDescent="0.2"/>
    <row r="50" spans="1:7" ht="5.0999999999999996" customHeight="1" x14ac:dyDescent="0.2">
      <c r="A50" s="72"/>
      <c r="B50" s="73"/>
      <c r="C50" s="73"/>
      <c r="D50" s="73"/>
      <c r="E50" s="73"/>
      <c r="F50" s="73"/>
      <c r="G50" s="74"/>
    </row>
    <row r="51" spans="1:7" ht="32.1" customHeight="1" x14ac:dyDescent="0.2">
      <c r="A51" s="75"/>
      <c r="B51" s="59" t="s">
        <v>70</v>
      </c>
      <c r="C51" s="76" t="e">
        <f ca="1">INDIRECT("TABLEAU_SUIVI_PROJETS!AE"&amp;C2)</f>
        <v>#REF!</v>
      </c>
      <c r="D51" s="77"/>
      <c r="E51" s="59" t="s">
        <v>71</v>
      </c>
      <c r="F51" s="76" t="e">
        <f ca="1">INDIRECT("TABLEAU_SUIVI_PROJETS!AL"&amp;C2)</f>
        <v>#REF!</v>
      </c>
      <c r="G51" s="78"/>
    </row>
    <row r="52" spans="1:7" ht="5.0999999999999996" customHeight="1" x14ac:dyDescent="0.2">
      <c r="A52" s="79"/>
      <c r="B52" s="80"/>
      <c r="C52" s="80"/>
      <c r="D52" s="80"/>
      <c r="E52" s="80"/>
      <c r="F52" s="80"/>
      <c r="G52" s="81"/>
    </row>
    <row r="53" spans="1:7" ht="8.1" customHeight="1" x14ac:dyDescent="0.2"/>
    <row r="54" spans="1:7" ht="5.0999999999999996" customHeight="1" x14ac:dyDescent="0.2">
      <c r="A54" s="82"/>
      <c r="B54" s="83"/>
      <c r="C54" s="83"/>
      <c r="D54" s="83"/>
      <c r="E54" s="83"/>
      <c r="F54" s="83"/>
      <c r="G54" s="84"/>
    </row>
    <row r="55" spans="1:7" ht="50.25" customHeight="1" x14ac:dyDescent="0.2">
      <c r="A55" s="85"/>
      <c r="B55" s="59" t="s">
        <v>72</v>
      </c>
      <c r="C55" s="86" t="e">
        <f ca="1">INDIRECT("TABLEAU_SUIVI_PROJETS!R"&amp;C2)</f>
        <v>#REF!</v>
      </c>
      <c r="D55" s="87"/>
      <c r="E55" s="88" t="s">
        <v>73</v>
      </c>
      <c r="F55" s="89" t="e">
        <f ca="1">INDIRECT("TABLEAU_SUIVI_PROJETS!T"&amp;C2)</f>
        <v>#REF!</v>
      </c>
      <c r="G55" s="90"/>
    </row>
    <row r="56" spans="1:7" ht="5.0999999999999996" customHeight="1" x14ac:dyDescent="0.2">
      <c r="A56" s="85"/>
      <c r="B56" s="87"/>
      <c r="C56" s="87"/>
      <c r="D56" s="87"/>
      <c r="E56" s="87"/>
      <c r="F56" s="87"/>
      <c r="G56" s="90"/>
    </row>
    <row r="57" spans="1:7" ht="32.1" customHeight="1" x14ac:dyDescent="0.2">
      <c r="A57" s="85"/>
      <c r="B57" s="59" t="s">
        <v>74</v>
      </c>
      <c r="C57" s="89" t="e">
        <f ca="1">INDIRECT("TABLEAU_SUIVI_PROJETS!W"&amp;C2)</f>
        <v>#REF!</v>
      </c>
      <c r="D57" s="87"/>
      <c r="E57" s="59" t="s">
        <v>75</v>
      </c>
      <c r="F57" s="89" t="e">
        <f ca="1">INDIRECT("TABLEAU_SUIVI_PROJETS!V"&amp;C2)</f>
        <v>#REF!</v>
      </c>
      <c r="G57" s="90"/>
    </row>
    <row r="58" spans="1:7" ht="5.0999999999999996" customHeight="1" x14ac:dyDescent="0.2">
      <c r="A58" s="91"/>
      <c r="B58" s="65"/>
      <c r="C58" s="65"/>
      <c r="D58" s="65"/>
      <c r="E58" s="65"/>
      <c r="F58" s="65"/>
      <c r="G58" s="66"/>
    </row>
    <row r="59" spans="1:7" ht="8.1" customHeight="1" x14ac:dyDescent="0.2"/>
    <row r="60" spans="1:7" ht="5.0999999999999996" customHeight="1" x14ac:dyDescent="0.2">
      <c r="A60" s="72"/>
      <c r="B60" s="73"/>
      <c r="C60" s="73"/>
      <c r="D60" s="73"/>
      <c r="E60" s="73"/>
      <c r="F60" s="73"/>
      <c r="G60" s="74"/>
    </row>
    <row r="61" spans="1:7" ht="32.1" customHeight="1" x14ac:dyDescent="0.2">
      <c r="A61" s="75"/>
      <c r="B61" s="59" t="s">
        <v>76</v>
      </c>
      <c r="C61" s="89" t="e">
        <f ca="1">INDIRECT("TABLEAU_SUIVI_PROJETS!CM"&amp;C2)</f>
        <v>#REF!</v>
      </c>
      <c r="D61" s="92"/>
      <c r="E61" s="59" t="s">
        <v>77</v>
      </c>
      <c r="F61" s="89" t="e">
        <f ca="1">INDIRECT("TABLEAU_SUIVI_PROJETS!CP"&amp;C2)</f>
        <v>#REF!</v>
      </c>
      <c r="G61" s="78"/>
    </row>
    <row r="62" spans="1:7" ht="5.0999999999999996" customHeight="1" x14ac:dyDescent="0.2">
      <c r="A62" s="75"/>
      <c r="B62" s="92"/>
      <c r="C62" s="92"/>
      <c r="D62" s="92"/>
      <c r="E62" s="92"/>
      <c r="F62" s="92"/>
      <c r="G62" s="78"/>
    </row>
    <row r="63" spans="1:7" ht="27" customHeight="1" x14ac:dyDescent="0.2">
      <c r="A63" s="75"/>
      <c r="B63" s="59" t="s">
        <v>78</v>
      </c>
      <c r="C63" s="89" t="e">
        <f ca="1">INDIRECT("TABLEAU_SUIVI_PROJETS!CQ"&amp;C2)</f>
        <v>#REF!</v>
      </c>
      <c r="D63" s="92"/>
      <c r="E63" s="92"/>
      <c r="F63" s="92"/>
      <c r="G63" s="78"/>
    </row>
    <row r="64" spans="1:7" ht="5.0999999999999996" customHeight="1" x14ac:dyDescent="0.2">
      <c r="A64" s="79"/>
      <c r="B64" s="80"/>
      <c r="C64" s="80"/>
      <c r="D64" s="80"/>
      <c r="E64" s="80"/>
      <c r="F64" s="80"/>
      <c r="G64" s="81"/>
    </row>
    <row r="65" spans="1:7" ht="8.1" customHeight="1" x14ac:dyDescent="0.2">
      <c r="A65" s="56"/>
      <c r="B65" s="56"/>
      <c r="C65" s="56"/>
      <c r="D65" s="56"/>
      <c r="E65" s="56"/>
      <c r="F65" s="56"/>
      <c r="G65" s="56"/>
    </row>
    <row r="66" spans="1:7" ht="23.25" x14ac:dyDescent="0.35">
      <c r="A66" s="82"/>
      <c r="B66" s="256" t="s">
        <v>79</v>
      </c>
      <c r="C66" s="257"/>
      <c r="D66" s="257"/>
      <c r="E66" s="257"/>
      <c r="F66" s="257"/>
      <c r="G66" s="84"/>
    </row>
    <row r="67" spans="1:7" ht="32.1" customHeight="1" x14ac:dyDescent="0.2">
      <c r="A67" s="85"/>
      <c r="B67" s="48" t="s">
        <v>80</v>
      </c>
      <c r="C67" s="93"/>
      <c r="D67" s="87"/>
      <c r="E67" s="48" t="s">
        <v>81</v>
      </c>
      <c r="F67" s="93"/>
      <c r="G67" s="90"/>
    </row>
    <row r="68" spans="1:7" ht="75" customHeight="1" x14ac:dyDescent="0.2">
      <c r="A68" s="85"/>
      <c r="B68" s="252" t="e">
        <f ca="1">INDIRECT("TABLEAU_SUIVI_PROJETS!CQ"&amp;C2)</f>
        <v>#REF!</v>
      </c>
      <c r="C68" s="253"/>
      <c r="D68" s="87"/>
      <c r="E68" s="252" t="e">
        <f ca="1">INDIRECT("TABLEAU_SUIVI_PROJETS!CR"&amp;C2)</f>
        <v>#REF!</v>
      </c>
      <c r="F68" s="253"/>
      <c r="G68" s="90"/>
    </row>
    <row r="69" spans="1:7" ht="5.0999999999999996" customHeight="1" x14ac:dyDescent="0.2">
      <c r="A69" s="91"/>
      <c r="B69" s="65"/>
      <c r="C69" s="65"/>
      <c r="D69" s="65"/>
      <c r="E69" s="65"/>
      <c r="F69" s="65"/>
      <c r="G69" s="66"/>
    </row>
    <row r="70" spans="1:7" ht="8.1" customHeight="1" x14ac:dyDescent="0.2"/>
    <row r="71" spans="1:7" ht="23.25" x14ac:dyDescent="0.35">
      <c r="A71" s="72"/>
      <c r="B71" s="251" t="s">
        <v>82</v>
      </c>
      <c r="C71" s="251"/>
      <c r="D71" s="251"/>
      <c r="E71" s="251"/>
      <c r="F71" s="251"/>
      <c r="G71" s="74"/>
    </row>
    <row r="72" spans="1:7" ht="32.1" customHeight="1" x14ac:dyDescent="0.2">
      <c r="A72" s="75"/>
      <c r="B72" s="48" t="s">
        <v>80</v>
      </c>
      <c r="C72" s="93"/>
      <c r="D72" s="92"/>
      <c r="E72" s="48" t="s">
        <v>81</v>
      </c>
      <c r="F72" s="93"/>
      <c r="G72" s="78"/>
    </row>
    <row r="73" spans="1:7" ht="75" customHeight="1" x14ac:dyDescent="0.2">
      <c r="A73" s="75"/>
      <c r="B73" s="252" t="e">
        <f ca="1">INDIRECT("TABLEAU_SUIVI_PROJETS!CS"&amp;C2)</f>
        <v>#REF!</v>
      </c>
      <c r="C73" s="253"/>
      <c r="D73" s="92"/>
      <c r="E73" s="252" t="e">
        <f ca="1">INDIRECT("TABLEAU_SUIVI_PROJETS!CT"&amp;C2)</f>
        <v>#REF!</v>
      </c>
      <c r="F73" s="253"/>
      <c r="G73" s="78"/>
    </row>
    <row r="74" spans="1:7" ht="5.0999999999999996" customHeight="1" x14ac:dyDescent="0.2">
      <c r="A74" s="79"/>
      <c r="B74" s="80"/>
      <c r="C74" s="80"/>
      <c r="D74" s="80"/>
      <c r="E74" s="80"/>
      <c r="F74" s="80"/>
      <c r="G74" s="81"/>
    </row>
    <row r="75" spans="1:7" ht="8.1" customHeight="1" x14ac:dyDescent="0.2"/>
    <row r="76" spans="1:7" ht="23.25" x14ac:dyDescent="0.35">
      <c r="A76" s="82"/>
      <c r="B76" s="256" t="s">
        <v>83</v>
      </c>
      <c r="C76" s="257"/>
      <c r="D76" s="257"/>
      <c r="E76" s="257"/>
      <c r="F76" s="257"/>
      <c r="G76" s="84"/>
    </row>
    <row r="77" spans="1:7" ht="32.1" customHeight="1" x14ac:dyDescent="0.2">
      <c r="A77" s="85"/>
      <c r="B77" s="48" t="s">
        <v>80</v>
      </c>
      <c r="C77" s="93"/>
      <c r="D77" s="87"/>
      <c r="E77" s="48" t="s">
        <v>81</v>
      </c>
      <c r="F77" s="93"/>
      <c r="G77" s="90"/>
    </row>
    <row r="78" spans="1:7" ht="75" customHeight="1" x14ac:dyDescent="0.2">
      <c r="A78" s="85"/>
      <c r="B78" s="252" t="e">
        <f ca="1">INDIRECT("TABLEAU_SUIVI_PROJETS!CU"&amp;C2)</f>
        <v>#REF!</v>
      </c>
      <c r="C78" s="253"/>
      <c r="D78" s="87"/>
      <c r="E78" s="252" t="e">
        <f ca="1">INDIRECT("TABLEAU_SUIVI_PROJETS!CV"&amp;C2)</f>
        <v>#REF!</v>
      </c>
      <c r="F78" s="253"/>
      <c r="G78" s="90"/>
    </row>
    <row r="79" spans="1:7" ht="5.0999999999999996" customHeight="1" x14ac:dyDescent="0.2">
      <c r="A79" s="91"/>
      <c r="B79" s="65"/>
      <c r="C79" s="65"/>
      <c r="D79" s="65"/>
      <c r="E79" s="65"/>
      <c r="F79" s="65"/>
      <c r="G79" s="66"/>
    </row>
    <row r="80" spans="1:7" ht="8.1" customHeight="1" x14ac:dyDescent="0.2"/>
    <row r="81" spans="1:8" ht="23.25" customHeight="1" x14ac:dyDescent="0.35">
      <c r="A81" s="72"/>
      <c r="B81" s="251" t="s">
        <v>84</v>
      </c>
      <c r="C81" s="251"/>
      <c r="D81" s="251"/>
      <c r="E81" s="251"/>
      <c r="F81" s="251"/>
      <c r="G81" s="74"/>
    </row>
    <row r="82" spans="1:8" ht="110.25" customHeight="1" x14ac:dyDescent="0.2">
      <c r="A82" s="75"/>
      <c r="B82" s="49" t="s">
        <v>85</v>
      </c>
      <c r="C82" s="94" t="e">
        <f ca="1">INDIRECT("TABLEAU_SUIVI_PROJETS!BL"&amp;C2)</f>
        <v>#REF!</v>
      </c>
      <c r="D82" s="95"/>
      <c r="E82" s="49" t="s">
        <v>86</v>
      </c>
      <c r="F82" s="96" t="e">
        <f ca="1">INDIRECT("TABLEAU_SUIVI_PROJETS!CE"&amp;C2)</f>
        <v>#REF!</v>
      </c>
      <c r="G82" s="78"/>
    </row>
    <row r="83" spans="1:8" ht="15.75" customHeight="1" x14ac:dyDescent="0.2">
      <c r="A83" s="75"/>
      <c r="B83" s="97"/>
      <c r="C83" s="97"/>
      <c r="D83" s="80"/>
      <c r="E83" s="97"/>
      <c r="F83" s="97"/>
      <c r="G83" s="78"/>
    </row>
    <row r="84" spans="1:8" ht="117" customHeight="1" x14ac:dyDescent="0.2">
      <c r="A84" s="75"/>
      <c r="B84" s="98" t="s">
        <v>87</v>
      </c>
      <c r="C84" s="254" t="e">
        <f ca="1">INDIRECT("TABLEAU_SUIVI_PROJETS!CF"&amp;C2)</f>
        <v>#REF!</v>
      </c>
      <c r="D84" s="254"/>
      <c r="E84" s="254"/>
      <c r="F84" s="255"/>
      <c r="G84" s="78"/>
    </row>
    <row r="85" spans="1:8" ht="8.1" customHeight="1" x14ac:dyDescent="0.2">
      <c r="A85" s="79"/>
      <c r="B85" s="80"/>
      <c r="C85" s="80"/>
      <c r="D85" s="80"/>
      <c r="E85" s="80"/>
      <c r="F85" s="80"/>
      <c r="G85" s="81"/>
    </row>
    <row r="86" spans="1:8" ht="8.1" customHeight="1" x14ac:dyDescent="0.2">
      <c r="A86" s="99"/>
      <c r="B86" s="99"/>
      <c r="C86" s="99"/>
      <c r="D86" s="99"/>
      <c r="E86" s="99"/>
      <c r="F86" s="99"/>
      <c r="G86" s="99"/>
      <c r="H86" s="77"/>
    </row>
  </sheetData>
  <sheetProtection formatRows="0"/>
  <mergeCells count="43">
    <mergeCell ref="B1:C1"/>
    <mergeCell ref="B2:C2"/>
    <mergeCell ref="A4:A10"/>
    <mergeCell ref="B6:C9"/>
    <mergeCell ref="E6:F9"/>
    <mergeCell ref="A12:A17"/>
    <mergeCell ref="A19:A23"/>
    <mergeCell ref="B20:C20"/>
    <mergeCell ref="E20:F20"/>
    <mergeCell ref="E21:F22"/>
    <mergeCell ref="B21:C22"/>
    <mergeCell ref="B14:B16"/>
    <mergeCell ref="F14:F16"/>
    <mergeCell ref="C13:E13"/>
    <mergeCell ref="C14:E16"/>
    <mergeCell ref="A25:A28"/>
    <mergeCell ref="B25:G25"/>
    <mergeCell ref="G26:G28"/>
    <mergeCell ref="B27:C27"/>
    <mergeCell ref="E27:F27"/>
    <mergeCell ref="B28:F28"/>
    <mergeCell ref="E26:F26"/>
    <mergeCell ref="B26:C26"/>
    <mergeCell ref="A30:A40"/>
    <mergeCell ref="B32:C32"/>
    <mergeCell ref="E32:F32"/>
    <mergeCell ref="A48:G48"/>
    <mergeCell ref="B66:F66"/>
    <mergeCell ref="B43:F43"/>
    <mergeCell ref="B44:F44"/>
    <mergeCell ref="B45:E45"/>
    <mergeCell ref="B35:E39"/>
    <mergeCell ref="B34:E34"/>
    <mergeCell ref="B71:F71"/>
    <mergeCell ref="B68:C68"/>
    <mergeCell ref="E68:F68"/>
    <mergeCell ref="C84:F84"/>
    <mergeCell ref="B73:C73"/>
    <mergeCell ref="E73:F73"/>
    <mergeCell ref="B76:F76"/>
    <mergeCell ref="B78:C78"/>
    <mergeCell ref="E78:F78"/>
    <mergeCell ref="B81:F81"/>
  </mergeCells>
  <printOptions horizontalCentered="1"/>
  <pageMargins left="0" right="0" top="0" bottom="0" header="0" footer="0"/>
  <pageSetup paperSize="9" scale="58" orientation="portrait" r:id="rId1"/>
  <headerFooter differentFirst="1">
    <firstHeader>&amp;R&amp;D</firstHeader>
  </headerFooter>
  <rowBreaks count="2" manualBreakCount="2">
    <brk id="44" max="6" man="1"/>
    <brk id="55" max="6" man="1"/>
  </row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D346"/>
  <sheetViews>
    <sheetView tabSelected="1" showRuler="0" topLeftCell="A61" zoomScaleNormal="100" workbookViewId="0">
      <selection activeCell="J7" sqref="J7"/>
    </sheetView>
  </sheetViews>
  <sheetFormatPr baseColWidth="10" defaultRowHeight="15" x14ac:dyDescent="0.25"/>
  <cols>
    <col min="1" max="1" width="3.5703125" style="211" customWidth="1"/>
    <col min="2" max="2" width="2.7109375" style="211" bestFit="1" customWidth="1"/>
    <col min="3" max="3" width="3" style="211" bestFit="1" customWidth="1"/>
    <col min="4" max="4" width="51.140625" style="211" customWidth="1"/>
    <col min="5" max="256" width="9.140625" style="211" customWidth="1"/>
    <col min="257" max="16384" width="11.42578125" style="211"/>
  </cols>
  <sheetData>
    <row r="1" spans="1:4" ht="15" customHeight="1" thickBot="1" x14ac:dyDescent="0.3">
      <c r="A1" s="320" t="s">
        <v>222</v>
      </c>
      <c r="B1" s="320"/>
      <c r="C1" s="320"/>
      <c r="D1" s="321"/>
    </row>
    <row r="2" spans="1:4" ht="27.95" customHeight="1" x14ac:dyDescent="0.25">
      <c r="A2" s="222"/>
      <c r="B2" s="220" t="s">
        <v>221</v>
      </c>
      <c r="C2" s="227"/>
      <c r="D2" s="226"/>
    </row>
    <row r="3" spans="1:4" x14ac:dyDescent="0.25">
      <c r="A3" s="318" t="s">
        <v>221</v>
      </c>
      <c r="B3" s="215" t="s">
        <v>209</v>
      </c>
      <c r="C3" s="215">
        <v>1</v>
      </c>
      <c r="D3" s="228"/>
    </row>
    <row r="4" spans="1:4" x14ac:dyDescent="0.25">
      <c r="A4" s="318"/>
      <c r="B4" s="215" t="s">
        <v>208</v>
      </c>
      <c r="C4" s="215">
        <v>2</v>
      </c>
      <c r="D4" s="228"/>
    </row>
    <row r="5" spans="1:4" x14ac:dyDescent="0.25">
      <c r="A5" s="318"/>
      <c r="B5" s="214" t="s">
        <v>207</v>
      </c>
      <c r="C5" s="214">
        <v>3</v>
      </c>
      <c r="D5" s="230"/>
    </row>
    <row r="6" spans="1:4" x14ac:dyDescent="0.25">
      <c r="A6" s="318"/>
      <c r="B6" s="214" t="s">
        <v>206</v>
      </c>
      <c r="C6" s="214">
        <v>4</v>
      </c>
      <c r="D6" s="230"/>
    </row>
    <row r="7" spans="1:4" x14ac:dyDescent="0.25">
      <c r="A7" s="318"/>
      <c r="B7" s="215" t="s">
        <v>205</v>
      </c>
      <c r="C7" s="215">
        <v>5</v>
      </c>
      <c r="D7" s="228"/>
    </row>
    <row r="8" spans="1:4" x14ac:dyDescent="0.25">
      <c r="A8" s="318"/>
      <c r="B8" s="215" t="s">
        <v>210</v>
      </c>
      <c r="C8" s="215">
        <v>6</v>
      </c>
      <c r="D8" s="228"/>
    </row>
    <row r="9" spans="1:4" x14ac:dyDescent="0.25">
      <c r="A9" s="318"/>
      <c r="B9" s="215" t="s">
        <v>210</v>
      </c>
      <c r="C9" s="215">
        <v>7</v>
      </c>
      <c r="D9" s="228"/>
    </row>
    <row r="10" spans="1:4" x14ac:dyDescent="0.25">
      <c r="A10" s="318"/>
      <c r="B10" s="215" t="s">
        <v>209</v>
      </c>
      <c r="C10" s="215">
        <v>8</v>
      </c>
      <c r="D10" s="228"/>
    </row>
    <row r="11" spans="1:4" x14ac:dyDescent="0.25">
      <c r="A11" s="318"/>
      <c r="B11" s="215" t="s">
        <v>208</v>
      </c>
      <c r="C11" s="215">
        <v>9</v>
      </c>
      <c r="D11" s="228"/>
    </row>
    <row r="12" spans="1:4" x14ac:dyDescent="0.25">
      <c r="A12" s="318"/>
      <c r="B12" s="214" t="s">
        <v>207</v>
      </c>
      <c r="C12" s="214">
        <v>10</v>
      </c>
      <c r="D12" s="230"/>
    </row>
    <row r="13" spans="1:4" x14ac:dyDescent="0.25">
      <c r="A13" s="318"/>
      <c r="B13" s="214" t="s">
        <v>206</v>
      </c>
      <c r="C13" s="214">
        <v>11</v>
      </c>
      <c r="D13" s="230"/>
    </row>
    <row r="14" spans="1:4" x14ac:dyDescent="0.25">
      <c r="A14" s="318"/>
      <c r="B14" s="215" t="s">
        <v>205</v>
      </c>
      <c r="C14" s="215">
        <v>12</v>
      </c>
      <c r="D14" s="228"/>
    </row>
    <row r="15" spans="1:4" x14ac:dyDescent="0.25">
      <c r="A15" s="318"/>
      <c r="B15" s="215" t="s">
        <v>210</v>
      </c>
      <c r="C15" s="215">
        <v>13</v>
      </c>
      <c r="D15" s="228"/>
    </row>
    <row r="16" spans="1:4" x14ac:dyDescent="0.25">
      <c r="A16" s="318"/>
      <c r="B16" s="215" t="s">
        <v>210</v>
      </c>
      <c r="C16" s="215">
        <v>14</v>
      </c>
      <c r="D16" s="228"/>
    </row>
    <row r="17" spans="1:4" x14ac:dyDescent="0.25">
      <c r="A17" s="318"/>
      <c r="B17" s="215" t="s">
        <v>209</v>
      </c>
      <c r="C17" s="215">
        <v>15</v>
      </c>
      <c r="D17" s="228"/>
    </row>
    <row r="18" spans="1:4" x14ac:dyDescent="0.25">
      <c r="A18" s="318"/>
      <c r="B18" s="215" t="s">
        <v>208</v>
      </c>
      <c r="C18" s="215">
        <v>16</v>
      </c>
      <c r="D18" s="228"/>
    </row>
    <row r="19" spans="1:4" x14ac:dyDescent="0.25">
      <c r="A19" s="318"/>
      <c r="B19" s="214" t="s">
        <v>207</v>
      </c>
      <c r="C19" s="214">
        <v>17</v>
      </c>
      <c r="D19" s="230"/>
    </row>
    <row r="20" spans="1:4" x14ac:dyDescent="0.25">
      <c r="A20" s="318"/>
      <c r="B20" s="214" t="s">
        <v>206</v>
      </c>
      <c r="C20" s="214">
        <v>18</v>
      </c>
      <c r="D20" s="230"/>
    </row>
    <row r="21" spans="1:4" x14ac:dyDescent="0.25">
      <c r="A21" s="318"/>
      <c r="B21" s="215" t="s">
        <v>205</v>
      </c>
      <c r="C21" s="215">
        <v>19</v>
      </c>
      <c r="D21" s="228"/>
    </row>
    <row r="22" spans="1:4" x14ac:dyDescent="0.25">
      <c r="A22" s="318"/>
      <c r="B22" s="215" t="s">
        <v>210</v>
      </c>
      <c r="C22" s="215">
        <v>20</v>
      </c>
      <c r="D22" s="228"/>
    </row>
    <row r="23" spans="1:4" x14ac:dyDescent="0.25">
      <c r="A23" s="318"/>
      <c r="B23" s="215" t="s">
        <v>210</v>
      </c>
      <c r="C23" s="215">
        <v>21</v>
      </c>
      <c r="D23" s="228"/>
    </row>
    <row r="24" spans="1:4" x14ac:dyDescent="0.25">
      <c r="A24" s="318"/>
      <c r="B24" s="215" t="s">
        <v>209</v>
      </c>
      <c r="C24" s="215">
        <v>22</v>
      </c>
      <c r="D24" s="228"/>
    </row>
    <row r="25" spans="1:4" x14ac:dyDescent="0.25">
      <c r="A25" s="318"/>
      <c r="B25" s="215" t="s">
        <v>208</v>
      </c>
      <c r="C25" s="215">
        <v>23</v>
      </c>
      <c r="D25" s="228"/>
    </row>
    <row r="26" spans="1:4" x14ac:dyDescent="0.25">
      <c r="A26" s="318"/>
      <c r="B26" s="214" t="s">
        <v>207</v>
      </c>
      <c r="C26" s="214">
        <v>24</v>
      </c>
      <c r="D26" s="230"/>
    </row>
    <row r="27" spans="1:4" x14ac:dyDescent="0.25">
      <c r="A27" s="318"/>
      <c r="B27" s="214" t="s">
        <v>206</v>
      </c>
      <c r="C27" s="214">
        <v>25</v>
      </c>
      <c r="D27" s="230"/>
    </row>
    <row r="28" spans="1:4" x14ac:dyDescent="0.25">
      <c r="A28" s="318"/>
      <c r="B28" s="215" t="s">
        <v>205</v>
      </c>
      <c r="C28" s="215">
        <v>26</v>
      </c>
      <c r="D28" s="228"/>
    </row>
    <row r="29" spans="1:4" x14ac:dyDescent="0.25">
      <c r="A29" s="318"/>
      <c r="B29" s="215" t="s">
        <v>210</v>
      </c>
      <c r="C29" s="215">
        <v>27</v>
      </c>
      <c r="D29" s="228"/>
    </row>
    <row r="30" spans="1:4" x14ac:dyDescent="0.25">
      <c r="A30" s="318"/>
      <c r="B30" s="215" t="s">
        <v>210</v>
      </c>
      <c r="C30" s="215">
        <v>28</v>
      </c>
      <c r="D30" s="228"/>
    </row>
    <row r="31" spans="1:4" x14ac:dyDescent="0.25">
      <c r="A31" s="318"/>
      <c r="B31" s="215" t="s">
        <v>209</v>
      </c>
      <c r="C31" s="215">
        <v>29</v>
      </c>
      <c r="D31" s="228"/>
    </row>
    <row r="32" spans="1:4" ht="15.75" thickBot="1" x14ac:dyDescent="0.3">
      <c r="A32" s="319"/>
      <c r="B32" s="212" t="s">
        <v>208</v>
      </c>
      <c r="C32" s="212">
        <v>30</v>
      </c>
      <c r="D32" s="229"/>
    </row>
    <row r="33" spans="1:4" ht="27.95" customHeight="1" x14ac:dyDescent="0.25">
      <c r="A33" s="222"/>
      <c r="B33" s="220" t="s">
        <v>220</v>
      </c>
      <c r="C33" s="225"/>
      <c r="D33" s="224"/>
    </row>
    <row r="34" spans="1:4" ht="15" customHeight="1" x14ac:dyDescent="0.25">
      <c r="A34" s="318" t="s">
        <v>220</v>
      </c>
      <c r="B34" s="214" t="s">
        <v>207</v>
      </c>
      <c r="C34" s="214">
        <v>1</v>
      </c>
      <c r="D34" s="230"/>
    </row>
    <row r="35" spans="1:4" x14ac:dyDescent="0.25">
      <c r="A35" s="318"/>
      <c r="B35" s="214" t="s">
        <v>206</v>
      </c>
      <c r="C35" s="214">
        <v>2</v>
      </c>
      <c r="D35" s="230"/>
    </row>
    <row r="36" spans="1:4" x14ac:dyDescent="0.25">
      <c r="A36" s="318"/>
      <c r="B36" s="215" t="s">
        <v>205</v>
      </c>
      <c r="C36" s="215">
        <v>3</v>
      </c>
      <c r="D36" s="228"/>
    </row>
    <row r="37" spans="1:4" x14ac:dyDescent="0.25">
      <c r="A37" s="318"/>
      <c r="B37" s="215" t="s">
        <v>210</v>
      </c>
      <c r="C37" s="215">
        <v>4</v>
      </c>
      <c r="D37" s="228"/>
    </row>
    <row r="38" spans="1:4" x14ac:dyDescent="0.25">
      <c r="A38" s="318"/>
      <c r="B38" s="215" t="s">
        <v>210</v>
      </c>
      <c r="C38" s="215">
        <v>5</v>
      </c>
      <c r="D38" s="228"/>
    </row>
    <row r="39" spans="1:4" x14ac:dyDescent="0.25">
      <c r="A39" s="318"/>
      <c r="B39" s="215" t="s">
        <v>209</v>
      </c>
      <c r="C39" s="215">
        <v>6</v>
      </c>
      <c r="D39" s="228"/>
    </row>
    <row r="40" spans="1:4" x14ac:dyDescent="0.25">
      <c r="A40" s="318"/>
      <c r="B40" s="215" t="s">
        <v>208</v>
      </c>
      <c r="C40" s="215">
        <v>7</v>
      </c>
      <c r="D40" s="228"/>
    </row>
    <row r="41" spans="1:4" x14ac:dyDescent="0.25">
      <c r="A41" s="318"/>
      <c r="B41" s="214" t="s">
        <v>207</v>
      </c>
      <c r="C41" s="214">
        <v>8</v>
      </c>
      <c r="D41" s="230"/>
    </row>
    <row r="42" spans="1:4" x14ac:dyDescent="0.25">
      <c r="A42" s="318"/>
      <c r="B42" s="214" t="s">
        <v>206</v>
      </c>
      <c r="C42" s="214">
        <v>9</v>
      </c>
      <c r="D42" s="230"/>
    </row>
    <row r="43" spans="1:4" x14ac:dyDescent="0.25">
      <c r="A43" s="318"/>
      <c r="B43" s="215" t="s">
        <v>205</v>
      </c>
      <c r="C43" s="215">
        <v>10</v>
      </c>
      <c r="D43" s="228"/>
    </row>
    <row r="44" spans="1:4" x14ac:dyDescent="0.25">
      <c r="A44" s="318"/>
      <c r="B44" s="215" t="s">
        <v>210</v>
      </c>
      <c r="C44" s="215">
        <v>11</v>
      </c>
      <c r="D44" s="228"/>
    </row>
    <row r="45" spans="1:4" x14ac:dyDescent="0.25">
      <c r="A45" s="318"/>
      <c r="B45" s="215" t="s">
        <v>210</v>
      </c>
      <c r="C45" s="215">
        <v>12</v>
      </c>
      <c r="D45" s="228"/>
    </row>
    <row r="46" spans="1:4" x14ac:dyDescent="0.25">
      <c r="A46" s="318"/>
      <c r="B46" s="215" t="s">
        <v>209</v>
      </c>
      <c r="C46" s="215">
        <v>13</v>
      </c>
      <c r="D46" s="228"/>
    </row>
    <row r="47" spans="1:4" x14ac:dyDescent="0.25">
      <c r="A47" s="318"/>
      <c r="B47" s="215" t="s">
        <v>208</v>
      </c>
      <c r="C47" s="215">
        <v>14</v>
      </c>
      <c r="D47" s="228"/>
    </row>
    <row r="48" spans="1:4" x14ac:dyDescent="0.25">
      <c r="A48" s="318"/>
      <c r="B48" s="214" t="s">
        <v>207</v>
      </c>
      <c r="C48" s="214">
        <v>15</v>
      </c>
      <c r="D48" s="230"/>
    </row>
    <row r="49" spans="1:4" x14ac:dyDescent="0.25">
      <c r="A49" s="318"/>
      <c r="B49" s="214" t="s">
        <v>206</v>
      </c>
      <c r="C49" s="214">
        <v>16</v>
      </c>
      <c r="D49" s="230"/>
    </row>
    <row r="50" spans="1:4" x14ac:dyDescent="0.25">
      <c r="A50" s="318"/>
      <c r="B50" s="215" t="s">
        <v>205</v>
      </c>
      <c r="C50" s="215">
        <v>17</v>
      </c>
      <c r="D50" s="228"/>
    </row>
    <row r="51" spans="1:4" x14ac:dyDescent="0.25">
      <c r="A51" s="318"/>
      <c r="B51" s="215" t="s">
        <v>210</v>
      </c>
      <c r="C51" s="215">
        <v>18</v>
      </c>
      <c r="D51" s="228"/>
    </row>
    <row r="52" spans="1:4" x14ac:dyDescent="0.25">
      <c r="A52" s="318"/>
      <c r="B52" s="215" t="s">
        <v>210</v>
      </c>
      <c r="C52" s="215">
        <v>19</v>
      </c>
      <c r="D52" s="228"/>
    </row>
    <row r="53" spans="1:4" x14ac:dyDescent="0.25">
      <c r="A53" s="318"/>
      <c r="B53" s="215" t="s">
        <v>209</v>
      </c>
      <c r="C53" s="215">
        <v>20</v>
      </c>
      <c r="D53" s="228"/>
    </row>
    <row r="54" spans="1:4" x14ac:dyDescent="0.25">
      <c r="A54" s="318"/>
      <c r="B54" s="215" t="s">
        <v>208</v>
      </c>
      <c r="C54" s="215">
        <v>21</v>
      </c>
      <c r="D54" s="228"/>
    </row>
    <row r="55" spans="1:4" x14ac:dyDescent="0.25">
      <c r="A55" s="318"/>
      <c r="B55" s="214" t="s">
        <v>207</v>
      </c>
      <c r="C55" s="214">
        <v>22</v>
      </c>
      <c r="D55" s="230"/>
    </row>
    <row r="56" spans="1:4" x14ac:dyDescent="0.25">
      <c r="A56" s="318"/>
      <c r="B56" s="214" t="s">
        <v>206</v>
      </c>
      <c r="C56" s="214">
        <v>23</v>
      </c>
      <c r="D56" s="230"/>
    </row>
    <row r="57" spans="1:4" x14ac:dyDescent="0.25">
      <c r="A57" s="318"/>
      <c r="B57" s="216" t="s">
        <v>205</v>
      </c>
      <c r="C57" s="216">
        <v>24</v>
      </c>
      <c r="D57" s="232"/>
    </row>
    <row r="58" spans="1:4" x14ac:dyDescent="0.25">
      <c r="A58" s="318"/>
      <c r="B58" s="216" t="s">
        <v>210</v>
      </c>
      <c r="C58" s="216">
        <v>25</v>
      </c>
      <c r="D58" s="232"/>
    </row>
    <row r="59" spans="1:4" x14ac:dyDescent="0.25">
      <c r="A59" s="318"/>
      <c r="B59" s="216" t="s">
        <v>210</v>
      </c>
      <c r="C59" s="216">
        <v>26</v>
      </c>
      <c r="D59" s="232"/>
    </row>
    <row r="60" spans="1:4" x14ac:dyDescent="0.25">
      <c r="A60" s="318"/>
      <c r="B60" s="216" t="s">
        <v>209</v>
      </c>
      <c r="C60" s="216">
        <v>27</v>
      </c>
      <c r="D60" s="232"/>
    </row>
    <row r="61" spans="1:4" x14ac:dyDescent="0.25">
      <c r="A61" s="318"/>
      <c r="B61" s="216" t="s">
        <v>208</v>
      </c>
      <c r="C61" s="216">
        <v>28</v>
      </c>
      <c r="D61" s="232"/>
    </row>
    <row r="62" spans="1:4" x14ac:dyDescent="0.25">
      <c r="A62" s="318"/>
      <c r="B62" s="214" t="s">
        <v>207</v>
      </c>
      <c r="C62" s="214">
        <v>29</v>
      </c>
      <c r="D62" s="230"/>
    </row>
    <row r="63" spans="1:4" x14ac:dyDescent="0.25">
      <c r="A63" s="318"/>
      <c r="B63" s="214" t="s">
        <v>206</v>
      </c>
      <c r="C63" s="214">
        <v>30</v>
      </c>
      <c r="D63" s="230"/>
    </row>
    <row r="64" spans="1:4" ht="15.75" thickBot="1" x14ac:dyDescent="0.3">
      <c r="A64" s="319"/>
      <c r="B64" s="213" t="s">
        <v>205</v>
      </c>
      <c r="C64" s="213">
        <v>31</v>
      </c>
      <c r="D64" s="233"/>
    </row>
    <row r="65" spans="1:4" ht="27.95" customHeight="1" x14ac:dyDescent="0.25">
      <c r="A65" s="222"/>
      <c r="B65" s="220" t="s">
        <v>219</v>
      </c>
      <c r="C65" s="219"/>
      <c r="D65" s="218"/>
    </row>
    <row r="66" spans="1:4" x14ac:dyDescent="0.25">
      <c r="A66" s="318" t="s">
        <v>219</v>
      </c>
      <c r="B66" s="214" t="s">
        <v>210</v>
      </c>
      <c r="C66" s="214">
        <v>1</v>
      </c>
      <c r="D66" s="230"/>
    </row>
    <row r="67" spans="1:4" x14ac:dyDescent="0.25">
      <c r="A67" s="318"/>
      <c r="B67" s="216" t="s">
        <v>210</v>
      </c>
      <c r="C67" s="216">
        <v>2</v>
      </c>
      <c r="D67" s="232"/>
    </row>
    <row r="68" spans="1:4" x14ac:dyDescent="0.25">
      <c r="A68" s="318"/>
      <c r="B68" s="216" t="s">
        <v>209</v>
      </c>
      <c r="C68" s="216">
        <v>3</v>
      </c>
      <c r="D68" s="232"/>
    </row>
    <row r="69" spans="1:4" x14ac:dyDescent="0.25">
      <c r="A69" s="318"/>
      <c r="B69" s="216" t="s">
        <v>208</v>
      </c>
      <c r="C69" s="216">
        <v>4</v>
      </c>
      <c r="D69" s="232"/>
    </row>
    <row r="70" spans="1:4" x14ac:dyDescent="0.25">
      <c r="A70" s="318"/>
      <c r="B70" s="214" t="s">
        <v>207</v>
      </c>
      <c r="C70" s="214">
        <v>5</v>
      </c>
      <c r="D70" s="230"/>
    </row>
    <row r="71" spans="1:4" x14ac:dyDescent="0.25">
      <c r="A71" s="318"/>
      <c r="B71" s="214" t="s">
        <v>206</v>
      </c>
      <c r="C71" s="214">
        <v>6</v>
      </c>
      <c r="D71" s="230"/>
    </row>
    <row r="72" spans="1:4" x14ac:dyDescent="0.25">
      <c r="A72" s="318"/>
      <c r="B72" s="215" t="s">
        <v>205</v>
      </c>
      <c r="C72" s="215">
        <v>7</v>
      </c>
      <c r="D72" s="228"/>
    </row>
    <row r="73" spans="1:4" x14ac:dyDescent="0.25">
      <c r="A73" s="318"/>
      <c r="B73" s="215" t="s">
        <v>210</v>
      </c>
      <c r="C73" s="215">
        <v>8</v>
      </c>
      <c r="D73" s="228"/>
    </row>
    <row r="74" spans="1:4" x14ac:dyDescent="0.25">
      <c r="A74" s="318"/>
      <c r="B74" s="215" t="s">
        <v>210</v>
      </c>
      <c r="C74" s="215">
        <v>9</v>
      </c>
      <c r="D74" s="228"/>
    </row>
    <row r="75" spans="1:4" x14ac:dyDescent="0.25">
      <c r="A75" s="318"/>
      <c r="B75" s="215" t="s">
        <v>209</v>
      </c>
      <c r="C75" s="215">
        <v>10</v>
      </c>
      <c r="D75" s="228"/>
    </row>
    <row r="76" spans="1:4" x14ac:dyDescent="0.25">
      <c r="A76" s="318"/>
      <c r="B76" s="214" t="s">
        <v>208</v>
      </c>
      <c r="C76" s="214">
        <v>11</v>
      </c>
      <c r="D76" s="230"/>
    </row>
    <row r="77" spans="1:4" x14ac:dyDescent="0.25">
      <c r="A77" s="318"/>
      <c r="B77" s="214" t="s">
        <v>207</v>
      </c>
      <c r="C77" s="214">
        <v>12</v>
      </c>
      <c r="D77" s="230"/>
    </row>
    <row r="78" spans="1:4" x14ac:dyDescent="0.25">
      <c r="A78" s="318"/>
      <c r="B78" s="214" t="s">
        <v>206</v>
      </c>
      <c r="C78" s="214">
        <v>13</v>
      </c>
      <c r="D78" s="230"/>
    </row>
    <row r="79" spans="1:4" x14ac:dyDescent="0.25">
      <c r="A79" s="318"/>
      <c r="B79" s="215" t="s">
        <v>205</v>
      </c>
      <c r="C79" s="215">
        <v>14</v>
      </c>
      <c r="D79" s="228"/>
    </row>
    <row r="80" spans="1:4" x14ac:dyDescent="0.25">
      <c r="A80" s="318"/>
      <c r="B80" s="215" t="s">
        <v>210</v>
      </c>
      <c r="C80" s="215">
        <v>15</v>
      </c>
      <c r="D80" s="228"/>
    </row>
    <row r="81" spans="1:4" x14ac:dyDescent="0.25">
      <c r="A81" s="318"/>
      <c r="B81" s="215" t="s">
        <v>210</v>
      </c>
      <c r="C81" s="215">
        <v>16</v>
      </c>
      <c r="D81" s="228"/>
    </row>
    <row r="82" spans="1:4" x14ac:dyDescent="0.25">
      <c r="A82" s="318"/>
      <c r="B82" s="215" t="s">
        <v>209</v>
      </c>
      <c r="C82" s="215">
        <v>17</v>
      </c>
      <c r="D82" s="228"/>
    </row>
    <row r="83" spans="1:4" x14ac:dyDescent="0.25">
      <c r="A83" s="318"/>
      <c r="B83" s="215" t="s">
        <v>208</v>
      </c>
      <c r="C83" s="215">
        <v>18</v>
      </c>
      <c r="D83" s="228"/>
    </row>
    <row r="84" spans="1:4" x14ac:dyDescent="0.25">
      <c r="A84" s="318"/>
      <c r="B84" s="214" t="s">
        <v>207</v>
      </c>
      <c r="C84" s="214">
        <v>19</v>
      </c>
      <c r="D84" s="230"/>
    </row>
    <row r="85" spans="1:4" x14ac:dyDescent="0.25">
      <c r="A85" s="318"/>
      <c r="B85" s="214" t="s">
        <v>206</v>
      </c>
      <c r="C85" s="214">
        <v>20</v>
      </c>
      <c r="D85" s="230"/>
    </row>
    <row r="86" spans="1:4" x14ac:dyDescent="0.25">
      <c r="A86" s="318"/>
      <c r="B86" s="215" t="s">
        <v>205</v>
      </c>
      <c r="C86" s="215">
        <v>21</v>
      </c>
      <c r="D86" s="228"/>
    </row>
    <row r="87" spans="1:4" x14ac:dyDescent="0.25">
      <c r="A87" s="318"/>
      <c r="B87" s="215" t="s">
        <v>210</v>
      </c>
      <c r="C87" s="215">
        <v>22</v>
      </c>
      <c r="D87" s="228"/>
    </row>
    <row r="88" spans="1:4" x14ac:dyDescent="0.25">
      <c r="A88" s="318"/>
      <c r="B88" s="215" t="s">
        <v>210</v>
      </c>
      <c r="C88" s="215">
        <v>23</v>
      </c>
      <c r="D88" s="228"/>
    </row>
    <row r="89" spans="1:4" x14ac:dyDescent="0.25">
      <c r="A89" s="318"/>
      <c r="B89" s="215" t="s">
        <v>209</v>
      </c>
      <c r="C89" s="215">
        <v>24</v>
      </c>
      <c r="D89" s="228"/>
    </row>
    <row r="90" spans="1:4" x14ac:dyDescent="0.25">
      <c r="A90" s="318"/>
      <c r="B90" s="215" t="s">
        <v>208</v>
      </c>
      <c r="C90" s="215">
        <v>25</v>
      </c>
      <c r="D90" s="228"/>
    </row>
    <row r="91" spans="1:4" x14ac:dyDescent="0.25">
      <c r="A91" s="318"/>
      <c r="B91" s="214" t="s">
        <v>207</v>
      </c>
      <c r="C91" s="214">
        <v>26</v>
      </c>
      <c r="D91" s="230"/>
    </row>
    <row r="92" spans="1:4" x14ac:dyDescent="0.25">
      <c r="A92" s="318"/>
      <c r="B92" s="214" t="s">
        <v>206</v>
      </c>
      <c r="C92" s="214">
        <v>27</v>
      </c>
      <c r="D92" s="230"/>
    </row>
    <row r="93" spans="1:4" x14ac:dyDescent="0.25">
      <c r="A93" s="318"/>
      <c r="B93" s="215" t="s">
        <v>205</v>
      </c>
      <c r="C93" s="215">
        <v>28</v>
      </c>
      <c r="D93" s="228"/>
    </row>
    <row r="94" spans="1:4" x14ac:dyDescent="0.25">
      <c r="A94" s="318"/>
      <c r="B94" s="215" t="s">
        <v>210</v>
      </c>
      <c r="C94" s="215">
        <v>29</v>
      </c>
      <c r="D94" s="228"/>
    </row>
    <row r="95" spans="1:4" ht="15.75" thickBot="1" x14ac:dyDescent="0.3">
      <c r="A95" s="319"/>
      <c r="B95" s="212" t="s">
        <v>210</v>
      </c>
      <c r="C95" s="212">
        <v>30</v>
      </c>
      <c r="D95" s="229"/>
    </row>
    <row r="96" spans="1:4" ht="27.95" customHeight="1" x14ac:dyDescent="0.25">
      <c r="A96" s="222"/>
      <c r="B96" s="220" t="s">
        <v>218</v>
      </c>
      <c r="C96" s="219"/>
      <c r="D96" s="218"/>
    </row>
    <row r="97" spans="1:4" ht="15" customHeight="1" x14ac:dyDescent="0.25">
      <c r="A97" s="318" t="s">
        <v>218</v>
      </c>
      <c r="B97" s="215" t="s">
        <v>209</v>
      </c>
      <c r="C97" s="215">
        <v>1</v>
      </c>
      <c r="D97" s="228"/>
    </row>
    <row r="98" spans="1:4" x14ac:dyDescent="0.25">
      <c r="A98" s="318"/>
      <c r="B98" s="215" t="s">
        <v>208</v>
      </c>
      <c r="C98" s="215">
        <v>2</v>
      </c>
      <c r="D98" s="228"/>
    </row>
    <row r="99" spans="1:4" x14ac:dyDescent="0.25">
      <c r="A99" s="318"/>
      <c r="B99" s="214" t="s">
        <v>207</v>
      </c>
      <c r="C99" s="214">
        <v>3</v>
      </c>
      <c r="D99" s="230"/>
    </row>
    <row r="100" spans="1:4" x14ac:dyDescent="0.25">
      <c r="A100" s="318"/>
      <c r="B100" s="214" t="s">
        <v>206</v>
      </c>
      <c r="C100" s="214">
        <v>4</v>
      </c>
      <c r="D100" s="230"/>
    </row>
    <row r="101" spans="1:4" x14ac:dyDescent="0.25">
      <c r="A101" s="318"/>
      <c r="B101" s="215" t="s">
        <v>205</v>
      </c>
      <c r="C101" s="215">
        <v>5</v>
      </c>
      <c r="D101" s="228"/>
    </row>
    <row r="102" spans="1:4" x14ac:dyDescent="0.25">
      <c r="A102" s="318"/>
      <c r="B102" s="215" t="s">
        <v>210</v>
      </c>
      <c r="C102" s="215">
        <v>6</v>
      </c>
      <c r="D102" s="228"/>
    </row>
    <row r="103" spans="1:4" x14ac:dyDescent="0.25">
      <c r="A103" s="318"/>
      <c r="B103" s="215" t="s">
        <v>210</v>
      </c>
      <c r="C103" s="215">
        <v>7</v>
      </c>
      <c r="D103" s="228"/>
    </row>
    <row r="104" spans="1:4" x14ac:dyDescent="0.25">
      <c r="A104" s="318"/>
      <c r="B104" s="215" t="s">
        <v>209</v>
      </c>
      <c r="C104" s="215">
        <v>8</v>
      </c>
      <c r="D104" s="228"/>
    </row>
    <row r="105" spans="1:4" x14ac:dyDescent="0.25">
      <c r="A105" s="318"/>
      <c r="B105" s="215" t="s">
        <v>208</v>
      </c>
      <c r="C105" s="215">
        <v>9</v>
      </c>
      <c r="D105" s="228"/>
    </row>
    <row r="106" spans="1:4" x14ac:dyDescent="0.25">
      <c r="A106" s="318"/>
      <c r="B106" s="214" t="s">
        <v>207</v>
      </c>
      <c r="C106" s="214">
        <v>10</v>
      </c>
      <c r="D106" s="230"/>
    </row>
    <row r="107" spans="1:4" x14ac:dyDescent="0.25">
      <c r="A107" s="318"/>
      <c r="B107" s="214" t="s">
        <v>206</v>
      </c>
      <c r="C107" s="214">
        <v>11</v>
      </c>
      <c r="D107" s="230"/>
    </row>
    <row r="108" spans="1:4" x14ac:dyDescent="0.25">
      <c r="A108" s="318"/>
      <c r="B108" s="215" t="s">
        <v>205</v>
      </c>
      <c r="C108" s="215">
        <v>12</v>
      </c>
      <c r="D108" s="228"/>
    </row>
    <row r="109" spans="1:4" x14ac:dyDescent="0.25">
      <c r="A109" s="318"/>
      <c r="B109" s="215" t="s">
        <v>210</v>
      </c>
      <c r="C109" s="215">
        <v>13</v>
      </c>
      <c r="D109" s="228"/>
    </row>
    <row r="110" spans="1:4" x14ac:dyDescent="0.25">
      <c r="A110" s="318"/>
      <c r="B110" s="215" t="s">
        <v>210</v>
      </c>
      <c r="C110" s="215">
        <v>14</v>
      </c>
      <c r="D110" s="228"/>
    </row>
    <row r="111" spans="1:4" x14ac:dyDescent="0.25">
      <c r="A111" s="318"/>
      <c r="B111" s="215" t="s">
        <v>209</v>
      </c>
      <c r="C111" s="215">
        <v>15</v>
      </c>
      <c r="D111" s="228"/>
    </row>
    <row r="112" spans="1:4" x14ac:dyDescent="0.25">
      <c r="A112" s="318"/>
      <c r="B112" s="215" t="s">
        <v>208</v>
      </c>
      <c r="C112" s="215">
        <v>16</v>
      </c>
      <c r="D112" s="228"/>
    </row>
    <row r="113" spans="1:4" x14ac:dyDescent="0.25">
      <c r="A113" s="318"/>
      <c r="B113" s="214" t="s">
        <v>207</v>
      </c>
      <c r="C113" s="214">
        <v>17</v>
      </c>
      <c r="D113" s="230"/>
    </row>
    <row r="114" spans="1:4" x14ac:dyDescent="0.25">
      <c r="A114" s="318"/>
      <c r="B114" s="214" t="s">
        <v>206</v>
      </c>
      <c r="C114" s="214">
        <v>18</v>
      </c>
      <c r="D114" s="230"/>
    </row>
    <row r="115" spans="1:4" x14ac:dyDescent="0.25">
      <c r="A115" s="318"/>
      <c r="B115" s="216" t="s">
        <v>205</v>
      </c>
      <c r="C115" s="216">
        <v>19</v>
      </c>
      <c r="D115" s="232"/>
    </row>
    <row r="116" spans="1:4" x14ac:dyDescent="0.25">
      <c r="A116" s="318"/>
      <c r="B116" s="216" t="s">
        <v>210</v>
      </c>
      <c r="C116" s="216">
        <v>20</v>
      </c>
      <c r="D116" s="232"/>
    </row>
    <row r="117" spans="1:4" x14ac:dyDescent="0.25">
      <c r="A117" s="318"/>
      <c r="B117" s="216" t="s">
        <v>210</v>
      </c>
      <c r="C117" s="216">
        <v>21</v>
      </c>
      <c r="D117" s="232"/>
    </row>
    <row r="118" spans="1:4" x14ac:dyDescent="0.25">
      <c r="A118" s="318"/>
      <c r="B118" s="216" t="s">
        <v>209</v>
      </c>
      <c r="C118" s="216">
        <v>22</v>
      </c>
      <c r="D118" s="232"/>
    </row>
    <row r="119" spans="1:4" x14ac:dyDescent="0.25">
      <c r="A119" s="318"/>
      <c r="B119" s="216" t="s">
        <v>208</v>
      </c>
      <c r="C119" s="216">
        <v>23</v>
      </c>
      <c r="D119" s="232"/>
    </row>
    <row r="120" spans="1:4" x14ac:dyDescent="0.25">
      <c r="A120" s="318"/>
      <c r="B120" s="214" t="s">
        <v>207</v>
      </c>
      <c r="C120" s="214">
        <v>24</v>
      </c>
      <c r="D120" s="230"/>
    </row>
    <row r="121" spans="1:4" x14ac:dyDescent="0.25">
      <c r="A121" s="318"/>
      <c r="B121" s="214" t="s">
        <v>206</v>
      </c>
      <c r="C121" s="214">
        <v>25</v>
      </c>
      <c r="D121" s="230"/>
    </row>
    <row r="122" spans="1:4" x14ac:dyDescent="0.25">
      <c r="A122" s="318"/>
      <c r="B122" s="216" t="s">
        <v>205</v>
      </c>
      <c r="C122" s="216">
        <v>26</v>
      </c>
      <c r="D122" s="232"/>
    </row>
    <row r="123" spans="1:4" x14ac:dyDescent="0.25">
      <c r="A123" s="318"/>
      <c r="B123" s="216" t="s">
        <v>210</v>
      </c>
      <c r="C123" s="216">
        <v>27</v>
      </c>
      <c r="D123" s="232"/>
    </row>
    <row r="124" spans="1:4" x14ac:dyDescent="0.25">
      <c r="A124" s="318"/>
      <c r="B124" s="216" t="s">
        <v>210</v>
      </c>
      <c r="C124" s="216">
        <v>28</v>
      </c>
      <c r="D124" s="232"/>
    </row>
    <row r="125" spans="1:4" x14ac:dyDescent="0.25">
      <c r="A125" s="318"/>
      <c r="B125" s="216" t="s">
        <v>209</v>
      </c>
      <c r="C125" s="216">
        <v>29</v>
      </c>
      <c r="D125" s="232"/>
    </row>
    <row r="126" spans="1:4" x14ac:dyDescent="0.25">
      <c r="A126" s="318"/>
      <c r="B126" s="216" t="s">
        <v>208</v>
      </c>
      <c r="C126" s="216">
        <v>30</v>
      </c>
      <c r="D126" s="232"/>
    </row>
    <row r="127" spans="1:4" ht="15.75" thickBot="1" x14ac:dyDescent="0.3">
      <c r="A127" s="319"/>
      <c r="B127" s="223" t="s">
        <v>207</v>
      </c>
      <c r="C127" s="223">
        <v>31</v>
      </c>
      <c r="D127" s="231"/>
    </row>
    <row r="128" spans="1:4" ht="27.95" customHeight="1" x14ac:dyDescent="0.25">
      <c r="A128" s="222"/>
      <c r="B128" s="220" t="s">
        <v>217</v>
      </c>
      <c r="C128" s="219"/>
      <c r="D128" s="218"/>
    </row>
    <row r="129" spans="1:4" ht="15" customHeight="1" x14ac:dyDescent="0.25">
      <c r="A129" s="318" t="s">
        <v>217</v>
      </c>
      <c r="B129" s="214" t="s">
        <v>206</v>
      </c>
      <c r="C129" s="214">
        <v>1</v>
      </c>
      <c r="D129" s="230"/>
    </row>
    <row r="130" spans="1:4" x14ac:dyDescent="0.25">
      <c r="A130" s="318"/>
      <c r="B130" s="216" t="s">
        <v>205</v>
      </c>
      <c r="C130" s="216">
        <v>2</v>
      </c>
      <c r="D130" s="232"/>
    </row>
    <row r="131" spans="1:4" x14ac:dyDescent="0.25">
      <c r="A131" s="318"/>
      <c r="B131" s="215" t="s">
        <v>210</v>
      </c>
      <c r="C131" s="215">
        <v>3</v>
      </c>
      <c r="D131" s="228"/>
    </row>
    <row r="132" spans="1:4" x14ac:dyDescent="0.25">
      <c r="A132" s="318"/>
      <c r="B132" s="215" t="s">
        <v>210</v>
      </c>
      <c r="C132" s="215">
        <v>4</v>
      </c>
      <c r="D132" s="228"/>
    </row>
    <row r="133" spans="1:4" x14ac:dyDescent="0.25">
      <c r="A133" s="318"/>
      <c r="B133" s="215" t="s">
        <v>209</v>
      </c>
      <c r="C133" s="215">
        <v>5</v>
      </c>
      <c r="D133" s="228"/>
    </row>
    <row r="134" spans="1:4" x14ac:dyDescent="0.25">
      <c r="A134" s="318"/>
      <c r="B134" s="215" t="s">
        <v>208</v>
      </c>
      <c r="C134" s="215">
        <v>6</v>
      </c>
      <c r="D134" s="228"/>
    </row>
    <row r="135" spans="1:4" x14ac:dyDescent="0.25">
      <c r="A135" s="318"/>
      <c r="B135" s="214" t="s">
        <v>207</v>
      </c>
      <c r="C135" s="214">
        <v>7</v>
      </c>
      <c r="D135" s="230"/>
    </row>
    <row r="136" spans="1:4" x14ac:dyDescent="0.25">
      <c r="A136" s="318"/>
      <c r="B136" s="214" t="s">
        <v>206</v>
      </c>
      <c r="C136" s="214">
        <v>8</v>
      </c>
      <c r="D136" s="230"/>
    </row>
    <row r="137" spans="1:4" x14ac:dyDescent="0.25">
      <c r="A137" s="318"/>
      <c r="B137" s="215" t="s">
        <v>205</v>
      </c>
      <c r="C137" s="215">
        <v>9</v>
      </c>
      <c r="D137" s="228"/>
    </row>
    <row r="138" spans="1:4" x14ac:dyDescent="0.25">
      <c r="A138" s="318"/>
      <c r="B138" s="215" t="s">
        <v>210</v>
      </c>
      <c r="C138" s="215">
        <v>10</v>
      </c>
      <c r="D138" s="228"/>
    </row>
    <row r="139" spans="1:4" x14ac:dyDescent="0.25">
      <c r="A139" s="318"/>
      <c r="B139" s="215" t="s">
        <v>210</v>
      </c>
      <c r="C139" s="215">
        <v>11</v>
      </c>
      <c r="D139" s="228"/>
    </row>
    <row r="140" spans="1:4" x14ac:dyDescent="0.25">
      <c r="A140" s="318"/>
      <c r="B140" s="215" t="s">
        <v>209</v>
      </c>
      <c r="C140" s="215">
        <v>12</v>
      </c>
      <c r="D140" s="228"/>
    </row>
    <row r="141" spans="1:4" x14ac:dyDescent="0.25">
      <c r="A141" s="318"/>
      <c r="B141" s="215" t="s">
        <v>208</v>
      </c>
      <c r="C141" s="215">
        <v>13</v>
      </c>
      <c r="D141" s="228"/>
    </row>
    <row r="142" spans="1:4" x14ac:dyDescent="0.25">
      <c r="A142" s="318"/>
      <c r="B142" s="214" t="s">
        <v>207</v>
      </c>
      <c r="C142" s="214">
        <v>14</v>
      </c>
      <c r="D142" s="230"/>
    </row>
    <row r="143" spans="1:4" x14ac:dyDescent="0.25">
      <c r="A143" s="318"/>
      <c r="B143" s="214" t="s">
        <v>206</v>
      </c>
      <c r="C143" s="214">
        <v>15</v>
      </c>
      <c r="D143" s="230"/>
    </row>
    <row r="144" spans="1:4" x14ac:dyDescent="0.25">
      <c r="A144" s="318"/>
      <c r="B144" s="215" t="s">
        <v>205</v>
      </c>
      <c r="C144" s="215">
        <v>16</v>
      </c>
      <c r="D144" s="228"/>
    </row>
    <row r="145" spans="1:4" x14ac:dyDescent="0.25">
      <c r="A145" s="318"/>
      <c r="B145" s="215" t="s">
        <v>210</v>
      </c>
      <c r="C145" s="215">
        <v>17</v>
      </c>
      <c r="D145" s="228"/>
    </row>
    <row r="146" spans="1:4" x14ac:dyDescent="0.25">
      <c r="A146" s="318"/>
      <c r="B146" s="215" t="s">
        <v>210</v>
      </c>
      <c r="C146" s="215">
        <v>18</v>
      </c>
      <c r="D146" s="228"/>
    </row>
    <row r="147" spans="1:4" x14ac:dyDescent="0.25">
      <c r="A147" s="318"/>
      <c r="B147" s="215" t="s">
        <v>209</v>
      </c>
      <c r="C147" s="215">
        <v>19</v>
      </c>
      <c r="D147" s="228"/>
    </row>
    <row r="148" spans="1:4" x14ac:dyDescent="0.25">
      <c r="A148" s="318"/>
      <c r="B148" s="215" t="s">
        <v>208</v>
      </c>
      <c r="C148" s="215">
        <v>20</v>
      </c>
      <c r="D148" s="228"/>
    </row>
    <row r="149" spans="1:4" x14ac:dyDescent="0.25">
      <c r="A149" s="318"/>
      <c r="B149" s="214" t="s">
        <v>207</v>
      </c>
      <c r="C149" s="214">
        <v>21</v>
      </c>
      <c r="D149" s="230"/>
    </row>
    <row r="150" spans="1:4" x14ac:dyDescent="0.25">
      <c r="A150" s="318"/>
      <c r="B150" s="214" t="s">
        <v>206</v>
      </c>
      <c r="C150" s="214">
        <v>22</v>
      </c>
      <c r="D150" s="230"/>
    </row>
    <row r="151" spans="1:4" x14ac:dyDescent="0.25">
      <c r="A151" s="318"/>
      <c r="B151" s="215" t="s">
        <v>205</v>
      </c>
      <c r="C151" s="215">
        <v>23</v>
      </c>
      <c r="D151" s="228"/>
    </row>
    <row r="152" spans="1:4" x14ac:dyDescent="0.25">
      <c r="A152" s="318"/>
      <c r="B152" s="215" t="s">
        <v>210</v>
      </c>
      <c r="C152" s="215">
        <v>24</v>
      </c>
      <c r="D152" s="228"/>
    </row>
    <row r="153" spans="1:4" x14ac:dyDescent="0.25">
      <c r="A153" s="318"/>
      <c r="B153" s="215" t="s">
        <v>210</v>
      </c>
      <c r="C153" s="215">
        <v>25</v>
      </c>
      <c r="D153" s="228"/>
    </row>
    <row r="154" spans="1:4" x14ac:dyDescent="0.25">
      <c r="A154" s="318"/>
      <c r="B154" s="215" t="s">
        <v>209</v>
      </c>
      <c r="C154" s="215">
        <v>26</v>
      </c>
      <c r="D154" s="228"/>
    </row>
    <row r="155" spans="1:4" x14ac:dyDescent="0.25">
      <c r="A155" s="318"/>
      <c r="B155" s="215" t="s">
        <v>208</v>
      </c>
      <c r="C155" s="215">
        <v>27</v>
      </c>
      <c r="D155" s="228"/>
    </row>
    <row r="156" spans="1:4" x14ac:dyDescent="0.25">
      <c r="A156" s="318"/>
      <c r="B156" s="214" t="s">
        <v>207</v>
      </c>
      <c r="C156" s="214">
        <v>28</v>
      </c>
      <c r="D156" s="230"/>
    </row>
    <row r="157" spans="1:4" x14ac:dyDescent="0.25">
      <c r="A157" s="318"/>
      <c r="B157" s="214" t="s">
        <v>206</v>
      </c>
      <c r="C157" s="214">
        <v>29</v>
      </c>
      <c r="D157" s="230"/>
    </row>
    <row r="158" spans="1:4" x14ac:dyDescent="0.25">
      <c r="A158" s="318"/>
      <c r="B158" s="215" t="s">
        <v>205</v>
      </c>
      <c r="C158" s="215">
        <v>30</v>
      </c>
      <c r="D158" s="228"/>
    </row>
    <row r="159" spans="1:4" ht="15.75" thickBot="1" x14ac:dyDescent="0.3">
      <c r="A159" s="319"/>
      <c r="B159" s="212" t="s">
        <v>210</v>
      </c>
      <c r="C159" s="212">
        <v>31</v>
      </c>
      <c r="D159" s="229"/>
    </row>
    <row r="160" spans="1:4" ht="27.95" customHeight="1" x14ac:dyDescent="0.25">
      <c r="A160" s="222"/>
      <c r="B160" s="220" t="s">
        <v>216</v>
      </c>
      <c r="C160" s="219"/>
      <c r="D160" s="218"/>
    </row>
    <row r="161" spans="1:4" x14ac:dyDescent="0.25">
      <c r="A161" s="318" t="s">
        <v>216</v>
      </c>
      <c r="B161" s="215" t="s">
        <v>210</v>
      </c>
      <c r="C161" s="215">
        <v>1</v>
      </c>
      <c r="D161" s="228"/>
    </row>
    <row r="162" spans="1:4" x14ac:dyDescent="0.25">
      <c r="A162" s="318"/>
      <c r="B162" s="215" t="s">
        <v>209</v>
      </c>
      <c r="C162" s="215">
        <v>2</v>
      </c>
      <c r="D162" s="228"/>
    </row>
    <row r="163" spans="1:4" x14ac:dyDescent="0.25">
      <c r="A163" s="318"/>
      <c r="B163" s="215" t="s">
        <v>208</v>
      </c>
      <c r="C163" s="215">
        <v>3</v>
      </c>
      <c r="D163" s="228"/>
    </row>
    <row r="164" spans="1:4" x14ac:dyDescent="0.25">
      <c r="A164" s="318"/>
      <c r="B164" s="214" t="s">
        <v>207</v>
      </c>
      <c r="C164" s="214">
        <v>4</v>
      </c>
      <c r="D164" s="230"/>
    </row>
    <row r="165" spans="1:4" x14ac:dyDescent="0.25">
      <c r="A165" s="318"/>
      <c r="B165" s="214" t="s">
        <v>206</v>
      </c>
      <c r="C165" s="214">
        <v>5</v>
      </c>
      <c r="D165" s="230"/>
    </row>
    <row r="166" spans="1:4" x14ac:dyDescent="0.25">
      <c r="A166" s="318"/>
      <c r="B166" s="215" t="s">
        <v>205</v>
      </c>
      <c r="C166" s="215">
        <v>6</v>
      </c>
      <c r="D166" s="228"/>
    </row>
    <row r="167" spans="1:4" x14ac:dyDescent="0.25">
      <c r="A167" s="318"/>
      <c r="B167" s="215" t="s">
        <v>210</v>
      </c>
      <c r="C167" s="215">
        <v>7</v>
      </c>
      <c r="D167" s="228"/>
    </row>
    <row r="168" spans="1:4" x14ac:dyDescent="0.25">
      <c r="A168" s="318"/>
      <c r="B168" s="215" t="s">
        <v>210</v>
      </c>
      <c r="C168" s="215">
        <v>8</v>
      </c>
      <c r="D168" s="228"/>
    </row>
    <row r="169" spans="1:4" x14ac:dyDescent="0.25">
      <c r="A169" s="318"/>
      <c r="B169" s="215" t="s">
        <v>209</v>
      </c>
      <c r="C169" s="215">
        <v>9</v>
      </c>
      <c r="D169" s="228"/>
    </row>
    <row r="170" spans="1:4" x14ac:dyDescent="0.25">
      <c r="A170" s="318"/>
      <c r="B170" s="215" t="s">
        <v>208</v>
      </c>
      <c r="C170" s="215">
        <v>10</v>
      </c>
      <c r="D170" s="228"/>
    </row>
    <row r="171" spans="1:4" x14ac:dyDescent="0.25">
      <c r="A171" s="318"/>
      <c r="B171" s="214" t="s">
        <v>207</v>
      </c>
      <c r="C171" s="214">
        <v>11</v>
      </c>
      <c r="D171" s="230"/>
    </row>
    <row r="172" spans="1:4" x14ac:dyDescent="0.25">
      <c r="A172" s="318"/>
      <c r="B172" s="214" t="s">
        <v>206</v>
      </c>
      <c r="C172" s="214">
        <v>12</v>
      </c>
      <c r="D172" s="230"/>
    </row>
    <row r="173" spans="1:4" x14ac:dyDescent="0.25">
      <c r="A173" s="318"/>
      <c r="B173" s="216" t="s">
        <v>205</v>
      </c>
      <c r="C173" s="216">
        <v>13</v>
      </c>
      <c r="D173" s="232"/>
    </row>
    <row r="174" spans="1:4" x14ac:dyDescent="0.25">
      <c r="A174" s="318"/>
      <c r="B174" s="216" t="s">
        <v>210</v>
      </c>
      <c r="C174" s="216">
        <v>14</v>
      </c>
      <c r="D174" s="232"/>
    </row>
    <row r="175" spans="1:4" x14ac:dyDescent="0.25">
      <c r="A175" s="318"/>
      <c r="B175" s="216" t="s">
        <v>210</v>
      </c>
      <c r="C175" s="216">
        <v>15</v>
      </c>
      <c r="D175" s="232"/>
    </row>
    <row r="176" spans="1:4" x14ac:dyDescent="0.25">
      <c r="A176" s="318"/>
      <c r="B176" s="216" t="s">
        <v>209</v>
      </c>
      <c r="C176" s="216">
        <v>16</v>
      </c>
      <c r="D176" s="232"/>
    </row>
    <row r="177" spans="1:4" x14ac:dyDescent="0.25">
      <c r="A177" s="318"/>
      <c r="B177" s="216" t="s">
        <v>208</v>
      </c>
      <c r="C177" s="216">
        <v>17</v>
      </c>
      <c r="D177" s="232"/>
    </row>
    <row r="178" spans="1:4" x14ac:dyDescent="0.25">
      <c r="A178" s="318"/>
      <c r="B178" s="214" t="s">
        <v>207</v>
      </c>
      <c r="C178" s="214">
        <v>18</v>
      </c>
      <c r="D178" s="230"/>
    </row>
    <row r="179" spans="1:4" x14ac:dyDescent="0.25">
      <c r="A179" s="318"/>
      <c r="B179" s="214" t="s">
        <v>206</v>
      </c>
      <c r="C179" s="214">
        <v>19</v>
      </c>
      <c r="D179" s="230"/>
    </row>
    <row r="180" spans="1:4" x14ac:dyDescent="0.25">
      <c r="A180" s="318"/>
      <c r="B180" s="216" t="s">
        <v>205</v>
      </c>
      <c r="C180" s="216">
        <v>20</v>
      </c>
      <c r="D180" s="232"/>
    </row>
    <row r="181" spans="1:4" x14ac:dyDescent="0.25">
      <c r="A181" s="318"/>
      <c r="B181" s="216" t="s">
        <v>210</v>
      </c>
      <c r="C181" s="216">
        <v>21</v>
      </c>
      <c r="D181" s="232"/>
    </row>
    <row r="182" spans="1:4" x14ac:dyDescent="0.25">
      <c r="A182" s="318"/>
      <c r="B182" s="216" t="s">
        <v>210</v>
      </c>
      <c r="C182" s="216">
        <v>22</v>
      </c>
      <c r="D182" s="232"/>
    </row>
    <row r="183" spans="1:4" x14ac:dyDescent="0.25">
      <c r="A183" s="318"/>
      <c r="B183" s="216" t="s">
        <v>209</v>
      </c>
      <c r="C183" s="216">
        <v>23</v>
      </c>
      <c r="D183" s="232"/>
    </row>
    <row r="184" spans="1:4" x14ac:dyDescent="0.25">
      <c r="A184" s="318"/>
      <c r="B184" s="216" t="s">
        <v>208</v>
      </c>
      <c r="C184" s="216">
        <v>24</v>
      </c>
      <c r="D184" s="232"/>
    </row>
    <row r="185" spans="1:4" x14ac:dyDescent="0.25">
      <c r="A185" s="318"/>
      <c r="B185" s="214" t="s">
        <v>207</v>
      </c>
      <c r="C185" s="214">
        <v>25</v>
      </c>
      <c r="D185" s="230"/>
    </row>
    <row r="186" spans="1:4" x14ac:dyDescent="0.25">
      <c r="A186" s="318"/>
      <c r="B186" s="214" t="s">
        <v>206</v>
      </c>
      <c r="C186" s="214">
        <v>26</v>
      </c>
      <c r="D186" s="230"/>
    </row>
    <row r="187" spans="1:4" x14ac:dyDescent="0.25">
      <c r="A187" s="318"/>
      <c r="B187" s="215" t="s">
        <v>205</v>
      </c>
      <c r="C187" s="215">
        <v>27</v>
      </c>
      <c r="D187" s="228"/>
    </row>
    <row r="188" spans="1:4" ht="15.75" thickBot="1" x14ac:dyDescent="0.3">
      <c r="A188" s="319"/>
      <c r="B188" s="212" t="s">
        <v>210</v>
      </c>
      <c r="C188" s="212">
        <v>28</v>
      </c>
      <c r="D188" s="229"/>
    </row>
    <row r="189" spans="1:4" ht="27.95" customHeight="1" x14ac:dyDescent="0.25">
      <c r="A189" s="222"/>
      <c r="B189" s="220" t="s">
        <v>215</v>
      </c>
      <c r="C189" s="219"/>
      <c r="D189" s="218"/>
    </row>
    <row r="190" spans="1:4" ht="15" customHeight="1" x14ac:dyDescent="0.25">
      <c r="A190" s="318" t="s">
        <v>215</v>
      </c>
      <c r="B190" s="215" t="s">
        <v>210</v>
      </c>
      <c r="C190" s="215">
        <v>1</v>
      </c>
      <c r="D190" s="228"/>
    </row>
    <row r="191" spans="1:4" x14ac:dyDescent="0.25">
      <c r="A191" s="318"/>
      <c r="B191" s="215" t="s">
        <v>209</v>
      </c>
      <c r="C191" s="215">
        <v>2</v>
      </c>
      <c r="D191" s="228"/>
    </row>
    <row r="192" spans="1:4" x14ac:dyDescent="0.25">
      <c r="A192" s="318"/>
      <c r="B192" s="215" t="s">
        <v>208</v>
      </c>
      <c r="C192" s="215">
        <v>3</v>
      </c>
      <c r="D192" s="228"/>
    </row>
    <row r="193" spans="1:4" x14ac:dyDescent="0.25">
      <c r="A193" s="318"/>
      <c r="B193" s="214" t="s">
        <v>207</v>
      </c>
      <c r="C193" s="214">
        <v>4</v>
      </c>
      <c r="D193" s="230"/>
    </row>
    <row r="194" spans="1:4" x14ac:dyDescent="0.25">
      <c r="A194" s="318"/>
      <c r="B194" s="214" t="s">
        <v>206</v>
      </c>
      <c r="C194" s="214">
        <v>5</v>
      </c>
      <c r="D194" s="230"/>
    </row>
    <row r="195" spans="1:4" x14ac:dyDescent="0.25">
      <c r="A195" s="318"/>
      <c r="B195" s="215" t="s">
        <v>205</v>
      </c>
      <c r="C195" s="215">
        <v>6</v>
      </c>
      <c r="D195" s="228"/>
    </row>
    <row r="196" spans="1:4" x14ac:dyDescent="0.25">
      <c r="A196" s="318"/>
      <c r="B196" s="215" t="s">
        <v>210</v>
      </c>
      <c r="C196" s="215">
        <v>7</v>
      </c>
      <c r="D196" s="228"/>
    </row>
    <row r="197" spans="1:4" x14ac:dyDescent="0.25">
      <c r="A197" s="318"/>
      <c r="B197" s="215" t="s">
        <v>210</v>
      </c>
      <c r="C197" s="215">
        <v>8</v>
      </c>
      <c r="D197" s="228"/>
    </row>
    <row r="198" spans="1:4" x14ac:dyDescent="0.25">
      <c r="A198" s="318"/>
      <c r="B198" s="215" t="s">
        <v>209</v>
      </c>
      <c r="C198" s="215">
        <v>9</v>
      </c>
      <c r="D198" s="228"/>
    </row>
    <row r="199" spans="1:4" x14ac:dyDescent="0.25">
      <c r="A199" s="318"/>
      <c r="B199" s="215" t="s">
        <v>208</v>
      </c>
      <c r="C199" s="215">
        <v>10</v>
      </c>
      <c r="D199" s="228"/>
    </row>
    <row r="200" spans="1:4" x14ac:dyDescent="0.25">
      <c r="A200" s="318"/>
      <c r="B200" s="214" t="s">
        <v>207</v>
      </c>
      <c r="C200" s="214">
        <v>11</v>
      </c>
      <c r="D200" s="230"/>
    </row>
    <row r="201" spans="1:4" x14ac:dyDescent="0.25">
      <c r="A201" s="318"/>
      <c r="B201" s="214" t="s">
        <v>206</v>
      </c>
      <c r="C201" s="214">
        <v>12</v>
      </c>
      <c r="D201" s="230"/>
    </row>
    <row r="202" spans="1:4" x14ac:dyDescent="0.25">
      <c r="A202" s="318"/>
      <c r="B202" s="215" t="s">
        <v>205</v>
      </c>
      <c r="C202" s="215">
        <v>13</v>
      </c>
      <c r="D202" s="228"/>
    </row>
    <row r="203" spans="1:4" x14ac:dyDescent="0.25">
      <c r="A203" s="318"/>
      <c r="B203" s="215" t="s">
        <v>210</v>
      </c>
      <c r="C203" s="215">
        <v>14</v>
      </c>
      <c r="D203" s="228"/>
    </row>
    <row r="204" spans="1:4" x14ac:dyDescent="0.25">
      <c r="A204" s="318"/>
      <c r="B204" s="215" t="s">
        <v>210</v>
      </c>
      <c r="C204" s="215">
        <v>15</v>
      </c>
      <c r="D204" s="228"/>
    </row>
    <row r="205" spans="1:4" x14ac:dyDescent="0.25">
      <c r="A205" s="318"/>
      <c r="B205" s="215" t="s">
        <v>209</v>
      </c>
      <c r="C205" s="215">
        <v>16</v>
      </c>
      <c r="D205" s="228"/>
    </row>
    <row r="206" spans="1:4" x14ac:dyDescent="0.25">
      <c r="A206" s="318"/>
      <c r="B206" s="215" t="s">
        <v>208</v>
      </c>
      <c r="C206" s="215">
        <v>17</v>
      </c>
      <c r="D206" s="228"/>
    </row>
    <row r="207" spans="1:4" x14ac:dyDescent="0.25">
      <c r="A207" s="318"/>
      <c r="B207" s="214" t="s">
        <v>207</v>
      </c>
      <c r="C207" s="214">
        <v>18</v>
      </c>
      <c r="D207" s="230"/>
    </row>
    <row r="208" spans="1:4" x14ac:dyDescent="0.25">
      <c r="A208" s="318"/>
      <c r="B208" s="214" t="s">
        <v>206</v>
      </c>
      <c r="C208" s="214">
        <v>19</v>
      </c>
      <c r="D208" s="230"/>
    </row>
    <row r="209" spans="1:4" x14ac:dyDescent="0.25">
      <c r="A209" s="318"/>
      <c r="B209" s="215" t="s">
        <v>205</v>
      </c>
      <c r="C209" s="215">
        <v>20</v>
      </c>
      <c r="D209" s="228"/>
    </row>
    <row r="210" spans="1:4" x14ac:dyDescent="0.25">
      <c r="A210" s="318"/>
      <c r="B210" s="215" t="s">
        <v>210</v>
      </c>
      <c r="C210" s="215">
        <v>21</v>
      </c>
      <c r="D210" s="228"/>
    </row>
    <row r="211" spans="1:4" x14ac:dyDescent="0.25">
      <c r="A211" s="318"/>
      <c r="B211" s="215" t="s">
        <v>210</v>
      </c>
      <c r="C211" s="215">
        <v>22</v>
      </c>
      <c r="D211" s="228"/>
    </row>
    <row r="212" spans="1:4" x14ac:dyDescent="0.25">
      <c r="A212" s="318"/>
      <c r="B212" s="215" t="s">
        <v>209</v>
      </c>
      <c r="C212" s="215">
        <v>23</v>
      </c>
      <c r="D212" s="228"/>
    </row>
    <row r="213" spans="1:4" x14ac:dyDescent="0.25">
      <c r="A213" s="318"/>
      <c r="B213" s="215" t="s">
        <v>208</v>
      </c>
      <c r="C213" s="215">
        <v>24</v>
      </c>
      <c r="D213" s="228"/>
    </row>
    <row r="214" spans="1:4" x14ac:dyDescent="0.25">
      <c r="A214" s="318"/>
      <c r="B214" s="214" t="s">
        <v>207</v>
      </c>
      <c r="C214" s="214">
        <v>25</v>
      </c>
      <c r="D214" s="230"/>
    </row>
    <row r="215" spans="1:4" x14ac:dyDescent="0.25">
      <c r="A215" s="318"/>
      <c r="B215" s="214" t="s">
        <v>206</v>
      </c>
      <c r="C215" s="214">
        <v>26</v>
      </c>
      <c r="D215" s="230"/>
    </row>
    <row r="216" spans="1:4" x14ac:dyDescent="0.25">
      <c r="A216" s="318"/>
      <c r="B216" s="215" t="s">
        <v>205</v>
      </c>
      <c r="C216" s="215">
        <v>27</v>
      </c>
      <c r="D216" s="228"/>
    </row>
    <row r="217" spans="1:4" x14ac:dyDescent="0.25">
      <c r="A217" s="318"/>
      <c r="B217" s="215" t="s">
        <v>210</v>
      </c>
      <c r="C217" s="215">
        <v>28</v>
      </c>
      <c r="D217" s="228"/>
    </row>
    <row r="218" spans="1:4" x14ac:dyDescent="0.25">
      <c r="A218" s="318"/>
      <c r="B218" s="215" t="s">
        <v>210</v>
      </c>
      <c r="C218" s="215">
        <v>29</v>
      </c>
      <c r="D218" s="228"/>
    </row>
    <row r="219" spans="1:4" x14ac:dyDescent="0.25">
      <c r="A219" s="318"/>
      <c r="B219" s="215" t="s">
        <v>209</v>
      </c>
      <c r="C219" s="215">
        <v>30</v>
      </c>
      <c r="D219" s="228"/>
    </row>
    <row r="220" spans="1:4" ht="15.75" thickBot="1" x14ac:dyDescent="0.3">
      <c r="A220" s="319"/>
      <c r="B220" s="212" t="s">
        <v>208</v>
      </c>
      <c r="C220" s="212">
        <v>31</v>
      </c>
      <c r="D220" s="229"/>
    </row>
    <row r="221" spans="1:4" ht="27.95" customHeight="1" x14ac:dyDescent="0.25">
      <c r="A221" s="222"/>
      <c r="B221" s="220" t="s">
        <v>214</v>
      </c>
      <c r="C221" s="219"/>
      <c r="D221" s="218"/>
    </row>
    <row r="222" spans="1:4" ht="15" customHeight="1" x14ac:dyDescent="0.25">
      <c r="A222" s="318" t="s">
        <v>214</v>
      </c>
      <c r="B222" s="214" t="s">
        <v>207</v>
      </c>
      <c r="C222" s="214">
        <v>1</v>
      </c>
      <c r="D222" s="230"/>
    </row>
    <row r="223" spans="1:4" x14ac:dyDescent="0.25">
      <c r="A223" s="318"/>
      <c r="B223" s="214" t="s">
        <v>206</v>
      </c>
      <c r="C223" s="214">
        <v>2</v>
      </c>
      <c r="D223" s="230"/>
    </row>
    <row r="224" spans="1:4" x14ac:dyDescent="0.25">
      <c r="A224" s="318"/>
      <c r="B224" s="215" t="s">
        <v>205</v>
      </c>
      <c r="C224" s="215">
        <v>3</v>
      </c>
      <c r="D224" s="228"/>
    </row>
    <row r="225" spans="1:4" x14ac:dyDescent="0.25">
      <c r="A225" s="318"/>
      <c r="B225" s="215" t="s">
        <v>210</v>
      </c>
      <c r="C225" s="215">
        <v>4</v>
      </c>
      <c r="D225" s="228"/>
    </row>
    <row r="226" spans="1:4" x14ac:dyDescent="0.25">
      <c r="A226" s="318"/>
      <c r="B226" s="215" t="s">
        <v>210</v>
      </c>
      <c r="C226" s="215">
        <v>5</v>
      </c>
      <c r="D226" s="228"/>
    </row>
    <row r="227" spans="1:4" x14ac:dyDescent="0.25">
      <c r="A227" s="318"/>
      <c r="B227" s="215" t="s">
        <v>209</v>
      </c>
      <c r="C227" s="215">
        <v>6</v>
      </c>
      <c r="D227" s="228"/>
    </row>
    <row r="228" spans="1:4" x14ac:dyDescent="0.25">
      <c r="A228" s="318"/>
      <c r="B228" s="215" t="s">
        <v>208</v>
      </c>
      <c r="C228" s="215">
        <v>7</v>
      </c>
      <c r="D228" s="228"/>
    </row>
    <row r="229" spans="1:4" x14ac:dyDescent="0.25">
      <c r="A229" s="318"/>
      <c r="B229" s="214" t="s">
        <v>207</v>
      </c>
      <c r="C229" s="214">
        <v>8</v>
      </c>
      <c r="D229" s="230"/>
    </row>
    <row r="230" spans="1:4" x14ac:dyDescent="0.25">
      <c r="A230" s="318"/>
      <c r="B230" s="214" t="s">
        <v>206</v>
      </c>
      <c r="C230" s="214">
        <v>9</v>
      </c>
      <c r="D230" s="230"/>
    </row>
    <row r="231" spans="1:4" x14ac:dyDescent="0.25">
      <c r="A231" s="318"/>
      <c r="B231" s="214" t="s">
        <v>205</v>
      </c>
      <c r="C231" s="214">
        <v>10</v>
      </c>
      <c r="D231" s="230"/>
    </row>
    <row r="232" spans="1:4" x14ac:dyDescent="0.25">
      <c r="A232" s="318"/>
      <c r="B232" s="215" t="s">
        <v>210</v>
      </c>
      <c r="C232" s="215">
        <v>11</v>
      </c>
      <c r="D232" s="228"/>
    </row>
    <row r="233" spans="1:4" x14ac:dyDescent="0.25">
      <c r="A233" s="318"/>
      <c r="B233" s="215" t="s">
        <v>210</v>
      </c>
      <c r="C233" s="215">
        <v>12</v>
      </c>
      <c r="D233" s="228"/>
    </row>
    <row r="234" spans="1:4" x14ac:dyDescent="0.25">
      <c r="A234" s="318"/>
      <c r="B234" s="215" t="s">
        <v>209</v>
      </c>
      <c r="C234" s="215">
        <v>13</v>
      </c>
      <c r="D234" s="228"/>
    </row>
    <row r="235" spans="1:4" x14ac:dyDescent="0.25">
      <c r="A235" s="318"/>
      <c r="B235" s="215" t="s">
        <v>208</v>
      </c>
      <c r="C235" s="215">
        <v>14</v>
      </c>
      <c r="D235" s="228"/>
    </row>
    <row r="236" spans="1:4" x14ac:dyDescent="0.25">
      <c r="A236" s="318"/>
      <c r="B236" s="214" t="s">
        <v>207</v>
      </c>
      <c r="C236" s="214">
        <v>15</v>
      </c>
      <c r="D236" s="230"/>
    </row>
    <row r="237" spans="1:4" x14ac:dyDescent="0.25">
      <c r="A237" s="318"/>
      <c r="B237" s="214" t="s">
        <v>206</v>
      </c>
      <c r="C237" s="214">
        <v>16</v>
      </c>
      <c r="D237" s="230"/>
    </row>
    <row r="238" spans="1:4" x14ac:dyDescent="0.25">
      <c r="A238" s="318"/>
      <c r="B238" s="216" t="s">
        <v>205</v>
      </c>
      <c r="C238" s="216">
        <v>17</v>
      </c>
      <c r="D238" s="232"/>
    </row>
    <row r="239" spans="1:4" x14ac:dyDescent="0.25">
      <c r="A239" s="318"/>
      <c r="B239" s="216" t="s">
        <v>210</v>
      </c>
      <c r="C239" s="216">
        <v>18</v>
      </c>
      <c r="D239" s="232"/>
    </row>
    <row r="240" spans="1:4" x14ac:dyDescent="0.25">
      <c r="A240" s="318"/>
      <c r="B240" s="216" t="s">
        <v>210</v>
      </c>
      <c r="C240" s="216">
        <v>19</v>
      </c>
      <c r="D240" s="232"/>
    </row>
    <row r="241" spans="1:4" x14ac:dyDescent="0.25">
      <c r="A241" s="318"/>
      <c r="B241" s="216" t="s">
        <v>209</v>
      </c>
      <c r="C241" s="216">
        <v>20</v>
      </c>
      <c r="D241" s="232"/>
    </row>
    <row r="242" spans="1:4" x14ac:dyDescent="0.25">
      <c r="A242" s="318"/>
      <c r="B242" s="216" t="s">
        <v>208</v>
      </c>
      <c r="C242" s="216">
        <v>21</v>
      </c>
      <c r="D242" s="232"/>
    </row>
    <row r="243" spans="1:4" x14ac:dyDescent="0.25">
      <c r="A243" s="318"/>
      <c r="B243" s="214" t="s">
        <v>207</v>
      </c>
      <c r="C243" s="214">
        <v>22</v>
      </c>
      <c r="D243" s="230"/>
    </row>
    <row r="244" spans="1:4" x14ac:dyDescent="0.25">
      <c r="A244" s="318"/>
      <c r="B244" s="214" t="s">
        <v>206</v>
      </c>
      <c r="C244" s="214">
        <v>23</v>
      </c>
      <c r="D244" s="230"/>
    </row>
    <row r="245" spans="1:4" x14ac:dyDescent="0.25">
      <c r="A245" s="318"/>
      <c r="B245" s="216" t="s">
        <v>205</v>
      </c>
      <c r="C245" s="216">
        <v>24</v>
      </c>
      <c r="D245" s="232"/>
    </row>
    <row r="246" spans="1:4" x14ac:dyDescent="0.25">
      <c r="A246" s="318"/>
      <c r="B246" s="216" t="s">
        <v>210</v>
      </c>
      <c r="C246" s="216">
        <v>25</v>
      </c>
      <c r="D246" s="232"/>
    </row>
    <row r="247" spans="1:4" x14ac:dyDescent="0.25">
      <c r="A247" s="318"/>
      <c r="B247" s="216" t="s">
        <v>210</v>
      </c>
      <c r="C247" s="216">
        <v>26</v>
      </c>
      <c r="D247" s="232"/>
    </row>
    <row r="248" spans="1:4" x14ac:dyDescent="0.25">
      <c r="A248" s="318"/>
      <c r="B248" s="216" t="s">
        <v>209</v>
      </c>
      <c r="C248" s="216">
        <v>27</v>
      </c>
      <c r="D248" s="232"/>
    </row>
    <row r="249" spans="1:4" x14ac:dyDescent="0.25">
      <c r="A249" s="318"/>
      <c r="B249" s="216" t="s">
        <v>208</v>
      </c>
      <c r="C249" s="216">
        <v>28</v>
      </c>
      <c r="D249" s="232"/>
    </row>
    <row r="250" spans="1:4" x14ac:dyDescent="0.25">
      <c r="A250" s="318"/>
      <c r="B250" s="214" t="s">
        <v>207</v>
      </c>
      <c r="C250" s="214">
        <v>29</v>
      </c>
      <c r="D250" s="230"/>
    </row>
    <row r="251" spans="1:4" ht="15.75" thickBot="1" x14ac:dyDescent="0.3">
      <c r="A251" s="319"/>
      <c r="B251" s="223" t="s">
        <v>206</v>
      </c>
      <c r="C251" s="223">
        <v>30</v>
      </c>
      <c r="D251" s="231"/>
    </row>
    <row r="252" spans="1:4" ht="27.95" customHeight="1" x14ac:dyDescent="0.25">
      <c r="A252" s="222"/>
      <c r="B252" s="220" t="s">
        <v>213</v>
      </c>
      <c r="C252" s="234"/>
      <c r="D252" s="235"/>
    </row>
    <row r="253" spans="1:4" ht="15" customHeight="1" x14ac:dyDescent="0.25">
      <c r="A253" s="318" t="s">
        <v>213</v>
      </c>
      <c r="B253" s="214" t="s">
        <v>205</v>
      </c>
      <c r="C253" s="214">
        <v>1</v>
      </c>
      <c r="D253" s="230"/>
    </row>
    <row r="254" spans="1:4" x14ac:dyDescent="0.25">
      <c r="A254" s="318"/>
      <c r="B254" s="215" t="s">
        <v>210</v>
      </c>
      <c r="C254" s="215">
        <v>2</v>
      </c>
      <c r="D254" s="228"/>
    </row>
    <row r="255" spans="1:4" x14ac:dyDescent="0.25">
      <c r="A255" s="318"/>
      <c r="B255" s="215" t="s">
        <v>210</v>
      </c>
      <c r="C255" s="215">
        <v>3</v>
      </c>
      <c r="D255" s="228"/>
    </row>
    <row r="256" spans="1:4" x14ac:dyDescent="0.25">
      <c r="A256" s="318"/>
      <c r="B256" s="215" t="s">
        <v>209</v>
      </c>
      <c r="C256" s="215">
        <v>4</v>
      </c>
      <c r="D256" s="228"/>
    </row>
    <row r="257" spans="1:4" x14ac:dyDescent="0.25">
      <c r="A257" s="318"/>
      <c r="B257" s="215" t="s">
        <v>208</v>
      </c>
      <c r="C257" s="215">
        <v>5</v>
      </c>
      <c r="D257" s="228"/>
    </row>
    <row r="258" spans="1:4" x14ac:dyDescent="0.25">
      <c r="A258" s="318"/>
      <c r="B258" s="214" t="s">
        <v>207</v>
      </c>
      <c r="C258" s="214">
        <v>6</v>
      </c>
      <c r="D258" s="230"/>
    </row>
    <row r="259" spans="1:4" x14ac:dyDescent="0.25">
      <c r="A259" s="318"/>
      <c r="B259" s="214" t="s">
        <v>206</v>
      </c>
      <c r="C259" s="214">
        <v>7</v>
      </c>
      <c r="D259" s="230"/>
    </row>
    <row r="260" spans="1:4" x14ac:dyDescent="0.25">
      <c r="A260" s="318"/>
      <c r="B260" s="214" t="s">
        <v>205</v>
      </c>
      <c r="C260" s="214">
        <v>8</v>
      </c>
      <c r="D260" s="230"/>
    </row>
    <row r="261" spans="1:4" x14ac:dyDescent="0.25">
      <c r="A261" s="318"/>
      <c r="B261" s="215" t="s">
        <v>210</v>
      </c>
      <c r="C261" s="215">
        <v>9</v>
      </c>
      <c r="D261" s="228"/>
    </row>
    <row r="262" spans="1:4" x14ac:dyDescent="0.25">
      <c r="A262" s="318"/>
      <c r="B262" s="215" t="s">
        <v>210</v>
      </c>
      <c r="C262" s="215">
        <v>10</v>
      </c>
      <c r="D262" s="228"/>
    </row>
    <row r="263" spans="1:4" x14ac:dyDescent="0.25">
      <c r="A263" s="318"/>
      <c r="B263" s="215" t="s">
        <v>209</v>
      </c>
      <c r="C263" s="215">
        <v>11</v>
      </c>
      <c r="D263" s="228"/>
    </row>
    <row r="264" spans="1:4" x14ac:dyDescent="0.25">
      <c r="A264" s="318"/>
      <c r="B264" s="215" t="s">
        <v>208</v>
      </c>
      <c r="C264" s="215">
        <v>12</v>
      </c>
      <c r="D264" s="228"/>
    </row>
    <row r="265" spans="1:4" x14ac:dyDescent="0.25">
      <c r="A265" s="318"/>
      <c r="B265" s="214" t="s">
        <v>207</v>
      </c>
      <c r="C265" s="214">
        <v>13</v>
      </c>
      <c r="D265" s="230"/>
    </row>
    <row r="266" spans="1:4" x14ac:dyDescent="0.25">
      <c r="A266" s="318"/>
      <c r="B266" s="214" t="s">
        <v>206</v>
      </c>
      <c r="C266" s="214">
        <v>14</v>
      </c>
      <c r="D266" s="230"/>
    </row>
    <row r="267" spans="1:4" x14ac:dyDescent="0.25">
      <c r="A267" s="318"/>
      <c r="B267" s="215" t="s">
        <v>205</v>
      </c>
      <c r="C267" s="215">
        <v>15</v>
      </c>
      <c r="D267" s="228"/>
    </row>
    <row r="268" spans="1:4" x14ac:dyDescent="0.25">
      <c r="A268" s="318"/>
      <c r="B268" s="215" t="s">
        <v>210</v>
      </c>
      <c r="C268" s="215">
        <v>16</v>
      </c>
      <c r="D268" s="228"/>
    </row>
    <row r="269" spans="1:4" x14ac:dyDescent="0.25">
      <c r="A269" s="318"/>
      <c r="B269" s="215" t="s">
        <v>210</v>
      </c>
      <c r="C269" s="215">
        <v>17</v>
      </c>
      <c r="D269" s="228"/>
    </row>
    <row r="270" spans="1:4" x14ac:dyDescent="0.25">
      <c r="A270" s="318"/>
      <c r="B270" s="214" t="s">
        <v>209</v>
      </c>
      <c r="C270" s="214">
        <v>18</v>
      </c>
      <c r="D270" s="230"/>
    </row>
    <row r="271" spans="1:4" x14ac:dyDescent="0.25">
      <c r="A271" s="318"/>
      <c r="B271" s="216" t="s">
        <v>208</v>
      </c>
      <c r="C271" s="216">
        <v>19</v>
      </c>
      <c r="D271" s="230"/>
    </row>
    <row r="272" spans="1:4" x14ac:dyDescent="0.25">
      <c r="A272" s="318"/>
      <c r="B272" s="214" t="s">
        <v>207</v>
      </c>
      <c r="C272" s="214">
        <v>20</v>
      </c>
      <c r="D272" s="230"/>
    </row>
    <row r="273" spans="1:4" x14ac:dyDescent="0.25">
      <c r="A273" s="318"/>
      <c r="B273" s="214" t="s">
        <v>206</v>
      </c>
      <c r="C273" s="214">
        <v>21</v>
      </c>
      <c r="D273" s="230"/>
    </row>
    <row r="274" spans="1:4" x14ac:dyDescent="0.25">
      <c r="A274" s="318"/>
      <c r="B274" s="215" t="s">
        <v>205</v>
      </c>
      <c r="C274" s="215">
        <v>22</v>
      </c>
      <c r="D274" s="228"/>
    </row>
    <row r="275" spans="1:4" x14ac:dyDescent="0.25">
      <c r="A275" s="318"/>
      <c r="B275" s="215" t="s">
        <v>210</v>
      </c>
      <c r="C275" s="215">
        <v>23</v>
      </c>
      <c r="D275" s="228"/>
    </row>
    <row r="276" spans="1:4" x14ac:dyDescent="0.25">
      <c r="A276" s="318"/>
      <c r="B276" s="215" t="s">
        <v>210</v>
      </c>
      <c r="C276" s="215">
        <v>24</v>
      </c>
      <c r="D276" s="228"/>
    </row>
    <row r="277" spans="1:4" x14ac:dyDescent="0.25">
      <c r="A277" s="318"/>
      <c r="B277" s="215" t="s">
        <v>209</v>
      </c>
      <c r="C277" s="215">
        <v>25</v>
      </c>
      <c r="D277" s="228"/>
    </row>
    <row r="278" spans="1:4" x14ac:dyDescent="0.25">
      <c r="A278" s="318"/>
      <c r="B278" s="215" t="s">
        <v>208</v>
      </c>
      <c r="C278" s="215">
        <v>26</v>
      </c>
      <c r="D278" s="228"/>
    </row>
    <row r="279" spans="1:4" x14ac:dyDescent="0.25">
      <c r="A279" s="318"/>
      <c r="B279" s="214" t="s">
        <v>207</v>
      </c>
      <c r="C279" s="214">
        <v>27</v>
      </c>
      <c r="D279" s="230"/>
    </row>
    <row r="280" spans="1:4" x14ac:dyDescent="0.25">
      <c r="A280" s="318"/>
      <c r="B280" s="214" t="s">
        <v>206</v>
      </c>
      <c r="C280" s="214">
        <v>28</v>
      </c>
      <c r="D280" s="230"/>
    </row>
    <row r="281" spans="1:4" x14ac:dyDescent="0.25">
      <c r="A281" s="318"/>
      <c r="B281" s="214" t="s">
        <v>205</v>
      </c>
      <c r="C281" s="214">
        <v>29</v>
      </c>
      <c r="D281" s="230"/>
    </row>
    <row r="282" spans="1:4" x14ac:dyDescent="0.25">
      <c r="A282" s="318"/>
      <c r="B282" s="215" t="s">
        <v>210</v>
      </c>
      <c r="C282" s="215">
        <v>30</v>
      </c>
      <c r="D282" s="228"/>
    </row>
    <row r="283" spans="1:4" ht="15.75" thickBot="1" x14ac:dyDescent="0.3">
      <c r="A283" s="319"/>
      <c r="B283" s="212" t="s">
        <v>210</v>
      </c>
      <c r="C283" s="212">
        <v>31</v>
      </c>
      <c r="D283" s="229"/>
    </row>
    <row r="284" spans="1:4" ht="27.95" customHeight="1" x14ac:dyDescent="0.25">
      <c r="A284" s="222"/>
      <c r="B284" s="220" t="s">
        <v>212</v>
      </c>
      <c r="C284" s="234"/>
      <c r="D284" s="235"/>
    </row>
    <row r="285" spans="1:4" ht="15" customHeight="1" x14ac:dyDescent="0.25">
      <c r="A285" s="318" t="s">
        <v>212</v>
      </c>
      <c r="B285" s="215" t="s">
        <v>209</v>
      </c>
      <c r="C285" s="215">
        <v>1</v>
      </c>
      <c r="D285" s="228"/>
    </row>
    <row r="286" spans="1:4" x14ac:dyDescent="0.25">
      <c r="A286" s="318"/>
      <c r="B286" s="215" t="s">
        <v>208</v>
      </c>
      <c r="C286" s="215">
        <v>2</v>
      </c>
      <c r="D286" s="228"/>
    </row>
    <row r="287" spans="1:4" x14ac:dyDescent="0.25">
      <c r="A287" s="318"/>
      <c r="B287" s="214" t="s">
        <v>207</v>
      </c>
      <c r="C287" s="214">
        <v>3</v>
      </c>
      <c r="D287" s="230"/>
    </row>
    <row r="288" spans="1:4" x14ac:dyDescent="0.25">
      <c r="A288" s="318"/>
      <c r="B288" s="214" t="s">
        <v>206</v>
      </c>
      <c r="C288" s="214">
        <v>4</v>
      </c>
      <c r="D288" s="230"/>
    </row>
    <row r="289" spans="1:4" x14ac:dyDescent="0.25">
      <c r="A289" s="318"/>
      <c r="B289" s="215" t="s">
        <v>205</v>
      </c>
      <c r="C289" s="215">
        <v>5</v>
      </c>
      <c r="D289" s="228"/>
    </row>
    <row r="290" spans="1:4" x14ac:dyDescent="0.25">
      <c r="A290" s="318"/>
      <c r="B290" s="215" t="s">
        <v>210</v>
      </c>
      <c r="C290" s="215">
        <v>6</v>
      </c>
      <c r="D290" s="228"/>
    </row>
    <row r="291" spans="1:4" x14ac:dyDescent="0.25">
      <c r="A291" s="318"/>
      <c r="B291" s="215" t="s">
        <v>210</v>
      </c>
      <c r="C291" s="215">
        <v>7</v>
      </c>
      <c r="D291" s="228"/>
    </row>
    <row r="292" spans="1:4" x14ac:dyDescent="0.25">
      <c r="A292" s="318"/>
      <c r="B292" s="215" t="s">
        <v>209</v>
      </c>
      <c r="C292" s="215">
        <v>8</v>
      </c>
      <c r="D292" s="228"/>
    </row>
    <row r="293" spans="1:4" x14ac:dyDescent="0.25">
      <c r="A293" s="318"/>
      <c r="B293" s="215" t="s">
        <v>208</v>
      </c>
      <c r="C293" s="215">
        <v>9</v>
      </c>
      <c r="D293" s="228"/>
    </row>
    <row r="294" spans="1:4" x14ac:dyDescent="0.25">
      <c r="A294" s="318"/>
      <c r="B294" s="214" t="s">
        <v>207</v>
      </c>
      <c r="C294" s="214">
        <v>10</v>
      </c>
      <c r="D294" s="230"/>
    </row>
    <row r="295" spans="1:4" x14ac:dyDescent="0.25">
      <c r="A295" s="318"/>
      <c r="B295" s="214" t="s">
        <v>206</v>
      </c>
      <c r="C295" s="214">
        <v>11</v>
      </c>
      <c r="D295" s="230"/>
    </row>
    <row r="296" spans="1:4" x14ac:dyDescent="0.25">
      <c r="A296" s="318"/>
      <c r="B296" s="215" t="s">
        <v>205</v>
      </c>
      <c r="C296" s="215">
        <v>12</v>
      </c>
      <c r="D296" s="228"/>
    </row>
    <row r="297" spans="1:4" x14ac:dyDescent="0.25">
      <c r="A297" s="318"/>
      <c r="B297" s="215" t="s">
        <v>210</v>
      </c>
      <c r="C297" s="215">
        <v>13</v>
      </c>
      <c r="D297" s="228"/>
    </row>
    <row r="298" spans="1:4" x14ac:dyDescent="0.25">
      <c r="A298" s="318"/>
      <c r="B298" s="215" t="s">
        <v>210</v>
      </c>
      <c r="C298" s="215">
        <v>14</v>
      </c>
      <c r="D298" s="228"/>
    </row>
    <row r="299" spans="1:4" x14ac:dyDescent="0.25">
      <c r="A299" s="318"/>
      <c r="B299" s="215" t="s">
        <v>209</v>
      </c>
      <c r="C299" s="215">
        <v>15</v>
      </c>
      <c r="D299" s="228"/>
    </row>
    <row r="300" spans="1:4" x14ac:dyDescent="0.25">
      <c r="A300" s="318"/>
      <c r="B300" s="215" t="s">
        <v>208</v>
      </c>
      <c r="C300" s="215">
        <v>16</v>
      </c>
      <c r="D300" s="228"/>
    </row>
    <row r="301" spans="1:4" x14ac:dyDescent="0.25">
      <c r="A301" s="318"/>
      <c r="B301" s="214" t="s">
        <v>207</v>
      </c>
      <c r="C301" s="214">
        <v>17</v>
      </c>
      <c r="D301" s="230"/>
    </row>
    <row r="302" spans="1:4" x14ac:dyDescent="0.25">
      <c r="A302" s="318"/>
      <c r="B302" s="214" t="s">
        <v>206</v>
      </c>
      <c r="C302" s="214">
        <v>18</v>
      </c>
      <c r="D302" s="230"/>
    </row>
    <row r="303" spans="1:4" x14ac:dyDescent="0.25">
      <c r="A303" s="318"/>
      <c r="B303" s="215" t="s">
        <v>205</v>
      </c>
      <c r="C303" s="215">
        <v>19</v>
      </c>
      <c r="D303" s="228"/>
    </row>
    <row r="304" spans="1:4" x14ac:dyDescent="0.25">
      <c r="A304" s="318"/>
      <c r="B304" s="215" t="s">
        <v>210</v>
      </c>
      <c r="C304" s="215">
        <v>20</v>
      </c>
      <c r="D304" s="228"/>
    </row>
    <row r="305" spans="1:4" x14ac:dyDescent="0.25">
      <c r="A305" s="318"/>
      <c r="B305" s="215" t="s">
        <v>210</v>
      </c>
      <c r="C305" s="215">
        <v>21</v>
      </c>
      <c r="D305" s="228"/>
    </row>
    <row r="306" spans="1:4" x14ac:dyDescent="0.25">
      <c r="A306" s="318"/>
      <c r="B306" s="215" t="s">
        <v>209</v>
      </c>
      <c r="C306" s="215">
        <v>22</v>
      </c>
      <c r="D306" s="228"/>
    </row>
    <row r="307" spans="1:4" x14ac:dyDescent="0.25">
      <c r="A307" s="318"/>
      <c r="B307" s="215" t="s">
        <v>208</v>
      </c>
      <c r="C307" s="215">
        <v>23</v>
      </c>
      <c r="D307" s="228"/>
    </row>
    <row r="308" spans="1:4" x14ac:dyDescent="0.25">
      <c r="A308" s="318"/>
      <c r="B308" s="214" t="s">
        <v>207</v>
      </c>
      <c r="C308" s="214">
        <v>24</v>
      </c>
      <c r="D308" s="230"/>
    </row>
    <row r="309" spans="1:4" x14ac:dyDescent="0.25">
      <c r="A309" s="318"/>
      <c r="B309" s="214" t="s">
        <v>206</v>
      </c>
      <c r="C309" s="214">
        <v>25</v>
      </c>
      <c r="D309" s="230"/>
    </row>
    <row r="310" spans="1:4" x14ac:dyDescent="0.25">
      <c r="A310" s="318"/>
      <c r="B310" s="215" t="s">
        <v>205</v>
      </c>
      <c r="C310" s="215">
        <v>26</v>
      </c>
      <c r="D310" s="228"/>
    </row>
    <row r="311" spans="1:4" x14ac:dyDescent="0.25">
      <c r="A311" s="318"/>
      <c r="B311" s="215" t="s">
        <v>210</v>
      </c>
      <c r="C311" s="215">
        <v>27</v>
      </c>
      <c r="D311" s="228"/>
    </row>
    <row r="312" spans="1:4" x14ac:dyDescent="0.25">
      <c r="A312" s="318"/>
      <c r="B312" s="215" t="s">
        <v>210</v>
      </c>
      <c r="C312" s="215">
        <v>28</v>
      </c>
      <c r="D312" s="228"/>
    </row>
    <row r="313" spans="1:4" x14ac:dyDescent="0.25">
      <c r="A313" s="318"/>
      <c r="B313" s="215" t="s">
        <v>209</v>
      </c>
      <c r="C313" s="215">
        <v>29</v>
      </c>
      <c r="D313" s="228"/>
    </row>
    <row r="314" spans="1:4" ht="15.75" thickBot="1" x14ac:dyDescent="0.3">
      <c r="A314" s="319"/>
      <c r="B314" s="212" t="s">
        <v>208</v>
      </c>
      <c r="C314" s="212">
        <v>30</v>
      </c>
      <c r="D314" s="229"/>
    </row>
    <row r="315" spans="1:4" s="217" customFormat="1" ht="27.95" customHeight="1" x14ac:dyDescent="0.25">
      <c r="A315" s="221"/>
      <c r="B315" s="220" t="s">
        <v>211</v>
      </c>
      <c r="C315" s="219"/>
      <c r="D315" s="218"/>
    </row>
    <row r="316" spans="1:4" x14ac:dyDescent="0.25">
      <c r="A316" s="318" t="s">
        <v>211</v>
      </c>
      <c r="B316" s="214" t="s">
        <v>207</v>
      </c>
      <c r="C316" s="214">
        <v>1</v>
      </c>
      <c r="D316" s="230"/>
    </row>
    <row r="317" spans="1:4" x14ac:dyDescent="0.25">
      <c r="A317" s="318"/>
      <c r="B317" s="214" t="s">
        <v>206</v>
      </c>
      <c r="C317" s="214">
        <v>2</v>
      </c>
      <c r="D317" s="230"/>
    </row>
    <row r="318" spans="1:4" x14ac:dyDescent="0.25">
      <c r="A318" s="318"/>
      <c r="B318" s="215" t="s">
        <v>205</v>
      </c>
      <c r="C318" s="215">
        <v>3</v>
      </c>
      <c r="D318" s="228"/>
    </row>
    <row r="319" spans="1:4" x14ac:dyDescent="0.25">
      <c r="A319" s="318"/>
      <c r="B319" s="215" t="s">
        <v>210</v>
      </c>
      <c r="C319" s="215">
        <v>4</v>
      </c>
      <c r="D319" s="228"/>
    </row>
    <row r="320" spans="1:4" x14ac:dyDescent="0.25">
      <c r="A320" s="318"/>
      <c r="B320" s="215" t="s">
        <v>210</v>
      </c>
      <c r="C320" s="215">
        <v>5</v>
      </c>
      <c r="D320" s="228"/>
    </row>
    <row r="321" spans="1:4" x14ac:dyDescent="0.25">
      <c r="A321" s="318"/>
      <c r="B321" s="215" t="s">
        <v>209</v>
      </c>
      <c r="C321" s="215">
        <v>6</v>
      </c>
      <c r="D321" s="228"/>
    </row>
    <row r="322" spans="1:4" x14ac:dyDescent="0.25">
      <c r="A322" s="318"/>
      <c r="B322" s="215" t="s">
        <v>208</v>
      </c>
      <c r="C322" s="215">
        <v>7</v>
      </c>
      <c r="D322" s="228"/>
    </row>
    <row r="323" spans="1:4" x14ac:dyDescent="0.25">
      <c r="A323" s="318"/>
      <c r="B323" s="214" t="s">
        <v>207</v>
      </c>
      <c r="C323" s="214">
        <v>8</v>
      </c>
      <c r="D323" s="230"/>
    </row>
    <row r="324" spans="1:4" x14ac:dyDescent="0.25">
      <c r="A324" s="318"/>
      <c r="B324" s="214" t="s">
        <v>206</v>
      </c>
      <c r="C324" s="214">
        <v>9</v>
      </c>
      <c r="D324" s="230"/>
    </row>
    <row r="325" spans="1:4" x14ac:dyDescent="0.25">
      <c r="A325" s="318"/>
      <c r="B325" s="216" t="s">
        <v>205</v>
      </c>
      <c r="C325" s="216">
        <v>10</v>
      </c>
      <c r="D325" s="232"/>
    </row>
    <row r="326" spans="1:4" x14ac:dyDescent="0.25">
      <c r="A326" s="318"/>
      <c r="B326" s="216" t="s">
        <v>210</v>
      </c>
      <c r="C326" s="216">
        <v>11</v>
      </c>
      <c r="D326" s="232"/>
    </row>
    <row r="327" spans="1:4" x14ac:dyDescent="0.25">
      <c r="A327" s="318"/>
      <c r="B327" s="216" t="s">
        <v>210</v>
      </c>
      <c r="C327" s="216">
        <v>12</v>
      </c>
      <c r="D327" s="232"/>
    </row>
    <row r="328" spans="1:4" x14ac:dyDescent="0.25">
      <c r="A328" s="318"/>
      <c r="B328" s="216" t="s">
        <v>209</v>
      </c>
      <c r="C328" s="216">
        <v>13</v>
      </c>
      <c r="D328" s="232"/>
    </row>
    <row r="329" spans="1:4" x14ac:dyDescent="0.25">
      <c r="A329" s="318"/>
      <c r="B329" s="214" t="s">
        <v>208</v>
      </c>
      <c r="C329" s="214">
        <v>14</v>
      </c>
      <c r="D329" s="230"/>
    </row>
    <row r="330" spans="1:4" x14ac:dyDescent="0.25">
      <c r="A330" s="318"/>
      <c r="B330" s="214" t="s">
        <v>207</v>
      </c>
      <c r="C330" s="214">
        <v>15</v>
      </c>
      <c r="D330" s="230"/>
    </row>
    <row r="331" spans="1:4" x14ac:dyDescent="0.25">
      <c r="A331" s="318"/>
      <c r="B331" s="214" t="s">
        <v>206</v>
      </c>
      <c r="C331" s="214">
        <v>16</v>
      </c>
      <c r="D331" s="230"/>
    </row>
    <row r="332" spans="1:4" x14ac:dyDescent="0.25">
      <c r="A332" s="318"/>
      <c r="B332" s="216" t="s">
        <v>205</v>
      </c>
      <c r="C332" s="216">
        <v>17</v>
      </c>
      <c r="D332" s="232"/>
    </row>
    <row r="333" spans="1:4" x14ac:dyDescent="0.25">
      <c r="A333" s="318"/>
      <c r="B333" s="216" t="s">
        <v>210</v>
      </c>
      <c r="C333" s="216">
        <v>18</v>
      </c>
      <c r="D333" s="232"/>
    </row>
    <row r="334" spans="1:4" x14ac:dyDescent="0.25">
      <c r="A334" s="318"/>
      <c r="B334" s="216" t="s">
        <v>210</v>
      </c>
      <c r="C334" s="216">
        <v>19</v>
      </c>
      <c r="D334" s="232"/>
    </row>
    <row r="335" spans="1:4" x14ac:dyDescent="0.25">
      <c r="A335" s="318"/>
      <c r="B335" s="216" t="s">
        <v>209</v>
      </c>
      <c r="C335" s="216">
        <v>20</v>
      </c>
      <c r="D335" s="232"/>
    </row>
    <row r="336" spans="1:4" x14ac:dyDescent="0.25">
      <c r="A336" s="318"/>
      <c r="B336" s="216" t="s">
        <v>208</v>
      </c>
      <c r="C336" s="216">
        <v>21</v>
      </c>
      <c r="D336" s="232"/>
    </row>
    <row r="337" spans="1:4" x14ac:dyDescent="0.25">
      <c r="A337" s="318"/>
      <c r="B337" s="214" t="s">
        <v>207</v>
      </c>
      <c r="C337" s="214">
        <v>22</v>
      </c>
      <c r="D337" s="230"/>
    </row>
    <row r="338" spans="1:4" x14ac:dyDescent="0.25">
      <c r="A338" s="318"/>
      <c r="B338" s="214" t="s">
        <v>206</v>
      </c>
      <c r="C338" s="214">
        <v>23</v>
      </c>
      <c r="D338" s="230"/>
    </row>
    <row r="339" spans="1:4" x14ac:dyDescent="0.25">
      <c r="A339" s="318"/>
      <c r="B339" s="216" t="s">
        <v>205</v>
      </c>
      <c r="C339" s="216">
        <v>24</v>
      </c>
      <c r="D339" s="232"/>
    </row>
    <row r="340" spans="1:4" x14ac:dyDescent="0.25">
      <c r="A340" s="318"/>
      <c r="B340" s="216" t="s">
        <v>210</v>
      </c>
      <c r="C340" s="216">
        <v>25</v>
      </c>
      <c r="D340" s="232"/>
    </row>
    <row r="341" spans="1:4" x14ac:dyDescent="0.25">
      <c r="A341" s="318"/>
      <c r="B341" s="216" t="s">
        <v>210</v>
      </c>
      <c r="C341" s="216">
        <v>26</v>
      </c>
      <c r="D341" s="232"/>
    </row>
    <row r="342" spans="1:4" x14ac:dyDescent="0.25">
      <c r="A342" s="318"/>
      <c r="B342" s="216" t="s">
        <v>209</v>
      </c>
      <c r="C342" s="216">
        <v>27</v>
      </c>
      <c r="D342" s="232"/>
    </row>
    <row r="343" spans="1:4" x14ac:dyDescent="0.25">
      <c r="A343" s="318"/>
      <c r="B343" s="216" t="s">
        <v>208</v>
      </c>
      <c r="C343" s="216">
        <v>28</v>
      </c>
      <c r="D343" s="232"/>
    </row>
    <row r="344" spans="1:4" x14ac:dyDescent="0.25">
      <c r="A344" s="318"/>
      <c r="B344" s="214" t="s">
        <v>207</v>
      </c>
      <c r="C344" s="214">
        <v>29</v>
      </c>
      <c r="D344" s="230"/>
    </row>
    <row r="345" spans="1:4" x14ac:dyDescent="0.25">
      <c r="A345" s="318"/>
      <c r="B345" s="214" t="s">
        <v>206</v>
      </c>
      <c r="C345" s="214">
        <v>30</v>
      </c>
      <c r="D345" s="230"/>
    </row>
    <row r="346" spans="1:4" ht="15.75" thickBot="1" x14ac:dyDescent="0.3">
      <c r="A346" s="319"/>
      <c r="B346" s="213" t="s">
        <v>205</v>
      </c>
      <c r="C346" s="213">
        <v>31</v>
      </c>
      <c r="D346" s="233"/>
    </row>
  </sheetData>
  <sheetProtection formatCells="0" formatColumns="0" formatRows="0" insertColumns="0" insertRows="0" insertHyperlinks="0" deleteColumns="0" deleteRows="0" sort="0" autoFilter="0" pivotTables="0"/>
  <mergeCells count="12">
    <mergeCell ref="A97:A127"/>
    <mergeCell ref="A3:A32"/>
    <mergeCell ref="A285:A314"/>
    <mergeCell ref="A316:A346"/>
    <mergeCell ref="A1:D1"/>
    <mergeCell ref="A222:A251"/>
    <mergeCell ref="A253:A283"/>
    <mergeCell ref="A129:A159"/>
    <mergeCell ref="A161:A188"/>
    <mergeCell ref="A190:A220"/>
    <mergeCell ref="A34:A64"/>
    <mergeCell ref="A66:A95"/>
  </mergeCells>
  <printOptions horizontalCentered="1"/>
  <pageMargins left="0.4" right="0.4" top="0.4" bottom="0.4" header="0.3" footer="0.3"/>
  <pageSetup paperSize="9" fitToHeight="0" pageOrder="overThenDown" orientation="landscape"/>
  <headerFooter alignWithMargins="0"/>
  <rowBreaks count="10" manualBreakCount="10">
    <brk id="32" max="16383" man="1"/>
    <brk id="64" max="16383" man="1"/>
    <brk id="95" max="16383" man="1"/>
    <brk id="127" max="16383" man="1"/>
    <brk id="159" max="16383" man="1"/>
    <brk id="188" max="16383" man="1"/>
    <brk id="220" max="16383" man="1"/>
    <brk id="251" max="16383" man="1"/>
    <brk id="283" max="16383" man="1"/>
    <brk id="314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PROJETS 22-23</vt:lpstr>
      <vt:lpstr>FICHES SYNTHESE</vt:lpstr>
      <vt:lpstr>PLANNING SAISON 22-23</vt:lpstr>
      <vt:lpstr>'FICHES SYNTHESE'!Zone_d_impression</vt:lpstr>
      <vt:lpstr>'PLANNING SAISON 22-23'!Zone_d_impression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TO-DAC CRR Médiation Culturelle Allano M.</dc:creator>
  <cp:lastModifiedBy>MORGAN ALLANO</cp:lastModifiedBy>
  <cp:lastPrinted>2022-06-03T10:40:20Z</cp:lastPrinted>
  <dcterms:created xsi:type="dcterms:W3CDTF">2022-05-25T12:32:17Z</dcterms:created>
  <dcterms:modified xsi:type="dcterms:W3CDTF">2022-06-03T13:28:50Z</dcterms:modified>
</cp:coreProperties>
</file>