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15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xr:revisionPtr revIDLastSave="0" documentId="8_{B2CE035D-144D-4054-AE64-3EFA7955490B}" xr6:coauthVersionLast="47" xr6:coauthVersionMax="47" xr10:uidLastSave="{00000000-0000-0000-0000-000000000000}"/>
  <bookViews>
    <workbookView xWindow="555" yWindow="555" windowWidth="25035" windowHeight="14175" tabRatio="500" xr2:uid="{00000000-000D-0000-FFFF-FFFF00000000}"/>
  </bookViews>
  <sheets>
    <sheet name="Feuil2" sheetId="3" r:id="rId1"/>
  </sheets>
  <definedNames>
    <definedName name="Tranches">#REF!</definedName>
  </definedNames>
  <calcPr calcId="191028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17" i="3" l="1" a="1"/>
  <c r="F117" i="3"/>
  <c r="I259" i="3"/>
  <c r="H259" i="3"/>
  <c r="G259" i="3"/>
  <c r="F259" i="3"/>
  <c r="E259" i="3"/>
  <c r="D259" i="3"/>
  <c r="H245" i="3"/>
  <c r="G245" i="3"/>
  <c r="F245" i="3"/>
  <c r="E245" i="3"/>
  <c r="D245" i="3"/>
  <c r="C245" i="3"/>
  <c r="H241" i="3"/>
  <c r="G241" i="3"/>
  <c r="F241" i="3"/>
  <c r="E241" i="3"/>
  <c r="C241" i="3"/>
  <c r="D241" i="3" s="1"/>
  <c r="H240" i="3"/>
  <c r="G240" i="3"/>
  <c r="F240" i="3"/>
  <c r="E240" i="3"/>
  <c r="C240" i="3"/>
  <c r="D240" i="3" s="1"/>
  <c r="H239" i="3"/>
  <c r="G239" i="3"/>
  <c r="F239" i="3"/>
  <c r="E239" i="3"/>
  <c r="C239" i="3"/>
  <c r="D239" i="3" s="1"/>
  <c r="H238" i="3"/>
  <c r="G238" i="3"/>
  <c r="F238" i="3"/>
  <c r="E238" i="3"/>
  <c r="C238" i="3"/>
  <c r="D238" i="3" s="1"/>
  <c r="H237" i="3"/>
  <c r="G237" i="3"/>
  <c r="F237" i="3"/>
  <c r="E237" i="3"/>
  <c r="C237" i="3"/>
  <c r="D237" i="3" s="1"/>
  <c r="H236" i="3"/>
  <c r="G236" i="3"/>
  <c r="F236" i="3"/>
  <c r="E236" i="3"/>
  <c r="C236" i="3"/>
  <c r="D236" i="3" s="1"/>
  <c r="H235" i="3"/>
  <c r="G235" i="3"/>
  <c r="F235" i="3"/>
  <c r="E235" i="3"/>
  <c r="C235" i="3"/>
  <c r="D235" i="3" s="1"/>
  <c r="H234" i="3"/>
  <c r="G234" i="3"/>
  <c r="F234" i="3"/>
  <c r="E234" i="3"/>
  <c r="C234" i="3"/>
  <c r="D234" i="3" s="1"/>
  <c r="H233" i="3"/>
  <c r="G233" i="3"/>
  <c r="F233" i="3"/>
  <c r="E233" i="3"/>
  <c r="C233" i="3"/>
  <c r="D233" i="3" s="1"/>
  <c r="H232" i="3"/>
  <c r="G232" i="3"/>
  <c r="F232" i="3"/>
  <c r="E232" i="3"/>
  <c r="C232" i="3"/>
  <c r="D232" i="3" s="1"/>
  <c r="H231" i="3"/>
  <c r="G231" i="3"/>
  <c r="F231" i="3"/>
  <c r="E231" i="3"/>
  <c r="C231" i="3"/>
  <c r="D231" i="3" s="1"/>
  <c r="H230" i="3"/>
  <c r="G230" i="3"/>
  <c r="F230" i="3"/>
  <c r="E230" i="3"/>
  <c r="C230" i="3"/>
  <c r="D230" i="3" s="1"/>
  <c r="P47" i="3"/>
  <c r="J66" i="3"/>
  <c r="I66" i="3"/>
  <c r="H66" i="3"/>
  <c r="G66" i="3"/>
  <c r="F66" i="3"/>
  <c r="E66" i="3"/>
  <c r="I52" i="3"/>
  <c r="H52" i="3"/>
  <c r="G52" i="3"/>
  <c r="F52" i="3"/>
  <c r="E52" i="3"/>
  <c r="D52" i="3"/>
  <c r="I38" i="3"/>
  <c r="I39" i="3"/>
  <c r="I40" i="3"/>
  <c r="I41" i="3"/>
  <c r="I42" i="3"/>
  <c r="I43" i="3"/>
  <c r="I44" i="3"/>
  <c r="I45" i="3"/>
  <c r="I46" i="3"/>
  <c r="I47" i="3"/>
  <c r="I48" i="3"/>
  <c r="H38" i="3"/>
  <c r="H39" i="3"/>
  <c r="H40" i="3"/>
  <c r="H41" i="3"/>
  <c r="H42" i="3"/>
  <c r="H43" i="3"/>
  <c r="H44" i="3"/>
  <c r="H45" i="3"/>
  <c r="H46" i="3"/>
  <c r="H47" i="3"/>
  <c r="H48" i="3"/>
  <c r="G38" i="3"/>
  <c r="G39" i="3"/>
  <c r="G40" i="3"/>
  <c r="G41" i="3"/>
  <c r="G42" i="3"/>
  <c r="G43" i="3"/>
  <c r="G44" i="3"/>
  <c r="G45" i="3"/>
  <c r="G46" i="3"/>
  <c r="G47" i="3"/>
  <c r="G48" i="3"/>
  <c r="F38" i="3"/>
  <c r="F39" i="3"/>
  <c r="F40" i="3"/>
  <c r="F41" i="3"/>
  <c r="F42" i="3"/>
  <c r="F43" i="3"/>
  <c r="F44" i="3"/>
  <c r="F45" i="3"/>
  <c r="F46" i="3"/>
  <c r="F47" i="3"/>
  <c r="F48" i="3"/>
  <c r="D38" i="3"/>
  <c r="E38" i="3" s="1"/>
  <c r="P38" i="3" s="1"/>
  <c r="D39" i="3"/>
  <c r="E39" i="3" s="1"/>
  <c r="P39" i="3" s="1"/>
  <c r="D40" i="3"/>
  <c r="E40" i="3" s="1"/>
  <c r="P40" i="3" s="1"/>
  <c r="D41" i="3"/>
  <c r="E41" i="3" s="1"/>
  <c r="P41" i="3" s="1"/>
  <c r="D42" i="3"/>
  <c r="E42" i="3" s="1"/>
  <c r="P42" i="3" s="1"/>
  <c r="D43" i="3"/>
  <c r="E43" i="3" s="1"/>
  <c r="P43" i="3" s="1"/>
  <c r="D44" i="3"/>
  <c r="E44" i="3" s="1"/>
  <c r="P44" i="3" s="1"/>
  <c r="D45" i="3"/>
  <c r="E45" i="3" s="1"/>
  <c r="P45" i="3" s="1"/>
  <c r="D46" i="3"/>
  <c r="E46" i="3" s="1"/>
  <c r="P46" i="3" s="1"/>
  <c r="D47" i="3"/>
  <c r="E47" i="3" s="1"/>
  <c r="D48" i="3"/>
  <c r="E48" i="3" s="1"/>
  <c r="P48" i="3" s="1"/>
  <c r="I37" i="3"/>
  <c r="H37" i="3"/>
  <c r="G37" i="3"/>
  <c r="F37" i="3"/>
  <c r="D37" i="3"/>
  <c r="E37" i="3" s="1"/>
  <c r="P37" i="3" s="1"/>
  <c r="G117" i="3" l="1"/>
  <c r="H117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<sst xmlns="http://schemas.openxmlformats.org/spreadsheetml/2006/main" count="138" uniqueCount="50">
  <si>
    <t>Affiches A3</t>
  </si>
  <si>
    <t>Papier (g)</t>
  </si>
  <si>
    <t>Coût</t>
  </si>
  <si>
    <t>SRA3</t>
  </si>
  <si>
    <t>A3</t>
  </si>
  <si>
    <t>A4</t>
  </si>
  <si>
    <t>A5</t>
  </si>
  <si>
    <t>A6</t>
  </si>
  <si>
    <t>carte de visite</t>
  </si>
  <si>
    <t>Grammage</t>
  </si>
  <si>
    <t>Quantité</t>
  </si>
  <si>
    <t>Prix HT</t>
  </si>
  <si>
    <t>Prix TTC</t>
  </si>
  <si>
    <t>Canon</t>
  </si>
  <si>
    <t>Coupe</t>
  </si>
  <si>
    <t>Prise en charge</t>
  </si>
  <si>
    <t>Emballage</t>
  </si>
  <si>
    <t>taxe de base</t>
  </si>
  <si>
    <t>Article</t>
  </si>
  <si>
    <t>Format</t>
  </si>
  <si>
    <t>TVA</t>
  </si>
  <si>
    <t>Affiches</t>
  </si>
  <si>
    <t>Articles</t>
  </si>
  <si>
    <t>Flyers 80g</t>
  </si>
  <si>
    <t>Flyers 90g</t>
  </si>
  <si>
    <t>Flyers 100g</t>
  </si>
  <si>
    <t>Flyers 115g</t>
  </si>
  <si>
    <t>Flyers 120g</t>
  </si>
  <si>
    <t>Flyers 135g</t>
  </si>
  <si>
    <t>Flyers 150g</t>
  </si>
  <si>
    <t>Flyers 170g</t>
  </si>
  <si>
    <t>Flyers 200g</t>
  </si>
  <si>
    <t>Flyers 250g</t>
  </si>
  <si>
    <t>Flyers 300g</t>
  </si>
  <si>
    <t>Flyers 350g</t>
  </si>
  <si>
    <t>Affiches 80g</t>
  </si>
  <si>
    <t>Affiches 90g</t>
  </si>
  <si>
    <t>Affiches 100g</t>
  </si>
  <si>
    <t>Affiches 115g</t>
  </si>
  <si>
    <t>Affiches 120g</t>
  </si>
  <si>
    <t>Affiches 135g</t>
  </si>
  <si>
    <t>Affiches 150g</t>
  </si>
  <si>
    <t>Affiches 170g</t>
  </si>
  <si>
    <t>Affiches 200g</t>
  </si>
  <si>
    <t>Affiches 250g</t>
  </si>
  <si>
    <t>Affiches 300g</t>
  </si>
  <si>
    <t>Affiches 350g</t>
  </si>
  <si>
    <t>Carte de visite 250g</t>
  </si>
  <si>
    <t>Carte de visite 300g</t>
  </si>
  <si>
    <t>Carte de visite 350g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</si>
</sst>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&quot;CHF&quot;\ #,##0.00"/>
    <numFmt numFmtId="167" formatCode="&quot;CHF&quot;\ #,##0.0000"/>
  </numFmts>
  <fonts count="5">
    <font>
      <sz val="12"/>
      <color theme="1"/>
      <name val="Calibri"/>
      <family val="2"/>
      <scheme val="minor"/>
    </font>
    <font>
      <sz val="12"/>
      <color rgb="FF000000"/>
      <name val="Calibri"/>
      <charset val="1"/>
    </font>
    <font>
      <sz val="11"/>
      <color rgb="FF444444"/>
      <name val="Calibri"/>
      <family val="2"/>
      <charset val="1"/>
    </font>
    <font>
      <b/>
      <sz val="18"/>
      <color theme="1"/>
      <name val="Calibri"/>
      <family val="2"/>
      <scheme val="minor"/>
    </font>
    <font>
      <sz val="12"/>
      <color rgb="FFED7D3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6" fontId="0" fillId="0" borderId="0" xfId="0" applyNumberFormat="1"/>
    <xf numFmtId="167" fontId="0" fillId="0" borderId="0" xfId="0" applyNumberFormat="1"/>
    <xf numFmtId="0" fontId="1" fillId="0" borderId="0" xfId="0" applyFont="1"/>
    <xf numFmtId="0" fontId="2" fillId="0" borderId="0" xfId="0" quotePrefix="1" applyFont="1"/>
    <xf numFmtId="49" fontId="0" fillId="0" borderId="0" xfId="0" applyNumberFormat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B515F-1C16-4F4B-8BB5-718F493E80F4}">
  <dimension ref="A4:Q259"/>
  <sheetViews>
    <sheetView tabSelected="1" topLeftCell="A48" workbookViewId="0">
      <selection activeCell="A49" sqref="A49:XFD93"/>
    </sheetView>
  </sheetViews>
  <sheetFormatPr defaultRowHeight="15.75"/>
  <cols>
    <col min="1" max="1" width="18.75" customWidth="1"/>
    <col min="2" max="2" width="12.875" customWidth="1"/>
    <col min="3" max="7" width="15.875" customWidth="1"/>
    <col min="8" max="9" width="13.125" customWidth="1"/>
    <col min="10" max="10" width="12.125" customWidth="1"/>
    <col min="13" max="17" width="20" customWidth="1"/>
    <col min="18" max="20" width="15" customWidth="1"/>
  </cols>
  <sheetData>
    <row r="4" spans="5:6">
      <c r="E4" s="2"/>
      <c r="F4" s="2"/>
    </row>
    <row r="5" spans="5:6">
      <c r="E5" s="2"/>
    </row>
    <row r="6" spans="5:6">
      <c r="E6" s="2"/>
    </row>
    <row r="7" spans="5:6">
      <c r="E7" s="2"/>
    </row>
    <row r="8" spans="5:6">
      <c r="E8" s="2"/>
    </row>
    <row r="9" spans="5:6">
      <c r="E9" s="2"/>
    </row>
    <row r="10" spans="5:6">
      <c r="E10" s="2"/>
    </row>
    <row r="11" spans="5:6">
      <c r="E11" s="2"/>
    </row>
    <row r="12" spans="5:6">
      <c r="E12" s="2"/>
    </row>
    <row r="13" spans="5:6">
      <c r="E13" s="2"/>
    </row>
    <row r="14" spans="5:6">
      <c r="E14" s="2"/>
    </row>
    <row r="15" spans="5:6">
      <c r="E15" s="2"/>
    </row>
    <row r="18" spans="2:7">
      <c r="B18" s="4"/>
    </row>
    <row r="22" spans="2:7">
      <c r="F22" s="2"/>
      <c r="G22" s="2"/>
    </row>
    <row r="23" spans="2:7">
      <c r="F23" s="2"/>
    </row>
    <row r="29" spans="2:7" ht="10.5" customHeight="1"/>
    <row r="35" spans="2:17">
      <c r="M35" t="s">
        <v>0</v>
      </c>
    </row>
    <row r="36" spans="2:17">
      <c r="B36" t="s">
        <v>1</v>
      </c>
      <c r="C36" t="s">
        <v>2</v>
      </c>
      <c r="D36" t="s">
        <v>3</v>
      </c>
      <c r="E36" t="s">
        <v>4</v>
      </c>
      <c r="F36" t="s">
        <v>5</v>
      </c>
      <c r="G36" t="s">
        <v>6</v>
      </c>
      <c r="H36" t="s">
        <v>7</v>
      </c>
      <c r="I36" t="s">
        <v>8</v>
      </c>
      <c r="N36" t="s">
        <v>9</v>
      </c>
      <c r="O36" t="s">
        <v>10</v>
      </c>
      <c r="P36" t="s">
        <v>11</v>
      </c>
      <c r="Q36" t="s">
        <v>12</v>
      </c>
    </row>
    <row r="37" spans="2:17">
      <c r="B37">
        <v>80</v>
      </c>
      <c r="C37" s="2">
        <v>2.3E-2</v>
      </c>
      <c r="D37" s="2">
        <f>C37</f>
        <v>2.3E-2</v>
      </c>
      <c r="E37" s="2">
        <f>D37</f>
        <v>2.3E-2</v>
      </c>
      <c r="F37" s="2">
        <f>C37/2</f>
        <v>1.15E-2</v>
      </c>
      <c r="G37" s="2">
        <f>C37/4</f>
        <v>5.7499999999999999E-3</v>
      </c>
      <c r="H37" s="2">
        <f>C37/8</f>
        <v>2.875E-3</v>
      </c>
      <c r="I37" s="2">
        <f>C37/16</f>
        <v>1.4375E-3</v>
      </c>
      <c r="N37">
        <v>80</v>
      </c>
      <c r="O37">
        <v>1</v>
      </c>
      <c r="P37" s="2">
        <f>(E37*O37)+(E52*O37)+(E58*O37)+C62+C66+(F66*O37)</f>
        <v>0.14799999999999999</v>
      </c>
      <c r="Q37" s="2"/>
    </row>
    <row r="38" spans="2:17">
      <c r="B38">
        <v>90</v>
      </c>
      <c r="C38" s="2">
        <v>3.4000000000000002E-2</v>
      </c>
      <c r="D38" s="2">
        <f t="shared" ref="D38:E48" si="0">C38</f>
        <v>3.4000000000000002E-2</v>
      </c>
      <c r="E38" s="2">
        <f t="shared" si="0"/>
        <v>3.4000000000000002E-2</v>
      </c>
      <c r="F38" s="2">
        <f t="shared" ref="F38:F48" si="1">C38/2</f>
        <v>1.7000000000000001E-2</v>
      </c>
      <c r="G38" s="2">
        <f t="shared" ref="G38:G48" si="2">C38/4</f>
        <v>8.5000000000000006E-3</v>
      </c>
      <c r="H38" s="2">
        <f t="shared" ref="H38:H48" si="3">C38/8</f>
        <v>4.2500000000000003E-3</v>
      </c>
      <c r="I38" s="2">
        <f t="shared" ref="I38:I48" si="4">C38/16</f>
        <v>2.1250000000000002E-3</v>
      </c>
      <c r="N38">
        <v>90</v>
      </c>
      <c r="O38">
        <v>1</v>
      </c>
      <c r="P38" s="2">
        <f>(E38*O38)+(E52*O38)+(E58*O38)+C62+C66+(F66*O38)</f>
        <v>0.159</v>
      </c>
    </row>
    <row r="39" spans="2:17">
      <c r="B39">
        <v>100</v>
      </c>
      <c r="C39" s="2">
        <v>3.6999999999999998E-2</v>
      </c>
      <c r="D39" s="2">
        <f t="shared" si="0"/>
        <v>3.6999999999999998E-2</v>
      </c>
      <c r="E39" s="2">
        <f t="shared" si="0"/>
        <v>3.6999999999999998E-2</v>
      </c>
      <c r="F39" s="2">
        <f t="shared" si="1"/>
        <v>1.8499999999999999E-2</v>
      </c>
      <c r="G39" s="2">
        <f t="shared" si="2"/>
        <v>9.2499999999999995E-3</v>
      </c>
      <c r="H39" s="2">
        <f t="shared" si="3"/>
        <v>4.6249999999999998E-3</v>
      </c>
      <c r="I39" s="2">
        <f t="shared" si="4"/>
        <v>2.3124999999999999E-3</v>
      </c>
      <c r="N39">
        <v>100</v>
      </c>
      <c r="O39">
        <v>1</v>
      </c>
      <c r="P39" s="2">
        <f>(E39*O38)+(E52*O38)+(E58*O39)+C62+C66+(F66*O38)</f>
        <v>0.16200000000000001</v>
      </c>
    </row>
    <row r="40" spans="2:17">
      <c r="B40">
        <v>115</v>
      </c>
      <c r="C40" s="2">
        <v>4.2999999999999997E-2</v>
      </c>
      <c r="D40" s="2">
        <f t="shared" si="0"/>
        <v>4.2999999999999997E-2</v>
      </c>
      <c r="E40" s="2">
        <f t="shared" si="0"/>
        <v>4.2999999999999997E-2</v>
      </c>
      <c r="F40" s="2">
        <f t="shared" si="1"/>
        <v>2.1499999999999998E-2</v>
      </c>
      <c r="G40" s="2">
        <f t="shared" si="2"/>
        <v>1.0749999999999999E-2</v>
      </c>
      <c r="H40" s="2">
        <f t="shared" si="3"/>
        <v>5.3749999999999996E-3</v>
      </c>
      <c r="I40" s="2">
        <f t="shared" si="4"/>
        <v>2.6874999999999998E-3</v>
      </c>
      <c r="N40">
        <v>115</v>
      </c>
      <c r="O40">
        <v>1</v>
      </c>
      <c r="P40" s="2">
        <f>(E40*O38)+(E52*O38)+(E58*O40)+C62+C66+(F66*O38)</f>
        <v>0.16799999999999998</v>
      </c>
    </row>
    <row r="41" spans="2:17">
      <c r="B41">
        <v>120</v>
      </c>
      <c r="C41" s="2">
        <v>5.6599999999999998E-2</v>
      </c>
      <c r="D41" s="2">
        <f t="shared" si="0"/>
        <v>5.6599999999999998E-2</v>
      </c>
      <c r="E41" s="2">
        <f t="shared" si="0"/>
        <v>5.6599999999999998E-2</v>
      </c>
      <c r="F41" s="2">
        <f t="shared" si="1"/>
        <v>2.8299999999999999E-2</v>
      </c>
      <c r="G41" s="2">
        <f t="shared" si="2"/>
        <v>1.4149999999999999E-2</v>
      </c>
      <c r="H41" s="2">
        <f t="shared" si="3"/>
        <v>7.0749999999999997E-3</v>
      </c>
      <c r="I41" s="2">
        <f t="shared" si="4"/>
        <v>3.5374999999999998E-3</v>
      </c>
      <c r="N41">
        <v>120</v>
      </c>
      <c r="O41">
        <v>1</v>
      </c>
      <c r="P41" s="2">
        <f>(E41*O38)+(E52*O38)+(E58*O41)+C62+C66+(F66*O38)</f>
        <v>0.18159999999999998</v>
      </c>
    </row>
    <row r="42" spans="2:17">
      <c r="B42">
        <v>135</v>
      </c>
      <c r="C42" s="2">
        <v>0.05</v>
      </c>
      <c r="D42" s="2">
        <f t="shared" si="0"/>
        <v>0.05</v>
      </c>
      <c r="E42" s="2">
        <f t="shared" si="0"/>
        <v>0.05</v>
      </c>
      <c r="F42" s="2">
        <f t="shared" si="1"/>
        <v>2.5000000000000001E-2</v>
      </c>
      <c r="G42" s="2">
        <f t="shared" si="2"/>
        <v>1.2500000000000001E-2</v>
      </c>
      <c r="H42" s="2">
        <f t="shared" si="3"/>
        <v>6.2500000000000003E-3</v>
      </c>
      <c r="I42" s="2">
        <f t="shared" si="4"/>
        <v>3.1250000000000002E-3</v>
      </c>
      <c r="N42">
        <v>135</v>
      </c>
      <c r="O42">
        <v>1</v>
      </c>
      <c r="P42" s="2">
        <f>(E42*O38)+(E52*O38)+(E58*O42)+C62+C66+(F66*O38)</f>
        <v>0.17499999999999999</v>
      </c>
    </row>
    <row r="43" spans="2:17">
      <c r="B43">
        <v>150</v>
      </c>
      <c r="C43" s="2">
        <v>5.6000000000000001E-2</v>
      </c>
      <c r="D43" s="2">
        <f t="shared" si="0"/>
        <v>5.6000000000000001E-2</v>
      </c>
      <c r="E43" s="2">
        <f t="shared" si="0"/>
        <v>5.6000000000000001E-2</v>
      </c>
      <c r="F43" s="2">
        <f t="shared" si="1"/>
        <v>2.8000000000000001E-2</v>
      </c>
      <c r="G43" s="2">
        <f t="shared" si="2"/>
        <v>1.4E-2</v>
      </c>
      <c r="H43" s="2">
        <f t="shared" si="3"/>
        <v>7.0000000000000001E-3</v>
      </c>
      <c r="I43" s="2">
        <f t="shared" si="4"/>
        <v>3.5000000000000001E-3</v>
      </c>
      <c r="N43">
        <v>150</v>
      </c>
      <c r="O43">
        <v>1</v>
      </c>
      <c r="P43" s="2">
        <f>(E43*O38)+(E52*O38)+(E58*O43)+C62+C66+(F66*O38)</f>
        <v>0.18099999999999999</v>
      </c>
    </row>
    <row r="44" spans="2:17">
      <c r="B44">
        <v>170</v>
      </c>
      <c r="C44" s="2">
        <v>6.3E-2</v>
      </c>
      <c r="D44" s="2">
        <f t="shared" si="0"/>
        <v>6.3E-2</v>
      </c>
      <c r="E44" s="2">
        <f t="shared" si="0"/>
        <v>6.3E-2</v>
      </c>
      <c r="F44" s="2">
        <f t="shared" si="1"/>
        <v>3.15E-2</v>
      </c>
      <c r="G44" s="2">
        <f t="shared" si="2"/>
        <v>1.575E-2</v>
      </c>
      <c r="H44" s="2">
        <f t="shared" si="3"/>
        <v>7.8750000000000001E-3</v>
      </c>
      <c r="I44" s="2">
        <f t="shared" si="4"/>
        <v>3.9375E-3</v>
      </c>
      <c r="N44">
        <v>170</v>
      </c>
      <c r="O44">
        <v>1</v>
      </c>
      <c r="P44" s="2">
        <f>(E44*O38)+(E52*O38)+(E58*O44)+C62+C66+(F66*O38)</f>
        <v>0.188</v>
      </c>
    </row>
    <row r="45" spans="2:17">
      <c r="B45">
        <v>200</v>
      </c>
      <c r="C45" s="2">
        <v>7.3999999999999996E-2</v>
      </c>
      <c r="D45" s="2">
        <f t="shared" si="0"/>
        <v>7.3999999999999996E-2</v>
      </c>
      <c r="E45" s="2">
        <f t="shared" si="0"/>
        <v>7.3999999999999996E-2</v>
      </c>
      <c r="F45" s="2">
        <f t="shared" si="1"/>
        <v>3.6999999999999998E-2</v>
      </c>
      <c r="G45" s="2">
        <f t="shared" si="2"/>
        <v>1.8499999999999999E-2</v>
      </c>
      <c r="H45" s="2">
        <f t="shared" si="3"/>
        <v>9.2499999999999995E-3</v>
      </c>
      <c r="I45" s="2">
        <f t="shared" si="4"/>
        <v>4.6249999999999998E-3</v>
      </c>
      <c r="N45">
        <v>200</v>
      </c>
      <c r="O45">
        <v>1</v>
      </c>
      <c r="P45" s="2">
        <f>(E45*O38)+(E52*O38)+(E58*O45)+C62+C66+(F66*O38)</f>
        <v>0.19900000000000001</v>
      </c>
    </row>
    <row r="46" spans="2:17">
      <c r="B46">
        <v>250</v>
      </c>
      <c r="C46" s="2">
        <v>9.7000000000000003E-2</v>
      </c>
      <c r="D46" s="2">
        <f t="shared" si="0"/>
        <v>9.7000000000000003E-2</v>
      </c>
      <c r="E46" s="2">
        <f t="shared" si="0"/>
        <v>9.7000000000000003E-2</v>
      </c>
      <c r="F46" s="2">
        <f t="shared" si="1"/>
        <v>4.8500000000000001E-2</v>
      </c>
      <c r="G46" s="2">
        <f t="shared" si="2"/>
        <v>2.4250000000000001E-2</v>
      </c>
      <c r="H46" s="2">
        <f t="shared" si="3"/>
        <v>1.2125E-2</v>
      </c>
      <c r="I46" s="2">
        <f t="shared" si="4"/>
        <v>6.0625000000000002E-3</v>
      </c>
      <c r="N46">
        <v>250</v>
      </c>
      <c r="O46">
        <v>1</v>
      </c>
      <c r="P46" s="2">
        <f>(E46*O38)+(E52*O38)+(E58*O46)+C62+C66+(F66*O38)</f>
        <v>0.222</v>
      </c>
    </row>
    <row r="47" spans="2:17">
      <c r="B47">
        <v>300</v>
      </c>
      <c r="C47" s="2">
        <v>0.11600000000000001</v>
      </c>
      <c r="D47" s="2">
        <f t="shared" si="0"/>
        <v>0.11600000000000001</v>
      </c>
      <c r="E47" s="2">
        <f t="shared" si="0"/>
        <v>0.11600000000000001</v>
      </c>
      <c r="F47" s="2">
        <f t="shared" si="1"/>
        <v>5.8000000000000003E-2</v>
      </c>
      <c r="G47" s="2">
        <f t="shared" si="2"/>
        <v>2.9000000000000001E-2</v>
      </c>
      <c r="H47" s="2">
        <f t="shared" si="3"/>
        <v>1.4500000000000001E-2</v>
      </c>
      <c r="I47" s="2">
        <f t="shared" si="4"/>
        <v>7.2500000000000004E-3</v>
      </c>
      <c r="N47">
        <v>300</v>
      </c>
      <c r="O47">
        <v>1</v>
      </c>
      <c r="P47" s="2">
        <f>(E47*O38)+(E52*O38)+(E58*O47)+C62+C66+(F66*O38)</f>
        <v>0.24099999999999999</v>
      </c>
    </row>
    <row r="48" spans="2:17">
      <c r="B48">
        <v>350</v>
      </c>
      <c r="C48" s="2">
        <v>0.24</v>
      </c>
      <c r="D48" s="2">
        <f t="shared" si="0"/>
        <v>0.24</v>
      </c>
      <c r="E48" s="2">
        <f t="shared" si="0"/>
        <v>0.24</v>
      </c>
      <c r="F48" s="2">
        <f t="shared" si="1"/>
        <v>0.12</v>
      </c>
      <c r="G48" s="2">
        <f t="shared" si="2"/>
        <v>0.06</v>
      </c>
      <c r="H48" s="2">
        <f t="shared" si="3"/>
        <v>0.03</v>
      </c>
      <c r="I48" s="2">
        <f t="shared" si="4"/>
        <v>1.4999999999999999E-2</v>
      </c>
      <c r="N48">
        <v>350</v>
      </c>
      <c r="O48">
        <v>1</v>
      </c>
      <c r="P48" s="2">
        <f>(E48*O38)+(E52*O38)+(E58*O48)+C62+C66+(F66*O38)</f>
        <v>0.36499999999999999</v>
      </c>
    </row>
    <row r="49" spans="1:9" hidden="1"/>
    <row r="50" spans="1:9" hidden="1"/>
    <row r="51" spans="1:9" hidden="1">
      <c r="B51" t="s">
        <v>13</v>
      </c>
      <c r="C51" t="s">
        <v>2</v>
      </c>
      <c r="D51" t="s">
        <v>3</v>
      </c>
      <c r="E51" t="s">
        <v>4</v>
      </c>
      <c r="F51" t="s">
        <v>5</v>
      </c>
      <c r="G51" t="s">
        <v>6</v>
      </c>
      <c r="H51" t="s">
        <v>7</v>
      </c>
      <c r="I51" t="s">
        <v>8</v>
      </c>
    </row>
    <row r="52" spans="1:9" hidden="1">
      <c r="C52" s="2">
        <v>0.12</v>
      </c>
      <c r="D52" s="2">
        <f>C52</f>
        <v>0.12</v>
      </c>
      <c r="E52" s="2">
        <f>C52</f>
        <v>0.12</v>
      </c>
      <c r="F52" s="2">
        <f>C52/2</f>
        <v>0.06</v>
      </c>
      <c r="G52" s="2">
        <f>C52/4</f>
        <v>0.03</v>
      </c>
      <c r="H52" s="2">
        <f>C52/8</f>
        <v>1.4999999999999999E-2</v>
      </c>
      <c r="I52" s="2">
        <f>C52/16</f>
        <v>7.4999999999999997E-3</v>
      </c>
    </row>
    <row r="53" spans="1:9" hidden="1"/>
    <row r="54" spans="1:9" hidden="1">
      <c r="A54" s="3"/>
    </row>
    <row r="55" spans="1:9" hidden="1">
      <c r="A55" s="3"/>
    </row>
    <row r="56" spans="1:9" hidden="1"/>
    <row r="57" spans="1:9" hidden="1">
      <c r="B57" t="s">
        <v>14</v>
      </c>
      <c r="D57" t="s">
        <v>3</v>
      </c>
      <c r="E57" t="s">
        <v>4</v>
      </c>
      <c r="F57" t="s">
        <v>5</v>
      </c>
      <c r="G57" t="s">
        <v>6</v>
      </c>
      <c r="H57" t="s">
        <v>7</v>
      </c>
      <c r="I57" t="s">
        <v>8</v>
      </c>
    </row>
    <row r="58" spans="1:9" hidden="1">
      <c r="D58">
        <v>2E-3</v>
      </c>
      <c r="E58">
        <v>2E-3</v>
      </c>
      <c r="F58">
        <v>3.0000000000000001E-3</v>
      </c>
      <c r="G58">
        <v>6.0000000000000001E-3</v>
      </c>
      <c r="H58">
        <v>8.0000000000000002E-3</v>
      </c>
      <c r="I58">
        <v>1.2E-2</v>
      </c>
    </row>
    <row r="59" spans="1:9" hidden="1"/>
    <row r="60" spans="1:9" hidden="1"/>
    <row r="61" spans="1:9" hidden="1"/>
    <row r="62" spans="1:9" hidden="1">
      <c r="B62" t="s">
        <v>15</v>
      </c>
      <c r="C62" s="1">
        <v>0</v>
      </c>
    </row>
    <row r="63" spans="1:9" hidden="1"/>
    <row r="64" spans="1:9" hidden="1"/>
    <row r="65" spans="2:10" hidden="1">
      <c r="B65" t="s">
        <v>16</v>
      </c>
      <c r="C65" t="s">
        <v>17</v>
      </c>
      <c r="E65" t="s">
        <v>3</v>
      </c>
      <c r="F65" t="s">
        <v>4</v>
      </c>
      <c r="G65" t="s">
        <v>5</v>
      </c>
      <c r="H65" t="s">
        <v>6</v>
      </c>
      <c r="I65" t="s">
        <v>7</v>
      </c>
      <c r="J65" t="s">
        <v>8</v>
      </c>
    </row>
    <row r="66" spans="2:10" hidden="1">
      <c r="C66" s="2">
        <v>0</v>
      </c>
      <c r="D66" s="2">
        <v>3.0000000000000001E-3</v>
      </c>
      <c r="E66" s="2">
        <f>D66</f>
        <v>3.0000000000000001E-3</v>
      </c>
      <c r="F66" s="2">
        <f>D66</f>
        <v>3.0000000000000001E-3</v>
      </c>
      <c r="G66" s="2">
        <f>1.5/1000</f>
        <v>1.5E-3</v>
      </c>
      <c r="H66" s="2">
        <f>1.5/2000</f>
        <v>7.5000000000000002E-4</v>
      </c>
      <c r="I66" s="2">
        <f>1.5/4000</f>
        <v>3.7500000000000001E-4</v>
      </c>
      <c r="J66" s="2">
        <f>1.5/8000</f>
        <v>1.875E-4</v>
      </c>
    </row>
    <row r="67" spans="2:10" hidden="1"/>
    <row r="68" spans="2:10" hidden="1"/>
    <row r="69" spans="2:10" hidden="1"/>
    <row r="70" spans="2:10" hidden="1"/>
    <row r="71" spans="2:10" hidden="1"/>
    <row r="72" spans="2:10" hidden="1"/>
    <row r="73" spans="2:10" hidden="1"/>
    <row r="74" spans="2:10" hidden="1"/>
    <row r="75" spans="2:10" hidden="1"/>
    <row r="76" spans="2:10" hidden="1"/>
    <row r="77" spans="2:10" hidden="1"/>
    <row r="78" spans="2:10" hidden="1"/>
    <row r="79" spans="2:10" hidden="1"/>
    <row r="80" spans="2:10" hidden="1"/>
    <row r="81" spans="2:10" hidden="1"/>
    <row r="82" spans="2:10" hidden="1"/>
    <row r="83" spans="2:10" hidden="1"/>
    <row r="84" spans="2:10" hidden="1"/>
    <row r="85" spans="2:10" hidden="1"/>
    <row r="86" spans="2:10" hidden="1"/>
    <row r="87" spans="2:10" hidden="1">
      <c r="B87" t="s">
        <v>16</v>
      </c>
      <c r="C87" t="s">
        <v>17</v>
      </c>
    </row>
    <row r="88" spans="2:10" hidden="1">
      <c r="C88" s="2">
        <v>1.5</v>
      </c>
    </row>
    <row r="89" spans="2:10" hidden="1"/>
    <row r="90" spans="2:10" hidden="1"/>
    <row r="91" spans="2:10" hidden="1">
      <c r="B91" t="s">
        <v>15</v>
      </c>
      <c r="C91" s="1">
        <v>10</v>
      </c>
    </row>
    <row r="92" spans="2:10" hidden="1">
      <c r="J92" s="7"/>
    </row>
    <row r="93" spans="2:10" hidden="1">
      <c r="J93" s="7"/>
    </row>
    <row r="94" spans="2:10">
      <c r="J94" s="7"/>
    </row>
    <row r="95" spans="2:10">
      <c r="J95" s="7"/>
    </row>
    <row r="96" spans="2:10">
      <c r="J96" s="7"/>
    </row>
    <row r="97" spans="10:10">
      <c r="J97" s="7"/>
    </row>
    <row r="98" spans="10:10">
      <c r="J98" s="7"/>
    </row>
    <row r="99" spans="10:10">
      <c r="J99" s="7"/>
    </row>
    <row r="100" spans="10:10">
      <c r="J100" s="7"/>
    </row>
    <row r="101" spans="10:10">
      <c r="J101" s="7"/>
    </row>
    <row r="102" spans="10:10">
      <c r="J102" s="7"/>
    </row>
    <row r="103" spans="10:10">
      <c r="J103" s="7"/>
    </row>
    <row r="104" spans="10:10">
      <c r="J104" s="7"/>
    </row>
    <row r="105" spans="10:10">
      <c r="J105" s="7"/>
    </row>
    <row r="106" spans="10:10">
      <c r="J106" s="7"/>
    </row>
    <row r="107" spans="10:10">
      <c r="J107" s="7"/>
    </row>
    <row r="108" spans="10:10">
      <c r="J108" s="7"/>
    </row>
    <row r="109" spans="10:10">
      <c r="J109" s="7"/>
    </row>
    <row r="110" spans="10:10">
      <c r="J110" s="7"/>
    </row>
    <row r="111" spans="10:10">
      <c r="J111" s="7"/>
    </row>
    <row r="112" spans="10:10">
      <c r="J112" s="7"/>
    </row>
    <row r="113" spans="2:10">
      <c r="J113" s="7"/>
    </row>
    <row r="115" spans="2:10" ht="23.25">
      <c r="B115" s="6" t="s">
        <v>18</v>
      </c>
      <c r="C115" s="6" t="s">
        <v>19</v>
      </c>
      <c r="D115" s="6" t="s">
        <v>9</v>
      </c>
      <c r="E115" s="6" t="s">
        <v>10</v>
      </c>
      <c r="F115" s="6" t="s">
        <v>11</v>
      </c>
      <c r="G115" s="6" t="s">
        <v>20</v>
      </c>
      <c r="H115" s="6" t="s">
        <v>12</v>
      </c>
    </row>
    <row r="116" spans="2:10" ht="6" customHeight="1"/>
    <row r="117" spans="2:10">
      <c r="B117" t="s">
        <v>21</v>
      </c>
      <c r="C117" t="s">
        <v>4</v>
      </c>
      <c r="D117">
        <v>300</v>
      </c>
      <c r="E117">
        <v>500</v>
      </c>
      <c r="F117" cm="1">
        <f t="array" ref="F117">_xlfn.SWITCH(D117,80,P37,90,P38,100,P39,115,P40,120,P41,135,P42,150,P43,170,P44,200,P45,250,P46,300,P47,350,P48)*(E117)+C88+C91</f>
        <v>132</v>
      </c>
      <c r="G117">
        <f>F117*7.7%</f>
        <v>10.164</v>
      </c>
      <c r="H117">
        <f>F117+G117</f>
        <v>142.16399999999999</v>
      </c>
    </row>
    <row r="118" spans="2:10">
      <c r="C118" s="8"/>
    </row>
    <row r="154" spans="1:1">
      <c r="A154" t="s">
        <v>22</v>
      </c>
    </row>
    <row r="156" spans="1:1">
      <c r="A156" t="s">
        <v>23</v>
      </c>
    </row>
    <row r="157" spans="1:1">
      <c r="A157" t="s">
        <v>24</v>
      </c>
    </row>
    <row r="158" spans="1:1">
      <c r="A158" t="s">
        <v>25</v>
      </c>
    </row>
    <row r="159" spans="1:1">
      <c r="A159" t="s">
        <v>26</v>
      </c>
    </row>
    <row r="160" spans="1:1">
      <c r="A160" t="s">
        <v>27</v>
      </c>
    </row>
    <row r="161" spans="1:5">
      <c r="A161" t="s">
        <v>28</v>
      </c>
    </row>
    <row r="162" spans="1:5">
      <c r="A162" t="s">
        <v>29</v>
      </c>
    </row>
    <row r="163" spans="1:5">
      <c r="A163" t="s">
        <v>30</v>
      </c>
    </row>
    <row r="164" spans="1:5">
      <c r="A164" t="s">
        <v>31</v>
      </c>
    </row>
    <row r="165" spans="1:5">
      <c r="A165" t="s">
        <v>32</v>
      </c>
    </row>
    <row r="166" spans="1:5">
      <c r="A166" t="s">
        <v>33</v>
      </c>
    </row>
    <row r="167" spans="1:5">
      <c r="A167" t="s">
        <v>34</v>
      </c>
    </row>
    <row r="168" spans="1:5">
      <c r="A168" t="s">
        <v>35</v>
      </c>
    </row>
    <row r="169" spans="1:5">
      <c r="A169" t="s">
        <v>36</v>
      </c>
    </row>
    <row r="170" spans="1:5">
      <c r="A170" t="s">
        <v>37</v>
      </c>
    </row>
    <row r="171" spans="1:5">
      <c r="A171" t="s">
        <v>38</v>
      </c>
    </row>
    <row r="172" spans="1:5">
      <c r="A172" t="s">
        <v>39</v>
      </c>
    </row>
    <row r="173" spans="1:5">
      <c r="A173" t="s">
        <v>40</v>
      </c>
      <c r="E173" s="5"/>
    </row>
    <row r="174" spans="1:5">
      <c r="A174" t="s">
        <v>41</v>
      </c>
    </row>
    <row r="175" spans="1:5">
      <c r="A175" t="s">
        <v>42</v>
      </c>
    </row>
    <row r="176" spans="1:5">
      <c r="A176" t="s">
        <v>43</v>
      </c>
    </row>
    <row r="177" spans="1:6">
      <c r="A177" t="s">
        <v>44</v>
      </c>
    </row>
    <row r="178" spans="1:6">
      <c r="A178" t="s">
        <v>45</v>
      </c>
    </row>
    <row r="179" spans="1:6">
      <c r="A179" t="s">
        <v>46</v>
      </c>
    </row>
    <row r="180" spans="1:6">
      <c r="A180" s="3" t="s">
        <v>47</v>
      </c>
    </row>
    <row r="181" spans="1:6">
      <c r="A181" s="3" t="s">
        <v>48</v>
      </c>
    </row>
    <row r="182" spans="1:6">
      <c r="A182" t="s">
        <v>49</v>
      </c>
    </row>
    <row r="184" spans="1:6">
      <c r="B184" s="3"/>
    </row>
    <row r="185" spans="1:6">
      <c r="B185" s="3"/>
    </row>
    <row r="190" spans="1:6">
      <c r="E190" t="s">
        <v>22</v>
      </c>
      <c r="F190" t="s">
        <v>1</v>
      </c>
    </row>
    <row r="191" spans="1:6">
      <c r="F191">
        <v>80</v>
      </c>
    </row>
    <row r="192" spans="1:6">
      <c r="E192" t="s">
        <v>23</v>
      </c>
      <c r="F192">
        <v>90</v>
      </c>
    </row>
    <row r="193" spans="5:6">
      <c r="E193" t="s">
        <v>24</v>
      </c>
      <c r="F193">
        <v>100</v>
      </c>
    </row>
    <row r="194" spans="5:6">
      <c r="E194" t="s">
        <v>25</v>
      </c>
      <c r="F194">
        <v>115</v>
      </c>
    </row>
    <row r="195" spans="5:6">
      <c r="E195" t="s">
        <v>26</v>
      </c>
      <c r="F195">
        <v>120</v>
      </c>
    </row>
    <row r="196" spans="5:6">
      <c r="E196" t="s">
        <v>27</v>
      </c>
      <c r="F196">
        <v>135</v>
      </c>
    </row>
    <row r="197" spans="5:6">
      <c r="E197" t="s">
        <v>28</v>
      </c>
      <c r="F197">
        <v>150</v>
      </c>
    </row>
    <row r="198" spans="5:6">
      <c r="E198" t="s">
        <v>29</v>
      </c>
      <c r="F198">
        <v>170</v>
      </c>
    </row>
    <row r="199" spans="5:6">
      <c r="E199" t="s">
        <v>30</v>
      </c>
      <c r="F199">
        <v>200</v>
      </c>
    </row>
    <row r="200" spans="5:6">
      <c r="E200" t="s">
        <v>31</v>
      </c>
      <c r="F200">
        <v>250</v>
      </c>
    </row>
    <row r="201" spans="5:6">
      <c r="E201" t="s">
        <v>32</v>
      </c>
      <c r="F201">
        <v>300</v>
      </c>
    </row>
    <row r="202" spans="5:6">
      <c r="E202" t="s">
        <v>33</v>
      </c>
      <c r="F202">
        <v>350</v>
      </c>
    </row>
    <row r="203" spans="5:6">
      <c r="E203" t="s">
        <v>34</v>
      </c>
    </row>
    <row r="204" spans="5:6">
      <c r="E204" t="s">
        <v>35</v>
      </c>
    </row>
    <row r="205" spans="5:6">
      <c r="E205" t="s">
        <v>36</v>
      </c>
    </row>
    <row r="206" spans="5:6">
      <c r="E206" t="s">
        <v>37</v>
      </c>
    </row>
    <row r="207" spans="5:6">
      <c r="E207" t="s">
        <v>38</v>
      </c>
    </row>
    <row r="208" spans="5:6">
      <c r="E208" t="s">
        <v>39</v>
      </c>
    </row>
    <row r="209" spans="5:5">
      <c r="E209" t="s">
        <v>40</v>
      </c>
    </row>
    <row r="210" spans="5:5">
      <c r="E210" t="s">
        <v>41</v>
      </c>
    </row>
    <row r="211" spans="5:5">
      <c r="E211" t="s">
        <v>42</v>
      </c>
    </row>
    <row r="212" spans="5:5">
      <c r="E212" t="s">
        <v>43</v>
      </c>
    </row>
    <row r="213" spans="5:5">
      <c r="E213" t="s">
        <v>44</v>
      </c>
    </row>
    <row r="214" spans="5:5">
      <c r="E214" t="s">
        <v>45</v>
      </c>
    </row>
    <row r="215" spans="5:5">
      <c r="E215" t="s">
        <v>46</v>
      </c>
    </row>
    <row r="216" spans="5:5">
      <c r="E216" s="3" t="s">
        <v>47</v>
      </c>
    </row>
    <row r="217" spans="5:5">
      <c r="E217" s="3" t="s">
        <v>48</v>
      </c>
    </row>
    <row r="218" spans="5:5">
      <c r="E218" t="s">
        <v>49</v>
      </c>
    </row>
    <row r="229" spans="1:8">
      <c r="A229" t="s">
        <v>1</v>
      </c>
      <c r="B229" t="s">
        <v>2</v>
      </c>
      <c r="C229" t="s">
        <v>3</v>
      </c>
      <c r="D229" t="s">
        <v>4</v>
      </c>
      <c r="E229" t="s">
        <v>5</v>
      </c>
      <c r="F229" t="s">
        <v>6</v>
      </c>
      <c r="G229" t="s">
        <v>7</v>
      </c>
      <c r="H229" t="s">
        <v>8</v>
      </c>
    </row>
    <row r="230" spans="1:8">
      <c r="A230">
        <v>80</v>
      </c>
      <c r="B230" s="2">
        <v>2.3E-2</v>
      </c>
      <c r="C230" s="2">
        <f>B230</f>
        <v>2.3E-2</v>
      </c>
      <c r="D230" s="2">
        <f>C230</f>
        <v>2.3E-2</v>
      </c>
      <c r="E230" s="2">
        <f>B230/2</f>
        <v>1.15E-2</v>
      </c>
      <c r="F230" s="2">
        <f>B230/4</f>
        <v>5.7499999999999999E-3</v>
      </c>
      <c r="G230" s="2">
        <f>B230/8</f>
        <v>2.875E-3</v>
      </c>
      <c r="H230" s="2">
        <f>B230/16</f>
        <v>1.4375E-3</v>
      </c>
    </row>
    <row r="231" spans="1:8">
      <c r="A231">
        <v>90</v>
      </c>
      <c r="B231" s="2">
        <v>3.4000000000000002E-2</v>
      </c>
      <c r="C231" s="2">
        <f t="shared" ref="C231:C241" si="5">B231</f>
        <v>3.4000000000000002E-2</v>
      </c>
      <c r="D231" s="2">
        <f t="shared" ref="D231:D241" si="6">C231</f>
        <v>3.4000000000000002E-2</v>
      </c>
      <c r="E231" s="2">
        <f t="shared" ref="E231:E241" si="7">B231/2</f>
        <v>1.7000000000000001E-2</v>
      </c>
      <c r="F231" s="2">
        <f t="shared" ref="F231:F241" si="8">B231/4</f>
        <v>8.5000000000000006E-3</v>
      </c>
      <c r="G231" s="2">
        <f t="shared" ref="G231:G241" si="9">B231/8</f>
        <v>4.2500000000000003E-3</v>
      </c>
      <c r="H231" s="2">
        <f t="shared" ref="H231:H241" si="10">B231/16</f>
        <v>2.1250000000000002E-3</v>
      </c>
    </row>
    <row r="232" spans="1:8">
      <c r="A232">
        <v>100</v>
      </c>
      <c r="B232" s="2">
        <v>3.6999999999999998E-2</v>
      </c>
      <c r="C232" s="2">
        <f t="shared" si="5"/>
        <v>3.6999999999999998E-2</v>
      </c>
      <c r="D232" s="2">
        <f t="shared" si="6"/>
        <v>3.6999999999999998E-2</v>
      </c>
      <c r="E232" s="2">
        <f t="shared" si="7"/>
        <v>1.8499999999999999E-2</v>
      </c>
      <c r="F232" s="2">
        <f t="shared" si="8"/>
        <v>9.2499999999999995E-3</v>
      </c>
      <c r="G232" s="2">
        <f t="shared" si="9"/>
        <v>4.6249999999999998E-3</v>
      </c>
      <c r="H232" s="2">
        <f t="shared" si="10"/>
        <v>2.3124999999999999E-3</v>
      </c>
    </row>
    <row r="233" spans="1:8">
      <c r="A233">
        <v>115</v>
      </c>
      <c r="B233" s="2">
        <v>4.2999999999999997E-2</v>
      </c>
      <c r="C233" s="2">
        <f t="shared" si="5"/>
        <v>4.2999999999999997E-2</v>
      </c>
      <c r="D233" s="2">
        <f t="shared" si="6"/>
        <v>4.2999999999999997E-2</v>
      </c>
      <c r="E233" s="2">
        <f t="shared" si="7"/>
        <v>2.1499999999999998E-2</v>
      </c>
      <c r="F233" s="2">
        <f t="shared" si="8"/>
        <v>1.0749999999999999E-2</v>
      </c>
      <c r="G233" s="2">
        <f t="shared" si="9"/>
        <v>5.3749999999999996E-3</v>
      </c>
      <c r="H233" s="2">
        <f t="shared" si="10"/>
        <v>2.6874999999999998E-3</v>
      </c>
    </row>
    <row r="234" spans="1:8">
      <c r="A234">
        <v>120</v>
      </c>
      <c r="B234" s="2">
        <v>5.6599999999999998E-2</v>
      </c>
      <c r="C234" s="2">
        <f t="shared" si="5"/>
        <v>5.6599999999999998E-2</v>
      </c>
      <c r="D234" s="2">
        <f t="shared" si="6"/>
        <v>5.6599999999999998E-2</v>
      </c>
      <c r="E234" s="2">
        <f t="shared" si="7"/>
        <v>2.8299999999999999E-2</v>
      </c>
      <c r="F234" s="2">
        <f t="shared" si="8"/>
        <v>1.4149999999999999E-2</v>
      </c>
      <c r="G234" s="2">
        <f t="shared" si="9"/>
        <v>7.0749999999999997E-3</v>
      </c>
      <c r="H234" s="2">
        <f t="shared" si="10"/>
        <v>3.5374999999999998E-3</v>
      </c>
    </row>
    <row r="235" spans="1:8">
      <c r="A235">
        <v>135</v>
      </c>
      <c r="B235" s="2">
        <v>0.05</v>
      </c>
      <c r="C235" s="2">
        <f t="shared" si="5"/>
        <v>0.05</v>
      </c>
      <c r="D235" s="2">
        <f t="shared" si="6"/>
        <v>0.05</v>
      </c>
      <c r="E235" s="2">
        <f t="shared" si="7"/>
        <v>2.5000000000000001E-2</v>
      </c>
      <c r="F235" s="2">
        <f t="shared" si="8"/>
        <v>1.2500000000000001E-2</v>
      </c>
      <c r="G235" s="2">
        <f t="shared" si="9"/>
        <v>6.2500000000000003E-3</v>
      </c>
      <c r="H235" s="2">
        <f t="shared" si="10"/>
        <v>3.1250000000000002E-3</v>
      </c>
    </row>
    <row r="236" spans="1:8">
      <c r="A236">
        <v>150</v>
      </c>
      <c r="B236" s="2">
        <v>5.6000000000000001E-2</v>
      </c>
      <c r="C236" s="2">
        <f t="shared" si="5"/>
        <v>5.6000000000000001E-2</v>
      </c>
      <c r="D236" s="2">
        <f t="shared" si="6"/>
        <v>5.6000000000000001E-2</v>
      </c>
      <c r="E236" s="2">
        <f t="shared" si="7"/>
        <v>2.8000000000000001E-2</v>
      </c>
      <c r="F236" s="2">
        <f t="shared" si="8"/>
        <v>1.4E-2</v>
      </c>
      <c r="G236" s="2">
        <f t="shared" si="9"/>
        <v>7.0000000000000001E-3</v>
      </c>
      <c r="H236" s="2">
        <f t="shared" si="10"/>
        <v>3.5000000000000001E-3</v>
      </c>
    </row>
    <row r="237" spans="1:8">
      <c r="A237">
        <v>170</v>
      </c>
      <c r="B237" s="2">
        <v>6.3E-2</v>
      </c>
      <c r="C237" s="2">
        <f t="shared" si="5"/>
        <v>6.3E-2</v>
      </c>
      <c r="D237" s="2">
        <f t="shared" si="6"/>
        <v>6.3E-2</v>
      </c>
      <c r="E237" s="2">
        <f t="shared" si="7"/>
        <v>3.15E-2</v>
      </c>
      <c r="F237" s="2">
        <f t="shared" si="8"/>
        <v>1.575E-2</v>
      </c>
      <c r="G237" s="2">
        <f t="shared" si="9"/>
        <v>7.8750000000000001E-3</v>
      </c>
      <c r="H237" s="2">
        <f t="shared" si="10"/>
        <v>3.9375E-3</v>
      </c>
    </row>
    <row r="238" spans="1:8">
      <c r="A238">
        <v>200</v>
      </c>
      <c r="B238" s="2">
        <v>7.3999999999999996E-2</v>
      </c>
      <c r="C238" s="2">
        <f t="shared" si="5"/>
        <v>7.3999999999999996E-2</v>
      </c>
      <c r="D238" s="2">
        <f t="shared" si="6"/>
        <v>7.3999999999999996E-2</v>
      </c>
      <c r="E238" s="2">
        <f t="shared" si="7"/>
        <v>3.6999999999999998E-2</v>
      </c>
      <c r="F238" s="2">
        <f t="shared" si="8"/>
        <v>1.8499999999999999E-2</v>
      </c>
      <c r="G238" s="2">
        <f t="shared" si="9"/>
        <v>9.2499999999999995E-3</v>
      </c>
      <c r="H238" s="2">
        <f t="shared" si="10"/>
        <v>4.6249999999999998E-3</v>
      </c>
    </row>
    <row r="239" spans="1:8">
      <c r="A239">
        <v>250</v>
      </c>
      <c r="B239" s="2">
        <v>9.7000000000000003E-2</v>
      </c>
      <c r="C239" s="2">
        <f t="shared" si="5"/>
        <v>9.7000000000000003E-2</v>
      </c>
      <c r="D239" s="2">
        <f t="shared" si="6"/>
        <v>9.7000000000000003E-2</v>
      </c>
      <c r="E239" s="2">
        <f t="shared" si="7"/>
        <v>4.8500000000000001E-2</v>
      </c>
      <c r="F239" s="2">
        <f t="shared" si="8"/>
        <v>2.4250000000000001E-2</v>
      </c>
      <c r="G239" s="2">
        <f t="shared" si="9"/>
        <v>1.2125E-2</v>
      </c>
      <c r="H239" s="2">
        <f t="shared" si="10"/>
        <v>6.0625000000000002E-3</v>
      </c>
    </row>
    <row r="240" spans="1:8">
      <c r="A240">
        <v>300</v>
      </c>
      <c r="B240" s="2">
        <v>0.11600000000000001</v>
      </c>
      <c r="C240" s="2">
        <f t="shared" si="5"/>
        <v>0.11600000000000001</v>
      </c>
      <c r="D240" s="2">
        <f t="shared" si="6"/>
        <v>0.11600000000000001</v>
      </c>
      <c r="E240" s="2">
        <f t="shared" si="7"/>
        <v>5.8000000000000003E-2</v>
      </c>
      <c r="F240" s="2">
        <f t="shared" si="8"/>
        <v>2.9000000000000001E-2</v>
      </c>
      <c r="G240" s="2">
        <f t="shared" si="9"/>
        <v>1.4500000000000001E-2</v>
      </c>
      <c r="H240" s="2">
        <f t="shared" si="10"/>
        <v>7.2500000000000004E-3</v>
      </c>
    </row>
    <row r="241" spans="1:8">
      <c r="A241">
        <v>350</v>
      </c>
      <c r="B241" s="2">
        <v>0.24</v>
      </c>
      <c r="C241" s="2">
        <f t="shared" si="5"/>
        <v>0.24</v>
      </c>
      <c r="D241" s="2">
        <f t="shared" si="6"/>
        <v>0.24</v>
      </c>
      <c r="E241" s="2">
        <f t="shared" si="7"/>
        <v>0.12</v>
      </c>
      <c r="F241" s="2">
        <f t="shared" si="8"/>
        <v>0.06</v>
      </c>
      <c r="G241" s="2">
        <f t="shared" si="9"/>
        <v>0.03</v>
      </c>
      <c r="H241" s="2">
        <f t="shared" si="10"/>
        <v>1.4999999999999999E-2</v>
      </c>
    </row>
    <row r="244" spans="1:8">
      <c r="A244" t="s">
        <v>13</v>
      </c>
      <c r="B244" t="s">
        <v>2</v>
      </c>
      <c r="C244" t="s">
        <v>3</v>
      </c>
      <c r="D244" t="s">
        <v>4</v>
      </c>
      <c r="E244" t="s">
        <v>5</v>
      </c>
      <c r="F244" t="s">
        <v>6</v>
      </c>
      <c r="G244" t="s">
        <v>7</v>
      </c>
      <c r="H244" t="s">
        <v>8</v>
      </c>
    </row>
    <row r="245" spans="1:8">
      <c r="B245" s="2">
        <v>0.12</v>
      </c>
      <c r="C245" s="2">
        <f>B245</f>
        <v>0.12</v>
      </c>
      <c r="D245" s="2">
        <f>B245</f>
        <v>0.12</v>
      </c>
      <c r="E245" s="2">
        <f>B245/2</f>
        <v>0.06</v>
      </c>
      <c r="F245" s="2">
        <f>B245/4</f>
        <v>0.03</v>
      </c>
      <c r="G245" s="2">
        <f>B245/8</f>
        <v>1.4999999999999999E-2</v>
      </c>
      <c r="H245" s="2">
        <f>B245/16</f>
        <v>7.4999999999999997E-3</v>
      </c>
    </row>
    <row r="250" spans="1:8">
      <c r="A250" t="s">
        <v>14</v>
      </c>
      <c r="C250" t="s">
        <v>3</v>
      </c>
      <c r="D250" t="s">
        <v>4</v>
      </c>
      <c r="E250" t="s">
        <v>5</v>
      </c>
      <c r="F250" t="s">
        <v>6</v>
      </c>
      <c r="G250" t="s">
        <v>7</v>
      </c>
      <c r="H250" t="s">
        <v>8</v>
      </c>
    </row>
    <row r="251" spans="1:8">
      <c r="C251">
        <v>2E-3</v>
      </c>
      <c r="D251">
        <v>2E-3</v>
      </c>
      <c r="E251">
        <v>3.0000000000000001E-3</v>
      </c>
      <c r="F251">
        <v>6.0000000000000001E-3</v>
      </c>
      <c r="G251">
        <v>8.0000000000000002E-3</v>
      </c>
      <c r="H251">
        <v>1.2E-2</v>
      </c>
    </row>
    <row r="255" spans="1:8">
      <c r="A255" t="s">
        <v>15</v>
      </c>
      <c r="B255" s="1">
        <v>0</v>
      </c>
    </row>
    <row r="258" spans="1:9">
      <c r="A258" t="s">
        <v>16</v>
      </c>
      <c r="B258" t="s">
        <v>17</v>
      </c>
      <c r="D258" t="s">
        <v>3</v>
      </c>
      <c r="E258" t="s">
        <v>4</v>
      </c>
      <c r="F258" t="s">
        <v>5</v>
      </c>
      <c r="G258" t="s">
        <v>6</v>
      </c>
      <c r="H258" t="s">
        <v>7</v>
      </c>
      <c r="I258" t="s">
        <v>8</v>
      </c>
    </row>
    <row r="259" spans="1:9">
      <c r="B259" s="2">
        <v>0</v>
      </c>
      <c r="C259" s="2">
        <v>3.0000000000000001E-3</v>
      </c>
      <c r="D259" s="2">
        <f>C259</f>
        <v>3.0000000000000001E-3</v>
      </c>
      <c r="E259" s="2">
        <f>C259</f>
        <v>3.0000000000000001E-3</v>
      </c>
      <c r="F259" s="2">
        <f>1.5/1000</f>
        <v>1.5E-3</v>
      </c>
      <c r="G259" s="2">
        <f>1.5/2000</f>
        <v>7.5000000000000002E-4</v>
      </c>
      <c r="H259" s="2">
        <f>1.5/4000</f>
        <v>3.7500000000000001E-4</v>
      </c>
      <c r="I259" s="2">
        <f>1.5/8000</f>
        <v>1.875E-4</v>
      </c>
    </row>
  </sheetData>
  <dataValidations count="6">
    <dataValidation type="list" allowBlank="1" showInputMessage="1" showErrorMessage="1" sqref="Q45 AL59 G30 F12" xr:uid="{0C36C16F-E531-49C7-8B8F-FD263278291C}">
      <formula1>",Affiches,Cartes de visite,Flyers"</formula1>
    </dataValidation>
    <dataValidation type="list" allowBlank="1" showInputMessage="1" showErrorMessage="1" sqref="R45" xr:uid="{4C99A1F8-C417-4DE7-BEA0-413F2C4A19DE}">
      <formula1>B37:B48</formula1>
    </dataValidation>
    <dataValidation type="list" allowBlank="1" showInputMessage="1" showErrorMessage="1" sqref="AM59" xr:uid="{70DD7483-E0CD-490B-B4FE-4234738E426E}">
      <formula1>B37:B48</formula1>
    </dataValidation>
    <dataValidation type="list" allowBlank="1" showInputMessage="1" showErrorMessage="1" sqref="B117" xr:uid="{88F29003-D31A-483F-A009-42463803ADBD}">
      <formula1>"Affiches,Bâches,Cartes de visite,Flyers"</formula1>
    </dataValidation>
    <dataValidation type="list" allowBlank="1" showInputMessage="1" showErrorMessage="1" sqref="D117" xr:uid="{78965E30-4C0C-4367-A05F-0396BAA1450E}">
      <formula1>B37:B48</formula1>
    </dataValidation>
    <dataValidation type="list" allowBlank="1" showInputMessage="1" showErrorMessage="1" sqref="C117" xr:uid="{CB6F5892-62CC-4705-AE0D-56A7A17417F8}">
      <formula1>D36:I36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Federation Française de surf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Charles Bride</dc:creator>
  <cp:keywords/>
  <dc:description/>
  <cp:lastModifiedBy/>
  <cp:revision/>
  <dcterms:created xsi:type="dcterms:W3CDTF">2022-06-03T06:31:44Z</dcterms:created>
  <dcterms:modified xsi:type="dcterms:W3CDTF">2022-06-28T14:23:51Z</dcterms:modified>
  <cp:category/>
  <cp:contentStatus/>
</cp:coreProperties>
</file>