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20" codeName="{A63ED3A1-9429-3D75-F2AA-CA7E51A8F3A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loicbonne/Documents/U15 Saison 2022/"/>
    </mc:Choice>
  </mc:AlternateContent>
  <xr:revisionPtr revIDLastSave="0" documentId="13_ncr:1_{3FD10110-9753-E041-92CB-DF99FB498D88}" xr6:coauthVersionLast="47" xr6:coauthVersionMax="47" xr10:uidLastSave="{00000000-0000-0000-0000-000000000000}"/>
  <bookViews>
    <workbookView xWindow="0" yWindow="500" windowWidth="25820" windowHeight="14020" activeTab="1" xr2:uid="{F3AEE4E9-2450-3046-A0A0-9C3810822A94}"/>
  </bookViews>
  <sheets>
    <sheet name="j" sheetId="1" state="hidden" r:id="rId1"/>
    <sheet name="CLASSEMENT ELITE REGIONALE U15 " sheetId="3" r:id="rId2"/>
    <sheet name="Statistiques" sheetId="5" r:id="rId3"/>
    <sheet name="Feuil4" sheetId="4" state="hidden" r:id="rId4"/>
    <sheet name="h" sheetId="2" state="hidden" r:id="rId5"/>
  </sheets>
  <definedNames>
    <definedName name="_xlnm._FilterDatabase" localSheetId="0" hidden="1">j!$A$20:$E$109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L75" i="3" l="1"/>
  <c r="L74" i="3"/>
  <c r="L73" i="3"/>
  <c r="L72" i="3"/>
  <c r="L71" i="3"/>
  <c r="L70" i="3"/>
  <c r="L69" i="3" a="1"/>
  <c r="L69" i="3" s="1"/>
  <c r="L68" i="3"/>
  <c r="L67" i="3"/>
  <c r="L66" i="3"/>
  <c r="L65" i="3"/>
  <c r="L64" i="3"/>
  <c r="L63" i="3"/>
  <c r="L62" i="3"/>
  <c r="L61" i="3"/>
  <c r="L60" i="3"/>
  <c r="L59" i="3"/>
  <c r="L58" i="3"/>
  <c r="R11" i="3"/>
  <c r="R12" i="3"/>
  <c r="R13" i="3"/>
  <c r="R14" i="3"/>
  <c r="R15" i="3"/>
  <c r="R16" i="3"/>
  <c r="R17" i="3"/>
  <c r="R18" i="3"/>
  <c r="R19" i="3"/>
  <c r="R20" i="3"/>
  <c r="Q11" i="3"/>
  <c r="Q27" i="3"/>
  <c r="Q28" i="3"/>
  <c r="Q29" i="3"/>
  <c r="Q30" i="3"/>
  <c r="Q31" i="3"/>
  <c r="Q32" i="3"/>
  <c r="Q33" i="3"/>
  <c r="Q34" i="3"/>
  <c r="Q35" i="3"/>
  <c r="Q36" i="3"/>
  <c r="L76" i="3" l="1"/>
  <c r="L78" i="3" s="1"/>
  <c r="R47" i="3" l="1"/>
  <c r="R48" i="3"/>
  <c r="R44" i="3"/>
  <c r="R43" i="3"/>
  <c r="R46" i="3"/>
  <c r="R50" i="3"/>
  <c r="R49" i="3"/>
  <c r="R45" i="3"/>
  <c r="R51" i="3"/>
  <c r="R52" i="3"/>
  <c r="Q47" i="3"/>
  <c r="Q48" i="3"/>
  <c r="S48" i="3" s="1"/>
  <c r="Q44" i="3"/>
  <c r="S44" i="3" s="1"/>
  <c r="Q43" i="3"/>
  <c r="S43" i="3" s="1"/>
  <c r="Q46" i="3"/>
  <c r="S46" i="3" s="1"/>
  <c r="Q50" i="3"/>
  <c r="Q49" i="3"/>
  <c r="Q45" i="3"/>
  <c r="Q51" i="3"/>
  <c r="Q52" i="3"/>
  <c r="S52" i="3" s="1"/>
  <c r="M47" i="3"/>
  <c r="M48" i="3"/>
  <c r="M44" i="3"/>
  <c r="M43" i="3"/>
  <c r="M46" i="3"/>
  <c r="M50" i="3"/>
  <c r="M49" i="3"/>
  <c r="M45" i="3"/>
  <c r="M51" i="3"/>
  <c r="M52" i="3"/>
  <c r="M11" i="3"/>
  <c r="R29" i="3"/>
  <c r="R27" i="3"/>
  <c r="S27" i="3" s="1"/>
  <c r="R30" i="3"/>
  <c r="R31" i="3"/>
  <c r="R28" i="3"/>
  <c r="R34" i="3"/>
  <c r="R32" i="3"/>
  <c r="R33" i="3"/>
  <c r="R35" i="3"/>
  <c r="R36" i="3"/>
  <c r="Q12" i="3"/>
  <c r="Q13" i="3"/>
  <c r="Q14" i="3"/>
  <c r="Q15" i="3"/>
  <c r="Q16" i="3"/>
  <c r="Q17" i="3"/>
  <c r="Q18" i="3"/>
  <c r="Q19" i="3"/>
  <c r="Q20" i="3"/>
  <c r="M29" i="3"/>
  <c r="M27" i="3"/>
  <c r="M30" i="3"/>
  <c r="M31" i="3"/>
  <c r="M28" i="3"/>
  <c r="M34" i="3"/>
  <c r="M32" i="3"/>
  <c r="M33" i="3"/>
  <c r="M35" i="3"/>
  <c r="M36" i="3"/>
  <c r="M12" i="3"/>
  <c r="M13" i="3"/>
  <c r="M14" i="3"/>
  <c r="M15" i="3"/>
  <c r="M16" i="3"/>
  <c r="M17" i="3"/>
  <c r="M18" i="3"/>
  <c r="M19" i="3"/>
  <c r="M20" i="3"/>
  <c r="F7" i="3"/>
  <c r="S45" i="3" l="1"/>
  <c r="S49" i="3"/>
  <c r="S51" i="3"/>
  <c r="S47" i="3"/>
  <c r="S50" i="3"/>
  <c r="S32" i="3"/>
  <c r="S34" i="3"/>
  <c r="S31" i="3"/>
  <c r="S30" i="3"/>
  <c r="S35" i="3"/>
  <c r="S29" i="3"/>
  <c r="S33" i="3"/>
  <c r="S36" i="3"/>
  <c r="S28" i="3"/>
  <c r="S14" i="3"/>
  <c r="S20" i="3"/>
  <c r="S17" i="3"/>
  <c r="S12" i="3"/>
  <c r="S16" i="3"/>
  <c r="S18" i="3"/>
  <c r="S11" i="3"/>
  <c r="S15" i="3"/>
  <c r="S19" i="3"/>
  <c r="S13" i="3"/>
  <c r="G7" i="3" l="1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G27" i="3"/>
  <c r="G28" i="3"/>
  <c r="G29" i="3"/>
  <c r="G30" i="3"/>
  <c r="G31" i="3"/>
  <c r="G32" i="3"/>
  <c r="G33" i="3"/>
  <c r="G34" i="3"/>
  <c r="G35" i="3"/>
  <c r="G36" i="3"/>
  <c r="G37" i="3"/>
  <c r="G38" i="3"/>
  <c r="G39" i="3"/>
  <c r="G40" i="3"/>
  <c r="G41" i="3"/>
  <c r="G42" i="3"/>
  <c r="G43" i="3"/>
  <c r="G44" i="3"/>
  <c r="G45" i="3"/>
  <c r="G46" i="3"/>
  <c r="G47" i="3"/>
  <c r="G48" i="3"/>
  <c r="G49" i="3"/>
  <c r="G50" i="3"/>
  <c r="G51" i="3"/>
  <c r="G52" i="3"/>
  <c r="G53" i="3"/>
  <c r="G54" i="3"/>
  <c r="G55" i="3"/>
  <c r="G56" i="3"/>
  <c r="G57" i="3"/>
  <c r="G58" i="3"/>
  <c r="G59" i="3"/>
  <c r="G60" i="3"/>
  <c r="G61" i="3"/>
  <c r="G62" i="3"/>
  <c r="G63" i="3"/>
  <c r="G64" i="3"/>
  <c r="G65" i="3"/>
  <c r="G66" i="3"/>
  <c r="G67" i="3"/>
  <c r="G68" i="3"/>
  <c r="G69" i="3"/>
  <c r="G70" i="3"/>
  <c r="G71" i="3"/>
  <c r="G72" i="3"/>
  <c r="G73" i="3"/>
  <c r="G74" i="3"/>
  <c r="G75" i="3"/>
  <c r="G76" i="3"/>
  <c r="G77" i="3"/>
  <c r="G78" i="3"/>
  <c r="G79" i="3"/>
  <c r="G80" i="3"/>
  <c r="G81" i="3"/>
  <c r="G82" i="3"/>
  <c r="G83" i="3"/>
  <c r="G84" i="3"/>
  <c r="G85" i="3"/>
  <c r="G86" i="3"/>
  <c r="G87" i="3"/>
  <c r="G88" i="3"/>
  <c r="G89" i="3"/>
  <c r="G90" i="3"/>
  <c r="G91" i="3"/>
  <c r="G92" i="3"/>
  <c r="G93" i="3"/>
  <c r="G94" i="3"/>
  <c r="G95" i="3"/>
  <c r="G96" i="3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F38" i="3"/>
  <c r="F39" i="3"/>
  <c r="F40" i="3"/>
  <c r="F41" i="3"/>
  <c r="F42" i="3"/>
  <c r="F43" i="3"/>
  <c r="F44" i="3"/>
  <c r="F45" i="3"/>
  <c r="F46" i="3"/>
  <c r="F47" i="3"/>
  <c r="F48" i="3"/>
  <c r="F49" i="3"/>
  <c r="F50" i="3"/>
  <c r="F51" i="3"/>
  <c r="F52" i="3"/>
  <c r="F53" i="3"/>
  <c r="F54" i="3"/>
  <c r="F55" i="3"/>
  <c r="F56" i="3"/>
  <c r="F57" i="3"/>
  <c r="F58" i="3"/>
  <c r="F59" i="3"/>
  <c r="F60" i="3"/>
  <c r="F61" i="3"/>
  <c r="F62" i="3"/>
  <c r="F63" i="3"/>
  <c r="F64" i="3"/>
  <c r="F65" i="3"/>
  <c r="F66" i="3"/>
  <c r="F67" i="3"/>
  <c r="F68" i="3"/>
  <c r="F69" i="3"/>
  <c r="F70" i="3"/>
  <c r="F71" i="3"/>
  <c r="F72" i="3"/>
  <c r="F73" i="3"/>
  <c r="F74" i="3"/>
  <c r="F75" i="3"/>
  <c r="F76" i="3"/>
  <c r="F77" i="3"/>
  <c r="F78" i="3"/>
  <c r="F79" i="3"/>
  <c r="F80" i="3"/>
  <c r="F81" i="3"/>
  <c r="F82" i="3"/>
  <c r="F83" i="3"/>
  <c r="F84" i="3"/>
  <c r="F85" i="3"/>
  <c r="F86" i="3"/>
  <c r="F87" i="3"/>
  <c r="F88" i="3"/>
  <c r="F89" i="3"/>
  <c r="F90" i="3"/>
  <c r="F91" i="3"/>
  <c r="F92" i="3"/>
  <c r="F93" i="3"/>
  <c r="F94" i="3"/>
  <c r="F95" i="3"/>
  <c r="F96" i="3"/>
  <c r="C9" i="4"/>
  <c r="C13" i="4"/>
  <c r="C11" i="4"/>
  <c r="C10" i="4"/>
  <c r="C12" i="4"/>
  <c r="C6" i="4"/>
  <c r="C5" i="4"/>
  <c r="C8" i="4"/>
  <c r="C7" i="4"/>
  <c r="C4" i="4"/>
  <c r="B6" i="4"/>
  <c r="B7" i="4"/>
  <c r="B10" i="4"/>
  <c r="B12" i="4"/>
  <c r="B13" i="4"/>
  <c r="B8" i="4"/>
  <c r="B7" i="2"/>
  <c r="F22" i="1"/>
  <c r="F23" i="1"/>
  <c r="F24" i="1"/>
  <c r="F25" i="1"/>
  <c r="B10" i="2" s="1"/>
  <c r="F26" i="1"/>
  <c r="F27" i="1"/>
  <c r="B11" i="2" s="1"/>
  <c r="F28" i="1"/>
  <c r="B13" i="2" s="1"/>
  <c r="F29" i="1"/>
  <c r="B14" i="2" s="1"/>
  <c r="F30" i="1"/>
  <c r="F31" i="1"/>
  <c r="F32" i="1"/>
  <c r="F33" i="1"/>
  <c r="F34" i="1"/>
  <c r="F35" i="1"/>
  <c r="B9" i="2" s="1"/>
  <c r="F36" i="1"/>
  <c r="F37" i="1"/>
  <c r="F38" i="1"/>
  <c r="F39" i="1"/>
  <c r="B15" i="2" s="1"/>
  <c r="F41" i="1"/>
  <c r="F42" i="1"/>
  <c r="F43" i="1"/>
  <c r="F44" i="1"/>
  <c r="F45" i="1"/>
  <c r="G22" i="1"/>
  <c r="G23" i="1"/>
  <c r="G24" i="1"/>
  <c r="G25" i="1"/>
  <c r="G26" i="1"/>
  <c r="G27" i="1"/>
  <c r="G28" i="1"/>
  <c r="C10" i="2" s="1"/>
  <c r="G29" i="1"/>
  <c r="C7" i="2" s="1"/>
  <c r="G30" i="1"/>
  <c r="C9" i="2" s="1"/>
  <c r="G31" i="1"/>
  <c r="C6" i="2" s="1"/>
  <c r="G32" i="1"/>
  <c r="G33" i="1"/>
  <c r="C11" i="2" s="1"/>
  <c r="G34" i="1"/>
  <c r="G35" i="1"/>
  <c r="G36" i="1"/>
  <c r="G37" i="1"/>
  <c r="G38" i="1"/>
  <c r="G39" i="1"/>
  <c r="C12" i="2" s="1"/>
  <c r="G41" i="1"/>
  <c r="G42" i="1"/>
  <c r="C8" i="2" s="1"/>
  <c r="G43" i="1"/>
  <c r="G44" i="1"/>
  <c r="G45" i="1"/>
  <c r="F21" i="1"/>
  <c r="G21" i="1"/>
  <c r="P47" i="3" l="1"/>
  <c r="O47" i="3"/>
  <c r="N47" i="3"/>
  <c r="O49" i="3"/>
  <c r="N49" i="3"/>
  <c r="P49" i="3"/>
  <c r="O46" i="3"/>
  <c r="N46" i="3"/>
  <c r="P46" i="3"/>
  <c r="P51" i="3"/>
  <c r="O51" i="3"/>
  <c r="N51" i="3"/>
  <c r="N52" i="3"/>
  <c r="P52" i="3"/>
  <c r="O52" i="3"/>
  <c r="P45" i="3"/>
  <c r="O45" i="3"/>
  <c r="N45" i="3"/>
  <c r="N43" i="3"/>
  <c r="P43" i="3"/>
  <c r="O43" i="3"/>
  <c r="N48" i="3"/>
  <c r="P48" i="3"/>
  <c r="O48" i="3"/>
  <c r="N44" i="3"/>
  <c r="P44" i="3"/>
  <c r="O44" i="3"/>
  <c r="N11" i="3"/>
  <c r="P11" i="3"/>
  <c r="O11" i="3"/>
  <c r="O50" i="3"/>
  <c r="N50" i="3"/>
  <c r="P50" i="3"/>
  <c r="P36" i="3"/>
  <c r="O36" i="3"/>
  <c r="N36" i="3"/>
  <c r="N28" i="3"/>
  <c r="O28" i="3"/>
  <c r="P28" i="3"/>
  <c r="O32" i="3"/>
  <c r="N32" i="3"/>
  <c r="P32" i="3"/>
  <c r="O29" i="3"/>
  <c r="N29" i="3"/>
  <c r="P29" i="3"/>
  <c r="O35" i="3"/>
  <c r="N35" i="3"/>
  <c r="P35" i="3"/>
  <c r="N31" i="3"/>
  <c r="P31" i="3"/>
  <c r="O31" i="3"/>
  <c r="N34" i="3"/>
  <c r="P34" i="3"/>
  <c r="O34" i="3"/>
  <c r="P27" i="3"/>
  <c r="O27" i="3"/>
  <c r="N27" i="3"/>
  <c r="O33" i="3"/>
  <c r="N33" i="3"/>
  <c r="P33" i="3"/>
  <c r="P30" i="3"/>
  <c r="O30" i="3"/>
  <c r="N30" i="3"/>
  <c r="N13" i="3"/>
  <c r="C13" i="2"/>
  <c r="C15" i="2"/>
  <c r="B12" i="2"/>
  <c r="B8" i="2"/>
  <c r="P20" i="3"/>
  <c r="O20" i="3"/>
  <c r="N20" i="3"/>
  <c r="P17" i="3"/>
  <c r="N17" i="3"/>
  <c r="O17" i="3"/>
  <c r="N19" i="3"/>
  <c r="P19" i="3"/>
  <c r="O19" i="3"/>
  <c r="O12" i="3"/>
  <c r="N12" i="3"/>
  <c r="P12" i="3"/>
  <c r="N14" i="3"/>
  <c r="P14" i="3"/>
  <c r="O14" i="3"/>
  <c r="O15" i="3"/>
  <c r="N15" i="3"/>
  <c r="P15" i="3"/>
  <c r="P16" i="3"/>
  <c r="O16" i="3"/>
  <c r="N16" i="3"/>
  <c r="P13" i="3"/>
  <c r="O13" i="3"/>
  <c r="P18" i="3"/>
  <c r="O18" i="3"/>
  <c r="N18" i="3"/>
  <c r="B9" i="4"/>
  <c r="D9" i="4" s="1"/>
  <c r="B5" i="4"/>
  <c r="D5" i="4" s="1"/>
  <c r="B11" i="4"/>
  <c r="D11" i="4" s="1"/>
  <c r="B4" i="4"/>
  <c r="D4" i="4" s="1"/>
  <c r="C14" i="2"/>
  <c r="D10" i="4"/>
  <c r="D7" i="4"/>
  <c r="D12" i="4"/>
  <c r="D6" i="4"/>
  <c r="D8" i="4"/>
  <c r="D13" i="4"/>
  <c r="L51" i="3" l="1"/>
  <c r="L48" i="3"/>
  <c r="L47" i="3"/>
  <c r="L45" i="3"/>
  <c r="L50" i="3"/>
  <c r="L46" i="3"/>
  <c r="L52" i="3"/>
  <c r="L49" i="3"/>
  <c r="L43" i="3"/>
  <c r="L44" i="3"/>
  <c r="L33" i="3"/>
  <c r="L27" i="3"/>
  <c r="L34" i="3"/>
  <c r="L29" i="3"/>
  <c r="L36" i="3"/>
  <c r="L30" i="3"/>
  <c r="L31" i="3"/>
  <c r="L32" i="3"/>
  <c r="L35" i="3"/>
  <c r="L28" i="3"/>
  <c r="L13" i="3"/>
  <c r="L20" i="3"/>
  <c r="L11" i="3"/>
  <c r="L19" i="3"/>
  <c r="L16" i="3"/>
  <c r="L14" i="3"/>
  <c r="L17" i="3"/>
  <c r="L12" i="3"/>
  <c r="L18" i="3"/>
  <c r="L15" i="3"/>
  <c r="E7" i="4"/>
  <c r="E12" i="4"/>
  <c r="E11" i="4"/>
  <c r="E13" i="4"/>
  <c r="E5" i="4"/>
  <c r="E4" i="4"/>
  <c r="E6" i="4"/>
  <c r="E8" i="4"/>
  <c r="E10" i="4"/>
  <c r="E9" i="4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<sst xmlns="http://schemas.openxmlformats.org/spreadsheetml/2006/main" count="373" uniqueCount="76">
  <si>
    <t xml:space="preserve">CHAMPIONNAT ELITE REGIONALE U15 </t>
  </si>
  <si>
    <t>POULE A</t>
  </si>
  <si>
    <t>AS BRETAGNE</t>
  </si>
  <si>
    <t>BAGATELLE STE SUZANNE</t>
  </si>
  <si>
    <t>FC RIVIERE DES ROCHES</t>
  </si>
  <si>
    <t>JS SAINTE ANNOISE</t>
  </si>
  <si>
    <t>JS SAINTE ROSIENNE</t>
  </si>
  <si>
    <t>US SAINTE MARIENNE</t>
  </si>
  <si>
    <t>SC CHAUDRON</t>
  </si>
  <si>
    <t>FC PARFIN</t>
  </si>
  <si>
    <t>FC MOUFIA</t>
  </si>
  <si>
    <t>COSMOS SAINT BENOIT</t>
  </si>
  <si>
    <t>Résultats du Championnat ELITE REGIONALE U15 ( POULE A)</t>
  </si>
  <si>
    <t>Journée</t>
  </si>
  <si>
    <t>Equipe Domicile</t>
  </si>
  <si>
    <t xml:space="preserve">Equipe Exterieur </t>
  </si>
  <si>
    <t>Resultats</t>
  </si>
  <si>
    <t>Score Domicile</t>
  </si>
  <si>
    <t>Score Exterieur</t>
  </si>
  <si>
    <t>Calendrier</t>
  </si>
  <si>
    <t>POINTS</t>
  </si>
  <si>
    <t>Domicile</t>
  </si>
  <si>
    <t>Exterieur</t>
  </si>
  <si>
    <t>Classement du Championnat U15 Regionale 1 ( Poule A) - Saison 2022</t>
  </si>
  <si>
    <t>EQUIPES</t>
  </si>
  <si>
    <t>Points Extérieur</t>
  </si>
  <si>
    <t>Points Domicile</t>
  </si>
  <si>
    <t xml:space="preserve">Journée </t>
  </si>
  <si>
    <t>Equipe Extérieur</t>
  </si>
  <si>
    <t xml:space="preserve">Score Domicile </t>
  </si>
  <si>
    <t>Score Extérieur</t>
  </si>
  <si>
    <t xml:space="preserve">Pts Extérieur </t>
  </si>
  <si>
    <t>Pts Domicile</t>
  </si>
  <si>
    <t>SAINTE ROSE FC</t>
  </si>
  <si>
    <t>COSMOS ST BENOIT</t>
  </si>
  <si>
    <t>FC BAGATELLE STE SUZANNE</t>
  </si>
  <si>
    <t>US SAINTE MARIE</t>
  </si>
  <si>
    <t>Points Total</t>
  </si>
  <si>
    <t>Classement</t>
  </si>
  <si>
    <t>Equipes</t>
  </si>
  <si>
    <t>G</t>
  </si>
  <si>
    <t>N</t>
  </si>
  <si>
    <t>P</t>
  </si>
  <si>
    <t>Bp</t>
  </si>
  <si>
    <t>Bc</t>
  </si>
  <si>
    <t>B+/-</t>
  </si>
  <si>
    <t>J</t>
  </si>
  <si>
    <t>Points</t>
  </si>
  <si>
    <t>CALENDRIER ET RESULTATS</t>
  </si>
  <si>
    <t>CHAMPIONNAT U15 ELITE REGIONALE POULE A</t>
  </si>
  <si>
    <t>Saison 2022</t>
  </si>
  <si>
    <t>CLASSEMENT GÉNÉRAL</t>
  </si>
  <si>
    <t>CLASSEMENT DOMICILE</t>
  </si>
  <si>
    <t>Pts</t>
  </si>
  <si>
    <t>CLASSEMENT EXTERIEUR</t>
  </si>
  <si>
    <t>Nombre de buts par journée</t>
  </si>
  <si>
    <t>Journée 1</t>
  </si>
  <si>
    <t>Journée 2</t>
  </si>
  <si>
    <t>Journée 3</t>
  </si>
  <si>
    <t>Journée 4</t>
  </si>
  <si>
    <t>Journée 5</t>
  </si>
  <si>
    <t>Journée 6</t>
  </si>
  <si>
    <t>Journée 7</t>
  </si>
  <si>
    <t>Journée 8</t>
  </si>
  <si>
    <t>Journée 9</t>
  </si>
  <si>
    <t>Journée 10</t>
  </si>
  <si>
    <t>Journée 11</t>
  </si>
  <si>
    <t>Journée 12</t>
  </si>
  <si>
    <t>Journée 13</t>
  </si>
  <si>
    <t>Journée 14</t>
  </si>
  <si>
    <t>Journée 15</t>
  </si>
  <si>
    <t>Journée 16</t>
  </si>
  <si>
    <t>Journée 17</t>
  </si>
  <si>
    <t>Journée 18</t>
  </si>
  <si>
    <t>TOTAL DES BUTS DU CHAMPIONNAT</t>
  </si>
  <si>
    <t>MOYENNE GENERAL DE BUT DU CHAMPIONNAT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</si>
</sst>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2"/>
      <color theme="1"/>
      <name val="Calibri"/>
      <family val="2"/>
      <scheme val="minor"/>
    </font>
    <font>
      <sz val="12"/>
      <color rgb="FF00B050"/>
      <name val="Calibri"/>
      <family val="2"/>
      <scheme val="minor"/>
    </font>
    <font>
      <sz val="12"/>
      <color theme="1"/>
      <name val="Chalkboard"/>
      <family val="4"/>
    </font>
    <font>
      <sz val="12"/>
      <color rgb="FFFF0000"/>
      <name val="Chalkboard"/>
      <family val="4"/>
    </font>
    <font>
      <sz val="12"/>
      <color theme="0"/>
      <name val="Chalkboard"/>
      <family val="4"/>
    </font>
    <font>
      <sz val="12"/>
      <color rgb="FF00B050"/>
      <name val="Chalkboard"/>
      <family val="4"/>
    </font>
    <font>
      <sz val="12"/>
      <color theme="4"/>
      <name val="Chalkboard"/>
      <family val="4"/>
    </font>
    <font>
      <b/>
      <u/>
      <sz val="12"/>
      <color theme="1"/>
      <name val="Calibri (Corps)"/>
    </font>
    <font>
      <sz val="12"/>
      <name val="Chalkboard"/>
      <family val="4"/>
    </font>
    <font>
      <sz val="8"/>
      <name val="Calibri"/>
      <family val="2"/>
      <scheme val="minor"/>
    </font>
    <font>
      <sz val="22"/>
      <color theme="1"/>
      <name val="Chalkboard"/>
      <family val="4"/>
    </font>
    <font>
      <sz val="20"/>
      <color theme="1"/>
      <name val="Chalkboard"/>
      <family val="4"/>
    </font>
    <font>
      <sz val="12"/>
      <color rgb="FF005493"/>
      <name val="Chalkboard"/>
      <family val="4"/>
    </font>
    <font>
      <sz val="12"/>
      <color theme="9" tint="0.39997558519241921"/>
      <name val="Chalkboard"/>
      <family val="4"/>
    </font>
    <font>
      <sz val="12"/>
      <color theme="9" tint="0.59999389629810485"/>
      <name val="Chalkboard"/>
      <family val="4"/>
    </font>
    <font>
      <sz val="16"/>
      <color theme="1"/>
      <name val="Chalkboard"/>
      <family val="4"/>
    </font>
    <font>
      <sz val="12"/>
      <color rgb="FF0070C0"/>
      <name val="Chalkboard"/>
      <family val="4"/>
    </font>
  </fonts>
  <fills count="21">
    <fill>
      <patternFill patternType="none"/>
    </fill>
    <fill>
      <patternFill patternType="gray125"/>
    </fill>
    <fill>
      <patternFill patternType="solid">
        <fgColor rgb="FFFFFC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rgb="FF005493"/>
        <bgColor indexed="64"/>
      </patternFill>
    </fill>
    <fill>
      <patternFill patternType="solid">
        <fgColor rgb="FFFF7E79"/>
        <bgColor indexed="64"/>
      </patternFill>
    </fill>
    <fill>
      <patternFill patternType="solid">
        <fgColor rgb="FFFF26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96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4" tint="0.39997558519241921"/>
      </bottom>
      <diagonal/>
    </border>
    <border>
      <left/>
      <right/>
      <top/>
      <bottom style="thick">
        <color rgb="FF000000"/>
      </bottom>
      <diagonal/>
    </border>
    <border>
      <left/>
      <right/>
      <top/>
      <bottom style="thick">
        <color auto="1"/>
      </bottom>
      <diagonal/>
    </border>
    <border>
      <left/>
      <right/>
      <top style="thick">
        <color auto="1"/>
      </top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6">
    <xf numFmtId="0" fontId="0" fillId="0" borderId="0" xfId="0"/>
    <xf numFmtId="0" fontId="1" fillId="0" borderId="0" xfId="0" applyFont="1"/>
    <xf numFmtId="0" fontId="2" fillId="2" borderId="0" xfId="0" applyFont="1" applyFill="1"/>
    <xf numFmtId="0" fontId="3" fillId="3" borderId="0" xfId="0" applyFont="1" applyFill="1"/>
    <xf numFmtId="0" fontId="4" fillId="4" borderId="0" xfId="0" applyFont="1" applyFill="1"/>
    <xf numFmtId="0" fontId="5" fillId="5" borderId="0" xfId="0" applyFont="1" applyFill="1"/>
    <xf numFmtId="0" fontId="6" fillId="4" borderId="0" xfId="0" applyFont="1" applyFill="1"/>
    <xf numFmtId="0" fontId="3" fillId="6" borderId="0" xfId="0" applyFont="1" applyFill="1"/>
    <xf numFmtId="0" fontId="4" fillId="7" borderId="0" xfId="0" applyFont="1" applyFill="1"/>
    <xf numFmtId="0" fontId="4" fillId="8" borderId="0" xfId="0" applyFont="1" applyFill="1"/>
    <xf numFmtId="0" fontId="2" fillId="9" borderId="0" xfId="0" applyFont="1" applyFill="1"/>
    <xf numFmtId="0" fontId="5" fillId="10" borderId="0" xfId="0" applyFont="1" applyFill="1"/>
    <xf numFmtId="0" fontId="0" fillId="0" borderId="1" xfId="0" applyBorder="1"/>
    <xf numFmtId="0" fontId="0" fillId="0" borderId="1" xfId="0" applyFill="1" applyBorder="1"/>
    <xf numFmtId="0" fontId="7" fillId="0" borderId="0" xfId="0" applyFont="1"/>
    <xf numFmtId="0" fontId="0" fillId="0" borderId="4" xfId="0" applyBorder="1" applyAlignment="1">
      <alignment vertical="center"/>
    </xf>
    <xf numFmtId="0" fontId="0" fillId="0" borderId="0" xfId="0" applyFill="1"/>
    <xf numFmtId="0" fontId="0" fillId="0" borderId="0" xfId="0" applyFill="1" applyBorder="1"/>
    <xf numFmtId="0" fontId="2" fillId="0" borderId="0" xfId="0" applyFont="1" applyFill="1" applyBorder="1"/>
    <xf numFmtId="0" fontId="3" fillId="0" borderId="0" xfId="0" applyFont="1" applyFill="1" applyBorder="1"/>
    <xf numFmtId="0" fontId="8" fillId="0" borderId="1" xfId="0" applyFont="1" applyFill="1" applyBorder="1"/>
    <xf numFmtId="0" fontId="8" fillId="11" borderId="1" xfId="0" applyFont="1" applyFill="1" applyBorder="1"/>
    <xf numFmtId="0" fontId="8" fillId="0" borderId="1" xfId="0" applyFont="1" applyBorder="1"/>
    <xf numFmtId="0" fontId="8" fillId="11" borderId="5" xfId="0" applyFont="1" applyFill="1" applyBorder="1"/>
    <xf numFmtId="0" fontId="8" fillId="11" borderId="2" xfId="0" applyFont="1" applyFill="1" applyBorder="1"/>
    <xf numFmtId="0" fontId="8" fillId="11" borderId="3" xfId="0" applyFont="1" applyFill="1" applyBorder="1"/>
    <xf numFmtId="0" fontId="8" fillId="11" borderId="0" xfId="0" applyFont="1" applyFill="1"/>
    <xf numFmtId="0" fontId="0" fillId="0" borderId="0" xfId="0" applyNumberFormat="1"/>
    <xf numFmtId="0" fontId="10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Border="1" applyAlignment="1">
      <alignment horizontal="center"/>
    </xf>
    <xf numFmtId="0" fontId="12" fillId="14" borderId="0" xfId="0" applyFont="1" applyFill="1" applyBorder="1" applyAlignment="1">
      <alignment horizontal="center"/>
    </xf>
    <xf numFmtId="0" fontId="4" fillId="13" borderId="0" xfId="0" applyFont="1" applyFill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3" fillId="16" borderId="17" xfId="0" applyFont="1" applyFill="1" applyBorder="1" applyAlignment="1">
      <alignment horizontal="center"/>
    </xf>
    <xf numFmtId="0" fontId="3" fillId="16" borderId="13" xfId="0" applyFont="1" applyFill="1" applyBorder="1" applyAlignment="1">
      <alignment horizontal="center"/>
    </xf>
    <xf numFmtId="0" fontId="2" fillId="15" borderId="0" xfId="0" applyFont="1" applyFill="1" applyBorder="1" applyAlignment="1">
      <alignment horizontal="center"/>
    </xf>
    <xf numFmtId="0" fontId="13" fillId="5" borderId="0" xfId="0" applyFont="1" applyFill="1" applyBorder="1" applyAlignment="1">
      <alignment horizontal="center"/>
    </xf>
    <xf numFmtId="0" fontId="2" fillId="4" borderId="17" xfId="0" applyFont="1" applyFill="1" applyBorder="1" applyAlignment="1">
      <alignment horizontal="center"/>
    </xf>
    <xf numFmtId="0" fontId="2" fillId="4" borderId="13" xfId="0" applyFont="1" applyFill="1" applyBorder="1" applyAlignment="1">
      <alignment horizontal="center"/>
    </xf>
    <xf numFmtId="0" fontId="2" fillId="9" borderId="0" xfId="0" applyFont="1" applyFill="1" applyBorder="1" applyAlignment="1">
      <alignment horizontal="center"/>
    </xf>
    <xf numFmtId="0" fontId="4" fillId="7" borderId="0" xfId="0" applyFont="1" applyFill="1" applyBorder="1" applyAlignment="1">
      <alignment horizontal="center"/>
    </xf>
    <xf numFmtId="0" fontId="2" fillId="12" borderId="17" xfId="0" applyFont="1" applyFill="1" applyBorder="1" applyAlignment="1">
      <alignment horizontal="center"/>
    </xf>
    <xf numFmtId="0" fontId="2" fillId="12" borderId="13" xfId="0" applyFont="1" applyFill="1" applyBorder="1" applyAlignment="1">
      <alignment horizontal="center"/>
    </xf>
    <xf numFmtId="0" fontId="3" fillId="16" borderId="0" xfId="0" applyFont="1" applyFill="1" applyBorder="1" applyAlignment="1">
      <alignment horizontal="center"/>
    </xf>
    <xf numFmtId="0" fontId="2" fillId="12" borderId="0" xfId="0" applyFont="1" applyFill="1" applyBorder="1" applyAlignment="1">
      <alignment horizontal="center"/>
    </xf>
    <xf numFmtId="0" fontId="2" fillId="9" borderId="17" xfId="0" applyFont="1" applyFill="1" applyBorder="1" applyAlignment="1">
      <alignment horizontal="center"/>
    </xf>
    <xf numFmtId="0" fontId="2" fillId="9" borderId="13" xfId="0" applyFont="1" applyFill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14" fillId="17" borderId="6" xfId="0" applyFont="1" applyFill="1" applyBorder="1" applyAlignment="1">
      <alignment horizontal="center"/>
    </xf>
    <xf numFmtId="0" fontId="3" fillId="10" borderId="6" xfId="0" applyFont="1" applyFill="1" applyBorder="1" applyAlignment="1">
      <alignment horizontal="center"/>
    </xf>
    <xf numFmtId="0" fontId="12" fillId="14" borderId="17" xfId="0" applyFont="1" applyFill="1" applyBorder="1" applyAlignment="1">
      <alignment horizontal="center"/>
    </xf>
    <xf numFmtId="0" fontId="12" fillId="14" borderId="13" xfId="0" applyFont="1" applyFill="1" applyBorder="1" applyAlignment="1">
      <alignment horizontal="center"/>
    </xf>
    <xf numFmtId="0" fontId="3" fillId="10" borderId="17" xfId="0" applyFont="1" applyFill="1" applyBorder="1" applyAlignment="1">
      <alignment horizontal="center"/>
    </xf>
    <xf numFmtId="0" fontId="3" fillId="10" borderId="13" xfId="0" applyFont="1" applyFill="1" applyBorder="1" applyAlignment="1">
      <alignment horizontal="center"/>
    </xf>
    <xf numFmtId="0" fontId="14" fillId="17" borderId="17" xfId="0" applyFont="1" applyFill="1" applyBorder="1" applyAlignment="1">
      <alignment horizontal="center"/>
    </xf>
    <xf numFmtId="0" fontId="14" fillId="17" borderId="13" xfId="0" applyFont="1" applyFill="1" applyBorder="1" applyAlignment="1">
      <alignment horizontal="center"/>
    </xf>
    <xf numFmtId="0" fontId="4" fillId="7" borderId="17" xfId="0" applyFont="1" applyFill="1" applyBorder="1" applyAlignment="1">
      <alignment horizontal="center"/>
    </xf>
    <xf numFmtId="0" fontId="4" fillId="7" borderId="13" xfId="0" applyFont="1" applyFill="1" applyBorder="1" applyAlignment="1">
      <alignment horizontal="center"/>
    </xf>
    <xf numFmtId="0" fontId="14" fillId="17" borderId="0" xfId="0" applyFont="1" applyFill="1" applyBorder="1" applyAlignment="1">
      <alignment horizontal="center"/>
    </xf>
    <xf numFmtId="0" fontId="13" fillId="5" borderId="17" xfId="0" applyFont="1" applyFill="1" applyBorder="1" applyAlignment="1">
      <alignment horizontal="center"/>
    </xf>
    <xf numFmtId="0" fontId="13" fillId="5" borderId="13" xfId="0" applyFont="1" applyFill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3" fillId="10" borderId="7" xfId="0" applyFont="1" applyFill="1" applyBorder="1" applyAlignment="1">
      <alignment horizontal="center"/>
    </xf>
    <xf numFmtId="0" fontId="3" fillId="16" borderId="7" xfId="0" applyFont="1" applyFill="1" applyBorder="1" applyAlignment="1">
      <alignment horizontal="center"/>
    </xf>
    <xf numFmtId="0" fontId="4" fillId="13" borderId="18" xfId="0" applyFont="1" applyFill="1" applyBorder="1" applyAlignment="1">
      <alignment horizontal="center"/>
    </xf>
    <xf numFmtId="0" fontId="4" fillId="13" borderId="19" xfId="0" applyFont="1" applyFill="1" applyBorder="1" applyAlignment="1">
      <alignment horizontal="center"/>
    </xf>
    <xf numFmtId="0" fontId="3" fillId="10" borderId="0" xfId="0" applyFont="1" applyFill="1" applyBorder="1" applyAlignment="1">
      <alignment horizontal="center"/>
    </xf>
    <xf numFmtId="0" fontId="4" fillId="7" borderId="7" xfId="0" applyFont="1" applyFill="1" applyBorder="1" applyAlignment="1">
      <alignment horizontal="center"/>
    </xf>
    <xf numFmtId="0" fontId="2" fillId="15" borderId="7" xfId="0" applyFont="1" applyFill="1" applyBorder="1" applyAlignment="1">
      <alignment horizontal="center"/>
    </xf>
    <xf numFmtId="0" fontId="4" fillId="13" borderId="7" xfId="0" applyFont="1" applyFill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12" fillId="14" borderId="8" xfId="0" applyFont="1" applyFill="1" applyBorder="1" applyAlignment="1">
      <alignment horizontal="center"/>
    </xf>
    <xf numFmtId="0" fontId="3" fillId="10" borderId="8" xfId="0" applyFont="1" applyFill="1" applyBorder="1" applyAlignment="1">
      <alignment horizontal="center"/>
    </xf>
    <xf numFmtId="0" fontId="13" fillId="5" borderId="7" xfId="0" applyFont="1" applyFill="1" applyBorder="1" applyAlignment="1">
      <alignment horizontal="center"/>
    </xf>
    <xf numFmtId="0" fontId="3" fillId="16" borderId="8" xfId="0" applyFont="1" applyFill="1" applyBorder="1" applyAlignment="1">
      <alignment horizontal="center"/>
    </xf>
    <xf numFmtId="0" fontId="2" fillId="9" borderId="7" xfId="0" applyFont="1" applyFill="1" applyBorder="1" applyAlignment="1">
      <alignment horizontal="center"/>
    </xf>
    <xf numFmtId="0" fontId="4" fillId="7" borderId="8" xfId="0" applyFont="1" applyFill="1" applyBorder="1" applyAlignment="1">
      <alignment horizontal="center"/>
    </xf>
    <xf numFmtId="0" fontId="2" fillId="12" borderId="7" xfId="0" applyFont="1" applyFill="1" applyBorder="1" applyAlignment="1">
      <alignment horizontal="center"/>
    </xf>
    <xf numFmtId="0" fontId="2" fillId="15" borderId="8" xfId="0" applyFont="1" applyFill="1" applyBorder="1" applyAlignment="1">
      <alignment horizontal="center"/>
    </xf>
    <xf numFmtId="0" fontId="14" fillId="17" borderId="7" xfId="0" applyFont="1" applyFill="1" applyBorder="1" applyAlignment="1">
      <alignment horizontal="center"/>
    </xf>
    <xf numFmtId="0" fontId="4" fillId="13" borderId="8" xfId="0" applyFont="1" applyFill="1" applyBorder="1" applyAlignment="1">
      <alignment horizontal="center"/>
    </xf>
    <xf numFmtId="0" fontId="13" fillId="5" borderId="8" xfId="0" applyFont="1" applyFill="1" applyBorder="1" applyAlignment="1">
      <alignment horizontal="center"/>
    </xf>
    <xf numFmtId="0" fontId="2" fillId="9" borderId="8" xfId="0" applyFont="1" applyFill="1" applyBorder="1" applyAlignment="1">
      <alignment horizontal="center"/>
    </xf>
    <xf numFmtId="0" fontId="2" fillId="12" borderId="8" xfId="0" applyFont="1" applyFill="1" applyBorder="1" applyAlignment="1">
      <alignment horizontal="center"/>
    </xf>
    <xf numFmtId="0" fontId="14" fillId="17" borderId="8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10" fillId="0" borderId="0" xfId="0" applyFont="1" applyAlignment="1">
      <alignment horizontal="center"/>
    </xf>
    <xf numFmtId="0" fontId="11" fillId="0" borderId="9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5" fillId="0" borderId="0" xfId="0" applyFont="1" applyAlignment="1">
      <alignment horizontal="center"/>
    </xf>
    <xf numFmtId="0" fontId="2" fillId="0" borderId="15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3" xfId="0" applyNumberFormat="1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16" fillId="18" borderId="14" xfId="0" applyFont="1" applyFill="1" applyBorder="1" applyAlignment="1">
      <alignment horizontal="center"/>
    </xf>
    <xf numFmtId="0" fontId="16" fillId="18" borderId="15" xfId="0" applyFont="1" applyFill="1" applyBorder="1" applyAlignment="1">
      <alignment horizontal="center"/>
    </xf>
    <xf numFmtId="0" fontId="16" fillId="18" borderId="15" xfId="0" applyFont="1" applyFill="1" applyBorder="1" applyAlignment="1">
      <alignment horizontal="center" wrapText="1"/>
    </xf>
    <xf numFmtId="0" fontId="16" fillId="0" borderId="20" xfId="0" applyFont="1" applyBorder="1" applyAlignment="1">
      <alignment horizontal="center" vertical="center"/>
    </xf>
    <xf numFmtId="0" fontId="16" fillId="0" borderId="21" xfId="0" applyFont="1" applyBorder="1" applyAlignment="1">
      <alignment horizontal="center" vertical="center"/>
    </xf>
    <xf numFmtId="0" fontId="16" fillId="0" borderId="18" xfId="0" applyFont="1" applyBorder="1" applyAlignment="1">
      <alignment horizontal="center" vertical="center"/>
    </xf>
    <xf numFmtId="0" fontId="16" fillId="0" borderId="16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2" fillId="18" borderId="20" xfId="0" applyFont="1" applyFill="1" applyBorder="1" applyAlignment="1">
      <alignment horizontal="center" vertical="center"/>
    </xf>
    <xf numFmtId="0" fontId="2" fillId="18" borderId="21" xfId="0" applyFont="1" applyFill="1" applyBorder="1" applyAlignment="1">
      <alignment horizontal="center" vertical="center"/>
    </xf>
    <xf numFmtId="0" fontId="2" fillId="18" borderId="18" xfId="0" applyFont="1" applyFill="1" applyBorder="1" applyAlignment="1">
      <alignment horizontal="center" vertical="center"/>
    </xf>
    <xf numFmtId="0" fontId="2" fillId="18" borderId="16" xfId="0" applyFont="1" applyFill="1" applyBorder="1" applyAlignment="1">
      <alignment horizontal="center" vertical="center"/>
    </xf>
    <xf numFmtId="0" fontId="2" fillId="18" borderId="22" xfId="0" applyFont="1" applyFill="1" applyBorder="1" applyAlignment="1">
      <alignment horizontal="center" vertical="center"/>
    </xf>
    <xf numFmtId="0" fontId="2" fillId="18" borderId="14" xfId="0" applyFont="1" applyFill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2" fillId="20" borderId="1" xfId="0" applyFont="1" applyFill="1" applyBorder="1" applyAlignment="1">
      <alignment horizontal="center"/>
    </xf>
    <xf numFmtId="0" fontId="2" fillId="19" borderId="1" xfId="0" applyFont="1" applyFill="1" applyBorder="1" applyAlignment="1">
      <alignment horizontal="center"/>
    </xf>
    <xf numFmtId="0" fontId="5" fillId="0" borderId="2" xfId="0" applyFont="1" applyBorder="1" applyAlignment="1">
      <alignment horizontal="center" wrapText="1"/>
    </xf>
    <xf numFmtId="0" fontId="5" fillId="0" borderId="3" xfId="0" applyFont="1" applyBorder="1" applyAlignment="1">
      <alignment horizont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</cellXfs>
  <cellStyles count="1">
    <cellStyle name="Normal" xfId="0" builtinId="0"/>
  </cellStyles>
  <dxfs count="69">
    <dxf>
      <font>
        <strike val="0"/>
        <outline val="0"/>
        <shadow val="0"/>
        <u val="none"/>
        <vertAlign val="baseline"/>
        <name val="Chalkboard"/>
        <family val="4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halkboard"/>
        <family val="4"/>
        <scheme val="none"/>
      </font>
      <numFmt numFmtId="0" formatCode="General"/>
      <alignment horizontal="center" vertical="bottom" textRotation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halkboard"/>
        <family val="4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font>
        <strike val="0"/>
        <outline val="0"/>
        <shadow val="0"/>
        <u val="none"/>
        <vertAlign val="baseline"/>
        <sz val="12"/>
        <color rgb="FF0070C0"/>
        <name val="Chalkboard"/>
        <family val="4"/>
        <scheme val="none"/>
      </font>
      <fill>
        <patternFill patternType="solid">
          <fgColor indexed="64"/>
          <bgColor theme="0"/>
        </patternFill>
      </fill>
      <alignment horizontal="center" vertical="bottom" textRotation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/>
        <bottom/>
      </border>
    </dxf>
    <dxf>
      <font>
        <strike val="0"/>
        <outline val="0"/>
        <shadow val="0"/>
        <u val="none"/>
        <vertAlign val="baseline"/>
        <sz val="12"/>
        <color theme="1"/>
        <name val="Chalkboard"/>
        <family val="4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halkboard"/>
        <family val="4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halkboard"/>
        <family val="4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halkboard"/>
        <family val="4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halkboard"/>
        <family val="4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halkboard"/>
        <family val="4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halkboard"/>
        <family val="4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halkboard"/>
        <family val="4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halkboard"/>
        <family val="4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halkboard"/>
        <family val="4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halkboard"/>
        <family val="4"/>
        <scheme val="none"/>
      </font>
      <alignment horizontal="center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 outline="0">
        <bottom style="medium">
          <color auto="1"/>
        </bottom>
      </border>
    </dxf>
    <dxf>
      <border outline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halkboard"/>
        <family val="4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halkboard"/>
        <family val="4"/>
        <scheme val="none"/>
      </font>
      <alignment horizontal="center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halkboard"/>
        <family val="4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halkboard"/>
        <family val="4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halkboard"/>
        <family val="4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halkboard"/>
        <family val="4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halkboard"/>
        <family val="4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halkboard"/>
        <family val="4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halkboard"/>
        <family val="4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halkboard"/>
        <family val="4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>
        <bottom style="medium">
          <color auto="1"/>
        </bottom>
      </border>
    </dxf>
    <dxf>
      <font>
        <strike val="0"/>
        <outline val="0"/>
        <shadow val="0"/>
        <u val="none"/>
        <vertAlign val="baseline"/>
        <name val="Chalkboard"/>
        <family val="4"/>
        <scheme val="none"/>
      </font>
      <numFmt numFmtId="0" formatCode="General"/>
      <alignment horizontal="center" vertical="bottom" textRotation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font>
        <strike val="0"/>
        <outline val="0"/>
        <shadow val="0"/>
        <u val="none"/>
        <vertAlign val="baseline"/>
        <name val="Chalkboard"/>
        <family val="4"/>
        <scheme val="none"/>
      </font>
      <numFmt numFmtId="0" formatCode="General"/>
      <alignment horizontal="center" vertical="bottom" textRotation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 outline="0">
        <bottom style="medium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halkboard"/>
        <family val="4"/>
        <scheme val="none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halkboard"/>
        <family val="4"/>
        <scheme val="none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halkboard"/>
        <family val="4"/>
        <scheme val="none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halkboard"/>
        <family val="4"/>
        <scheme val="none"/>
      </font>
      <fill>
        <patternFill patternType="solid">
          <fgColor theme="4" tint="0.79998168889431442"/>
          <bgColor theme="4" tint="0.79998168889431442"/>
        </patternFill>
      </fill>
    </dxf>
    <dxf>
      <fill>
        <patternFill patternType="none">
          <fgColor indexed="64"/>
          <bgColor indexed="65"/>
        </patternFill>
      </fill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strike val="0"/>
        <outline val="0"/>
        <shadow val="0"/>
        <u val="none"/>
        <vertAlign val="baseline"/>
        <name val="Chalkboard"/>
        <family val="4"/>
        <scheme val="none"/>
      </font>
      <numFmt numFmtId="0" formatCode="General"/>
      <alignment horizontal="center" vertical="bottom" textRotation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font>
        <strike val="0"/>
        <outline val="0"/>
        <shadow val="0"/>
        <u val="none"/>
        <vertAlign val="baseline"/>
        <name val="Chalkboard"/>
        <family val="4"/>
        <scheme val="none"/>
      </font>
      <numFmt numFmtId="0" formatCode="General"/>
      <alignment horizontal="center" vertical="bottom" textRotation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font>
        <strike val="0"/>
        <outline val="0"/>
        <shadow val="0"/>
        <u val="none"/>
        <vertAlign val="baseline"/>
        <name val="Chalkboard"/>
        <family val="4"/>
        <scheme val="none"/>
      </font>
      <numFmt numFmtId="0" formatCode="General"/>
      <alignment horizontal="center" vertical="bottom" textRotation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font>
        <strike val="0"/>
        <outline val="0"/>
        <shadow val="0"/>
        <u val="none"/>
        <vertAlign val="baseline"/>
        <name val="Chalkboard"/>
        <family val="4"/>
        <scheme val="none"/>
      </font>
      <numFmt numFmtId="0" formatCode="General"/>
      <alignment horizontal="center" vertical="bottom" textRotation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font>
        <strike val="0"/>
        <outline val="0"/>
        <shadow val="0"/>
        <u val="none"/>
        <vertAlign val="baseline"/>
        <name val="Chalkboard"/>
        <family val="4"/>
        <scheme val="none"/>
      </font>
      <numFmt numFmtId="0" formatCode="General"/>
      <alignment horizontal="center" vertical="bottom" textRotation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font>
        <strike val="0"/>
        <outline val="0"/>
        <shadow val="0"/>
        <u val="none"/>
        <vertAlign val="baseline"/>
        <name val="Chalkboard"/>
        <family val="4"/>
        <scheme val="none"/>
      </font>
      <alignment horizontal="center" vertical="bottom" textRotation="0" indent="0" justifyLastLine="0" shrinkToFit="0" readingOrder="0"/>
      <border diagonalUp="0" diagonalDown="0" outline="0">
        <left/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top style="medium">
          <color auto="1"/>
        </top>
      </border>
    </dxf>
    <dxf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font>
        <strike val="0"/>
        <outline val="0"/>
        <shadow val="0"/>
        <u val="none"/>
        <vertAlign val="baseline"/>
        <name val="Chalkboard"/>
        <family val="4"/>
        <scheme val="none"/>
      </font>
      <alignment horizontal="center" vertical="bottom" textRotation="0" indent="0" justifyLastLine="0" shrinkToFit="0" readingOrder="0"/>
    </dxf>
    <dxf>
      <border>
        <bottom style="medium">
          <color auto="1"/>
        </bottom>
      </border>
    </dxf>
    <dxf>
      <font>
        <strike val="0"/>
        <outline val="0"/>
        <shadow val="0"/>
        <u val="none"/>
        <vertAlign val="baseline"/>
        <name val="Chalkboard"/>
        <family val="4"/>
        <scheme val="none"/>
      </font>
      <numFmt numFmtId="0" formatCode="General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halkboard"/>
        <family val="4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halkboard"/>
        <family val="4"/>
        <scheme val="none"/>
      </font>
      <numFmt numFmtId="0" formatCode="General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halkboard"/>
        <family val="4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halkboard"/>
        <family val="4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halkboard"/>
        <family val="4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halkboard"/>
        <family val="4"/>
        <scheme val="none"/>
      </font>
      <alignment horizontal="center" vertical="bottom" textRotation="0" wrapText="0" indent="0" justifyLastLine="0" shrinkToFit="0" readingOrder="0"/>
    </dxf>
    <dxf>
      <border diagonalUp="0" diagonalDown="0"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font>
        <strike val="0"/>
        <outline val="0"/>
        <shadow val="0"/>
        <u val="none"/>
        <vertAlign val="baseline"/>
        <name val="Chalkboard"/>
        <family val="4"/>
        <scheme val="none"/>
      </font>
      <alignment horizontal="center" vertical="bottom" textRotation="0" wrapText="0" indent="0" justifyLastLine="0" shrinkToFit="0" readingOrder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left style="thin">
          <color indexed="64"/>
        </left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005493"/>
      <color rgb="FF0096FF"/>
      <color rgb="FFFF7E79"/>
      <color rgb="FF000000"/>
      <color rgb="FFFA083C"/>
      <color rgb="FFFF2600"/>
      <color rgb="FFFFF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844550</xdr:colOff>
      <xdr:row>0</xdr:row>
      <xdr:rowOff>12700</xdr:rowOff>
    </xdr:from>
    <xdr:to>
      <xdr:col>11</xdr:col>
      <xdr:colOff>215900</xdr:colOff>
      <xdr:row>3</xdr:row>
      <xdr:rowOff>63500</xdr:rowOff>
    </xdr:to>
    <xdr:sp macro="[0]!Macro1" textlink="">
      <xdr:nvSpPr>
        <xdr:cNvPr id="2" name="Rectangle 1">
          <a:extLst>
            <a:ext uri="{FF2B5EF4-FFF2-40B4-BE49-F238E27FC236}">
              <a16:creationId xmlns:a16="http://schemas.microsoft.com/office/drawing/2014/main" id="{8329C186-A59F-45D9-94B4-57A27720FB18}"/>
            </a:ext>
          </a:extLst>
        </xdr:cNvPr>
        <xdr:cNvSpPr/>
      </xdr:nvSpPr>
      <xdr:spPr>
        <a:xfrm>
          <a:off x="12642850" y="12700"/>
          <a:ext cx="1225550" cy="4445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Classement</a:t>
          </a:r>
        </a:p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A8DE3883-2CE1-6344-A217-ADCD70C997D9}" name="Tableau3" displayName="Tableau3" ref="A20:G109" totalsRowShown="0" headerRowDxfId="68" tableBorderDxfId="67">
  <autoFilter ref="A20:G109" xr:uid="{A8DE3883-2CE1-6344-A217-ADCD70C997D9}"/>
  <tableColumns count="7">
    <tableColumn id="1" xr3:uid="{48F5DF9A-618E-5145-9635-1E6131C57459}" name="Journée" dataDxfId="66"/>
    <tableColumn id="2" xr3:uid="{96094E03-BF2D-164D-8E2A-5E8926ADBAAF}" name="Equipe Domicile" dataDxfId="65"/>
    <tableColumn id="3" xr3:uid="{9F20F5FE-F579-7D4B-BC33-D76D0BA36BC8}" name="Equipe Exterieur " dataDxfId="64"/>
    <tableColumn id="4" xr3:uid="{65955AB6-03D1-C04E-827B-FF779F73A5BB}" name="Score Domicile" dataDxfId="63"/>
    <tableColumn id="5" xr3:uid="{EB7D08E9-37AE-1740-9FEE-FFD40D95765E}" name="Score Exterieur" dataDxfId="62"/>
    <tableColumn id="6" xr3:uid="{FFF5D216-3D58-0148-93B4-0227D7330C6D}" name="Domicile" dataDxfId="61"/>
    <tableColumn id="7" xr3:uid="{D2C4686D-C12C-C84A-89E4-B72E84B0326D}" name="Exterieur" dataDxfId="6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34B505D-5D9A-0249-A509-769F649636E2}" name="Tableau6" displayName="Tableau6" ref="A6:G96" totalsRowShown="0" headerRowDxfId="0" dataDxfId="59" tableBorderDxfId="58">
  <tableColumns count="7">
    <tableColumn id="1" xr3:uid="{E09403C9-8FA6-4348-9FB8-430612F7B97F}" name="Journée " dataDxfId="57"/>
    <tableColumn id="2" xr3:uid="{F8B2966E-16E9-5A44-A5B8-AD6E40A2B86A}" name="Equipe Domicile" dataDxfId="56"/>
    <tableColumn id="4" xr3:uid="{B41DA274-11DE-1541-A669-11041D9F28E6}" name="Score Domicile " dataDxfId="55"/>
    <tableColumn id="5" xr3:uid="{8168BB7A-BDFD-7B4E-A6EB-05121C8CC02C}" name="Score Extérieur" dataDxfId="54"/>
    <tableColumn id="6" xr3:uid="{9EE50179-1DA4-6B46-8797-03FD09C4B1AA}" name="Equipe Extérieur" dataDxfId="53"/>
    <tableColumn id="3" xr3:uid="{9F6ADCFC-C07C-C249-A8F4-C4206B8719BF}" name="Pts Domicile" dataDxfId="52">
      <calculatedColumnFormula>IF(Tableau6[[#This Row],[Score Domicile ]]="","",IF(Tableau6[[#This Row],[Score Domicile ]]&gt;Tableau6[[#This Row],[Score Extérieur]],4,IF(Tableau6[[#This Row],[Score Domicile ]]=Tableau6[[#This Row],[Score Extérieur]],2,1)))</calculatedColumnFormula>
    </tableColumn>
    <tableColumn id="7" xr3:uid="{E637C11A-3141-9143-9B4D-9EA89D91566E}" name="Pts Extérieur " dataDxfId="51">
      <calculatedColumnFormula>IF(Tableau6[[#This Row],[Score Extérieur]]="","",IF(Tableau6[[#This Row],[Score Extérieur]]&gt;Tableau6[[#This Row],[Score Domicile ]],4,IF(Tableau6[[#This Row],[Score Extérieur]]=Tableau6[[#This Row],[Score Domicile ]],2,1)))</calculatedColumnFormula>
    </tableColumn>
  </tableColumns>
  <tableStyleInfo name="TableStyleMedium2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FC9A6E9-BBF6-6645-A875-C8721E02827F}" name="Tableau1" displayName="Tableau1" ref="K10:S20" totalsRowShown="0" headerRowDxfId="3" dataDxfId="49" headerRowBorderDxfId="50" tableBorderDxfId="48" totalsRowBorderDxfId="47">
  <sortState xmlns:xlrd2="http://schemas.microsoft.com/office/spreadsheetml/2017/richdata2" ref="K11:S20">
    <sortCondition descending="1" ref="L11:L20"/>
    <sortCondition descending="1" ref="S11:S20"/>
  </sortState>
  <tableColumns count="9">
    <tableColumn id="1" xr3:uid="{E8D382D5-8229-9D45-9A38-6D56330BEEDB}" name="Equipes" dataDxfId="46"/>
    <tableColumn id="10" xr3:uid="{FC769378-09A5-6144-A6DF-EA34C83CC4E7}" name="Points" dataDxfId="45">
      <calculatedColumnFormula>Tableau1[[#This Row],[G]]*4+Tableau1[[#This Row],[N]]*2+Tableau1[[#This Row],[P]]*1</calculatedColumnFormula>
    </tableColumn>
    <tableColumn id="11" xr3:uid="{6E1D5164-E8F7-DB42-81D3-5A913E038338}" name="J" dataDxfId="29">
      <calculatedColumnFormula>COUNTIFS($B:$B,Tableau1[[#This Row],[Equipes]],$C:$C,"&lt;&gt;")+COUNTIFS($E:$E,Tableau1[[#This Row],[Equipes]],$D:$D,"&lt;&gt;")</calculatedColumnFormula>
    </tableColumn>
    <tableColumn id="2" xr3:uid="{FE039092-18EC-6C42-BC66-86A8E4419614}" name="G" dataDxfId="44">
      <calculatedColumnFormula>COUNTIFS(B:B,Tableau1[[#This Row],[Equipes]],F:F,4)+COUNTIFS(E:E,Tableau1[[#This Row],[Equipes]],G:G,4)</calculatedColumnFormula>
    </tableColumn>
    <tableColumn id="3" xr3:uid="{D9591AB8-9F23-DC44-9AEF-2275232B9305}" name="N" dataDxfId="43">
      <calculatedColumnFormula>COUNTIFS(B:B,Tableau1[[#This Row],[Equipes]],F:F,2)+COUNTIFS(E:E,Tableau1[[#This Row],[Equipes]],G:G,2)</calculatedColumnFormula>
    </tableColumn>
    <tableColumn id="4" xr3:uid="{AB67129D-C4A5-D84E-B09E-062AD2A099BD}" name="P" dataDxfId="42">
      <calculatedColumnFormula>COUNTIFS(B:B,Tableau1[[#This Row],[Equipes]],F:F,1)+COUNTIFS(E:E,Tableau1[[#This Row],[Equipes]],G:G,1)</calculatedColumnFormula>
    </tableColumn>
    <tableColumn id="5" xr3:uid="{8E4CC06B-5AD9-CE45-9ECF-681553EBB9B2}" name="Bp" dataDxfId="28">
      <calculatedColumnFormula>SUMIF(B:B,Tableau1[[#This Row],[Equipes]],C:C)+SUMIF(E:E,Tableau1[[#This Row],[Equipes]],D:D)</calculatedColumnFormula>
    </tableColumn>
    <tableColumn id="6" xr3:uid="{5837F1A0-53EB-8642-8D81-304A393C3A24}" name="Bc" dataDxfId="1">
      <calculatedColumnFormula>SUMIF(B:B,Tableau1[[#This Row],[Equipes]],D:D)+SUMIF(E:E,Tableau1[[#This Row],[Equipes]],C:C)</calculatedColumnFormula>
    </tableColumn>
    <tableColumn id="7" xr3:uid="{39975E94-C5A6-C54A-A6AA-EEB3C1B421AE}" name="B+/-" dataDxfId="41">
      <calculatedColumnFormula>Tableau1[[#This Row],[Bp]]-Tableau1[[#This Row],[Bc]]</calculatedColumnFormula>
    </tableColumn>
  </tableColumns>
  <tableStyleInfo name="TableStyleMedium18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0F8E7D3-0191-C54B-9707-AA55C9DA517A}" name="Tableau2" displayName="Tableau2" ref="K26:S36" totalsRowShown="0" headerRowDxfId="18" dataDxfId="17" headerRowBorderDxfId="27" tableBorderDxfId="30">
  <sortState xmlns:xlrd2="http://schemas.microsoft.com/office/spreadsheetml/2017/richdata2" ref="K27:S36">
    <sortCondition descending="1" ref="L27:L36"/>
    <sortCondition descending="1" ref="S27:S36"/>
  </sortState>
  <tableColumns count="9">
    <tableColumn id="1" xr3:uid="{5771B972-9552-3748-A9E6-1B80CFF24554}" name="Equipes" dataDxfId="26"/>
    <tableColumn id="2" xr3:uid="{A8661873-3FC4-C74E-AE2F-C783ADCFF21C}" name="Points" dataDxfId="25">
      <calculatedColumnFormula>Tableau2[[#This Row],[G]]*4+Tableau2[[#This Row],[N]]*2+Tableau2[[#This Row],[P]]*1</calculatedColumnFormula>
    </tableColumn>
    <tableColumn id="3" xr3:uid="{DBA66EC8-5EB9-B640-96F0-3576AD4A7438}" name="J" dataDxfId="24">
      <calculatedColumnFormula>COUNTIFS($B:$B,Tableau2[[#This Row],[Equipes]],$C:$C,"&lt;&gt;")</calculatedColumnFormula>
    </tableColumn>
    <tableColumn id="4" xr3:uid="{9F05597B-D8C7-7145-B814-FA8DD5724CF8}" name="G" dataDxfId="23">
      <calculatedColumnFormula>COUNTIFS(B:B,Tableau2[[#This Row],[Equipes]],F:F,4)</calculatedColumnFormula>
    </tableColumn>
    <tableColumn id="5" xr3:uid="{D7D86791-F326-9949-9A1B-14D9F88BA52A}" name="N" dataDxfId="22">
      <calculatedColumnFormula>COUNTIFS(B:B,Tableau2[[#This Row],[Equipes]],F:F,2)</calculatedColumnFormula>
    </tableColumn>
    <tableColumn id="6" xr3:uid="{FD703E4C-1909-CC48-BE29-CAED82962A5A}" name="P" dataDxfId="21">
      <calculatedColumnFormula>COUNTIFS(B:B,Tableau2[[#This Row],[Equipes]],F:F,1)</calculatedColumnFormula>
    </tableColumn>
    <tableColumn id="7" xr3:uid="{F1CD384D-C782-364B-9068-7C84E609853D}" name="Bp" dataDxfId="2">
      <calculatedColumnFormula>SUMIF(B:B,Tableau2[[#This Row],[Equipes]],C:C)</calculatedColumnFormula>
    </tableColumn>
    <tableColumn id="8" xr3:uid="{F3D6BE2F-27B8-9548-9F71-1DDA3FC71BC9}" name="Bc" dataDxfId="20">
      <calculatedColumnFormula>SUMIF(B:B,Tableau2[[#This Row],[Equipes]],D:D)</calculatedColumnFormula>
    </tableColumn>
    <tableColumn id="9" xr3:uid="{5839A803-E40D-CE42-8467-9D7917B02E96}" name="B+/-" dataDxfId="19">
      <calculatedColumnFormula>Tableau2[[#This Row],[Bp]]-Tableau2[[#This Row],[Bc]]</calculatedColumnFormula>
    </tableColumn>
  </tableColumns>
  <tableStyleInfo name="TableStyleMedium26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A78C2C5E-A93D-3E4E-847E-94A5F35993BA}" name="Tableau4" displayName="Tableau4" ref="K42:S52" totalsRowShown="0" headerRowDxfId="5" dataDxfId="4" headerRowBorderDxfId="15" tableBorderDxfId="16" headerRowCellStyle="Normal" dataCellStyle="Normal">
  <sortState xmlns:xlrd2="http://schemas.microsoft.com/office/spreadsheetml/2017/richdata2" ref="K43:S52">
    <sortCondition descending="1" ref="L43:L52"/>
    <sortCondition descending="1" ref="S43:S52"/>
  </sortState>
  <tableColumns count="9">
    <tableColumn id="1" xr3:uid="{FCB57E6D-7A35-A84D-8390-FE26A13F55E7}" name="Equipes" dataDxfId="14" dataCellStyle="Normal"/>
    <tableColumn id="2" xr3:uid="{7219789B-15E2-9749-98CA-0BFF16E6D926}" name="Pts" dataDxfId="13" dataCellStyle="Normal">
      <calculatedColumnFormula>Tableau4[[#This Row],[G]]*4+Tableau4[[#This Row],[N]]*2+Tableau4[[#This Row],[P]]*1</calculatedColumnFormula>
    </tableColumn>
    <tableColumn id="3" xr3:uid="{3E662472-9951-3846-8E1B-B81E3B61AC9D}" name="J" dataDxfId="12" dataCellStyle="Normal">
      <calculatedColumnFormula>COUNTIFS($E:$E,Tableau4[[#This Row],[Equipes]],$D:$D,"&lt;&gt;")</calculatedColumnFormula>
    </tableColumn>
    <tableColumn id="4" xr3:uid="{C1F800C4-3955-C742-946A-18B78C038CE1}" name="G" dataDxfId="11" dataCellStyle="Normal">
      <calculatedColumnFormula>COUNTIFS(E:E,Tableau4[[#This Row],[Equipes]],G:G,4)</calculatedColumnFormula>
    </tableColumn>
    <tableColumn id="5" xr3:uid="{6B016571-88BA-BD4F-9F6E-E90FC0EE40EE}" name="N" dataDxfId="10" dataCellStyle="Normal">
      <calculatedColumnFormula>COUNTIFS(E:E,Tableau4[[#This Row],[Equipes]],G:G,2)</calculatedColumnFormula>
    </tableColumn>
    <tableColumn id="6" xr3:uid="{2F4DC6A3-6353-C545-8406-D961B33B139B}" name="P" dataDxfId="9" dataCellStyle="Normal">
      <calculatedColumnFormula>COUNTIFS(E:E,Tableau4[[#This Row],[Equipes]],G:G,1)</calculatedColumnFormula>
    </tableColumn>
    <tableColumn id="7" xr3:uid="{2D70EFCA-8A77-BB49-8712-1025A674D6AC}" name="Bp" dataDxfId="8" dataCellStyle="Normal">
      <calculatedColumnFormula>SUMIF(E:E,Tableau4[[#This Row],[Equipes]],D:D)</calculatedColumnFormula>
    </tableColumn>
    <tableColumn id="8" xr3:uid="{8C81FA7C-F531-7A4E-A732-E838DDCE4AD6}" name="Bc" dataDxfId="7" dataCellStyle="Normal">
      <calculatedColumnFormula>SUMIF(E:E,Tableau4[[#This Row],[Equipes]],C:C)</calculatedColumnFormula>
    </tableColumn>
    <tableColumn id="9" xr3:uid="{49B3EF10-3C61-3C44-80CB-E19854DFE5FF}" name="B+/-" dataDxfId="6" dataCellStyle="Normal">
      <calculatedColumnFormula>Tableau4[[#This Row],[Bp]]-Tableau4[[#This Row],[Bc]]</calculatedColumnFormula>
    </tableColumn>
  </tableColumns>
  <tableStyleInfo name="TableStyleMedium8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8582E472-C1BA-DD42-88A6-36BA9C5C18B6}" name="Tableau7" displayName="Tableau7" ref="A3:E13" totalsRowShown="0">
  <autoFilter ref="A3:E13" xr:uid="{8582E472-C1BA-DD42-88A6-36BA9C5C18B6}"/>
  <tableColumns count="5">
    <tableColumn id="1" xr3:uid="{F1304D7F-090C-6943-8538-1B1B3805C2B9}" name="EQUIPES"/>
    <tableColumn id="2" xr3:uid="{1A4BA4F2-F46C-834E-BCB1-EB1EC90D357A}" name="Points Domicile" dataDxfId="40">
      <calculatedColumnFormula>SUMIF('CLASSEMENT ELITE REGIONALE U15 '!B7:B96,Feuil4!A4,'CLASSEMENT ELITE REGIONALE U15 '!E7:E96)</calculatedColumnFormula>
    </tableColumn>
    <tableColumn id="3" xr3:uid="{E8F994C1-8E07-C742-82AC-7BD0E43E8FAD}" name="Points Extérieur" dataDxfId="39">
      <calculatedColumnFormula>SUMIF(#REF!,Tableau7[[#This Row],[EQUIPES]],#REF!)</calculatedColumnFormula>
    </tableColumn>
    <tableColumn id="4" xr3:uid="{CE0246BF-3563-6E41-8B5E-67243FA74713}" name="Points Total" dataDxfId="38">
      <calculatedColumnFormula>Tableau7[[#This Row],[Points Domicile]]+Tableau7[[#This Row],[Points Extérieur]]</calculatedColumnFormula>
    </tableColumn>
    <tableColumn id="5" xr3:uid="{47EFE684-5104-B94D-A6B5-99ABFB79DD2B}" name="Classement" dataDxfId="37">
      <calculatedColumnFormula>RANK(Tableau7[[#This Row],[Points Total]],Tableau7[Points Total])</calculatedColumnFormula>
    </tableColumn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7ED73022-C300-394E-83A7-F93855599293}" name="Tableau5" displayName="Tableau5" ref="A5:C15" totalsRowShown="0" headerRowDxfId="36" dataDxfId="35" tableBorderDxfId="34">
  <autoFilter ref="A5:C15" xr:uid="{7ED73022-C300-394E-83A7-F93855599293}"/>
  <tableColumns count="3">
    <tableColumn id="1" xr3:uid="{28B0BA2E-754B-2D4A-ACF6-054FE28C6143}" name="EQUIPES" dataDxfId="33"/>
    <tableColumn id="2" xr3:uid="{EE6BB34C-48CB-6841-B757-38A772FAF1ED}" name="Points Domicile" dataDxfId="32">
      <calculatedColumnFormula>SUMIF(j!B21:B45,Tableau5[[#This Row],[EQUIPES]],j!F21:F45)</calculatedColumnFormula>
    </tableColumn>
    <tableColumn id="3" xr3:uid="{5931FA88-D0AF-9C4D-A5AE-5F5CF45BF9D9}" name="Points Extérieur" dataDxfId="31">
      <calculatedColumnFormula>SUMIF(j!C21:C45,Tableau5[[#This Row],[EQUIPES]],j!G21:G45)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drawing" Target="../drawings/drawing1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34E226-86AE-9F41-A840-92A1263F21AF}">
  <sheetPr codeName="Feuil1"/>
  <dimension ref="A2:G109"/>
  <sheetViews>
    <sheetView topLeftCell="A31" zoomScale="98" workbookViewId="0">
      <selection activeCell="G47" sqref="G47"/>
    </sheetView>
  </sheetViews>
  <sheetFormatPr baseColWidth="10" defaultRowHeight="16" x14ac:dyDescent="0.2"/>
  <cols>
    <col min="1" max="1" width="10" customWidth="1"/>
    <col min="2" max="2" width="33.83203125" bestFit="1" customWidth="1"/>
    <col min="3" max="3" width="33.83203125" customWidth="1"/>
    <col min="4" max="4" width="16.1640625" customWidth="1"/>
    <col min="5" max="5" width="16.33203125" customWidth="1"/>
    <col min="6" max="6" width="11" customWidth="1"/>
    <col min="7" max="7" width="11.1640625" customWidth="1"/>
  </cols>
  <sheetData>
    <row r="2" spans="1:5" x14ac:dyDescent="0.2">
      <c r="B2" t="s">
        <v>0</v>
      </c>
    </row>
    <row r="3" spans="1:5" x14ac:dyDescent="0.2">
      <c r="B3" t="s">
        <v>1</v>
      </c>
    </row>
    <row r="5" spans="1:5" x14ac:dyDescent="0.2">
      <c r="A5">
        <v>1</v>
      </c>
      <c r="B5" s="2" t="s">
        <v>2</v>
      </c>
    </row>
    <row r="6" spans="1:5" x14ac:dyDescent="0.2">
      <c r="A6">
        <v>2</v>
      </c>
      <c r="B6" s="3" t="s">
        <v>3</v>
      </c>
    </row>
    <row r="7" spans="1:5" x14ac:dyDescent="0.2">
      <c r="A7">
        <v>3</v>
      </c>
      <c r="B7" s="4" t="s">
        <v>4</v>
      </c>
    </row>
    <row r="8" spans="1:5" x14ac:dyDescent="0.2">
      <c r="A8">
        <v>4</v>
      </c>
      <c r="B8" s="5" t="s">
        <v>5</v>
      </c>
    </row>
    <row r="9" spans="1:5" x14ac:dyDescent="0.2">
      <c r="A9">
        <v>5</v>
      </c>
      <c r="B9" s="6" t="s">
        <v>6</v>
      </c>
    </row>
    <row r="10" spans="1:5" x14ac:dyDescent="0.2">
      <c r="A10">
        <v>6</v>
      </c>
      <c r="B10" s="7" t="s">
        <v>7</v>
      </c>
    </row>
    <row r="11" spans="1:5" x14ac:dyDescent="0.2">
      <c r="A11">
        <v>7</v>
      </c>
      <c r="B11" s="8" t="s">
        <v>8</v>
      </c>
    </row>
    <row r="12" spans="1:5" x14ac:dyDescent="0.2">
      <c r="A12">
        <v>8</v>
      </c>
      <c r="B12" s="9" t="s">
        <v>11</v>
      </c>
    </row>
    <row r="13" spans="1:5" x14ac:dyDescent="0.2">
      <c r="A13">
        <v>9</v>
      </c>
      <c r="B13" s="10" t="s">
        <v>9</v>
      </c>
      <c r="E13" s="1"/>
    </row>
    <row r="14" spans="1:5" x14ac:dyDescent="0.2">
      <c r="A14">
        <v>10</v>
      </c>
      <c r="B14" s="11" t="s">
        <v>10</v>
      </c>
    </row>
    <row r="17" spans="1:7" x14ac:dyDescent="0.2">
      <c r="A17" s="88" t="s">
        <v>12</v>
      </c>
      <c r="B17" s="88"/>
      <c r="C17" s="88"/>
      <c r="D17" s="88"/>
      <c r="E17" s="88"/>
    </row>
    <row r="19" spans="1:7" x14ac:dyDescent="0.2">
      <c r="B19" s="87" t="s">
        <v>19</v>
      </c>
      <c r="C19" s="87"/>
      <c r="D19" s="87" t="s">
        <v>16</v>
      </c>
      <c r="E19" s="87"/>
      <c r="F19" s="87" t="s">
        <v>20</v>
      </c>
      <c r="G19" s="87"/>
    </row>
    <row r="20" spans="1:7" x14ac:dyDescent="0.2">
      <c r="A20" s="15" t="s">
        <v>13</v>
      </c>
      <c r="B20" s="12" t="s">
        <v>14</v>
      </c>
      <c r="C20" s="12" t="s">
        <v>15</v>
      </c>
      <c r="D20" s="12" t="s">
        <v>17</v>
      </c>
      <c r="E20" s="12" t="s">
        <v>18</v>
      </c>
      <c r="F20" s="12" t="s">
        <v>21</v>
      </c>
      <c r="G20" s="12" t="s">
        <v>22</v>
      </c>
    </row>
    <row r="21" spans="1:7" x14ac:dyDescent="0.2">
      <c r="A21" s="12">
        <v>1</v>
      </c>
      <c r="B21" s="20" t="s">
        <v>6</v>
      </c>
      <c r="C21" s="20" t="s">
        <v>11</v>
      </c>
      <c r="D21" s="12">
        <v>1</v>
      </c>
      <c r="E21" s="12">
        <v>0</v>
      </c>
      <c r="F21" s="12">
        <f>IF(D21&gt;E21,4,IF(D21=E21,2,1))</f>
        <v>4</v>
      </c>
      <c r="G21" s="12">
        <f>IF(E21&gt;D21,4,IF(E21=D21,2,1))</f>
        <v>1</v>
      </c>
    </row>
    <row r="22" spans="1:7" x14ac:dyDescent="0.2">
      <c r="A22" s="12">
        <v>1</v>
      </c>
      <c r="B22" s="20" t="s">
        <v>4</v>
      </c>
      <c r="C22" s="20" t="s">
        <v>5</v>
      </c>
      <c r="D22" s="12">
        <v>1</v>
      </c>
      <c r="E22" s="12">
        <v>0</v>
      </c>
      <c r="F22" s="12">
        <f t="shared" ref="F22:F45" si="0">IF(D22&gt;E22,4,IF(D22=E22,2,1))</f>
        <v>4</v>
      </c>
      <c r="G22" s="12">
        <f t="shared" ref="G22:G45" si="1">IF(E22&gt;D22,4,IF(E22=D22,2,1))</f>
        <v>1</v>
      </c>
    </row>
    <row r="23" spans="1:7" x14ac:dyDescent="0.2">
      <c r="A23" s="12">
        <v>1</v>
      </c>
      <c r="B23" s="20" t="s">
        <v>9</v>
      </c>
      <c r="C23" s="20" t="s">
        <v>8</v>
      </c>
      <c r="D23" s="12">
        <v>3</v>
      </c>
      <c r="E23" s="12">
        <v>3</v>
      </c>
      <c r="F23" s="12">
        <f t="shared" si="0"/>
        <v>2</v>
      </c>
      <c r="G23" s="12">
        <f t="shared" si="1"/>
        <v>2</v>
      </c>
    </row>
    <row r="24" spans="1:7" x14ac:dyDescent="0.2">
      <c r="A24" s="12">
        <v>1</v>
      </c>
      <c r="B24" s="20" t="s">
        <v>3</v>
      </c>
      <c r="C24" s="20" t="s">
        <v>2</v>
      </c>
      <c r="D24" s="12">
        <v>0</v>
      </c>
      <c r="E24" s="12">
        <v>1</v>
      </c>
      <c r="F24" s="12">
        <f t="shared" si="0"/>
        <v>1</v>
      </c>
      <c r="G24" s="12">
        <f t="shared" si="1"/>
        <v>4</v>
      </c>
    </row>
    <row r="25" spans="1:7" x14ac:dyDescent="0.2">
      <c r="A25" s="12">
        <v>1</v>
      </c>
      <c r="B25" s="20" t="s">
        <v>10</v>
      </c>
      <c r="C25" s="20" t="s">
        <v>7</v>
      </c>
      <c r="D25" s="12">
        <v>2</v>
      </c>
      <c r="E25" s="12">
        <v>3</v>
      </c>
      <c r="F25" s="12">
        <f t="shared" si="0"/>
        <v>1</v>
      </c>
      <c r="G25" s="12">
        <f t="shared" si="1"/>
        <v>4</v>
      </c>
    </row>
    <row r="26" spans="1:7" x14ac:dyDescent="0.2">
      <c r="A26" s="12">
        <v>2</v>
      </c>
      <c r="B26" s="20" t="s">
        <v>6</v>
      </c>
      <c r="C26" s="20" t="s">
        <v>5</v>
      </c>
      <c r="D26" s="12">
        <v>2</v>
      </c>
      <c r="E26" s="12">
        <v>1</v>
      </c>
      <c r="F26" s="12">
        <f t="shared" si="0"/>
        <v>4</v>
      </c>
      <c r="G26" s="12">
        <f t="shared" si="1"/>
        <v>1</v>
      </c>
    </row>
    <row r="27" spans="1:7" x14ac:dyDescent="0.2">
      <c r="A27" s="12">
        <v>2</v>
      </c>
      <c r="B27" s="20" t="s">
        <v>11</v>
      </c>
      <c r="C27" s="20" t="s">
        <v>9</v>
      </c>
      <c r="D27" s="12">
        <v>2</v>
      </c>
      <c r="E27" s="12">
        <v>7</v>
      </c>
      <c r="F27" s="12">
        <f t="shared" si="0"/>
        <v>1</v>
      </c>
      <c r="G27" s="12">
        <f t="shared" si="1"/>
        <v>4</v>
      </c>
    </row>
    <row r="28" spans="1:7" x14ac:dyDescent="0.2">
      <c r="A28" s="12">
        <v>2</v>
      </c>
      <c r="B28" s="20" t="s">
        <v>8</v>
      </c>
      <c r="C28" s="20" t="s">
        <v>10</v>
      </c>
      <c r="D28" s="12">
        <v>6</v>
      </c>
      <c r="E28" s="12">
        <v>1</v>
      </c>
      <c r="F28" s="12">
        <f t="shared" si="0"/>
        <v>4</v>
      </c>
      <c r="G28" s="12">
        <f t="shared" si="1"/>
        <v>1</v>
      </c>
    </row>
    <row r="29" spans="1:7" x14ac:dyDescent="0.2">
      <c r="A29" s="12">
        <v>2</v>
      </c>
      <c r="B29" s="20" t="s">
        <v>2</v>
      </c>
      <c r="C29" s="20" t="s">
        <v>4</v>
      </c>
      <c r="D29" s="12">
        <v>2</v>
      </c>
      <c r="E29" s="12">
        <v>1</v>
      </c>
      <c r="F29" s="12">
        <f t="shared" si="0"/>
        <v>4</v>
      </c>
      <c r="G29" s="12">
        <f t="shared" si="1"/>
        <v>1</v>
      </c>
    </row>
    <row r="30" spans="1:7" x14ac:dyDescent="0.2">
      <c r="A30" s="12">
        <v>2</v>
      </c>
      <c r="B30" s="20" t="s">
        <v>7</v>
      </c>
      <c r="C30" s="20" t="s">
        <v>3</v>
      </c>
      <c r="D30" s="12">
        <v>0</v>
      </c>
      <c r="E30" s="12">
        <v>3</v>
      </c>
      <c r="F30" s="12">
        <f t="shared" si="0"/>
        <v>1</v>
      </c>
      <c r="G30" s="12">
        <f t="shared" si="1"/>
        <v>4</v>
      </c>
    </row>
    <row r="31" spans="1:7" x14ac:dyDescent="0.2">
      <c r="A31" s="12">
        <v>3</v>
      </c>
      <c r="B31" s="20" t="s">
        <v>9</v>
      </c>
      <c r="C31" s="20" t="s">
        <v>6</v>
      </c>
      <c r="D31" s="12">
        <v>4</v>
      </c>
      <c r="E31" s="12">
        <v>2</v>
      </c>
      <c r="F31" s="12">
        <f t="shared" si="0"/>
        <v>4</v>
      </c>
      <c r="G31" s="12">
        <f t="shared" si="1"/>
        <v>1</v>
      </c>
    </row>
    <row r="32" spans="1:7" x14ac:dyDescent="0.2">
      <c r="A32" s="12">
        <v>3</v>
      </c>
      <c r="B32" s="20" t="s">
        <v>5</v>
      </c>
      <c r="C32" s="20" t="s">
        <v>2</v>
      </c>
      <c r="D32" s="12">
        <v>1</v>
      </c>
      <c r="E32" s="12">
        <v>5</v>
      </c>
      <c r="F32" s="12">
        <f t="shared" si="0"/>
        <v>1</v>
      </c>
      <c r="G32" s="12">
        <f t="shared" si="1"/>
        <v>4</v>
      </c>
    </row>
    <row r="33" spans="1:7" x14ac:dyDescent="0.2">
      <c r="A33" s="12">
        <v>3</v>
      </c>
      <c r="B33" s="20" t="s">
        <v>10</v>
      </c>
      <c r="C33" s="20" t="s">
        <v>11</v>
      </c>
      <c r="D33" s="12">
        <v>5</v>
      </c>
      <c r="E33" s="12">
        <v>2</v>
      </c>
      <c r="F33" s="12">
        <f t="shared" si="0"/>
        <v>4</v>
      </c>
      <c r="G33" s="12">
        <f t="shared" si="1"/>
        <v>1</v>
      </c>
    </row>
    <row r="34" spans="1:7" x14ac:dyDescent="0.2">
      <c r="A34" s="12">
        <v>3</v>
      </c>
      <c r="B34" s="20" t="s">
        <v>4</v>
      </c>
      <c r="C34" s="20" t="s">
        <v>7</v>
      </c>
      <c r="D34" s="12">
        <v>2</v>
      </c>
      <c r="E34" s="12">
        <v>0</v>
      </c>
      <c r="F34" s="12">
        <f t="shared" si="0"/>
        <v>4</v>
      </c>
      <c r="G34" s="12">
        <f t="shared" si="1"/>
        <v>1</v>
      </c>
    </row>
    <row r="35" spans="1:7" x14ac:dyDescent="0.2">
      <c r="A35" s="12">
        <v>3</v>
      </c>
      <c r="B35" s="20" t="s">
        <v>3</v>
      </c>
      <c r="C35" s="20" t="s">
        <v>8</v>
      </c>
      <c r="D35" s="12">
        <v>8</v>
      </c>
      <c r="E35" s="12">
        <v>2</v>
      </c>
      <c r="F35" s="12">
        <f t="shared" si="0"/>
        <v>4</v>
      </c>
      <c r="G35" s="12">
        <f t="shared" si="1"/>
        <v>1</v>
      </c>
    </row>
    <row r="36" spans="1:7" x14ac:dyDescent="0.2">
      <c r="A36" s="12">
        <v>4</v>
      </c>
      <c r="B36" s="20" t="s">
        <v>9</v>
      </c>
      <c r="C36" s="20" t="s">
        <v>10</v>
      </c>
      <c r="D36" s="12">
        <v>3</v>
      </c>
      <c r="E36" s="12">
        <v>3</v>
      </c>
      <c r="F36" s="12">
        <f t="shared" si="0"/>
        <v>2</v>
      </c>
      <c r="G36" s="12">
        <f t="shared" si="1"/>
        <v>2</v>
      </c>
    </row>
    <row r="37" spans="1:7" x14ac:dyDescent="0.2">
      <c r="A37" s="12">
        <v>4</v>
      </c>
      <c r="B37" s="20" t="s">
        <v>11</v>
      </c>
      <c r="C37" s="20" t="s">
        <v>3</v>
      </c>
      <c r="D37" s="12">
        <v>1</v>
      </c>
      <c r="E37" s="12">
        <v>4</v>
      </c>
      <c r="F37" s="12">
        <f t="shared" si="0"/>
        <v>1</v>
      </c>
      <c r="G37" s="12">
        <f t="shared" si="1"/>
        <v>4</v>
      </c>
    </row>
    <row r="38" spans="1:7" x14ac:dyDescent="0.2">
      <c r="A38" s="12">
        <v>4</v>
      </c>
      <c r="B38" s="20" t="s">
        <v>8</v>
      </c>
      <c r="C38" s="20" t="s">
        <v>4</v>
      </c>
      <c r="D38" s="12">
        <v>1</v>
      </c>
      <c r="E38" s="12">
        <v>6</v>
      </c>
      <c r="F38" s="12">
        <f t="shared" si="0"/>
        <v>1</v>
      </c>
      <c r="G38" s="12">
        <f t="shared" si="1"/>
        <v>4</v>
      </c>
    </row>
    <row r="39" spans="1:7" x14ac:dyDescent="0.2">
      <c r="A39" s="12">
        <v>4</v>
      </c>
      <c r="B39" s="20" t="s">
        <v>7</v>
      </c>
      <c r="C39" s="20" t="s">
        <v>5</v>
      </c>
      <c r="D39" s="12">
        <v>4</v>
      </c>
      <c r="E39" s="12">
        <v>0</v>
      </c>
      <c r="F39" s="12">
        <f t="shared" si="0"/>
        <v>4</v>
      </c>
      <c r="G39" s="12">
        <f t="shared" si="1"/>
        <v>1</v>
      </c>
    </row>
    <row r="40" spans="1:7" x14ac:dyDescent="0.2">
      <c r="A40" s="12">
        <v>4</v>
      </c>
      <c r="B40" s="20" t="s">
        <v>6</v>
      </c>
      <c r="C40" s="20" t="s">
        <v>2</v>
      </c>
      <c r="D40" s="12"/>
      <c r="E40" s="12"/>
      <c r="F40" s="12"/>
      <c r="G40" s="12"/>
    </row>
    <row r="41" spans="1:7" x14ac:dyDescent="0.2">
      <c r="A41" s="12">
        <v>5</v>
      </c>
      <c r="B41" s="20" t="s">
        <v>2</v>
      </c>
      <c r="C41" s="20" t="s">
        <v>7</v>
      </c>
      <c r="D41" s="12">
        <v>4</v>
      </c>
      <c r="E41" s="12">
        <v>2</v>
      </c>
      <c r="F41" s="12">
        <f t="shared" si="0"/>
        <v>4</v>
      </c>
      <c r="G41" s="12">
        <f t="shared" si="1"/>
        <v>1</v>
      </c>
    </row>
    <row r="42" spans="1:7" x14ac:dyDescent="0.2">
      <c r="A42" s="12">
        <v>5</v>
      </c>
      <c r="B42" s="20" t="s">
        <v>3</v>
      </c>
      <c r="C42" s="20" t="s">
        <v>9</v>
      </c>
      <c r="D42" s="12">
        <v>1</v>
      </c>
      <c r="E42" s="12">
        <v>0</v>
      </c>
      <c r="F42" s="12">
        <f t="shared" si="0"/>
        <v>4</v>
      </c>
      <c r="G42" s="12">
        <f t="shared" si="1"/>
        <v>1</v>
      </c>
    </row>
    <row r="43" spans="1:7" x14ac:dyDescent="0.2">
      <c r="A43" s="12">
        <v>5</v>
      </c>
      <c r="B43" s="20" t="s">
        <v>4</v>
      </c>
      <c r="C43" s="20" t="s">
        <v>11</v>
      </c>
      <c r="D43" s="12">
        <v>3</v>
      </c>
      <c r="E43" s="12">
        <v>0</v>
      </c>
      <c r="F43" s="12">
        <f t="shared" si="0"/>
        <v>4</v>
      </c>
      <c r="G43" s="12">
        <f t="shared" si="1"/>
        <v>1</v>
      </c>
    </row>
    <row r="44" spans="1:7" x14ac:dyDescent="0.2">
      <c r="A44" s="12">
        <v>5</v>
      </c>
      <c r="B44" s="20" t="s">
        <v>10</v>
      </c>
      <c r="C44" s="20" t="s">
        <v>6</v>
      </c>
      <c r="D44" s="12">
        <v>0</v>
      </c>
      <c r="E44" s="12">
        <v>2</v>
      </c>
      <c r="F44" s="12">
        <f t="shared" si="0"/>
        <v>1</v>
      </c>
      <c r="G44" s="12">
        <f t="shared" si="1"/>
        <v>4</v>
      </c>
    </row>
    <row r="45" spans="1:7" x14ac:dyDescent="0.2">
      <c r="A45" s="12">
        <v>5</v>
      </c>
      <c r="B45" s="20" t="s">
        <v>5</v>
      </c>
      <c r="C45" s="20" t="s">
        <v>8</v>
      </c>
      <c r="D45" s="12">
        <v>1</v>
      </c>
      <c r="E45" s="12">
        <v>0</v>
      </c>
      <c r="F45" s="12">
        <f t="shared" si="0"/>
        <v>4</v>
      </c>
      <c r="G45" s="12">
        <f t="shared" si="1"/>
        <v>1</v>
      </c>
    </row>
    <row r="46" spans="1:7" x14ac:dyDescent="0.2">
      <c r="A46" s="13">
        <v>6</v>
      </c>
      <c r="B46" s="12"/>
      <c r="C46" s="12"/>
      <c r="D46" s="12"/>
      <c r="E46" s="12"/>
      <c r="F46" s="12"/>
      <c r="G46" s="12"/>
    </row>
    <row r="47" spans="1:7" x14ac:dyDescent="0.2">
      <c r="A47" s="13">
        <v>6</v>
      </c>
      <c r="B47" s="12"/>
      <c r="C47" s="12"/>
      <c r="D47" s="12"/>
      <c r="E47" s="12"/>
      <c r="F47" s="12"/>
    </row>
    <row r="48" spans="1:7" x14ac:dyDescent="0.2">
      <c r="A48" s="13">
        <v>6</v>
      </c>
      <c r="B48" s="12"/>
      <c r="C48" s="12"/>
      <c r="D48" s="12"/>
      <c r="E48" s="12"/>
      <c r="F48" s="12"/>
      <c r="G48" s="12"/>
    </row>
    <row r="49" spans="1:7" x14ac:dyDescent="0.2">
      <c r="A49" s="13">
        <v>6</v>
      </c>
      <c r="B49" s="12"/>
      <c r="C49" s="12"/>
      <c r="D49" s="12"/>
      <c r="E49" s="12"/>
      <c r="F49" s="12"/>
      <c r="G49" s="12"/>
    </row>
    <row r="50" spans="1:7" x14ac:dyDescent="0.2">
      <c r="A50" s="13">
        <v>7</v>
      </c>
      <c r="B50" s="12"/>
      <c r="C50" s="12"/>
      <c r="D50" s="12"/>
      <c r="E50" s="12"/>
      <c r="F50" s="12"/>
      <c r="G50" s="12"/>
    </row>
    <row r="51" spans="1:7" x14ac:dyDescent="0.2">
      <c r="A51" s="13">
        <v>7</v>
      </c>
      <c r="B51" s="12"/>
      <c r="C51" s="12"/>
      <c r="D51" s="12"/>
      <c r="E51" s="12"/>
      <c r="F51" s="12"/>
      <c r="G51" s="12"/>
    </row>
    <row r="52" spans="1:7" x14ac:dyDescent="0.2">
      <c r="A52" s="13">
        <v>7</v>
      </c>
      <c r="B52" s="12"/>
      <c r="C52" s="12"/>
      <c r="D52" s="12"/>
      <c r="E52" s="12"/>
      <c r="F52" s="12"/>
      <c r="G52" s="12"/>
    </row>
    <row r="53" spans="1:7" x14ac:dyDescent="0.2">
      <c r="A53" s="13">
        <v>7</v>
      </c>
      <c r="B53" s="12"/>
      <c r="C53" s="12"/>
      <c r="D53" s="12"/>
      <c r="E53" s="12"/>
      <c r="F53" s="12"/>
      <c r="G53" s="12"/>
    </row>
    <row r="54" spans="1:7" x14ac:dyDescent="0.2">
      <c r="A54" s="13">
        <v>7</v>
      </c>
      <c r="B54" s="12"/>
      <c r="C54" s="12"/>
      <c r="D54" s="12"/>
      <c r="E54" s="12"/>
      <c r="F54" s="12"/>
      <c r="G54" s="12"/>
    </row>
    <row r="55" spans="1:7" x14ac:dyDescent="0.2">
      <c r="A55" s="13">
        <v>8</v>
      </c>
      <c r="B55" s="12"/>
      <c r="C55" s="12"/>
      <c r="D55" s="12"/>
      <c r="E55" s="12"/>
      <c r="F55" s="12"/>
      <c r="G55" s="12"/>
    </row>
    <row r="56" spans="1:7" x14ac:dyDescent="0.2">
      <c r="A56" s="13">
        <v>8</v>
      </c>
      <c r="B56" s="12"/>
      <c r="C56" s="12"/>
      <c r="D56" s="12"/>
      <c r="E56" s="12"/>
      <c r="F56" s="12"/>
      <c r="G56" s="12"/>
    </row>
    <row r="57" spans="1:7" x14ac:dyDescent="0.2">
      <c r="A57" s="13">
        <v>8</v>
      </c>
      <c r="B57" s="12"/>
      <c r="C57" s="12"/>
      <c r="D57" s="12"/>
      <c r="E57" s="12"/>
      <c r="F57" s="12"/>
      <c r="G57" s="12"/>
    </row>
    <row r="58" spans="1:7" x14ac:dyDescent="0.2">
      <c r="A58" s="13">
        <v>8</v>
      </c>
      <c r="B58" s="12"/>
      <c r="C58" s="12"/>
      <c r="D58" s="12"/>
      <c r="E58" s="12"/>
      <c r="F58" s="12"/>
      <c r="G58" s="12"/>
    </row>
    <row r="59" spans="1:7" x14ac:dyDescent="0.2">
      <c r="A59" s="13">
        <v>8</v>
      </c>
      <c r="B59" s="12"/>
      <c r="C59" s="12"/>
      <c r="D59" s="12"/>
      <c r="E59" s="12"/>
      <c r="F59" s="12"/>
      <c r="G59" s="12"/>
    </row>
    <row r="60" spans="1:7" x14ac:dyDescent="0.2">
      <c r="A60" s="13">
        <v>9</v>
      </c>
      <c r="B60" s="12"/>
      <c r="C60" s="12"/>
      <c r="D60" s="12"/>
      <c r="E60" s="12"/>
      <c r="F60" s="12"/>
      <c r="G60" s="12"/>
    </row>
    <row r="61" spans="1:7" x14ac:dyDescent="0.2">
      <c r="A61" s="13">
        <v>9</v>
      </c>
      <c r="B61" s="12"/>
      <c r="C61" s="12"/>
      <c r="D61" s="12"/>
      <c r="E61" s="12"/>
      <c r="F61" s="12"/>
      <c r="G61" s="12"/>
    </row>
    <row r="62" spans="1:7" x14ac:dyDescent="0.2">
      <c r="A62" s="13">
        <v>9</v>
      </c>
      <c r="B62" s="12"/>
      <c r="C62" s="12"/>
      <c r="D62" s="12"/>
      <c r="E62" s="12"/>
      <c r="F62" s="12"/>
      <c r="G62" s="12"/>
    </row>
    <row r="63" spans="1:7" x14ac:dyDescent="0.2">
      <c r="A63" s="13">
        <v>9</v>
      </c>
      <c r="B63" s="12"/>
      <c r="C63" s="12"/>
      <c r="D63" s="12"/>
      <c r="E63" s="12"/>
      <c r="F63" s="12"/>
      <c r="G63" s="12"/>
    </row>
    <row r="64" spans="1:7" x14ac:dyDescent="0.2">
      <c r="A64" s="13">
        <v>9</v>
      </c>
      <c r="B64" s="12"/>
      <c r="C64" s="12"/>
      <c r="D64" s="12"/>
      <c r="E64" s="12"/>
      <c r="F64" s="12"/>
      <c r="G64" s="12"/>
    </row>
    <row r="65" spans="1:7" x14ac:dyDescent="0.2">
      <c r="A65" s="13">
        <v>10</v>
      </c>
      <c r="B65" s="12"/>
      <c r="C65" s="12"/>
      <c r="D65" s="12"/>
      <c r="E65" s="12"/>
      <c r="F65" s="12"/>
      <c r="G65" s="12"/>
    </row>
    <row r="66" spans="1:7" x14ac:dyDescent="0.2">
      <c r="A66" s="13">
        <v>10</v>
      </c>
      <c r="B66" s="12"/>
      <c r="C66" s="12"/>
      <c r="D66" s="12"/>
      <c r="E66" s="12"/>
      <c r="F66" s="12"/>
      <c r="G66" s="12"/>
    </row>
    <row r="67" spans="1:7" x14ac:dyDescent="0.2">
      <c r="A67" s="13">
        <v>10</v>
      </c>
      <c r="B67" s="12"/>
      <c r="C67" s="12"/>
      <c r="D67" s="12"/>
      <c r="E67" s="12"/>
      <c r="F67" s="12"/>
      <c r="G67" s="12"/>
    </row>
    <row r="68" spans="1:7" x14ac:dyDescent="0.2">
      <c r="A68" s="13">
        <v>10</v>
      </c>
      <c r="B68" s="12"/>
      <c r="C68" s="12"/>
      <c r="D68" s="12"/>
      <c r="E68" s="12"/>
      <c r="F68" s="12"/>
      <c r="G68" s="12"/>
    </row>
    <row r="69" spans="1:7" x14ac:dyDescent="0.2">
      <c r="A69" s="13">
        <v>10</v>
      </c>
      <c r="B69" s="12"/>
      <c r="C69" s="12"/>
      <c r="D69" s="12"/>
      <c r="E69" s="12"/>
      <c r="F69" s="12"/>
      <c r="G69" s="12"/>
    </row>
    <row r="70" spans="1:7" x14ac:dyDescent="0.2">
      <c r="A70" s="13">
        <v>11</v>
      </c>
      <c r="B70" s="12"/>
      <c r="C70" s="12"/>
      <c r="D70" s="12"/>
      <c r="E70" s="12"/>
      <c r="F70" s="12"/>
      <c r="G70" s="12"/>
    </row>
    <row r="71" spans="1:7" x14ac:dyDescent="0.2">
      <c r="A71" s="13">
        <v>11</v>
      </c>
      <c r="B71" s="12"/>
      <c r="C71" s="12"/>
      <c r="D71" s="12"/>
      <c r="E71" s="12"/>
      <c r="F71" s="12"/>
      <c r="G71" s="12"/>
    </row>
    <row r="72" spans="1:7" x14ac:dyDescent="0.2">
      <c r="A72" s="13">
        <v>11</v>
      </c>
      <c r="B72" s="12"/>
      <c r="C72" s="12"/>
      <c r="D72" s="12"/>
      <c r="E72" s="12"/>
      <c r="F72" s="12"/>
      <c r="G72" s="12"/>
    </row>
    <row r="73" spans="1:7" x14ac:dyDescent="0.2">
      <c r="A73" s="13">
        <v>11</v>
      </c>
      <c r="B73" s="12"/>
      <c r="C73" s="12"/>
      <c r="D73" s="12"/>
      <c r="E73" s="12"/>
      <c r="F73" s="12"/>
      <c r="G73" s="12"/>
    </row>
    <row r="74" spans="1:7" x14ac:dyDescent="0.2">
      <c r="A74" s="13">
        <v>11</v>
      </c>
      <c r="B74" s="12"/>
      <c r="C74" s="12"/>
      <c r="D74" s="12"/>
      <c r="E74" s="12"/>
      <c r="F74" s="12"/>
      <c r="G74" s="12"/>
    </row>
    <row r="75" spans="1:7" x14ac:dyDescent="0.2">
      <c r="A75" s="13">
        <v>12</v>
      </c>
      <c r="B75" s="12"/>
      <c r="C75" s="12"/>
      <c r="D75" s="12"/>
      <c r="E75" s="12"/>
      <c r="F75" s="12"/>
      <c r="G75" s="12"/>
    </row>
    <row r="76" spans="1:7" x14ac:dyDescent="0.2">
      <c r="A76" s="13">
        <v>12</v>
      </c>
      <c r="B76" s="12"/>
      <c r="C76" s="12"/>
      <c r="D76" s="12"/>
      <c r="E76" s="12"/>
      <c r="F76" s="12"/>
      <c r="G76" s="12"/>
    </row>
    <row r="77" spans="1:7" x14ac:dyDescent="0.2">
      <c r="A77" s="13">
        <v>12</v>
      </c>
      <c r="B77" s="12"/>
      <c r="C77" s="12"/>
      <c r="D77" s="12"/>
      <c r="E77" s="12"/>
      <c r="F77" s="12"/>
      <c r="G77" s="12"/>
    </row>
    <row r="78" spans="1:7" x14ac:dyDescent="0.2">
      <c r="A78" s="13">
        <v>12</v>
      </c>
      <c r="B78" s="12"/>
      <c r="C78" s="12"/>
      <c r="D78" s="12"/>
      <c r="E78" s="12"/>
      <c r="F78" s="12"/>
      <c r="G78" s="12"/>
    </row>
    <row r="79" spans="1:7" x14ac:dyDescent="0.2">
      <c r="A79" s="13">
        <v>12</v>
      </c>
      <c r="B79" s="12"/>
      <c r="C79" s="12"/>
      <c r="D79" s="12"/>
      <c r="E79" s="12"/>
      <c r="F79" s="12"/>
      <c r="G79" s="12"/>
    </row>
    <row r="80" spans="1:7" x14ac:dyDescent="0.2">
      <c r="A80" s="13">
        <v>13</v>
      </c>
      <c r="B80" s="12"/>
      <c r="C80" s="12"/>
      <c r="D80" s="12"/>
      <c r="E80" s="12"/>
      <c r="F80" s="12"/>
      <c r="G80" s="12"/>
    </row>
    <row r="81" spans="1:7" x14ac:dyDescent="0.2">
      <c r="A81" s="13">
        <v>13</v>
      </c>
      <c r="B81" s="12"/>
      <c r="C81" s="12"/>
      <c r="D81" s="12"/>
      <c r="E81" s="12"/>
      <c r="F81" s="12"/>
      <c r="G81" s="12"/>
    </row>
    <row r="82" spans="1:7" x14ac:dyDescent="0.2">
      <c r="A82" s="13">
        <v>13</v>
      </c>
      <c r="B82" s="12"/>
      <c r="C82" s="12"/>
      <c r="D82" s="12"/>
      <c r="E82" s="12"/>
      <c r="F82" s="12"/>
      <c r="G82" s="12"/>
    </row>
    <row r="83" spans="1:7" x14ac:dyDescent="0.2">
      <c r="A83" s="13">
        <v>13</v>
      </c>
      <c r="B83" s="12"/>
      <c r="C83" s="12"/>
      <c r="D83" s="12"/>
      <c r="E83" s="12"/>
      <c r="F83" s="12"/>
      <c r="G83" s="12"/>
    </row>
    <row r="84" spans="1:7" x14ac:dyDescent="0.2">
      <c r="A84" s="13">
        <v>13</v>
      </c>
      <c r="B84" s="12"/>
      <c r="C84" s="12"/>
      <c r="D84" s="12"/>
      <c r="E84" s="12"/>
      <c r="F84" s="12"/>
      <c r="G84" s="12"/>
    </row>
    <row r="85" spans="1:7" x14ac:dyDescent="0.2">
      <c r="A85" s="13">
        <v>14</v>
      </c>
      <c r="B85" s="12"/>
      <c r="C85" s="12"/>
      <c r="D85" s="12"/>
      <c r="E85" s="12"/>
      <c r="F85" s="12"/>
      <c r="G85" s="12"/>
    </row>
    <row r="86" spans="1:7" x14ac:dyDescent="0.2">
      <c r="A86" s="13">
        <v>14</v>
      </c>
      <c r="B86" s="12"/>
      <c r="C86" s="12"/>
      <c r="D86" s="12"/>
      <c r="E86" s="12"/>
      <c r="F86" s="12"/>
      <c r="G86" s="12"/>
    </row>
    <row r="87" spans="1:7" x14ac:dyDescent="0.2">
      <c r="A87" s="13">
        <v>14</v>
      </c>
      <c r="B87" s="12"/>
      <c r="C87" s="12"/>
      <c r="D87" s="12"/>
      <c r="E87" s="12"/>
      <c r="F87" s="12"/>
      <c r="G87" s="12"/>
    </row>
    <row r="88" spans="1:7" x14ac:dyDescent="0.2">
      <c r="A88" s="13">
        <v>14</v>
      </c>
      <c r="B88" s="12"/>
      <c r="C88" s="12"/>
      <c r="D88" s="12"/>
      <c r="E88" s="12"/>
      <c r="F88" s="12"/>
      <c r="G88" s="12"/>
    </row>
    <row r="89" spans="1:7" x14ac:dyDescent="0.2">
      <c r="A89" s="13">
        <v>14</v>
      </c>
      <c r="B89" s="12"/>
      <c r="C89" s="12"/>
      <c r="D89" s="12"/>
      <c r="E89" s="12"/>
      <c r="F89" s="12"/>
      <c r="G89" s="12"/>
    </row>
    <row r="90" spans="1:7" x14ac:dyDescent="0.2">
      <c r="A90" s="13">
        <v>15</v>
      </c>
      <c r="B90" s="12"/>
      <c r="C90" s="12"/>
      <c r="D90" s="12"/>
      <c r="E90" s="12"/>
      <c r="F90" s="12"/>
      <c r="G90" s="12"/>
    </row>
    <row r="91" spans="1:7" x14ac:dyDescent="0.2">
      <c r="A91" s="13">
        <v>15</v>
      </c>
      <c r="B91" s="12"/>
      <c r="C91" s="12"/>
      <c r="D91" s="12"/>
      <c r="E91" s="12"/>
      <c r="F91" s="12"/>
      <c r="G91" s="12"/>
    </row>
    <row r="92" spans="1:7" x14ac:dyDescent="0.2">
      <c r="A92" s="13">
        <v>15</v>
      </c>
      <c r="B92" s="12"/>
      <c r="C92" s="12"/>
      <c r="D92" s="12"/>
      <c r="E92" s="12"/>
      <c r="F92" s="12"/>
      <c r="G92" s="12"/>
    </row>
    <row r="93" spans="1:7" x14ac:dyDescent="0.2">
      <c r="A93" s="13">
        <v>15</v>
      </c>
      <c r="B93" s="12"/>
      <c r="C93" s="12"/>
      <c r="D93" s="12"/>
      <c r="E93" s="12"/>
      <c r="F93" s="12"/>
      <c r="G93" s="12"/>
    </row>
    <row r="94" spans="1:7" x14ac:dyDescent="0.2">
      <c r="A94" s="13">
        <v>15</v>
      </c>
      <c r="B94" s="12"/>
      <c r="C94" s="12"/>
      <c r="D94" s="12"/>
      <c r="E94" s="12"/>
      <c r="F94" s="12"/>
      <c r="G94" s="12"/>
    </row>
    <row r="95" spans="1:7" x14ac:dyDescent="0.2">
      <c r="A95" s="13">
        <v>16</v>
      </c>
      <c r="B95" s="12"/>
      <c r="C95" s="12"/>
      <c r="D95" s="12"/>
      <c r="E95" s="12"/>
      <c r="F95" s="12"/>
      <c r="G95" s="12"/>
    </row>
    <row r="96" spans="1:7" x14ac:dyDescent="0.2">
      <c r="A96" s="13">
        <v>16</v>
      </c>
      <c r="B96" s="12"/>
      <c r="C96" s="12"/>
      <c r="D96" s="12"/>
      <c r="E96" s="12"/>
      <c r="F96" s="12"/>
      <c r="G96" s="12"/>
    </row>
    <row r="97" spans="1:7" x14ac:dyDescent="0.2">
      <c r="A97" s="13">
        <v>16</v>
      </c>
      <c r="B97" s="12"/>
      <c r="C97" s="12"/>
      <c r="D97" s="12"/>
      <c r="E97" s="12"/>
      <c r="F97" s="12"/>
      <c r="G97" s="12"/>
    </row>
    <row r="98" spans="1:7" x14ac:dyDescent="0.2">
      <c r="A98" s="13">
        <v>16</v>
      </c>
      <c r="B98" s="12"/>
      <c r="C98" s="12"/>
      <c r="D98" s="12"/>
      <c r="E98" s="12"/>
      <c r="F98" s="12"/>
      <c r="G98" s="12"/>
    </row>
    <row r="99" spans="1:7" x14ac:dyDescent="0.2">
      <c r="A99" s="13">
        <v>16</v>
      </c>
      <c r="B99" s="12"/>
      <c r="C99" s="12"/>
      <c r="D99" s="12"/>
      <c r="E99" s="12"/>
      <c r="F99" s="12"/>
      <c r="G99" s="12"/>
    </row>
    <row r="100" spans="1:7" x14ac:dyDescent="0.2">
      <c r="A100" s="13">
        <v>17</v>
      </c>
      <c r="B100" s="12"/>
      <c r="C100" s="12"/>
      <c r="D100" s="12"/>
      <c r="E100" s="12"/>
      <c r="F100" s="12"/>
      <c r="G100" s="12"/>
    </row>
    <row r="101" spans="1:7" x14ac:dyDescent="0.2">
      <c r="A101" s="13">
        <v>17</v>
      </c>
      <c r="B101" s="12"/>
      <c r="C101" s="12"/>
      <c r="D101" s="12"/>
      <c r="E101" s="12"/>
      <c r="F101" s="12"/>
      <c r="G101" s="12"/>
    </row>
    <row r="102" spans="1:7" x14ac:dyDescent="0.2">
      <c r="A102" s="13">
        <v>17</v>
      </c>
      <c r="B102" s="12"/>
      <c r="C102" s="12"/>
      <c r="D102" s="12"/>
      <c r="E102" s="12"/>
      <c r="F102" s="12"/>
      <c r="G102" s="12"/>
    </row>
    <row r="103" spans="1:7" x14ac:dyDescent="0.2">
      <c r="A103" s="13">
        <v>17</v>
      </c>
      <c r="B103" s="12"/>
      <c r="C103" s="12"/>
      <c r="D103" s="12"/>
      <c r="E103" s="12"/>
      <c r="F103" s="12"/>
      <c r="G103" s="12"/>
    </row>
    <row r="104" spans="1:7" x14ac:dyDescent="0.2">
      <c r="A104" s="13">
        <v>17</v>
      </c>
      <c r="B104" s="12"/>
      <c r="C104" s="12"/>
      <c r="D104" s="12"/>
      <c r="E104" s="12"/>
      <c r="F104" s="12"/>
      <c r="G104" s="12"/>
    </row>
    <row r="105" spans="1:7" x14ac:dyDescent="0.2">
      <c r="A105" s="13">
        <v>18</v>
      </c>
      <c r="B105" s="12"/>
      <c r="C105" s="12"/>
      <c r="D105" s="12"/>
      <c r="E105" s="12"/>
      <c r="F105" s="12"/>
      <c r="G105" s="12"/>
    </row>
    <row r="106" spans="1:7" x14ac:dyDescent="0.2">
      <c r="A106" s="13">
        <v>18</v>
      </c>
      <c r="B106" s="12"/>
      <c r="C106" s="12"/>
      <c r="D106" s="12"/>
      <c r="E106" s="12"/>
      <c r="F106" s="12"/>
      <c r="G106" s="12"/>
    </row>
    <row r="107" spans="1:7" x14ac:dyDescent="0.2">
      <c r="A107" s="13">
        <v>18</v>
      </c>
      <c r="B107" s="12"/>
      <c r="C107" s="12"/>
      <c r="D107" s="12"/>
      <c r="E107" s="12"/>
      <c r="F107" s="12"/>
      <c r="G107" s="12"/>
    </row>
    <row r="108" spans="1:7" x14ac:dyDescent="0.2">
      <c r="A108" s="13">
        <v>18</v>
      </c>
      <c r="B108" s="12"/>
      <c r="C108" s="12"/>
      <c r="D108" s="12"/>
      <c r="E108" s="12"/>
      <c r="F108" s="12"/>
      <c r="G108" s="12"/>
    </row>
    <row r="109" spans="1:7" x14ac:dyDescent="0.2">
      <c r="A109" s="13">
        <v>18</v>
      </c>
      <c r="B109" s="12"/>
      <c r="C109" s="12"/>
      <c r="D109" s="12"/>
      <c r="E109" s="12"/>
      <c r="F109" s="12"/>
      <c r="G109" s="12"/>
    </row>
  </sheetData>
  <mergeCells count="4">
    <mergeCell ref="D19:E19"/>
    <mergeCell ref="A17:E17"/>
    <mergeCell ref="B19:C19"/>
    <mergeCell ref="F19:G19"/>
  </mergeCells>
  <pageMargins left="0.7" right="0.7" top="0.75" bottom="0.75" header="0.3" footer="0.3"/>
  <pageSetup paperSize="9" orientation="portrait" horizontalDpi="0" verticalDpi="0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032A5B-312E-1E46-89E1-A2F030497733}">
  <sheetPr codeName="Feuil2"/>
  <dimension ref="A1:S96"/>
  <sheetViews>
    <sheetView tabSelected="1" topLeftCell="E62" zoomScale="103" workbookViewId="0">
      <selection activeCell="E77" sqref="E77"/>
    </sheetView>
  </sheetViews>
  <sheetFormatPr baseColWidth="10" defaultRowHeight="16" x14ac:dyDescent="0.2"/>
  <cols>
    <col min="2" max="2" width="29.5" bestFit="1" customWidth="1"/>
    <col min="3" max="3" width="16.33203125" customWidth="1"/>
    <col min="4" max="4" width="16" customWidth="1"/>
    <col min="5" max="5" width="29.5" bestFit="1" customWidth="1"/>
    <col min="6" max="6" width="14" bestFit="1" customWidth="1"/>
    <col min="7" max="7" width="14.5" customWidth="1"/>
    <col min="9" max="9" width="7" customWidth="1"/>
    <col min="10" max="10" width="4" customWidth="1"/>
    <col min="11" max="11" width="29.5" bestFit="1" customWidth="1"/>
    <col min="12" max="12" width="9.1640625" bestFit="1" customWidth="1"/>
    <col min="13" max="19" width="5.33203125" customWidth="1"/>
  </cols>
  <sheetData>
    <row r="1" spans="1:19" ht="29" x14ac:dyDescent="0.35">
      <c r="A1" s="89" t="s">
        <v>49</v>
      </c>
      <c r="B1" s="89"/>
      <c r="C1" s="89"/>
      <c r="D1" s="89"/>
      <c r="E1" s="89"/>
      <c r="F1" s="89"/>
      <c r="G1" s="8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</row>
    <row r="2" spans="1:19" ht="29" x14ac:dyDescent="0.35">
      <c r="A2" s="28"/>
      <c r="B2" s="29"/>
      <c r="C2" s="96" t="s">
        <v>50</v>
      </c>
      <c r="D2" s="96"/>
      <c r="E2" s="96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</row>
    <row r="3" spans="1:19" ht="17" thickBot="1" x14ac:dyDescent="0.25">
      <c r="A3" s="29"/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</row>
    <row r="4" spans="1:19" ht="17" customHeight="1" thickTop="1" x14ac:dyDescent="0.2">
      <c r="A4" s="90" t="s">
        <v>48</v>
      </c>
      <c r="B4" s="91"/>
      <c r="C4" s="91"/>
      <c r="D4" s="91"/>
      <c r="E4" s="91"/>
      <c r="F4" s="91"/>
      <c r="G4" s="92"/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</row>
    <row r="5" spans="1:19" ht="17" customHeight="1" thickBot="1" x14ac:dyDescent="0.25">
      <c r="A5" s="93"/>
      <c r="B5" s="94"/>
      <c r="C5" s="94"/>
      <c r="D5" s="94"/>
      <c r="E5" s="94"/>
      <c r="F5" s="94"/>
      <c r="G5" s="95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</row>
    <row r="6" spans="1:19" ht="17" thickTop="1" x14ac:dyDescent="0.2">
      <c r="A6" s="31" t="s">
        <v>27</v>
      </c>
      <c r="B6" s="31" t="s">
        <v>14</v>
      </c>
      <c r="C6" s="31" t="s">
        <v>29</v>
      </c>
      <c r="D6" s="31" t="s">
        <v>30</v>
      </c>
      <c r="E6" s="31" t="s">
        <v>28</v>
      </c>
      <c r="F6" s="31" t="s">
        <v>32</v>
      </c>
      <c r="G6" s="31" t="s">
        <v>31</v>
      </c>
      <c r="H6" s="29"/>
      <c r="I6" s="29"/>
    </row>
    <row r="7" spans="1:19" ht="17" thickBot="1" x14ac:dyDescent="0.25">
      <c r="A7" s="31">
        <v>1</v>
      </c>
      <c r="B7" s="32" t="s">
        <v>33</v>
      </c>
      <c r="C7" s="31">
        <v>1</v>
      </c>
      <c r="D7" s="31">
        <v>0</v>
      </c>
      <c r="E7" s="33" t="s">
        <v>34</v>
      </c>
      <c r="F7" s="31">
        <f>IF(Tableau6[[#This Row],[Score Domicile ]]="","",IF(Tableau6[[#This Row],[Score Domicile ]]&gt;Tableau6[[#This Row],[Score Extérieur]],4,IF(Tableau6[[#This Row],[Score Domicile ]]=Tableau6[[#This Row],[Score Extérieur]],2,1)))</f>
        <v>4</v>
      </c>
      <c r="G7" s="31">
        <f>IF(Tableau6[[#This Row],[Score Extérieur]]="","",IF(Tableau6[[#This Row],[Score Extérieur]]&gt;Tableau6[[#This Row],[Score Domicile ]],4,IF(Tableau6[[#This Row],[Score Extérieur]]=Tableau6[[#This Row],[Score Domicile ]],2,1)))</f>
        <v>1</v>
      </c>
      <c r="H7" s="29"/>
      <c r="I7" s="29"/>
    </row>
    <row r="8" spans="1:19" x14ac:dyDescent="0.2">
      <c r="A8" s="31">
        <v>1</v>
      </c>
      <c r="B8" s="37" t="s">
        <v>4</v>
      </c>
      <c r="C8" s="31">
        <v>1</v>
      </c>
      <c r="D8" s="31">
        <v>0</v>
      </c>
      <c r="E8" s="38" t="s">
        <v>5</v>
      </c>
      <c r="F8" s="31">
        <f>IF(Tableau6[[#This Row],[Score Domicile ]]="","",IF(Tableau6[[#This Row],[Score Domicile ]]&gt;Tableau6[[#This Row],[Score Extérieur]],4,IF(Tableau6[[#This Row],[Score Domicile ]]=Tableau6[[#This Row],[Score Extérieur]],2,1)))</f>
        <v>4</v>
      </c>
      <c r="G8" s="31">
        <f>IF(Tableau6[[#This Row],[Score Extérieur]]="","",IF(Tableau6[[#This Row],[Score Extérieur]]&gt;Tableau6[[#This Row],[Score Domicile ]],4,IF(Tableau6[[#This Row],[Score Extérieur]]=Tableau6[[#This Row],[Score Domicile ]],2,1)))</f>
        <v>1</v>
      </c>
      <c r="H8" s="29"/>
      <c r="I8" s="29"/>
      <c r="K8" s="112" t="s">
        <v>51</v>
      </c>
      <c r="L8" s="113"/>
      <c r="M8" s="113"/>
      <c r="N8" s="113"/>
      <c r="O8" s="113"/>
      <c r="P8" s="113"/>
      <c r="Q8" s="113"/>
      <c r="R8" s="113"/>
      <c r="S8" s="114"/>
    </row>
    <row r="9" spans="1:19" ht="17" thickBot="1" x14ac:dyDescent="0.25">
      <c r="A9" s="31">
        <v>1</v>
      </c>
      <c r="B9" s="41" t="s">
        <v>9</v>
      </c>
      <c r="C9" s="31">
        <v>3</v>
      </c>
      <c r="D9" s="31">
        <v>3</v>
      </c>
      <c r="E9" s="42" t="s">
        <v>8</v>
      </c>
      <c r="F9" s="31">
        <f>IF(Tableau6[[#This Row],[Score Domicile ]]="","",IF(Tableau6[[#This Row],[Score Domicile ]]&gt;Tableau6[[#This Row],[Score Extérieur]],4,IF(Tableau6[[#This Row],[Score Domicile ]]=Tableau6[[#This Row],[Score Extérieur]],2,1)))</f>
        <v>2</v>
      </c>
      <c r="G9" s="31">
        <f>IF(Tableau6[[#This Row],[Score Extérieur]]="","",IF(Tableau6[[#This Row],[Score Extérieur]]&gt;Tableau6[[#This Row],[Score Domicile ]],4,IF(Tableau6[[#This Row],[Score Extérieur]]=Tableau6[[#This Row],[Score Domicile ]],2,1)))</f>
        <v>2</v>
      </c>
      <c r="H9" s="29"/>
      <c r="I9" s="29"/>
      <c r="K9" s="115"/>
      <c r="L9" s="116"/>
      <c r="M9" s="116"/>
      <c r="N9" s="116"/>
      <c r="O9" s="116"/>
      <c r="P9" s="116"/>
      <c r="Q9" s="116"/>
      <c r="R9" s="116"/>
      <c r="S9" s="117"/>
    </row>
    <row r="10" spans="1:19" ht="18" thickBot="1" x14ac:dyDescent="0.25">
      <c r="A10" s="31">
        <v>1</v>
      </c>
      <c r="B10" s="45" t="s">
        <v>35</v>
      </c>
      <c r="C10" s="31">
        <v>0</v>
      </c>
      <c r="D10" s="31">
        <v>1</v>
      </c>
      <c r="E10" s="46" t="s">
        <v>2</v>
      </c>
      <c r="F10" s="31">
        <f>IF(Tableau6[[#This Row],[Score Domicile ]]="","",IF(Tableau6[[#This Row],[Score Domicile ]]&gt;Tableau6[[#This Row],[Score Extérieur]],4,IF(Tableau6[[#This Row],[Score Domicile ]]=Tableau6[[#This Row],[Score Extérieur]],2,1)))</f>
        <v>1</v>
      </c>
      <c r="G10" s="31">
        <f>IF(Tableau6[[#This Row],[Score Extérieur]]="","",IF(Tableau6[[#This Row],[Score Extérieur]]&gt;Tableau6[[#This Row],[Score Domicile ]],4,IF(Tableau6[[#This Row],[Score Extérieur]]=Tableau6[[#This Row],[Score Domicile ]],2,1)))</f>
        <v>4</v>
      </c>
      <c r="H10" s="29"/>
      <c r="I10" s="29"/>
      <c r="J10" s="30"/>
      <c r="K10" s="109" t="s">
        <v>39</v>
      </c>
      <c r="L10" s="110" t="s">
        <v>47</v>
      </c>
      <c r="M10" s="111" t="s">
        <v>46</v>
      </c>
      <c r="N10" s="110" t="s">
        <v>40</v>
      </c>
      <c r="O10" s="110" t="s">
        <v>41</v>
      </c>
      <c r="P10" s="110" t="s">
        <v>42</v>
      </c>
      <c r="Q10" s="110" t="s">
        <v>43</v>
      </c>
      <c r="R10" s="110" t="s">
        <v>44</v>
      </c>
      <c r="S10" s="110" t="s">
        <v>45</v>
      </c>
    </row>
    <row r="11" spans="1:19" ht="17" thickBot="1" x14ac:dyDescent="0.25">
      <c r="A11" s="49">
        <v>1</v>
      </c>
      <c r="B11" s="50" t="s">
        <v>10</v>
      </c>
      <c r="C11" s="49">
        <v>2</v>
      </c>
      <c r="D11" s="49">
        <v>3</v>
      </c>
      <c r="E11" s="51" t="s">
        <v>36</v>
      </c>
      <c r="F11" s="49">
        <f>IF(Tableau6[[#This Row],[Score Domicile ]]="","",IF(Tableau6[[#This Row],[Score Domicile ]]&gt;Tableau6[[#This Row],[Score Extérieur]],4,IF(Tableau6[[#This Row],[Score Domicile ]]=Tableau6[[#This Row],[Score Extérieur]],2,1)))</f>
        <v>1</v>
      </c>
      <c r="G11" s="49">
        <f>IF(Tableau6[[#This Row],[Score Extérieur]]="","",IF(Tableau6[[#This Row],[Score Extérieur]]&gt;Tableau6[[#This Row],[Score Domicile ]],4,IF(Tableau6[[#This Row],[Score Extérieur]]=Tableau6[[#This Row],[Score Domicile ]],2,1)))</f>
        <v>4</v>
      </c>
      <c r="H11" s="29"/>
      <c r="I11" s="29"/>
      <c r="J11" s="34">
        <v>1</v>
      </c>
      <c r="K11" s="43" t="s">
        <v>2</v>
      </c>
      <c r="L11" s="44">
        <f>Tableau1[[#This Row],[G]]*4+Tableau1[[#This Row],[N]]*2+Tableau1[[#This Row],[P]]*1</f>
        <v>18</v>
      </c>
      <c r="M11" s="44">
        <f>COUNTIFS($B:$B,Tableau1[[#This Row],[Equipes]],$C:$C,"&lt;&gt;")+COUNTIFS($E:$E,Tableau1[[#This Row],[Equipes]],$D:$D,"&lt;&gt;")</f>
        <v>5</v>
      </c>
      <c r="N11" s="44">
        <f>COUNTIFS(B:B,Tableau1[[#This Row],[Equipes]],F:F,4)+COUNTIFS(E:E,Tableau1[[#This Row],[Equipes]],G:G,4)</f>
        <v>4</v>
      </c>
      <c r="O11" s="44">
        <f>COUNTIFS(B:B,Tableau1[[#This Row],[Equipes]],F:F,2)+COUNTIFS(E:E,Tableau1[[#This Row],[Equipes]],G:G,2)</f>
        <v>1</v>
      </c>
      <c r="P11" s="44">
        <f>COUNTIFS(B:B,Tableau1[[#This Row],[Equipes]],F:F,1)+COUNTIFS(E:E,Tableau1[[#This Row],[Equipes]],G:G,1)</f>
        <v>0</v>
      </c>
      <c r="Q11" s="44">
        <f>SUMIF(B:B,Tableau1[[#This Row],[Equipes]],C:C)+SUMIF(E:E,Tableau1[[#This Row],[Equipes]],D:D)</f>
        <v>13</v>
      </c>
      <c r="R11" s="44">
        <f>SUMIF(B:B,Tableau1[[#This Row],[Equipes]],D:D)+SUMIF(E:E,Tableau1[[#This Row],[Equipes]],C:C)</f>
        <v>5</v>
      </c>
      <c r="S11" s="44">
        <f>Tableau1[[#This Row],[Bp]]-Tableau1[[#This Row],[Bc]]</f>
        <v>8</v>
      </c>
    </row>
    <row r="12" spans="1:19" ht="18" thickTop="1" thickBot="1" x14ac:dyDescent="0.25">
      <c r="A12" s="31">
        <v>2</v>
      </c>
      <c r="B12" s="32" t="s">
        <v>33</v>
      </c>
      <c r="C12" s="31">
        <v>2</v>
      </c>
      <c r="D12" s="31">
        <v>1</v>
      </c>
      <c r="E12" s="38" t="s">
        <v>5</v>
      </c>
      <c r="F12" s="31">
        <f>IF(Tableau6[[#This Row],[Score Domicile ]]="","",IF(Tableau6[[#This Row],[Score Domicile ]]&gt;Tableau6[[#This Row],[Score Extérieur]],4,IF(Tableau6[[#This Row],[Score Domicile ]]=Tableau6[[#This Row],[Score Extérieur]],2,1)))</f>
        <v>4</v>
      </c>
      <c r="G12" s="31">
        <f>IF(Tableau6[[#This Row],[Score Extérieur]]="","",IF(Tableau6[[#This Row],[Score Extérieur]]&gt;Tableau6[[#This Row],[Score Domicile ]],4,IF(Tableau6[[#This Row],[Score Extérieur]]=Tableau6[[#This Row],[Score Domicile ]],2,1)))</f>
        <v>1</v>
      </c>
      <c r="H12" s="29"/>
      <c r="I12" s="29"/>
      <c r="J12" s="34">
        <v>2</v>
      </c>
      <c r="K12" s="35" t="s">
        <v>35</v>
      </c>
      <c r="L12" s="36">
        <f>Tableau1[[#This Row],[G]]*4+Tableau1[[#This Row],[N]]*2+Tableau1[[#This Row],[P]]*1</f>
        <v>17</v>
      </c>
      <c r="M12" s="36">
        <f>COUNTIFS($B:$B,Tableau1[[#This Row],[Equipes]],$C:$C,"&lt;&gt;")+COUNTIFS($E:$E,Tableau1[[#This Row],[Equipes]],$D:$D,"&lt;&gt;")</f>
        <v>5</v>
      </c>
      <c r="N12" s="36">
        <f>COUNTIFS(B:B,Tableau1[[#This Row],[Equipes]],F:F,4)+COUNTIFS(E:E,Tableau1[[#This Row],[Equipes]],G:G,4)</f>
        <v>4</v>
      </c>
      <c r="O12" s="36">
        <f>COUNTIFS(B:B,Tableau1[[#This Row],[Equipes]],F:F,2)+COUNTIFS(E:E,Tableau1[[#This Row],[Equipes]],G:G,2)</f>
        <v>0</v>
      </c>
      <c r="P12" s="36">
        <f>COUNTIFS(B:B,Tableau1[[#This Row],[Equipes]],F:F,1)+COUNTIFS(E:E,Tableau1[[#This Row],[Equipes]],G:G,1)</f>
        <v>1</v>
      </c>
      <c r="Q12" s="36">
        <f>SUMIF(B:B,Tableau1[[#This Row],[Equipes]],C:C)+SUMIF(E:E,Tableau1[[#This Row],[Equipes]],D:D)</f>
        <v>16</v>
      </c>
      <c r="R12" s="36">
        <f>SUMIF(B:B,Tableau1[[#This Row],[Equipes]],D:D)+SUMIF(E:E,Tableau1[[#This Row],[Equipes]],C:C)</f>
        <v>4</v>
      </c>
      <c r="S12" s="36">
        <f>Tableau1[[#This Row],[Bp]]-Tableau1[[#This Row],[Bc]]</f>
        <v>12</v>
      </c>
    </row>
    <row r="13" spans="1:19" ht="17" thickBot="1" x14ac:dyDescent="0.25">
      <c r="A13" s="31">
        <v>2</v>
      </c>
      <c r="B13" s="33" t="s">
        <v>34</v>
      </c>
      <c r="C13" s="31">
        <v>2</v>
      </c>
      <c r="D13" s="31">
        <v>7</v>
      </c>
      <c r="E13" s="41" t="s">
        <v>9</v>
      </c>
      <c r="F13" s="31">
        <f>IF(Tableau6[[#This Row],[Score Domicile ]]="","",IF(Tableau6[[#This Row],[Score Domicile ]]&gt;Tableau6[[#This Row],[Score Extérieur]],4,IF(Tableau6[[#This Row],[Score Domicile ]]=Tableau6[[#This Row],[Score Extérieur]],2,1)))</f>
        <v>1</v>
      </c>
      <c r="G13" s="31">
        <f>IF(Tableau6[[#This Row],[Score Extérieur]]="","",IF(Tableau6[[#This Row],[Score Extérieur]]&gt;Tableau6[[#This Row],[Score Domicile ]],4,IF(Tableau6[[#This Row],[Score Extérieur]]=Tableau6[[#This Row],[Score Domicile ]],2,1)))</f>
        <v>4</v>
      </c>
      <c r="H13" s="29"/>
      <c r="I13" s="29"/>
      <c r="J13" s="34">
        <v>3</v>
      </c>
      <c r="K13" s="39" t="s">
        <v>4</v>
      </c>
      <c r="L13" s="40">
        <f>Tableau1[[#This Row],[G]]*4+Tableau1[[#This Row],[N]]*2+Tableau1[[#This Row],[P]]*1</f>
        <v>17</v>
      </c>
      <c r="M13" s="40">
        <f>COUNTIFS($B:$B,Tableau1[[#This Row],[Equipes]],$C:$C,"&lt;&gt;")+COUNTIFS($E:$E,Tableau1[[#This Row],[Equipes]],$D:$D,"&lt;&gt;")</f>
        <v>5</v>
      </c>
      <c r="N13" s="40">
        <f>COUNTIFS(B:B,Tableau1[[#This Row],[Equipes]],F:F,4)+COUNTIFS(E:E,Tableau1[[#This Row],[Equipes]],G:G,4)</f>
        <v>4</v>
      </c>
      <c r="O13" s="40">
        <f>COUNTIFS(B:B,Tableau1[[#This Row],[Equipes]],F:F,2)+COUNTIFS(E:E,Tableau1[[#This Row],[Equipes]],G:G,2)</f>
        <v>0</v>
      </c>
      <c r="P13" s="40">
        <f>COUNTIFS(B:B,Tableau1[[#This Row],[Equipes]],F:F,1)+COUNTIFS(E:E,Tableau1[[#This Row],[Equipes]],G:G,1)</f>
        <v>1</v>
      </c>
      <c r="Q13" s="40">
        <f>SUMIF(B:B,Tableau1[[#This Row],[Equipes]],C:C)+SUMIF(E:E,Tableau1[[#This Row],[Equipes]],D:D)</f>
        <v>11</v>
      </c>
      <c r="R13" s="40">
        <f>SUMIF(B:B,Tableau1[[#This Row],[Equipes]],D:D)+SUMIF(E:E,Tableau1[[#This Row],[Equipes]],C:C)</f>
        <v>3</v>
      </c>
      <c r="S13" s="40">
        <f>Tableau1[[#This Row],[Bp]]-Tableau1[[#This Row],[Bc]]</f>
        <v>8</v>
      </c>
    </row>
    <row r="14" spans="1:19" ht="17" thickBot="1" x14ac:dyDescent="0.25">
      <c r="A14" s="31">
        <v>2</v>
      </c>
      <c r="B14" s="46" t="s">
        <v>2</v>
      </c>
      <c r="C14" s="31">
        <v>2</v>
      </c>
      <c r="D14" s="31">
        <v>1</v>
      </c>
      <c r="E14" s="37" t="s">
        <v>4</v>
      </c>
      <c r="F14" s="31">
        <f>IF(Tableau6[[#This Row],[Score Domicile ]]="","",IF(Tableau6[[#This Row],[Score Domicile ]]&gt;Tableau6[[#This Row],[Score Extérieur]],4,IF(Tableau6[[#This Row],[Score Domicile ]]=Tableau6[[#This Row],[Score Extérieur]],2,1)))</f>
        <v>4</v>
      </c>
      <c r="G14" s="31">
        <f>IF(Tableau6[[#This Row],[Score Extérieur]]="","",IF(Tableau6[[#This Row],[Score Extérieur]]&gt;Tableau6[[#This Row],[Score Domicile ]],4,IF(Tableau6[[#This Row],[Score Extérieur]]=Tableau6[[#This Row],[Score Domicile ]],2,1)))</f>
        <v>1</v>
      </c>
      <c r="H14" s="29"/>
      <c r="I14" s="29"/>
      <c r="J14" s="34">
        <v>4</v>
      </c>
      <c r="K14" s="52" t="s">
        <v>33</v>
      </c>
      <c r="L14" s="53">
        <f>Tableau1[[#This Row],[G]]*4+Tableau1[[#This Row],[N]]*2+Tableau1[[#This Row],[P]]*1</f>
        <v>15</v>
      </c>
      <c r="M14" s="53">
        <f>COUNTIFS($B:$B,Tableau1[[#This Row],[Equipes]],$C:$C,"&lt;&gt;")+COUNTIFS($E:$E,Tableau1[[#This Row],[Equipes]],$D:$D,"&lt;&gt;")</f>
        <v>5</v>
      </c>
      <c r="N14" s="53">
        <f>COUNTIFS(B:B,Tableau1[[#This Row],[Equipes]],F:F,4)+COUNTIFS(E:E,Tableau1[[#This Row],[Equipes]],G:G,4)</f>
        <v>3</v>
      </c>
      <c r="O14" s="53">
        <f>COUNTIFS(B:B,Tableau1[[#This Row],[Equipes]],F:F,2)+COUNTIFS(E:E,Tableau1[[#This Row],[Equipes]],G:G,2)</f>
        <v>1</v>
      </c>
      <c r="P14" s="53">
        <f>COUNTIFS(B:B,Tableau1[[#This Row],[Equipes]],F:F,1)+COUNTIFS(E:E,Tableau1[[#This Row],[Equipes]],G:G,1)</f>
        <v>1</v>
      </c>
      <c r="Q14" s="53">
        <f>SUMIF(B:B,Tableau1[[#This Row],[Equipes]],C:C)+SUMIF(E:E,Tableau1[[#This Row],[Equipes]],D:D)</f>
        <v>8</v>
      </c>
      <c r="R14" s="53">
        <f>SUMIF(B:B,Tableau1[[#This Row],[Equipes]],D:D)+SUMIF(E:E,Tableau1[[#This Row],[Equipes]],C:C)</f>
        <v>6</v>
      </c>
      <c r="S14" s="53">
        <f>Tableau1[[#This Row],[Bp]]-Tableau1[[#This Row],[Bc]]</f>
        <v>2</v>
      </c>
    </row>
    <row r="15" spans="1:19" ht="17" thickBot="1" x14ac:dyDescent="0.25">
      <c r="A15" s="31">
        <v>2</v>
      </c>
      <c r="B15" s="42" t="s">
        <v>8</v>
      </c>
      <c r="C15" s="31">
        <v>6</v>
      </c>
      <c r="D15" s="31">
        <v>1</v>
      </c>
      <c r="E15" s="60" t="s">
        <v>10</v>
      </c>
      <c r="F15" s="31">
        <f>IF(Tableau6[[#This Row],[Score Domicile ]]="","",IF(Tableau6[[#This Row],[Score Domicile ]]&gt;Tableau6[[#This Row],[Score Extérieur]],4,IF(Tableau6[[#This Row],[Score Domicile ]]=Tableau6[[#This Row],[Score Extérieur]],2,1)))</f>
        <v>4</v>
      </c>
      <c r="G15" s="31">
        <f>IF(Tableau6[[#This Row],[Score Extérieur]]="","",IF(Tableau6[[#This Row],[Score Extérieur]]&gt;Tableau6[[#This Row],[Score Domicile ]],4,IF(Tableau6[[#This Row],[Score Extérieur]]=Tableau6[[#This Row],[Score Domicile ]],2,1)))</f>
        <v>1</v>
      </c>
      <c r="H15" s="29"/>
      <c r="I15" s="29"/>
      <c r="J15" s="34">
        <v>5</v>
      </c>
      <c r="K15" s="47" t="s">
        <v>9</v>
      </c>
      <c r="L15" s="48">
        <f>Tableau1[[#This Row],[G]]*4+Tableau1[[#This Row],[N]]*2+Tableau1[[#This Row],[P]]*1</f>
        <v>13</v>
      </c>
      <c r="M15" s="48">
        <f>COUNTIFS($B:$B,Tableau1[[#This Row],[Equipes]],$C:$C,"&lt;&gt;")+COUNTIFS($E:$E,Tableau1[[#This Row],[Equipes]],$D:$D,"&lt;&gt;")</f>
        <v>5</v>
      </c>
      <c r="N15" s="48">
        <f>COUNTIFS(B:B,Tableau1[[#This Row],[Equipes]],F:F,4)+COUNTIFS(E:E,Tableau1[[#This Row],[Equipes]],G:G,4)</f>
        <v>2</v>
      </c>
      <c r="O15" s="48">
        <f>COUNTIFS(B:B,Tableau1[[#This Row],[Equipes]],F:F,2)+COUNTIFS(E:E,Tableau1[[#This Row],[Equipes]],G:G,2)</f>
        <v>2</v>
      </c>
      <c r="P15" s="48">
        <f>COUNTIFS(B:B,Tableau1[[#This Row],[Equipes]],F:F,1)+COUNTIFS(E:E,Tableau1[[#This Row],[Equipes]],G:G,1)</f>
        <v>1</v>
      </c>
      <c r="Q15" s="48">
        <f>SUMIF(B:B,Tableau1[[#This Row],[Equipes]],C:C)+SUMIF(E:E,Tableau1[[#This Row],[Equipes]],D:D)</f>
        <v>17</v>
      </c>
      <c r="R15" s="48">
        <f>SUMIF(B:B,Tableau1[[#This Row],[Equipes]],D:D)+SUMIF(E:E,Tableau1[[#This Row],[Equipes]],C:C)</f>
        <v>11</v>
      </c>
      <c r="S15" s="48">
        <f>Tableau1[[#This Row],[Bp]]-Tableau1[[#This Row],[Bc]]</f>
        <v>6</v>
      </c>
    </row>
    <row r="16" spans="1:19" ht="17" thickBot="1" x14ac:dyDescent="0.25">
      <c r="A16" s="63">
        <v>2</v>
      </c>
      <c r="B16" s="64" t="s">
        <v>36</v>
      </c>
      <c r="C16" s="63">
        <v>0</v>
      </c>
      <c r="D16" s="63">
        <v>3</v>
      </c>
      <c r="E16" s="65" t="s">
        <v>35</v>
      </c>
      <c r="F16" s="63">
        <f>IF(Tableau6[[#This Row],[Score Domicile ]]="","",IF(Tableau6[[#This Row],[Score Domicile ]]&gt;Tableau6[[#This Row],[Score Extérieur]],4,IF(Tableau6[[#This Row],[Score Domicile ]]=Tableau6[[#This Row],[Score Extérieur]],2,1)))</f>
        <v>1</v>
      </c>
      <c r="G16" s="63">
        <f>IF(Tableau6[[#This Row],[Score Extérieur]]="","",IF(Tableau6[[#This Row],[Score Extérieur]]&gt;Tableau6[[#This Row],[Score Domicile ]],4,IF(Tableau6[[#This Row],[Score Extérieur]]=Tableau6[[#This Row],[Score Domicile ]],2,1)))</f>
        <v>4</v>
      </c>
      <c r="H16" s="29"/>
      <c r="I16" s="29"/>
      <c r="J16" s="34">
        <v>6</v>
      </c>
      <c r="K16" s="54" t="s">
        <v>36</v>
      </c>
      <c r="L16" s="55">
        <f>Tableau1[[#This Row],[G]]*4+Tableau1[[#This Row],[N]]*2+Tableau1[[#This Row],[P]]*1</f>
        <v>11</v>
      </c>
      <c r="M16" s="55">
        <f>COUNTIFS($B:$B,Tableau1[[#This Row],[Equipes]],$C:$C,"&lt;&gt;")+COUNTIFS($E:$E,Tableau1[[#This Row],[Equipes]],$D:$D,"&lt;&gt;")</f>
        <v>5</v>
      </c>
      <c r="N16" s="55">
        <f>COUNTIFS(B:B,Tableau1[[#This Row],[Equipes]],F:F,4)+COUNTIFS(E:E,Tableau1[[#This Row],[Equipes]],G:G,4)</f>
        <v>2</v>
      </c>
      <c r="O16" s="55">
        <f>COUNTIFS(B:B,Tableau1[[#This Row],[Equipes]],F:F,2)+COUNTIFS(E:E,Tableau1[[#This Row],[Equipes]],G:G,2)</f>
        <v>0</v>
      </c>
      <c r="P16" s="55">
        <f>COUNTIFS(B:B,Tableau1[[#This Row],[Equipes]],F:F,1)+COUNTIFS(E:E,Tableau1[[#This Row],[Equipes]],G:G,1)</f>
        <v>3</v>
      </c>
      <c r="Q16" s="55">
        <f>SUMIF(B:B,Tableau1[[#This Row],[Equipes]],C:C)+SUMIF(E:E,Tableau1[[#This Row],[Equipes]],D:D)</f>
        <v>9</v>
      </c>
      <c r="R16" s="55">
        <f>SUMIF(B:B,Tableau1[[#This Row],[Equipes]],D:D)+SUMIF(E:E,Tableau1[[#This Row],[Equipes]],C:C)</f>
        <v>11</v>
      </c>
      <c r="S16" s="55">
        <f>Tableau1[[#This Row],[Bp]]-Tableau1[[#This Row],[Bc]]</f>
        <v>-2</v>
      </c>
    </row>
    <row r="17" spans="1:19" ht="18" thickTop="1" thickBot="1" x14ac:dyDescent="0.25">
      <c r="A17" s="31">
        <v>3</v>
      </c>
      <c r="B17" s="41" t="s">
        <v>9</v>
      </c>
      <c r="C17" s="31">
        <v>4</v>
      </c>
      <c r="D17" s="31">
        <v>2</v>
      </c>
      <c r="E17" s="32" t="s">
        <v>33</v>
      </c>
      <c r="F17" s="31">
        <f>IF(Tableau6[[#This Row],[Score Domicile ]]="","",IF(Tableau6[[#This Row],[Score Domicile ]]&gt;Tableau6[[#This Row],[Score Extérieur]],4,IF(Tableau6[[#This Row],[Score Domicile ]]=Tableau6[[#This Row],[Score Extérieur]],2,1)))</f>
        <v>4</v>
      </c>
      <c r="G17" s="31">
        <f>IF(Tableau6[[#This Row],[Score Extérieur]]="","",IF(Tableau6[[#This Row],[Score Extérieur]]&gt;Tableau6[[#This Row],[Score Domicile ]],4,IF(Tableau6[[#This Row],[Score Extérieur]]=Tableau6[[#This Row],[Score Domicile ]],2,1)))</f>
        <v>1</v>
      </c>
      <c r="H17" s="29"/>
      <c r="I17" s="29"/>
      <c r="J17" s="34">
        <v>7</v>
      </c>
      <c r="K17" s="56" t="s">
        <v>10</v>
      </c>
      <c r="L17" s="57">
        <f>Tableau1[[#This Row],[G]]*4+Tableau1[[#This Row],[N]]*2+Tableau1[[#This Row],[P]]*1</f>
        <v>9</v>
      </c>
      <c r="M17" s="57">
        <f>COUNTIFS($B:$B,Tableau1[[#This Row],[Equipes]],$C:$C,"&lt;&gt;")+COUNTIFS($E:$E,Tableau1[[#This Row],[Equipes]],$D:$D,"&lt;&gt;")</f>
        <v>5</v>
      </c>
      <c r="N17" s="57">
        <f>COUNTIFS(B:B,Tableau1[[#This Row],[Equipes]],F:F,4)+COUNTIFS(E:E,Tableau1[[#This Row],[Equipes]],G:G,4)</f>
        <v>1</v>
      </c>
      <c r="O17" s="57">
        <f>COUNTIFS(B:B,Tableau1[[#This Row],[Equipes]],F:F,2)+COUNTIFS(E:E,Tableau1[[#This Row],[Equipes]],G:G,2)</f>
        <v>1</v>
      </c>
      <c r="P17" s="57">
        <f>COUNTIFS(B:B,Tableau1[[#This Row],[Equipes]],F:F,1)+COUNTIFS(E:E,Tableau1[[#This Row],[Equipes]],G:G,1)</f>
        <v>3</v>
      </c>
      <c r="Q17" s="57">
        <f>SUMIF(B:B,Tableau1[[#This Row],[Equipes]],C:C)+SUMIF(E:E,Tableau1[[#This Row],[Equipes]],D:D)</f>
        <v>11</v>
      </c>
      <c r="R17" s="57">
        <f>SUMIF(B:B,Tableau1[[#This Row],[Equipes]],D:D)+SUMIF(E:E,Tableau1[[#This Row],[Equipes]],C:C)</f>
        <v>16</v>
      </c>
      <c r="S17" s="57">
        <f>Tableau1[[#This Row],[Bp]]-Tableau1[[#This Row],[Bc]]</f>
        <v>-5</v>
      </c>
    </row>
    <row r="18" spans="1:19" ht="17" thickBot="1" x14ac:dyDescent="0.25">
      <c r="A18" s="31">
        <v>3</v>
      </c>
      <c r="B18" s="38" t="s">
        <v>5</v>
      </c>
      <c r="C18" s="31">
        <v>1</v>
      </c>
      <c r="D18" s="31">
        <v>5</v>
      </c>
      <c r="E18" s="46" t="s">
        <v>2</v>
      </c>
      <c r="F18" s="31">
        <f>IF(Tableau6[[#This Row],[Score Domicile ]]="","",IF(Tableau6[[#This Row],[Score Domicile ]]&gt;Tableau6[[#This Row],[Score Extérieur]],4,IF(Tableau6[[#This Row],[Score Domicile ]]=Tableau6[[#This Row],[Score Extérieur]],2,1)))</f>
        <v>1</v>
      </c>
      <c r="G18" s="31">
        <f>IF(Tableau6[[#This Row],[Score Extérieur]]="","",IF(Tableau6[[#This Row],[Score Extérieur]]&gt;Tableau6[[#This Row],[Score Domicile ]],4,IF(Tableau6[[#This Row],[Score Extérieur]]=Tableau6[[#This Row],[Score Domicile ]],2,1)))</f>
        <v>4</v>
      </c>
      <c r="H18" s="29"/>
      <c r="I18" s="29"/>
      <c r="J18" s="34">
        <v>8</v>
      </c>
      <c r="K18" s="58" t="s">
        <v>8</v>
      </c>
      <c r="L18" s="59">
        <f>Tableau1[[#This Row],[G]]*4+Tableau1[[#This Row],[N]]*2+Tableau1[[#This Row],[P]]*1</f>
        <v>9</v>
      </c>
      <c r="M18" s="59">
        <f>COUNTIFS($B:$B,Tableau1[[#This Row],[Equipes]],$C:$C,"&lt;&gt;")+COUNTIFS($E:$E,Tableau1[[#This Row],[Equipes]],$D:$D,"&lt;&gt;")</f>
        <v>5</v>
      </c>
      <c r="N18" s="59">
        <f>COUNTIFS(B:B,Tableau1[[#This Row],[Equipes]],F:F,4)+COUNTIFS(E:E,Tableau1[[#This Row],[Equipes]],G:G,4)</f>
        <v>1</v>
      </c>
      <c r="O18" s="59">
        <f>COUNTIFS(B:B,Tableau1[[#This Row],[Equipes]],F:F,2)+COUNTIFS(E:E,Tableau1[[#This Row],[Equipes]],G:G,2)</f>
        <v>1</v>
      </c>
      <c r="P18" s="59">
        <f>COUNTIFS(B:B,Tableau1[[#This Row],[Equipes]],F:F,1)+COUNTIFS(E:E,Tableau1[[#This Row],[Equipes]],G:G,1)</f>
        <v>3</v>
      </c>
      <c r="Q18" s="59">
        <f>SUMIF(B:B,Tableau1[[#This Row],[Equipes]],C:C)+SUMIF(E:E,Tableau1[[#This Row],[Equipes]],D:D)</f>
        <v>12</v>
      </c>
      <c r="R18" s="59">
        <f>SUMIF(B:B,Tableau1[[#This Row],[Equipes]],D:D)+SUMIF(E:E,Tableau1[[#This Row],[Equipes]],C:C)</f>
        <v>17</v>
      </c>
      <c r="S18" s="59">
        <f>Tableau1[[#This Row],[Bp]]-Tableau1[[#This Row],[Bc]]</f>
        <v>-5</v>
      </c>
    </row>
    <row r="19" spans="1:19" ht="17" thickBot="1" x14ac:dyDescent="0.25">
      <c r="A19" s="31">
        <v>3</v>
      </c>
      <c r="B19" s="60" t="s">
        <v>10</v>
      </c>
      <c r="C19" s="31">
        <v>5</v>
      </c>
      <c r="D19" s="31">
        <v>2</v>
      </c>
      <c r="E19" s="33" t="s">
        <v>34</v>
      </c>
      <c r="F19" s="31">
        <f>IF(Tableau6[[#This Row],[Score Domicile ]]="","",IF(Tableau6[[#This Row],[Score Domicile ]]&gt;Tableau6[[#This Row],[Score Extérieur]],4,IF(Tableau6[[#This Row],[Score Domicile ]]=Tableau6[[#This Row],[Score Extérieur]],2,1)))</f>
        <v>4</v>
      </c>
      <c r="G19" s="31">
        <f>IF(Tableau6[[#This Row],[Score Extérieur]]="","",IF(Tableau6[[#This Row],[Score Extérieur]]&gt;Tableau6[[#This Row],[Score Domicile ]],4,IF(Tableau6[[#This Row],[Score Extérieur]]=Tableau6[[#This Row],[Score Domicile ]],2,1)))</f>
        <v>1</v>
      </c>
      <c r="H19" s="29"/>
      <c r="I19" s="29"/>
      <c r="J19" s="34">
        <v>9</v>
      </c>
      <c r="K19" s="61" t="s">
        <v>5</v>
      </c>
      <c r="L19" s="62">
        <f>Tableau1[[#This Row],[G]]*4+Tableau1[[#This Row],[N]]*2+Tableau1[[#This Row],[P]]*1</f>
        <v>8</v>
      </c>
      <c r="M19" s="62">
        <f>COUNTIFS($B:$B,Tableau1[[#This Row],[Equipes]],$C:$C,"&lt;&gt;")+COUNTIFS($E:$E,Tableau1[[#This Row],[Equipes]],$D:$D,"&lt;&gt;")</f>
        <v>5</v>
      </c>
      <c r="N19" s="62">
        <f>COUNTIFS(B:B,Tableau1[[#This Row],[Equipes]],F:F,4)+COUNTIFS(E:E,Tableau1[[#This Row],[Equipes]],G:G,4)</f>
        <v>1</v>
      </c>
      <c r="O19" s="62">
        <f>COUNTIFS(B:B,Tableau1[[#This Row],[Equipes]],F:F,2)+COUNTIFS(E:E,Tableau1[[#This Row],[Equipes]],G:G,2)</f>
        <v>0</v>
      </c>
      <c r="P19" s="62">
        <f>COUNTIFS(B:B,Tableau1[[#This Row],[Equipes]],F:F,1)+COUNTIFS(E:E,Tableau1[[#This Row],[Equipes]],G:G,1)</f>
        <v>4</v>
      </c>
      <c r="Q19" s="62">
        <f>SUMIF(B:B,Tableau1[[#This Row],[Equipes]],C:C)+SUMIF(E:E,Tableau1[[#This Row],[Equipes]],D:D)</f>
        <v>3</v>
      </c>
      <c r="R19" s="62">
        <f>SUMIF(B:B,Tableau1[[#This Row],[Equipes]],D:D)+SUMIF(E:E,Tableau1[[#This Row],[Equipes]],C:C)</f>
        <v>12</v>
      </c>
      <c r="S19" s="62">
        <f>Tableau1[[#This Row],[Bp]]-Tableau1[[#This Row],[Bc]]</f>
        <v>-9</v>
      </c>
    </row>
    <row r="20" spans="1:19" ht="17" thickBot="1" x14ac:dyDescent="0.25">
      <c r="A20" s="31">
        <v>3</v>
      </c>
      <c r="B20" s="37" t="s">
        <v>4</v>
      </c>
      <c r="C20" s="31">
        <v>2</v>
      </c>
      <c r="D20" s="31">
        <v>0</v>
      </c>
      <c r="E20" s="68" t="s">
        <v>36</v>
      </c>
      <c r="F20" s="31">
        <f>IF(Tableau6[[#This Row],[Score Domicile ]]="","",IF(Tableau6[[#This Row],[Score Domicile ]]&gt;Tableau6[[#This Row],[Score Extérieur]],4,IF(Tableau6[[#This Row],[Score Domicile ]]=Tableau6[[#This Row],[Score Extérieur]],2,1)))</f>
        <v>4</v>
      </c>
      <c r="G20" s="31">
        <f>IF(Tableau6[[#This Row],[Score Extérieur]]="","",IF(Tableau6[[#This Row],[Score Extérieur]]&gt;Tableau6[[#This Row],[Score Domicile ]],4,IF(Tableau6[[#This Row],[Score Extérieur]]=Tableau6[[#This Row],[Score Domicile ]],2,1)))</f>
        <v>1</v>
      </c>
      <c r="H20" s="29"/>
      <c r="I20" s="29"/>
      <c r="J20" s="34">
        <v>10</v>
      </c>
      <c r="K20" s="66" t="s">
        <v>34</v>
      </c>
      <c r="L20" s="67">
        <f>Tableau1[[#This Row],[G]]*4+Tableau1[[#This Row],[N]]*2+Tableau1[[#This Row],[P]]*1</f>
        <v>5</v>
      </c>
      <c r="M20" s="67">
        <f>COUNTIFS($B:$B,Tableau1[[#This Row],[Equipes]],$C:$C,"&lt;&gt;")+COUNTIFS($E:$E,Tableau1[[#This Row],[Equipes]],$D:$D,"&lt;&gt;")</f>
        <v>5</v>
      </c>
      <c r="N20" s="67">
        <f>COUNTIFS(B:B,Tableau1[[#This Row],[Equipes]],F:F,4)+COUNTIFS(E:E,Tableau1[[#This Row],[Equipes]],G:G,4)</f>
        <v>0</v>
      </c>
      <c r="O20" s="67">
        <f>COUNTIFS(B:B,Tableau1[[#This Row],[Equipes]],F:F,2)+COUNTIFS(E:E,Tableau1[[#This Row],[Equipes]],G:G,2)</f>
        <v>0</v>
      </c>
      <c r="P20" s="67">
        <f>COUNTIFS(B:B,Tableau1[[#This Row],[Equipes]],F:F,1)+COUNTIFS(E:E,Tableau1[[#This Row],[Equipes]],G:G,1)</f>
        <v>5</v>
      </c>
      <c r="Q20" s="67">
        <f>SUMIF(B:B,Tableau1[[#This Row],[Equipes]],C:C)+SUMIF(E:E,Tableau1[[#This Row],[Equipes]],D:D)</f>
        <v>5</v>
      </c>
      <c r="R20" s="67">
        <f>SUMIF(B:B,Tableau1[[#This Row],[Equipes]],D:D)+SUMIF(E:E,Tableau1[[#This Row],[Equipes]],C:C)</f>
        <v>20</v>
      </c>
      <c r="S20" s="67">
        <f>Tableau1[[#This Row],[Bp]]-Tableau1[[#This Row],[Bc]]</f>
        <v>-15</v>
      </c>
    </row>
    <row r="21" spans="1:19" ht="17" thickBot="1" x14ac:dyDescent="0.25">
      <c r="A21" s="63">
        <v>3</v>
      </c>
      <c r="B21" s="65" t="s">
        <v>35</v>
      </c>
      <c r="C21" s="63">
        <v>8</v>
      </c>
      <c r="D21" s="63">
        <v>2</v>
      </c>
      <c r="E21" s="69" t="s">
        <v>8</v>
      </c>
      <c r="F21" s="63">
        <f>IF(Tableau6[[#This Row],[Score Domicile ]]="","",IF(Tableau6[[#This Row],[Score Domicile ]]&gt;Tableau6[[#This Row],[Score Extérieur]],4,IF(Tableau6[[#This Row],[Score Domicile ]]=Tableau6[[#This Row],[Score Extérieur]],2,1)))</f>
        <v>4</v>
      </c>
      <c r="G21" s="63">
        <f>IF(Tableau6[[#This Row],[Score Extérieur]]="","",IF(Tableau6[[#This Row],[Score Extérieur]]&gt;Tableau6[[#This Row],[Score Domicile ]],4,IF(Tableau6[[#This Row],[Score Extérieur]]=Tableau6[[#This Row],[Score Domicile ]],2,1)))</f>
        <v>1</v>
      </c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</row>
    <row r="22" spans="1:19" ht="17" thickTop="1" x14ac:dyDescent="0.2">
      <c r="A22" s="31">
        <v>4</v>
      </c>
      <c r="B22" s="32" t="s">
        <v>33</v>
      </c>
      <c r="C22" s="31">
        <v>1</v>
      </c>
      <c r="D22" s="31">
        <v>1</v>
      </c>
      <c r="E22" s="46" t="s">
        <v>2</v>
      </c>
      <c r="F22" s="31">
        <f>IF(Tableau6[[#This Row],[Score Domicile ]]="","",IF(Tableau6[[#This Row],[Score Domicile ]]&gt;Tableau6[[#This Row],[Score Extérieur]],4,IF(Tableau6[[#This Row],[Score Domicile ]]=Tableau6[[#This Row],[Score Extérieur]],2,1)))</f>
        <v>2</v>
      </c>
      <c r="G22" s="31">
        <f>IF(Tableau6[[#This Row],[Score Extérieur]]="","",IF(Tableau6[[#This Row],[Score Extérieur]]&gt;Tableau6[[#This Row],[Score Domicile ]],4,IF(Tableau6[[#This Row],[Score Extérieur]]=Tableau6[[#This Row],[Score Domicile ]],2,1)))</f>
        <v>2</v>
      </c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</row>
    <row r="23" spans="1:19" ht="17" thickBot="1" x14ac:dyDescent="0.25">
      <c r="A23" s="31">
        <v>4</v>
      </c>
      <c r="B23" s="41" t="s">
        <v>9</v>
      </c>
      <c r="C23" s="31">
        <v>3</v>
      </c>
      <c r="D23" s="31">
        <v>3</v>
      </c>
      <c r="E23" s="60" t="s">
        <v>10</v>
      </c>
      <c r="F23" s="31">
        <f>IF(Tableau6[[#This Row],[Score Domicile ]]="","",IF(Tableau6[[#This Row],[Score Domicile ]]&gt;Tableau6[[#This Row],[Score Extérieur]],4,IF(Tableau6[[#This Row],[Score Domicile ]]=Tableau6[[#This Row],[Score Extérieur]],2,1)))</f>
        <v>2</v>
      </c>
      <c r="G23" s="31">
        <f>IF(Tableau6[[#This Row],[Score Extérieur]]="","",IF(Tableau6[[#This Row],[Score Extérieur]]&gt;Tableau6[[#This Row],[Score Domicile ]],4,IF(Tableau6[[#This Row],[Score Extérieur]]=Tableau6[[#This Row],[Score Domicile ]],2,1)))</f>
        <v>2</v>
      </c>
      <c r="H23" s="29"/>
      <c r="I23" s="29"/>
    </row>
    <row r="24" spans="1:19" x14ac:dyDescent="0.2">
      <c r="A24" s="31">
        <v>4</v>
      </c>
      <c r="B24" s="68" t="s">
        <v>36</v>
      </c>
      <c r="C24" s="31">
        <v>4</v>
      </c>
      <c r="D24" s="31">
        <v>0</v>
      </c>
      <c r="E24" s="38" t="s">
        <v>5</v>
      </c>
      <c r="F24" s="31">
        <f>IF(Tableau6[[#This Row],[Score Domicile ]]="","",IF(Tableau6[[#This Row],[Score Domicile ]]&gt;Tableau6[[#This Row],[Score Extérieur]],4,IF(Tableau6[[#This Row],[Score Domicile ]]=Tableau6[[#This Row],[Score Extérieur]],2,1)))</f>
        <v>4</v>
      </c>
      <c r="G24" s="31">
        <f>IF(Tableau6[[#This Row],[Score Extérieur]]="","",IF(Tableau6[[#This Row],[Score Extérieur]]&gt;Tableau6[[#This Row],[Score Domicile ]],4,IF(Tableau6[[#This Row],[Score Extérieur]]=Tableau6[[#This Row],[Score Domicile ]],2,1)))</f>
        <v>1</v>
      </c>
      <c r="H24" s="29"/>
      <c r="I24" s="29"/>
      <c r="J24" s="100"/>
      <c r="K24" s="118" t="s">
        <v>52</v>
      </c>
      <c r="L24" s="119"/>
      <c r="M24" s="119"/>
      <c r="N24" s="119"/>
      <c r="O24" s="119"/>
      <c r="P24" s="119"/>
      <c r="Q24" s="119"/>
      <c r="R24" s="119"/>
      <c r="S24" s="120"/>
    </row>
    <row r="25" spans="1:19" ht="17" thickBot="1" x14ac:dyDescent="0.25">
      <c r="A25" s="31">
        <v>4</v>
      </c>
      <c r="B25" s="33" t="s">
        <v>34</v>
      </c>
      <c r="C25" s="31">
        <v>1</v>
      </c>
      <c r="D25" s="31">
        <v>4</v>
      </c>
      <c r="E25" s="45" t="s">
        <v>35</v>
      </c>
      <c r="F25" s="31">
        <f>IF(Tableau6[[#This Row],[Score Domicile ]]="","",IF(Tableau6[[#This Row],[Score Domicile ]]&gt;Tableau6[[#This Row],[Score Extérieur]],4,IF(Tableau6[[#This Row],[Score Domicile ]]=Tableau6[[#This Row],[Score Extérieur]],2,1)))</f>
        <v>1</v>
      </c>
      <c r="G25" s="31">
        <f>IF(Tableau6[[#This Row],[Score Extérieur]]="","",IF(Tableau6[[#This Row],[Score Extérieur]]&gt;Tableau6[[#This Row],[Score Domicile ]],4,IF(Tableau6[[#This Row],[Score Extérieur]]=Tableau6[[#This Row],[Score Domicile ]],2,1)))</f>
        <v>4</v>
      </c>
      <c r="H25" s="29"/>
      <c r="I25" s="29"/>
      <c r="J25" s="100"/>
      <c r="K25" s="121"/>
      <c r="L25" s="122"/>
      <c r="M25" s="122"/>
      <c r="N25" s="122"/>
      <c r="O25" s="122"/>
      <c r="P25" s="122"/>
      <c r="Q25" s="122"/>
      <c r="R25" s="122"/>
      <c r="S25" s="123"/>
    </row>
    <row r="26" spans="1:19" ht="17" thickBot="1" x14ac:dyDescent="0.25">
      <c r="A26" s="63">
        <v>4</v>
      </c>
      <c r="B26" s="69" t="s">
        <v>8</v>
      </c>
      <c r="C26" s="63">
        <v>1</v>
      </c>
      <c r="D26" s="63">
        <v>4</v>
      </c>
      <c r="E26" s="70" t="s">
        <v>4</v>
      </c>
      <c r="F26" s="63">
        <f>IF(Tableau6[[#This Row],[Score Domicile ]]="","",IF(Tableau6[[#This Row],[Score Domicile ]]&gt;Tableau6[[#This Row],[Score Extérieur]],4,IF(Tableau6[[#This Row],[Score Domicile ]]=Tableau6[[#This Row],[Score Extérieur]],2,1)))</f>
        <v>1</v>
      </c>
      <c r="G26" s="63">
        <f>IF(Tableau6[[#This Row],[Score Extérieur]]="","",IF(Tableau6[[#This Row],[Score Extérieur]]&gt;Tableau6[[#This Row],[Score Domicile ]],4,IF(Tableau6[[#This Row],[Score Extérieur]]=Tableau6[[#This Row],[Score Domicile ]],2,1)))</f>
        <v>4</v>
      </c>
      <c r="H26" s="29"/>
      <c r="I26" s="29"/>
      <c r="J26" s="100"/>
      <c r="K26" s="101" t="s">
        <v>39</v>
      </c>
      <c r="L26" s="101" t="s">
        <v>47</v>
      </c>
      <c r="M26" s="101" t="s">
        <v>46</v>
      </c>
      <c r="N26" s="101" t="s">
        <v>40</v>
      </c>
      <c r="O26" s="101" t="s">
        <v>41</v>
      </c>
      <c r="P26" s="101" t="s">
        <v>42</v>
      </c>
      <c r="Q26" s="101" t="s">
        <v>43</v>
      </c>
      <c r="R26" s="101" t="s">
        <v>44</v>
      </c>
      <c r="S26" s="101" t="s">
        <v>45</v>
      </c>
    </row>
    <row r="27" spans="1:19" ht="18" thickTop="1" thickBot="1" x14ac:dyDescent="0.25">
      <c r="A27" s="31">
        <v>5</v>
      </c>
      <c r="B27" s="60" t="s">
        <v>10</v>
      </c>
      <c r="C27" s="31">
        <v>0</v>
      </c>
      <c r="D27" s="31">
        <v>2</v>
      </c>
      <c r="E27" s="32" t="s">
        <v>33</v>
      </c>
      <c r="F27" s="31">
        <f>IF(Tableau6[[#This Row],[Score Domicile ]]="","",IF(Tableau6[[#This Row],[Score Domicile ]]&gt;Tableau6[[#This Row],[Score Extérieur]],4,IF(Tableau6[[#This Row],[Score Domicile ]]=Tableau6[[#This Row],[Score Extérieur]],2,1)))</f>
        <v>1</v>
      </c>
      <c r="G27" s="31">
        <f>IF(Tableau6[[#This Row],[Score Extérieur]]="","",IF(Tableau6[[#This Row],[Score Extérieur]]&gt;Tableau6[[#This Row],[Score Domicile ]],4,IF(Tableau6[[#This Row],[Score Extérieur]]=Tableau6[[#This Row],[Score Domicile ]],2,1)))</f>
        <v>4</v>
      </c>
      <c r="H27" s="29"/>
      <c r="I27" s="29"/>
      <c r="J27" s="101">
        <v>1</v>
      </c>
      <c r="K27" s="97" t="s">
        <v>4</v>
      </c>
      <c r="L27" s="101">
        <f>Tableau2[[#This Row],[G]]*4+Tableau2[[#This Row],[N]]*2+Tableau2[[#This Row],[P]]*1</f>
        <v>12</v>
      </c>
      <c r="M27" s="101">
        <f>COUNTIFS($B:$B,Tableau2[[#This Row],[Equipes]],$C:$C,"&lt;&gt;")</f>
        <v>3</v>
      </c>
      <c r="N27" s="101">
        <f>COUNTIFS(B:B,Tableau2[[#This Row],[Equipes]],F:F,4)</f>
        <v>3</v>
      </c>
      <c r="O27" s="101">
        <f>COUNTIFS(B:B,Tableau2[[#This Row],[Equipes]],F:F,2)</f>
        <v>0</v>
      </c>
      <c r="P27" s="101">
        <f>COUNTIFS(B:B,Tableau2[[#This Row],[Equipes]],F:F,1)</f>
        <v>0</v>
      </c>
      <c r="Q27" s="101">
        <f>SUMIF(B:B,Tableau2[[#This Row],[Equipes]],C:C)</f>
        <v>6</v>
      </c>
      <c r="R27" s="101">
        <f>SUMIF(B:B,Tableau2[[#This Row],[Equipes]],D:D)</f>
        <v>0</v>
      </c>
      <c r="S27" s="101">
        <f>Tableau2[[#This Row],[Bp]]-Tableau2[[#This Row],[Bc]]</f>
        <v>6</v>
      </c>
    </row>
    <row r="28" spans="1:19" ht="17" thickBot="1" x14ac:dyDescent="0.25">
      <c r="A28" s="31">
        <v>5</v>
      </c>
      <c r="B28" s="46" t="s">
        <v>2</v>
      </c>
      <c r="C28" s="31">
        <v>4</v>
      </c>
      <c r="D28" s="31">
        <v>2</v>
      </c>
      <c r="E28" s="68" t="s">
        <v>36</v>
      </c>
      <c r="F28" s="31">
        <f>IF(Tableau6[[#This Row],[Score Domicile ]]="","",IF(Tableau6[[#This Row],[Score Domicile ]]&gt;Tableau6[[#This Row],[Score Extérieur]],4,IF(Tableau6[[#This Row],[Score Domicile ]]=Tableau6[[#This Row],[Score Extérieur]],2,1)))</f>
        <v>4</v>
      </c>
      <c r="G28" s="31">
        <f>IF(Tableau6[[#This Row],[Score Extérieur]]="","",IF(Tableau6[[#This Row],[Score Extérieur]]&gt;Tableau6[[#This Row],[Score Domicile ]],4,IF(Tableau6[[#This Row],[Score Extérieur]]=Tableau6[[#This Row],[Score Domicile ]],2,1)))</f>
        <v>1</v>
      </c>
      <c r="H28" s="29"/>
      <c r="I28" s="29"/>
      <c r="J28" s="101">
        <v>2</v>
      </c>
      <c r="K28" s="98" t="s">
        <v>33</v>
      </c>
      <c r="L28" s="101">
        <f>Tableau2[[#This Row],[G]]*4+Tableau2[[#This Row],[N]]*2+Tableau2[[#This Row],[P]]*1</f>
        <v>10</v>
      </c>
      <c r="M28" s="101">
        <f>COUNTIFS($B:$B,Tableau2[[#This Row],[Equipes]],$C:$C,"&lt;&gt;")</f>
        <v>3</v>
      </c>
      <c r="N28" s="101">
        <f>COUNTIFS(B:B,Tableau2[[#This Row],[Equipes]],F:F,4)</f>
        <v>2</v>
      </c>
      <c r="O28" s="101">
        <f>COUNTIFS(B:B,Tableau2[[#This Row],[Equipes]],F:F,2)</f>
        <v>1</v>
      </c>
      <c r="P28" s="101">
        <f>COUNTIFS(B:B,Tableau2[[#This Row],[Equipes]],F:F,1)</f>
        <v>0</v>
      </c>
      <c r="Q28" s="101">
        <f>SUMIF(B:B,Tableau2[[#This Row],[Equipes]],C:C)</f>
        <v>4</v>
      </c>
      <c r="R28" s="101">
        <f>SUMIF(B:B,Tableau2[[#This Row],[Equipes]],D:D)</f>
        <v>2</v>
      </c>
      <c r="S28" s="101">
        <f>Tableau2[[#This Row],[Bp]]-Tableau2[[#This Row],[Bc]]</f>
        <v>2</v>
      </c>
    </row>
    <row r="29" spans="1:19" ht="17" thickBot="1" x14ac:dyDescent="0.25">
      <c r="A29" s="31">
        <v>5</v>
      </c>
      <c r="B29" s="45" t="s">
        <v>35</v>
      </c>
      <c r="C29" s="31">
        <v>1</v>
      </c>
      <c r="D29" s="31">
        <v>0</v>
      </c>
      <c r="E29" s="41" t="s">
        <v>9</v>
      </c>
      <c r="F29" s="31">
        <f>IF(Tableau6[[#This Row],[Score Domicile ]]="","",IF(Tableau6[[#This Row],[Score Domicile ]]&gt;Tableau6[[#This Row],[Score Extérieur]],4,IF(Tableau6[[#This Row],[Score Domicile ]]=Tableau6[[#This Row],[Score Extérieur]],2,1)))</f>
        <v>4</v>
      </c>
      <c r="G29" s="31">
        <f>IF(Tableau6[[#This Row],[Score Extérieur]]="","",IF(Tableau6[[#This Row],[Score Extérieur]]&gt;Tableau6[[#This Row],[Score Domicile ]],4,IF(Tableau6[[#This Row],[Score Extérieur]]=Tableau6[[#This Row],[Score Domicile ]],2,1)))</f>
        <v>1</v>
      </c>
      <c r="H29" s="29"/>
      <c r="I29" s="29"/>
      <c r="J29" s="101">
        <v>3</v>
      </c>
      <c r="K29" s="98" t="s">
        <v>35</v>
      </c>
      <c r="L29" s="102">
        <f>Tableau2[[#This Row],[G]]*4+Tableau2[[#This Row],[N]]*2+Tableau2[[#This Row],[P]]*1</f>
        <v>9</v>
      </c>
      <c r="M29" s="101">
        <f>COUNTIFS($B:$B,Tableau2[[#This Row],[Equipes]],$C:$C,"&lt;&gt;")</f>
        <v>3</v>
      </c>
      <c r="N29" s="101">
        <f>COUNTIFS(B:B,Tableau2[[#This Row],[Equipes]],F:F,4)</f>
        <v>2</v>
      </c>
      <c r="O29" s="101">
        <f>COUNTIFS(B:B,Tableau2[[#This Row],[Equipes]],F:F,2)</f>
        <v>0</v>
      </c>
      <c r="P29" s="101">
        <f>COUNTIFS(B:B,Tableau2[[#This Row],[Equipes]],F:F,1)</f>
        <v>1</v>
      </c>
      <c r="Q29" s="101">
        <f>SUMIF(B:B,Tableau2[[#This Row],[Equipes]],C:C)</f>
        <v>9</v>
      </c>
      <c r="R29" s="101">
        <f>SUMIF(B:B,Tableau2[[#This Row],[Equipes]],D:D)</f>
        <v>3</v>
      </c>
      <c r="S29" s="101">
        <f>Tableau2[[#This Row],[Bp]]-Tableau2[[#This Row],[Bc]]</f>
        <v>6</v>
      </c>
    </row>
    <row r="30" spans="1:19" ht="17" thickBot="1" x14ac:dyDescent="0.25">
      <c r="A30" s="31">
        <v>5</v>
      </c>
      <c r="B30" s="38" t="s">
        <v>5</v>
      </c>
      <c r="C30" s="31">
        <v>1</v>
      </c>
      <c r="D30" s="31">
        <v>0</v>
      </c>
      <c r="E30" s="42" t="s">
        <v>8</v>
      </c>
      <c r="F30" s="31">
        <f>IF(Tableau6[[#This Row],[Score Domicile ]]="","",IF(Tableau6[[#This Row],[Score Domicile ]]&gt;Tableau6[[#This Row],[Score Extérieur]],4,IF(Tableau6[[#This Row],[Score Domicile ]]=Tableau6[[#This Row],[Score Extérieur]],2,1)))</f>
        <v>4</v>
      </c>
      <c r="G30" s="31">
        <f>IF(Tableau6[[#This Row],[Score Extérieur]]="","",IF(Tableau6[[#This Row],[Score Extérieur]]&gt;Tableau6[[#This Row],[Score Domicile ]],4,IF(Tableau6[[#This Row],[Score Extérieur]]=Tableau6[[#This Row],[Score Domicile ]],2,1)))</f>
        <v>1</v>
      </c>
      <c r="H30" s="29"/>
      <c r="I30" s="29"/>
      <c r="J30" s="101">
        <v>4</v>
      </c>
      <c r="K30" s="98" t="s">
        <v>2</v>
      </c>
      <c r="L30" s="101">
        <f>Tableau2[[#This Row],[G]]*4+Tableau2[[#This Row],[N]]*2+Tableau2[[#This Row],[P]]*1</f>
        <v>8</v>
      </c>
      <c r="M30" s="101">
        <f>COUNTIFS($B:$B,Tableau2[[#This Row],[Equipes]],$C:$C,"&lt;&gt;")</f>
        <v>2</v>
      </c>
      <c r="N30" s="101">
        <f>COUNTIFS(B:B,Tableau2[[#This Row],[Equipes]],F:F,4)</f>
        <v>2</v>
      </c>
      <c r="O30" s="101">
        <f>COUNTIFS(B:B,Tableau2[[#This Row],[Equipes]],F:F,2)</f>
        <v>0</v>
      </c>
      <c r="P30" s="101">
        <f>COUNTIFS(B:B,Tableau2[[#This Row],[Equipes]],F:F,1)</f>
        <v>0</v>
      </c>
      <c r="Q30" s="101">
        <f>SUMIF(B:B,Tableau2[[#This Row],[Equipes]],C:C)</f>
        <v>6</v>
      </c>
      <c r="R30" s="101">
        <f>SUMIF(B:B,Tableau2[[#This Row],[Equipes]],D:D)</f>
        <v>3</v>
      </c>
      <c r="S30" s="101">
        <f>Tableau2[[#This Row],[Bp]]-Tableau2[[#This Row],[Bc]]</f>
        <v>3</v>
      </c>
    </row>
    <row r="31" spans="1:19" ht="17" thickBot="1" x14ac:dyDescent="0.25">
      <c r="A31" s="63">
        <v>5</v>
      </c>
      <c r="B31" s="70" t="s">
        <v>4</v>
      </c>
      <c r="C31" s="63">
        <v>3</v>
      </c>
      <c r="D31" s="63">
        <v>0</v>
      </c>
      <c r="E31" s="71" t="s">
        <v>34</v>
      </c>
      <c r="F31" s="63">
        <f>IF(Tableau6[[#This Row],[Score Domicile ]]="","",IF(Tableau6[[#This Row],[Score Domicile ]]&gt;Tableau6[[#This Row],[Score Extérieur]],4,IF(Tableau6[[#This Row],[Score Domicile ]]=Tableau6[[#This Row],[Score Extérieur]],2,1)))</f>
        <v>4</v>
      </c>
      <c r="G31" s="63">
        <f>IF(Tableau6[[#This Row],[Score Extérieur]]="","",IF(Tableau6[[#This Row],[Score Extérieur]]&gt;Tableau6[[#This Row],[Score Domicile ]],4,IF(Tableau6[[#This Row],[Score Extérieur]]=Tableau6[[#This Row],[Score Domicile ]],2,1)))</f>
        <v>1</v>
      </c>
      <c r="H31" s="29"/>
      <c r="I31" s="29"/>
      <c r="J31" s="101">
        <v>5</v>
      </c>
      <c r="K31" s="98" t="s">
        <v>9</v>
      </c>
      <c r="L31" s="101">
        <f>Tableau2[[#This Row],[G]]*4+Tableau2[[#This Row],[N]]*2+Tableau2[[#This Row],[P]]*1</f>
        <v>8</v>
      </c>
      <c r="M31" s="101">
        <f>COUNTIFS($B:$B,Tableau2[[#This Row],[Equipes]],$C:$C,"&lt;&gt;")</f>
        <v>3</v>
      </c>
      <c r="N31" s="101">
        <f>COUNTIFS(B:B,Tableau2[[#This Row],[Equipes]],F:F,4)</f>
        <v>1</v>
      </c>
      <c r="O31" s="101">
        <f>COUNTIFS(B:B,Tableau2[[#This Row],[Equipes]],F:F,2)</f>
        <v>2</v>
      </c>
      <c r="P31" s="101">
        <f>COUNTIFS(B:B,Tableau2[[#This Row],[Equipes]],F:F,1)</f>
        <v>0</v>
      </c>
      <c r="Q31" s="101">
        <f>SUMIF(B:B,Tableau2[[#This Row],[Equipes]],C:C)</f>
        <v>10</v>
      </c>
      <c r="R31" s="101">
        <f>SUMIF(B:B,Tableau2[[#This Row],[Equipes]],D:D)</f>
        <v>8</v>
      </c>
      <c r="S31" s="101">
        <f>Tableau2[[#This Row],[Bp]]-Tableau2[[#This Row],[Bc]]</f>
        <v>2</v>
      </c>
    </row>
    <row r="32" spans="1:19" ht="18" thickTop="1" thickBot="1" x14ac:dyDescent="0.25">
      <c r="A32" s="72">
        <v>6</v>
      </c>
      <c r="B32" s="73" t="s">
        <v>33</v>
      </c>
      <c r="C32" s="72"/>
      <c r="D32" s="72"/>
      <c r="E32" s="74" t="s">
        <v>36</v>
      </c>
      <c r="F32" s="72" t="str">
        <f>IF(Tableau6[[#This Row],[Score Domicile ]]="","",IF(Tableau6[[#This Row],[Score Domicile ]]&gt;Tableau6[[#This Row],[Score Extérieur]],4,IF(Tableau6[[#This Row],[Score Domicile ]]=Tableau6[[#This Row],[Score Extérieur]],2,1)))</f>
        <v/>
      </c>
      <c r="G32" s="72" t="str">
        <f>IF(Tableau6[[#This Row],[Score Extérieur]]="","",IF(Tableau6[[#This Row],[Score Extérieur]]&gt;Tableau6[[#This Row],[Score Domicile ]],4,IF(Tableau6[[#This Row],[Score Extérieur]]=Tableau6[[#This Row],[Score Domicile ]],2,1)))</f>
        <v/>
      </c>
      <c r="H32" s="29"/>
      <c r="I32" s="29"/>
      <c r="J32" s="101">
        <v>6</v>
      </c>
      <c r="K32" s="98" t="s">
        <v>10</v>
      </c>
      <c r="L32" s="101">
        <f>Tableau2[[#This Row],[G]]*4+Tableau2[[#This Row],[N]]*2+Tableau2[[#This Row],[P]]*1</f>
        <v>6</v>
      </c>
      <c r="M32" s="101">
        <f>COUNTIFS($B:$B,Tableau2[[#This Row],[Equipes]],$C:$C,"&lt;&gt;")</f>
        <v>3</v>
      </c>
      <c r="N32" s="101">
        <f>COUNTIFS(B:B,Tableau2[[#This Row],[Equipes]],F:F,4)</f>
        <v>1</v>
      </c>
      <c r="O32" s="101">
        <f>COUNTIFS(B:B,Tableau2[[#This Row],[Equipes]],F:F,2)</f>
        <v>0</v>
      </c>
      <c r="P32" s="101">
        <f>COUNTIFS(B:B,Tableau2[[#This Row],[Equipes]],F:F,1)</f>
        <v>2</v>
      </c>
      <c r="Q32" s="101">
        <f>SUMIF(B:B,Tableau2[[#This Row],[Equipes]],C:C)</f>
        <v>7</v>
      </c>
      <c r="R32" s="101">
        <f>SUMIF(B:B,Tableau2[[#This Row],[Equipes]],D:D)</f>
        <v>7</v>
      </c>
      <c r="S32" s="101">
        <f>Tableau2[[#This Row],[Bp]]-Tableau2[[#This Row],[Bc]]</f>
        <v>0</v>
      </c>
    </row>
    <row r="33" spans="1:19" ht="17" thickBot="1" x14ac:dyDescent="0.25">
      <c r="A33" s="31">
        <v>6</v>
      </c>
      <c r="B33" s="60" t="s">
        <v>10</v>
      </c>
      <c r="C33" s="31"/>
      <c r="D33" s="31"/>
      <c r="E33" s="45" t="s">
        <v>35</v>
      </c>
      <c r="F33" s="31" t="str">
        <f>IF(Tableau6[[#This Row],[Score Domicile ]]="","",IF(Tableau6[[#This Row],[Score Domicile ]]&gt;Tableau6[[#This Row],[Score Extérieur]],4,IF(Tableau6[[#This Row],[Score Domicile ]]=Tableau6[[#This Row],[Score Extérieur]],2,1)))</f>
        <v/>
      </c>
      <c r="G33" s="31" t="str">
        <f>IF(Tableau6[[#This Row],[Score Extérieur]]="","",IF(Tableau6[[#This Row],[Score Extérieur]]&gt;Tableau6[[#This Row],[Score Domicile ]],4,IF(Tableau6[[#This Row],[Score Extérieur]]=Tableau6[[#This Row],[Score Domicile ]],2,1)))</f>
        <v/>
      </c>
      <c r="H33" s="29"/>
      <c r="I33" s="29"/>
      <c r="J33" s="101">
        <v>7</v>
      </c>
      <c r="K33" s="98" t="s">
        <v>8</v>
      </c>
      <c r="L33" s="101">
        <f>Tableau2[[#This Row],[G]]*4+Tableau2[[#This Row],[N]]*2+Tableau2[[#This Row],[P]]*1</f>
        <v>5</v>
      </c>
      <c r="M33" s="101">
        <f>COUNTIFS($B:$B,Tableau2[[#This Row],[Equipes]],$C:$C,"&lt;&gt;")</f>
        <v>2</v>
      </c>
      <c r="N33" s="101">
        <f>COUNTIFS(B:B,Tableau2[[#This Row],[Equipes]],F:F,4)</f>
        <v>1</v>
      </c>
      <c r="O33" s="101">
        <f>COUNTIFS(B:B,Tableau2[[#This Row],[Equipes]],F:F,2)</f>
        <v>0</v>
      </c>
      <c r="P33" s="101">
        <f>COUNTIFS(B:B,Tableau2[[#This Row],[Equipes]],F:F,1)</f>
        <v>1</v>
      </c>
      <c r="Q33" s="101">
        <f>SUMIF(B:B,Tableau2[[#This Row],[Equipes]],C:C)</f>
        <v>7</v>
      </c>
      <c r="R33" s="101">
        <f>SUMIF(B:B,Tableau2[[#This Row],[Equipes]],D:D)</f>
        <v>5</v>
      </c>
      <c r="S33" s="101">
        <f>Tableau2[[#This Row],[Bp]]-Tableau2[[#This Row],[Bc]]</f>
        <v>2</v>
      </c>
    </row>
    <row r="34" spans="1:19" ht="17" thickBot="1" x14ac:dyDescent="0.25">
      <c r="A34" s="31">
        <v>6</v>
      </c>
      <c r="B34" s="42" t="s">
        <v>8</v>
      </c>
      <c r="C34" s="31"/>
      <c r="D34" s="31"/>
      <c r="E34" s="46" t="s">
        <v>2</v>
      </c>
      <c r="F34" s="31" t="str">
        <f>IF(Tableau6[[#This Row],[Score Domicile ]]="","",IF(Tableau6[[#This Row],[Score Domicile ]]&gt;Tableau6[[#This Row],[Score Extérieur]],4,IF(Tableau6[[#This Row],[Score Domicile ]]=Tableau6[[#This Row],[Score Extérieur]],2,1)))</f>
        <v/>
      </c>
      <c r="G34" s="31" t="str">
        <f>IF(Tableau6[[#This Row],[Score Extérieur]]="","",IF(Tableau6[[#This Row],[Score Extérieur]]&gt;Tableau6[[#This Row],[Score Domicile ]],4,IF(Tableau6[[#This Row],[Score Extérieur]]=Tableau6[[#This Row],[Score Domicile ]],2,1)))</f>
        <v/>
      </c>
      <c r="H34" s="29"/>
      <c r="I34" s="29"/>
      <c r="J34" s="101">
        <v>8</v>
      </c>
      <c r="K34" s="98" t="s">
        <v>36</v>
      </c>
      <c r="L34" s="101">
        <f>Tableau2[[#This Row],[G]]*4+Tableau2[[#This Row],[N]]*2+Tableau2[[#This Row],[P]]*1</f>
        <v>5</v>
      </c>
      <c r="M34" s="101">
        <f>COUNTIFS($B:$B,Tableau2[[#This Row],[Equipes]],$C:$C,"&lt;&gt;")</f>
        <v>2</v>
      </c>
      <c r="N34" s="101">
        <f>COUNTIFS(B:B,Tableau2[[#This Row],[Equipes]],F:F,4)</f>
        <v>1</v>
      </c>
      <c r="O34" s="101">
        <f>COUNTIFS(B:B,Tableau2[[#This Row],[Equipes]],F:F,2)</f>
        <v>0</v>
      </c>
      <c r="P34" s="101">
        <f>COUNTIFS(B:B,Tableau2[[#This Row],[Equipes]],F:F,1)</f>
        <v>1</v>
      </c>
      <c r="Q34" s="101">
        <f>SUMIF(B:B,Tableau2[[#This Row],[Equipes]],C:C)</f>
        <v>4</v>
      </c>
      <c r="R34" s="101">
        <f>SUMIF(B:B,Tableau2[[#This Row],[Equipes]],D:D)</f>
        <v>3</v>
      </c>
      <c r="S34" s="101">
        <f>Tableau2[[#This Row],[Bp]]-Tableau2[[#This Row],[Bc]]</f>
        <v>1</v>
      </c>
    </row>
    <row r="35" spans="1:19" ht="17" thickBot="1" x14ac:dyDescent="0.25">
      <c r="A35" s="31">
        <v>6</v>
      </c>
      <c r="B35" s="41" t="s">
        <v>9</v>
      </c>
      <c r="C35" s="31"/>
      <c r="D35" s="31"/>
      <c r="E35" s="37" t="s">
        <v>4</v>
      </c>
      <c r="F35" s="31" t="str">
        <f>IF(Tableau6[[#This Row],[Score Domicile ]]="","",IF(Tableau6[[#This Row],[Score Domicile ]]&gt;Tableau6[[#This Row],[Score Extérieur]],4,IF(Tableau6[[#This Row],[Score Domicile ]]=Tableau6[[#This Row],[Score Extérieur]],2,1)))</f>
        <v/>
      </c>
      <c r="G35" s="31" t="str">
        <f>IF(Tableau6[[#This Row],[Score Extérieur]]="","",IF(Tableau6[[#This Row],[Score Extérieur]]&gt;Tableau6[[#This Row],[Score Domicile ]],4,IF(Tableau6[[#This Row],[Score Extérieur]]=Tableau6[[#This Row],[Score Domicile ]],2,1)))</f>
        <v/>
      </c>
      <c r="H35" s="29"/>
      <c r="I35" s="29"/>
      <c r="J35" s="101">
        <v>9</v>
      </c>
      <c r="K35" s="98" t="s">
        <v>5</v>
      </c>
      <c r="L35" s="101">
        <f>Tableau2[[#This Row],[G]]*4+Tableau2[[#This Row],[N]]*2+Tableau2[[#This Row],[P]]*1</f>
        <v>5</v>
      </c>
      <c r="M35" s="101">
        <f>COUNTIFS($B:$B,Tableau2[[#This Row],[Equipes]],$C:$C,"&lt;&gt;")</f>
        <v>2</v>
      </c>
      <c r="N35" s="101">
        <f>COUNTIFS(B:B,Tableau2[[#This Row],[Equipes]],F:F,4)</f>
        <v>1</v>
      </c>
      <c r="O35" s="101">
        <f>COUNTIFS(B:B,Tableau2[[#This Row],[Equipes]],F:F,2)</f>
        <v>0</v>
      </c>
      <c r="P35" s="101">
        <f>COUNTIFS(B:B,Tableau2[[#This Row],[Equipes]],F:F,1)</f>
        <v>1</v>
      </c>
      <c r="Q35" s="101">
        <f>SUMIF(B:B,Tableau2[[#This Row],[Equipes]],C:C)</f>
        <v>2</v>
      </c>
      <c r="R35" s="101">
        <f>SUMIF(B:B,Tableau2[[#This Row],[Equipes]],D:D)</f>
        <v>5</v>
      </c>
      <c r="S35" s="101">
        <f>Tableau2[[#This Row],[Bp]]-Tableau2[[#This Row],[Bc]]</f>
        <v>-3</v>
      </c>
    </row>
    <row r="36" spans="1:19" ht="17" thickBot="1" x14ac:dyDescent="0.25">
      <c r="A36" s="63">
        <v>6</v>
      </c>
      <c r="B36" s="71" t="s">
        <v>34</v>
      </c>
      <c r="C36" s="63"/>
      <c r="D36" s="63"/>
      <c r="E36" s="75" t="s">
        <v>5</v>
      </c>
      <c r="F36" s="63" t="str">
        <f>IF(Tableau6[[#This Row],[Score Domicile ]]="","",IF(Tableau6[[#This Row],[Score Domicile ]]&gt;Tableau6[[#This Row],[Score Extérieur]],4,IF(Tableau6[[#This Row],[Score Domicile ]]=Tableau6[[#This Row],[Score Extérieur]],2,1)))</f>
        <v/>
      </c>
      <c r="G36" s="63" t="str">
        <f>IF(Tableau6[[#This Row],[Score Extérieur]]="","",IF(Tableau6[[#This Row],[Score Extérieur]]&gt;Tableau6[[#This Row],[Score Domicile ]],4,IF(Tableau6[[#This Row],[Score Extérieur]]=Tableau6[[#This Row],[Score Domicile ]],2,1)))</f>
        <v/>
      </c>
      <c r="H36" s="29"/>
      <c r="I36" s="29"/>
      <c r="J36" s="101">
        <v>10</v>
      </c>
      <c r="K36" s="99" t="s">
        <v>34</v>
      </c>
      <c r="L36" s="101">
        <f>Tableau2[[#This Row],[G]]*4+Tableau2[[#This Row],[N]]*2+Tableau2[[#This Row],[P]]*1</f>
        <v>2</v>
      </c>
      <c r="M36" s="101">
        <f>COUNTIFS($B:$B,Tableau2[[#This Row],[Equipes]],$C:$C,"&lt;&gt;")</f>
        <v>2</v>
      </c>
      <c r="N36" s="101">
        <f>COUNTIFS(B:B,Tableau2[[#This Row],[Equipes]],F:F,4)</f>
        <v>0</v>
      </c>
      <c r="O36" s="101">
        <f>COUNTIFS(B:B,Tableau2[[#This Row],[Equipes]],F:F,2)</f>
        <v>0</v>
      </c>
      <c r="P36" s="101">
        <f>COUNTIFS(B:B,Tableau2[[#This Row],[Equipes]],F:F,1)</f>
        <v>2</v>
      </c>
      <c r="Q36" s="101">
        <f>SUMIF(B:B,Tableau2[[#This Row],[Equipes]],C:C)</f>
        <v>3</v>
      </c>
      <c r="R36" s="101">
        <f>SUMIF(B:B,Tableau2[[#This Row],[Equipes]],D:D)</f>
        <v>11</v>
      </c>
      <c r="S36" s="101">
        <f>Tableau2[[#This Row],[Bp]]-Tableau2[[#This Row],[Bc]]</f>
        <v>-8</v>
      </c>
    </row>
    <row r="37" spans="1:19" ht="17" thickTop="1" x14ac:dyDescent="0.2">
      <c r="A37" s="72">
        <v>7</v>
      </c>
      <c r="B37" s="76" t="s">
        <v>35</v>
      </c>
      <c r="C37" s="72"/>
      <c r="D37" s="72"/>
      <c r="E37" s="73" t="s">
        <v>33</v>
      </c>
      <c r="F37" s="72" t="str">
        <f>IF(Tableau6[[#This Row],[Score Domicile ]]="","",IF(Tableau6[[#This Row],[Score Domicile ]]&gt;Tableau6[[#This Row],[Score Extérieur]],4,IF(Tableau6[[#This Row],[Score Domicile ]]=Tableau6[[#This Row],[Score Extérieur]],2,1)))</f>
        <v/>
      </c>
      <c r="G37" s="72" t="str">
        <f>IF(Tableau6[[#This Row],[Score Extérieur]]="","",IF(Tableau6[[#This Row],[Score Extérieur]]&gt;Tableau6[[#This Row],[Score Domicile ]],4,IF(Tableau6[[#This Row],[Score Extérieur]]=Tableau6[[#This Row],[Score Domicile ]],2,1)))</f>
        <v/>
      </c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</row>
    <row r="38" spans="1:19" x14ac:dyDescent="0.2">
      <c r="A38" s="31">
        <v>7</v>
      </c>
      <c r="B38" s="68" t="s">
        <v>36</v>
      </c>
      <c r="C38" s="31"/>
      <c r="D38" s="31"/>
      <c r="E38" s="42" t="s">
        <v>8</v>
      </c>
      <c r="F38" s="31" t="str">
        <f>IF(Tableau6[[#This Row],[Score Domicile ]]="","",IF(Tableau6[[#This Row],[Score Domicile ]]&gt;Tableau6[[#This Row],[Score Extérieur]],4,IF(Tableau6[[#This Row],[Score Domicile ]]=Tableau6[[#This Row],[Score Extérieur]],2,1)))</f>
        <v/>
      </c>
      <c r="G38" s="31" t="str">
        <f>IF(Tableau6[[#This Row],[Score Extérieur]]="","",IF(Tableau6[[#This Row],[Score Extérieur]]&gt;Tableau6[[#This Row],[Score Domicile ]],4,IF(Tableau6[[#This Row],[Score Extérieur]]=Tableau6[[#This Row],[Score Domicile ]],2,1)))</f>
        <v/>
      </c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</row>
    <row r="39" spans="1:19" ht="17" thickBot="1" x14ac:dyDescent="0.25">
      <c r="A39" s="31">
        <v>7</v>
      </c>
      <c r="B39" s="37" t="s">
        <v>4</v>
      </c>
      <c r="C39" s="31"/>
      <c r="D39" s="31"/>
      <c r="E39" s="60" t="s">
        <v>10</v>
      </c>
      <c r="F39" s="31" t="str">
        <f>IF(Tableau6[[#This Row],[Score Domicile ]]="","",IF(Tableau6[[#This Row],[Score Domicile ]]&gt;Tableau6[[#This Row],[Score Extérieur]],4,IF(Tableau6[[#This Row],[Score Domicile ]]=Tableau6[[#This Row],[Score Extérieur]],2,1)))</f>
        <v/>
      </c>
      <c r="G39" s="31" t="str">
        <f>IF(Tableau6[[#This Row],[Score Extérieur]]="","",IF(Tableau6[[#This Row],[Score Extérieur]]&gt;Tableau6[[#This Row],[Score Domicile ]],4,IF(Tableau6[[#This Row],[Score Extérieur]]=Tableau6[[#This Row],[Score Domicile ]],2,1)))</f>
        <v/>
      </c>
      <c r="H39" s="29"/>
      <c r="I39" s="29"/>
      <c r="J39" s="29"/>
      <c r="K39" s="29"/>
      <c r="L39" s="29"/>
      <c r="M39" s="29"/>
      <c r="N39" s="29"/>
      <c r="O39" s="29"/>
      <c r="P39" s="29"/>
      <c r="Q39" s="29"/>
      <c r="R39" s="29"/>
      <c r="S39" s="29"/>
    </row>
    <row r="40" spans="1:19" x14ac:dyDescent="0.2">
      <c r="A40" s="31">
        <v>7</v>
      </c>
      <c r="B40" s="46" t="s">
        <v>2</v>
      </c>
      <c r="C40" s="31"/>
      <c r="D40" s="31"/>
      <c r="E40" s="33" t="s">
        <v>34</v>
      </c>
      <c r="F40" s="31" t="str">
        <f>IF(Tableau6[[#This Row],[Score Domicile ]]="","",IF(Tableau6[[#This Row],[Score Domicile ]]&gt;Tableau6[[#This Row],[Score Extérieur]],4,IF(Tableau6[[#This Row],[Score Domicile ]]=Tableau6[[#This Row],[Score Extérieur]],2,1)))</f>
        <v/>
      </c>
      <c r="G40" s="31" t="str">
        <f>IF(Tableau6[[#This Row],[Score Extérieur]]="","",IF(Tableau6[[#This Row],[Score Extérieur]]&gt;Tableau6[[#This Row],[Score Domicile ]],4,IF(Tableau6[[#This Row],[Score Extérieur]]=Tableau6[[#This Row],[Score Domicile ]],2,1)))</f>
        <v/>
      </c>
      <c r="H40" s="29"/>
      <c r="I40" s="29"/>
      <c r="J40" s="100"/>
      <c r="K40" s="103" t="s">
        <v>54</v>
      </c>
      <c r="L40" s="104"/>
      <c r="M40" s="104"/>
      <c r="N40" s="104"/>
      <c r="O40" s="104"/>
      <c r="P40" s="104"/>
      <c r="Q40" s="104"/>
      <c r="R40" s="104"/>
      <c r="S40" s="105"/>
    </row>
    <row r="41" spans="1:19" ht="17" thickBot="1" x14ac:dyDescent="0.25">
      <c r="A41" s="63">
        <v>7</v>
      </c>
      <c r="B41" s="75" t="s">
        <v>5</v>
      </c>
      <c r="C41" s="63"/>
      <c r="D41" s="63"/>
      <c r="E41" s="77" t="s">
        <v>9</v>
      </c>
      <c r="F41" s="63" t="str">
        <f>IF(Tableau6[[#This Row],[Score Domicile ]]="","",IF(Tableau6[[#This Row],[Score Domicile ]]&gt;Tableau6[[#This Row],[Score Extérieur]],4,IF(Tableau6[[#This Row],[Score Domicile ]]=Tableau6[[#This Row],[Score Extérieur]],2,1)))</f>
        <v/>
      </c>
      <c r="G41" s="63" t="str">
        <f>IF(Tableau6[[#This Row],[Score Extérieur]]="","",IF(Tableau6[[#This Row],[Score Extérieur]]&gt;Tableau6[[#This Row],[Score Domicile ]],4,IF(Tableau6[[#This Row],[Score Extérieur]]=Tableau6[[#This Row],[Score Domicile ]],2,1)))</f>
        <v/>
      </c>
      <c r="H41" s="29"/>
      <c r="I41" s="29"/>
      <c r="J41" s="100"/>
      <c r="K41" s="106"/>
      <c r="L41" s="107"/>
      <c r="M41" s="107"/>
      <c r="N41" s="107"/>
      <c r="O41" s="107"/>
      <c r="P41" s="107"/>
      <c r="Q41" s="107"/>
      <c r="R41" s="107"/>
      <c r="S41" s="108"/>
    </row>
    <row r="42" spans="1:19" ht="18" thickTop="1" thickBot="1" x14ac:dyDescent="0.25">
      <c r="A42" s="72">
        <v>8</v>
      </c>
      <c r="B42" s="73" t="s">
        <v>33</v>
      </c>
      <c r="C42" s="72"/>
      <c r="D42" s="72"/>
      <c r="E42" s="78" t="s">
        <v>8</v>
      </c>
      <c r="F42" s="72" t="str">
        <f>IF(Tableau6[[#This Row],[Score Domicile ]]="","",IF(Tableau6[[#This Row],[Score Domicile ]]&gt;Tableau6[[#This Row],[Score Extérieur]],4,IF(Tableau6[[#This Row],[Score Domicile ]]=Tableau6[[#This Row],[Score Extérieur]],2,1)))</f>
        <v/>
      </c>
      <c r="G42" s="72" t="str">
        <f>IF(Tableau6[[#This Row],[Score Extérieur]]="","",IF(Tableau6[[#This Row],[Score Extérieur]]&gt;Tableau6[[#This Row],[Score Domicile ]],4,IF(Tableau6[[#This Row],[Score Extérieur]]=Tableau6[[#This Row],[Score Domicile ]],2,1)))</f>
        <v/>
      </c>
      <c r="H42" s="29"/>
      <c r="I42" s="29"/>
      <c r="J42" s="100"/>
      <c r="K42" s="100" t="s">
        <v>39</v>
      </c>
      <c r="L42" s="100" t="s">
        <v>53</v>
      </c>
      <c r="M42" s="100" t="s">
        <v>46</v>
      </c>
      <c r="N42" s="100" t="s">
        <v>40</v>
      </c>
      <c r="O42" s="100" t="s">
        <v>41</v>
      </c>
      <c r="P42" s="100" t="s">
        <v>42</v>
      </c>
      <c r="Q42" s="100" t="s">
        <v>43</v>
      </c>
      <c r="R42" s="100" t="s">
        <v>44</v>
      </c>
      <c r="S42" s="100" t="s">
        <v>45</v>
      </c>
    </row>
    <row r="43" spans="1:19" ht="17" thickBot="1" x14ac:dyDescent="0.25">
      <c r="A43" s="31">
        <v>8</v>
      </c>
      <c r="B43" s="45" t="s">
        <v>35</v>
      </c>
      <c r="C43" s="31"/>
      <c r="D43" s="31"/>
      <c r="E43" s="37" t="s">
        <v>4</v>
      </c>
      <c r="F43" s="31" t="str">
        <f>IF(Tableau6[[#This Row],[Score Domicile ]]="","",IF(Tableau6[[#This Row],[Score Domicile ]]&gt;Tableau6[[#This Row],[Score Extérieur]],4,IF(Tableau6[[#This Row],[Score Domicile ]]=Tableau6[[#This Row],[Score Extérieur]],2,1)))</f>
        <v/>
      </c>
      <c r="G43" s="31" t="str">
        <f>IF(Tableau6[[#This Row],[Score Extérieur]]="","",IF(Tableau6[[#This Row],[Score Extérieur]]&gt;Tableau6[[#This Row],[Score Domicile ]],4,IF(Tableau6[[#This Row],[Score Extérieur]]=Tableau6[[#This Row],[Score Domicile ]],2,1)))</f>
        <v/>
      </c>
      <c r="H43" s="29"/>
      <c r="I43" s="29"/>
      <c r="J43" s="101">
        <v>1</v>
      </c>
      <c r="K43" s="101" t="s">
        <v>2</v>
      </c>
      <c r="L43" s="101">
        <f>Tableau4[[#This Row],[G]]*4+Tableau4[[#This Row],[N]]*2+Tableau4[[#This Row],[P]]*1</f>
        <v>10</v>
      </c>
      <c r="M43" s="101">
        <f>COUNTIFS($E:$E,Tableau4[[#This Row],[Equipes]],$D:$D,"&lt;&gt;")</f>
        <v>3</v>
      </c>
      <c r="N43" s="101">
        <f>COUNTIFS(E:E,Tableau4[[#This Row],[Equipes]],G:G,4)</f>
        <v>2</v>
      </c>
      <c r="O43" s="101">
        <f>COUNTIFS(E:E,Tableau4[[#This Row],[Equipes]],G:G,2)</f>
        <v>1</v>
      </c>
      <c r="P43" s="101">
        <f>COUNTIFS(E:E,Tableau4[[#This Row],[Equipes]],G:G,1)</f>
        <v>0</v>
      </c>
      <c r="Q43" s="101">
        <f>SUMIF(E:E,Tableau4[[#This Row],[Equipes]],D:D)</f>
        <v>7</v>
      </c>
      <c r="R43" s="101">
        <f>SUMIF(E:E,Tableau4[[#This Row],[Equipes]],C:C)</f>
        <v>2</v>
      </c>
      <c r="S43" s="101">
        <f>Tableau4[[#This Row],[Bp]]-Tableau4[[#This Row],[Bc]]</f>
        <v>5</v>
      </c>
    </row>
    <row r="44" spans="1:19" ht="17" thickBot="1" x14ac:dyDescent="0.25">
      <c r="A44" s="31">
        <v>8</v>
      </c>
      <c r="B44" s="33" t="s">
        <v>34</v>
      </c>
      <c r="C44" s="31"/>
      <c r="D44" s="31"/>
      <c r="E44" s="68" t="s">
        <v>36</v>
      </c>
      <c r="F44" s="31" t="str">
        <f>IF(Tableau6[[#This Row],[Score Domicile ]]="","",IF(Tableau6[[#This Row],[Score Domicile ]]&gt;Tableau6[[#This Row],[Score Extérieur]],4,IF(Tableau6[[#This Row],[Score Domicile ]]=Tableau6[[#This Row],[Score Extérieur]],2,1)))</f>
        <v/>
      </c>
      <c r="G44" s="31" t="str">
        <f>IF(Tableau6[[#This Row],[Score Extérieur]]="","",IF(Tableau6[[#This Row],[Score Extérieur]]&gt;Tableau6[[#This Row],[Score Domicile ]],4,IF(Tableau6[[#This Row],[Score Extérieur]]=Tableau6[[#This Row],[Score Domicile ]],2,1)))</f>
        <v/>
      </c>
      <c r="H44" s="29"/>
      <c r="I44" s="29"/>
      <c r="J44" s="101">
        <v>2</v>
      </c>
      <c r="K44" s="101" t="s">
        <v>35</v>
      </c>
      <c r="L44" s="101">
        <f>Tableau4[[#This Row],[G]]*4+Tableau4[[#This Row],[N]]*2+Tableau4[[#This Row],[P]]*1</f>
        <v>8</v>
      </c>
      <c r="M44" s="101">
        <f>COUNTIFS($E:$E,Tableau4[[#This Row],[Equipes]],$D:$D,"&lt;&gt;")</f>
        <v>2</v>
      </c>
      <c r="N44" s="101">
        <f>COUNTIFS(E:E,Tableau4[[#This Row],[Equipes]],G:G,4)</f>
        <v>2</v>
      </c>
      <c r="O44" s="101">
        <f>COUNTIFS(E:E,Tableau4[[#This Row],[Equipes]],G:G,2)</f>
        <v>0</v>
      </c>
      <c r="P44" s="101">
        <f>COUNTIFS(E:E,Tableau4[[#This Row],[Equipes]],G:G,1)</f>
        <v>0</v>
      </c>
      <c r="Q44" s="101">
        <f>SUMIF(E:E,Tableau4[[#This Row],[Equipes]],D:D)</f>
        <v>7</v>
      </c>
      <c r="R44" s="101">
        <f>SUMIF(E:E,Tableau4[[#This Row],[Equipes]],C:C)</f>
        <v>1</v>
      </c>
      <c r="S44" s="101">
        <f>Tableau4[[#This Row],[Bp]]-Tableau4[[#This Row],[Bc]]</f>
        <v>6</v>
      </c>
    </row>
    <row r="45" spans="1:19" ht="17" thickBot="1" x14ac:dyDescent="0.25">
      <c r="A45" s="31">
        <v>8</v>
      </c>
      <c r="B45" s="60" t="s">
        <v>10</v>
      </c>
      <c r="C45" s="31"/>
      <c r="D45" s="31"/>
      <c r="E45" s="38" t="s">
        <v>5</v>
      </c>
      <c r="F45" s="31" t="str">
        <f>IF(Tableau6[[#This Row],[Score Domicile ]]="","",IF(Tableau6[[#This Row],[Score Domicile ]]&gt;Tableau6[[#This Row],[Score Extérieur]],4,IF(Tableau6[[#This Row],[Score Domicile ]]=Tableau6[[#This Row],[Score Extérieur]],2,1)))</f>
        <v/>
      </c>
      <c r="G45" s="31" t="str">
        <f>IF(Tableau6[[#This Row],[Score Extérieur]]="","",IF(Tableau6[[#This Row],[Score Extérieur]]&gt;Tableau6[[#This Row],[Score Domicile ]],4,IF(Tableau6[[#This Row],[Score Extérieur]]=Tableau6[[#This Row],[Score Domicile ]],2,1)))</f>
        <v/>
      </c>
      <c r="H45" s="29"/>
      <c r="I45" s="29"/>
      <c r="J45" s="101">
        <v>3</v>
      </c>
      <c r="K45" s="101" t="s">
        <v>36</v>
      </c>
      <c r="L45" s="101">
        <f>Tableau4[[#This Row],[G]]*4+Tableau4[[#This Row],[N]]*2+Tableau4[[#This Row],[P]]*1</f>
        <v>6</v>
      </c>
      <c r="M45" s="101">
        <f>COUNTIFS($E:$E,Tableau4[[#This Row],[Equipes]],$D:$D,"&lt;&gt;")</f>
        <v>3</v>
      </c>
      <c r="N45" s="101">
        <f>COUNTIFS(E:E,Tableau4[[#This Row],[Equipes]],G:G,4)</f>
        <v>1</v>
      </c>
      <c r="O45" s="101">
        <f>COUNTIFS(E:E,Tableau4[[#This Row],[Equipes]],G:G,2)</f>
        <v>0</v>
      </c>
      <c r="P45" s="101">
        <f>COUNTIFS(E:E,Tableau4[[#This Row],[Equipes]],G:G,1)</f>
        <v>2</v>
      </c>
      <c r="Q45" s="101">
        <f>SUMIF(E:E,Tableau4[[#This Row],[Equipes]],D:D)</f>
        <v>5</v>
      </c>
      <c r="R45" s="101">
        <f>SUMIF(E:E,Tableau4[[#This Row],[Equipes]],C:C)</f>
        <v>8</v>
      </c>
      <c r="S45" s="101">
        <f>Tableau4[[#This Row],[Bp]]-Tableau4[[#This Row],[Bc]]</f>
        <v>-3</v>
      </c>
    </row>
    <row r="46" spans="1:19" ht="17" thickBot="1" x14ac:dyDescent="0.25">
      <c r="A46" s="63">
        <v>8</v>
      </c>
      <c r="B46" s="77" t="s">
        <v>9</v>
      </c>
      <c r="C46" s="63"/>
      <c r="D46" s="63"/>
      <c r="E46" s="79" t="s">
        <v>2</v>
      </c>
      <c r="F46" s="63" t="str">
        <f>IF(Tableau6[[#This Row],[Score Domicile ]]="","",IF(Tableau6[[#This Row],[Score Domicile ]]&gt;Tableau6[[#This Row],[Score Extérieur]],4,IF(Tableau6[[#This Row],[Score Domicile ]]=Tableau6[[#This Row],[Score Extérieur]],2,1)))</f>
        <v/>
      </c>
      <c r="G46" s="63" t="str">
        <f>IF(Tableau6[[#This Row],[Score Extérieur]]="","",IF(Tableau6[[#This Row],[Score Extérieur]]&gt;Tableau6[[#This Row],[Score Domicile ]],4,IF(Tableau6[[#This Row],[Score Extérieur]]=Tableau6[[#This Row],[Score Domicile ]],2,1)))</f>
        <v/>
      </c>
      <c r="H46" s="29"/>
      <c r="I46" s="29"/>
      <c r="J46" s="101">
        <v>4</v>
      </c>
      <c r="K46" s="101" t="s">
        <v>9</v>
      </c>
      <c r="L46" s="101">
        <f>Tableau4[[#This Row],[G]]*4+Tableau4[[#This Row],[N]]*2+Tableau4[[#This Row],[P]]*1</f>
        <v>5</v>
      </c>
      <c r="M46" s="101">
        <f>COUNTIFS($E:$E,Tableau4[[#This Row],[Equipes]],$D:$D,"&lt;&gt;")</f>
        <v>2</v>
      </c>
      <c r="N46" s="101">
        <f>COUNTIFS(E:E,Tableau4[[#This Row],[Equipes]],G:G,4)</f>
        <v>1</v>
      </c>
      <c r="O46" s="101">
        <f>COUNTIFS(E:E,Tableau4[[#This Row],[Equipes]],G:G,2)</f>
        <v>0</v>
      </c>
      <c r="P46" s="101">
        <f>COUNTIFS(E:E,Tableau4[[#This Row],[Equipes]],G:G,1)</f>
        <v>1</v>
      </c>
      <c r="Q46" s="101">
        <f>SUMIF(E:E,Tableau4[[#This Row],[Equipes]],D:D)</f>
        <v>7</v>
      </c>
      <c r="R46" s="101">
        <f>SUMIF(E:E,Tableau4[[#This Row],[Equipes]],C:C)</f>
        <v>3</v>
      </c>
      <c r="S46" s="101">
        <f>Tableau4[[#This Row],[Bp]]-Tableau4[[#This Row],[Bc]]</f>
        <v>4</v>
      </c>
    </row>
    <row r="47" spans="1:19" ht="18" thickTop="1" thickBot="1" x14ac:dyDescent="0.25">
      <c r="A47" s="72">
        <v>9</v>
      </c>
      <c r="B47" s="80" t="s">
        <v>4</v>
      </c>
      <c r="C47" s="72"/>
      <c r="D47" s="72"/>
      <c r="E47" s="73" t="s">
        <v>33</v>
      </c>
      <c r="F47" s="72" t="str">
        <f>IF(Tableau6[[#This Row],[Score Domicile ]]="","",IF(Tableau6[[#This Row],[Score Domicile ]]&gt;Tableau6[[#This Row],[Score Extérieur]],4,IF(Tableau6[[#This Row],[Score Domicile ]]=Tableau6[[#This Row],[Score Extérieur]],2,1)))</f>
        <v/>
      </c>
      <c r="G47" s="72" t="str">
        <f>IF(Tableau6[[#This Row],[Score Extérieur]]="","",IF(Tableau6[[#This Row],[Score Extérieur]]&gt;Tableau6[[#This Row],[Score Domicile ]],4,IF(Tableau6[[#This Row],[Score Extérieur]]=Tableau6[[#This Row],[Score Domicile ]],2,1)))</f>
        <v/>
      </c>
      <c r="H47" s="29"/>
      <c r="I47" s="29"/>
      <c r="J47" s="101">
        <v>5</v>
      </c>
      <c r="K47" s="101" t="s">
        <v>4</v>
      </c>
      <c r="L47" s="101">
        <f>Tableau4[[#This Row],[G]]*4+Tableau4[[#This Row],[N]]*2+Tableau4[[#This Row],[P]]*1</f>
        <v>5</v>
      </c>
      <c r="M47" s="101">
        <f>COUNTIFS($E:$E,Tableau4[[#This Row],[Equipes]],$D:$D,"&lt;&gt;")</f>
        <v>2</v>
      </c>
      <c r="N47" s="101">
        <f>COUNTIFS(E:E,Tableau4[[#This Row],[Equipes]],G:G,4)</f>
        <v>1</v>
      </c>
      <c r="O47" s="101">
        <f>COUNTIFS(E:E,Tableau4[[#This Row],[Equipes]],G:G,2)</f>
        <v>0</v>
      </c>
      <c r="P47" s="101">
        <f>COUNTIFS(E:E,Tableau4[[#This Row],[Equipes]],G:G,1)</f>
        <v>1</v>
      </c>
      <c r="Q47" s="101">
        <f>SUMIF(E:E,Tableau4[[#This Row],[Equipes]],D:D)</f>
        <v>5</v>
      </c>
      <c r="R47" s="101">
        <f>SUMIF(E:E,Tableau4[[#This Row],[Equipes]],C:C)</f>
        <v>3</v>
      </c>
      <c r="S47" s="101">
        <f>Tableau4[[#This Row],[Bp]]-Tableau4[[#This Row],[Bc]]</f>
        <v>2</v>
      </c>
    </row>
    <row r="48" spans="1:19" ht="17" thickBot="1" x14ac:dyDescent="0.25">
      <c r="A48" s="31">
        <v>9</v>
      </c>
      <c r="B48" s="42" t="s">
        <v>8</v>
      </c>
      <c r="C48" s="31"/>
      <c r="D48" s="31"/>
      <c r="E48" s="33" t="s">
        <v>34</v>
      </c>
      <c r="F48" s="31" t="str">
        <f>IF(Tableau6[[#This Row],[Score Domicile ]]="","",IF(Tableau6[[#This Row],[Score Domicile ]]&gt;Tableau6[[#This Row],[Score Extérieur]],4,IF(Tableau6[[#This Row],[Score Domicile ]]=Tableau6[[#This Row],[Score Extérieur]],2,1)))</f>
        <v/>
      </c>
      <c r="G48" s="31" t="str">
        <f>IF(Tableau6[[#This Row],[Score Extérieur]]="","",IF(Tableau6[[#This Row],[Score Extérieur]]&gt;Tableau6[[#This Row],[Score Domicile ]],4,IF(Tableau6[[#This Row],[Score Extérieur]]=Tableau6[[#This Row],[Score Domicile ]],2,1)))</f>
        <v/>
      </c>
      <c r="H48" s="29"/>
      <c r="I48" s="29"/>
      <c r="J48" s="101">
        <v>6</v>
      </c>
      <c r="K48" s="101" t="s">
        <v>33</v>
      </c>
      <c r="L48" s="101">
        <f>Tableau4[[#This Row],[G]]*4+Tableau4[[#This Row],[N]]*2+Tableau4[[#This Row],[P]]*1</f>
        <v>5</v>
      </c>
      <c r="M48" s="101">
        <f>COUNTIFS($E:$E,Tableau4[[#This Row],[Equipes]],$D:$D,"&lt;&gt;")</f>
        <v>2</v>
      </c>
      <c r="N48" s="101">
        <f>COUNTIFS(E:E,Tableau4[[#This Row],[Equipes]],G:G,4)</f>
        <v>1</v>
      </c>
      <c r="O48" s="101">
        <f>COUNTIFS(E:E,Tableau4[[#This Row],[Equipes]],G:G,2)</f>
        <v>0</v>
      </c>
      <c r="P48" s="101">
        <f>COUNTIFS(E:E,Tableau4[[#This Row],[Equipes]],G:G,1)</f>
        <v>1</v>
      </c>
      <c r="Q48" s="101">
        <f>SUMIF(E:E,Tableau4[[#This Row],[Equipes]],D:D)</f>
        <v>4</v>
      </c>
      <c r="R48" s="101">
        <f>SUMIF(E:E,Tableau4[[#This Row],[Equipes]],C:C)</f>
        <v>4</v>
      </c>
      <c r="S48" s="101">
        <f>Tableau4[[#This Row],[Bp]]-Tableau4[[#This Row],[Bc]]</f>
        <v>0</v>
      </c>
    </row>
    <row r="49" spans="1:19" ht="17" thickBot="1" x14ac:dyDescent="0.25">
      <c r="A49" s="31">
        <v>9</v>
      </c>
      <c r="B49" s="38" t="s">
        <v>5</v>
      </c>
      <c r="C49" s="31"/>
      <c r="D49" s="31"/>
      <c r="E49" s="45" t="s">
        <v>35</v>
      </c>
      <c r="F49" s="31" t="str">
        <f>IF(Tableau6[[#This Row],[Score Domicile ]]="","",IF(Tableau6[[#This Row],[Score Domicile ]]&gt;Tableau6[[#This Row],[Score Extérieur]],4,IF(Tableau6[[#This Row],[Score Domicile ]]=Tableau6[[#This Row],[Score Extérieur]],2,1)))</f>
        <v/>
      </c>
      <c r="G49" s="31" t="str">
        <f>IF(Tableau6[[#This Row],[Score Extérieur]]="","",IF(Tableau6[[#This Row],[Score Extérieur]]&gt;Tableau6[[#This Row],[Score Domicile ]],4,IF(Tableau6[[#This Row],[Score Extérieur]]=Tableau6[[#This Row],[Score Domicile ]],2,1)))</f>
        <v/>
      </c>
      <c r="H49" s="29"/>
      <c r="I49" s="29"/>
      <c r="J49" s="101">
        <v>7</v>
      </c>
      <c r="K49" s="101" t="s">
        <v>8</v>
      </c>
      <c r="L49" s="101">
        <f>Tableau4[[#This Row],[G]]*4+Tableau4[[#This Row],[N]]*2+Tableau4[[#This Row],[P]]*1</f>
        <v>4</v>
      </c>
      <c r="M49" s="101">
        <f>COUNTIFS($E:$E,Tableau4[[#This Row],[Equipes]],$D:$D,"&lt;&gt;")</f>
        <v>3</v>
      </c>
      <c r="N49" s="101">
        <f>COUNTIFS(E:E,Tableau4[[#This Row],[Equipes]],G:G,4)</f>
        <v>0</v>
      </c>
      <c r="O49" s="101">
        <f>COUNTIFS(E:E,Tableau4[[#This Row],[Equipes]],G:G,2)</f>
        <v>1</v>
      </c>
      <c r="P49" s="101">
        <f>COUNTIFS(E:E,Tableau4[[#This Row],[Equipes]],G:G,1)</f>
        <v>2</v>
      </c>
      <c r="Q49" s="101">
        <f>SUMIF(E:E,Tableau4[[#This Row],[Equipes]],D:D)</f>
        <v>5</v>
      </c>
      <c r="R49" s="101">
        <f>SUMIF(E:E,Tableau4[[#This Row],[Equipes]],C:C)</f>
        <v>12</v>
      </c>
      <c r="S49" s="101">
        <f>Tableau4[[#This Row],[Bp]]-Tableau4[[#This Row],[Bc]]</f>
        <v>-7</v>
      </c>
    </row>
    <row r="50" spans="1:19" ht="17" thickBot="1" x14ac:dyDescent="0.25">
      <c r="A50" s="31">
        <v>9</v>
      </c>
      <c r="B50" s="68" t="s">
        <v>36</v>
      </c>
      <c r="C50" s="31"/>
      <c r="D50" s="31"/>
      <c r="E50" s="41" t="s">
        <v>9</v>
      </c>
      <c r="F50" s="31" t="str">
        <f>IF(Tableau6[[#This Row],[Score Domicile ]]="","",IF(Tableau6[[#This Row],[Score Domicile ]]&gt;Tableau6[[#This Row],[Score Extérieur]],4,IF(Tableau6[[#This Row],[Score Domicile ]]=Tableau6[[#This Row],[Score Extérieur]],2,1)))</f>
        <v/>
      </c>
      <c r="G50" s="31" t="str">
        <f>IF(Tableau6[[#This Row],[Score Extérieur]]="","",IF(Tableau6[[#This Row],[Score Extérieur]]&gt;Tableau6[[#This Row],[Score Domicile ]],4,IF(Tableau6[[#This Row],[Score Extérieur]]=Tableau6[[#This Row],[Score Domicile ]],2,1)))</f>
        <v/>
      </c>
      <c r="H50" s="29"/>
      <c r="I50" s="29"/>
      <c r="J50" s="101">
        <v>8</v>
      </c>
      <c r="K50" s="101" t="s">
        <v>10</v>
      </c>
      <c r="L50" s="101">
        <f>Tableau4[[#This Row],[G]]*4+Tableau4[[#This Row],[N]]*2+Tableau4[[#This Row],[P]]*1</f>
        <v>3</v>
      </c>
      <c r="M50" s="101">
        <f>COUNTIFS($E:$E,Tableau4[[#This Row],[Equipes]],$D:$D,"&lt;&gt;")</f>
        <v>2</v>
      </c>
      <c r="N50" s="101">
        <f>COUNTIFS(E:E,Tableau4[[#This Row],[Equipes]],G:G,4)</f>
        <v>0</v>
      </c>
      <c r="O50" s="101">
        <f>COUNTIFS(E:E,Tableau4[[#This Row],[Equipes]],G:G,2)</f>
        <v>1</v>
      </c>
      <c r="P50" s="101">
        <f>COUNTIFS(E:E,Tableau4[[#This Row],[Equipes]],G:G,1)</f>
        <v>1</v>
      </c>
      <c r="Q50" s="101">
        <f>SUMIF(E:E,Tableau4[[#This Row],[Equipes]],D:D)</f>
        <v>4</v>
      </c>
      <c r="R50" s="101">
        <f>SUMIF(E:E,Tableau4[[#This Row],[Equipes]],C:C)</f>
        <v>9</v>
      </c>
      <c r="S50" s="101">
        <f>Tableau4[[#This Row],[Bp]]-Tableau4[[#This Row],[Bc]]</f>
        <v>-5</v>
      </c>
    </row>
    <row r="51" spans="1:19" ht="17" thickBot="1" x14ac:dyDescent="0.25">
      <c r="A51" s="63">
        <v>9</v>
      </c>
      <c r="B51" s="79" t="s">
        <v>2</v>
      </c>
      <c r="C51" s="63"/>
      <c r="D51" s="63"/>
      <c r="E51" s="81" t="s">
        <v>10</v>
      </c>
      <c r="F51" s="63" t="str">
        <f>IF(Tableau6[[#This Row],[Score Domicile ]]="","",IF(Tableau6[[#This Row],[Score Domicile ]]&gt;Tableau6[[#This Row],[Score Extérieur]],4,IF(Tableau6[[#This Row],[Score Domicile ]]=Tableau6[[#This Row],[Score Extérieur]],2,1)))</f>
        <v/>
      </c>
      <c r="G51" s="63" t="str">
        <f>IF(Tableau6[[#This Row],[Score Extérieur]]="","",IF(Tableau6[[#This Row],[Score Extérieur]]&gt;Tableau6[[#This Row],[Score Domicile ]],4,IF(Tableau6[[#This Row],[Score Extérieur]]=Tableau6[[#This Row],[Score Domicile ]],2,1)))</f>
        <v/>
      </c>
      <c r="H51" s="29"/>
      <c r="I51" s="29"/>
      <c r="J51" s="101">
        <v>9</v>
      </c>
      <c r="K51" s="101" t="s">
        <v>5</v>
      </c>
      <c r="L51" s="101">
        <f>Tableau4[[#This Row],[G]]*4+Tableau4[[#This Row],[N]]*2+Tableau4[[#This Row],[P]]*1</f>
        <v>3</v>
      </c>
      <c r="M51" s="101">
        <f>COUNTIFS($E:$E,Tableau4[[#This Row],[Equipes]],$D:$D,"&lt;&gt;")</f>
        <v>3</v>
      </c>
      <c r="N51" s="101">
        <f>COUNTIFS(E:E,Tableau4[[#This Row],[Equipes]],G:G,4)</f>
        <v>0</v>
      </c>
      <c r="O51" s="101">
        <f>COUNTIFS(E:E,Tableau4[[#This Row],[Equipes]],G:G,2)</f>
        <v>0</v>
      </c>
      <c r="P51" s="101">
        <f>COUNTIFS(E:E,Tableau4[[#This Row],[Equipes]],G:G,1)</f>
        <v>3</v>
      </c>
      <c r="Q51" s="101">
        <f>SUMIF(E:E,Tableau4[[#This Row],[Equipes]],D:D)</f>
        <v>1</v>
      </c>
      <c r="R51" s="101">
        <f>SUMIF(E:E,Tableau4[[#This Row],[Equipes]],C:C)</f>
        <v>7</v>
      </c>
      <c r="S51" s="101">
        <f>Tableau4[[#This Row],[Bp]]-Tableau4[[#This Row],[Bc]]</f>
        <v>-6</v>
      </c>
    </row>
    <row r="52" spans="1:19" ht="18" thickTop="1" thickBot="1" x14ac:dyDescent="0.25">
      <c r="A52" s="72">
        <v>10</v>
      </c>
      <c r="B52" s="82" t="s">
        <v>34</v>
      </c>
      <c r="C52" s="72"/>
      <c r="D52" s="72"/>
      <c r="E52" s="73" t="s">
        <v>33</v>
      </c>
      <c r="F52" s="72" t="str">
        <f>IF(Tableau6[[#This Row],[Score Domicile ]]="","",IF(Tableau6[[#This Row],[Score Domicile ]]&gt;Tableau6[[#This Row],[Score Extérieur]],4,IF(Tableau6[[#This Row],[Score Domicile ]]=Tableau6[[#This Row],[Score Extérieur]],2,1)))</f>
        <v/>
      </c>
      <c r="G52" s="72" t="str">
        <f>IF(Tableau6[[#This Row],[Score Extérieur]]="","",IF(Tableau6[[#This Row],[Score Extérieur]]&gt;Tableau6[[#This Row],[Score Domicile ]],4,IF(Tableau6[[#This Row],[Score Extérieur]]=Tableau6[[#This Row],[Score Domicile ]],2,1)))</f>
        <v/>
      </c>
      <c r="H52" s="29"/>
      <c r="I52" s="29"/>
      <c r="J52" s="101">
        <v>10</v>
      </c>
      <c r="K52" s="101" t="s">
        <v>34</v>
      </c>
      <c r="L52" s="101">
        <f>Tableau4[[#This Row],[G]]*4+Tableau4[[#This Row],[N]]*2+Tableau4[[#This Row],[P]]*1</f>
        <v>3</v>
      </c>
      <c r="M52" s="101">
        <f>COUNTIFS($E:$E,Tableau4[[#This Row],[Equipes]],$D:$D,"&lt;&gt;")</f>
        <v>3</v>
      </c>
      <c r="N52" s="101">
        <f>COUNTIFS(E:E,Tableau4[[#This Row],[Equipes]],G:G,4)</f>
        <v>0</v>
      </c>
      <c r="O52" s="101">
        <f>COUNTIFS(E:E,Tableau4[[#This Row],[Equipes]],G:G,2)</f>
        <v>0</v>
      </c>
      <c r="P52" s="101">
        <f>COUNTIFS(E:E,Tableau4[[#This Row],[Equipes]],G:G,1)</f>
        <v>3</v>
      </c>
      <c r="Q52" s="101">
        <f>SUMIF(E:E,Tableau4[[#This Row],[Equipes]],D:D)</f>
        <v>2</v>
      </c>
      <c r="R52" s="101">
        <f>SUMIF(E:E,Tableau4[[#This Row],[Equipes]],C:C)</f>
        <v>9</v>
      </c>
      <c r="S52" s="101">
        <f>Tableau4[[#This Row],[Bp]]-Tableau4[[#This Row],[Bc]]</f>
        <v>-7</v>
      </c>
    </row>
    <row r="53" spans="1:19" x14ac:dyDescent="0.2">
      <c r="A53" s="31">
        <v>10</v>
      </c>
      <c r="B53" s="38" t="s">
        <v>5</v>
      </c>
      <c r="C53" s="31"/>
      <c r="D53" s="31"/>
      <c r="E53" s="37" t="s">
        <v>4</v>
      </c>
      <c r="F53" s="31" t="str">
        <f>IF(Tableau6[[#This Row],[Score Domicile ]]="","",IF(Tableau6[[#This Row],[Score Domicile ]]&gt;Tableau6[[#This Row],[Score Extérieur]],4,IF(Tableau6[[#This Row],[Score Domicile ]]=Tableau6[[#This Row],[Score Extérieur]],2,1)))</f>
        <v/>
      </c>
      <c r="G53" s="31" t="str">
        <f>IF(Tableau6[[#This Row],[Score Extérieur]]="","",IF(Tableau6[[#This Row],[Score Extérieur]]&gt;Tableau6[[#This Row],[Score Domicile ]],4,IF(Tableau6[[#This Row],[Score Extérieur]]=Tableau6[[#This Row],[Score Domicile ]],2,1)))</f>
        <v/>
      </c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</row>
    <row r="54" spans="1:19" x14ac:dyDescent="0.2">
      <c r="A54" s="31">
        <v>10</v>
      </c>
      <c r="B54" s="42" t="s">
        <v>8</v>
      </c>
      <c r="C54" s="31"/>
      <c r="D54" s="31"/>
      <c r="E54" s="41" t="s">
        <v>9</v>
      </c>
      <c r="F54" s="31" t="str">
        <f>IF(Tableau6[[#This Row],[Score Domicile ]]="","",IF(Tableau6[[#This Row],[Score Domicile ]]&gt;Tableau6[[#This Row],[Score Extérieur]],4,IF(Tableau6[[#This Row],[Score Domicile ]]=Tableau6[[#This Row],[Score Extérieur]],2,1)))</f>
        <v/>
      </c>
      <c r="G54" s="31" t="str">
        <f>IF(Tableau6[[#This Row],[Score Extérieur]]="","",IF(Tableau6[[#This Row],[Score Extérieur]]&gt;Tableau6[[#This Row],[Score Domicile ]],4,IF(Tableau6[[#This Row],[Score Extérieur]]=Tableau6[[#This Row],[Score Domicile ]],2,1)))</f>
        <v/>
      </c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</row>
    <row r="55" spans="1:19" x14ac:dyDescent="0.2">
      <c r="A55" s="31">
        <v>10</v>
      </c>
      <c r="B55" s="46" t="s">
        <v>2</v>
      </c>
      <c r="C55" s="31"/>
      <c r="D55" s="31"/>
      <c r="E55" s="45" t="s">
        <v>35</v>
      </c>
      <c r="F55" s="31" t="str">
        <f>IF(Tableau6[[#This Row],[Score Domicile ]]="","",IF(Tableau6[[#This Row],[Score Domicile ]]&gt;Tableau6[[#This Row],[Score Extérieur]],4,IF(Tableau6[[#This Row],[Score Domicile ]]=Tableau6[[#This Row],[Score Extérieur]],2,1)))</f>
        <v/>
      </c>
      <c r="G55" s="31" t="str">
        <f>IF(Tableau6[[#This Row],[Score Extérieur]]="","",IF(Tableau6[[#This Row],[Score Extérieur]]&gt;Tableau6[[#This Row],[Score Domicile ]],4,IF(Tableau6[[#This Row],[Score Extérieur]]=Tableau6[[#This Row],[Score Domicile ]],2,1)))</f>
        <v/>
      </c>
      <c r="H55" s="29"/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29"/>
    </row>
    <row r="56" spans="1:19" ht="17" thickBot="1" x14ac:dyDescent="0.25">
      <c r="A56" s="63">
        <v>10</v>
      </c>
      <c r="B56" s="64" t="s">
        <v>36</v>
      </c>
      <c r="C56" s="63"/>
      <c r="D56" s="63"/>
      <c r="E56" s="81" t="s">
        <v>10</v>
      </c>
      <c r="F56" s="63" t="str">
        <f>IF(Tableau6[[#This Row],[Score Domicile ]]="","",IF(Tableau6[[#This Row],[Score Domicile ]]&gt;Tableau6[[#This Row],[Score Extérieur]],4,IF(Tableau6[[#This Row],[Score Domicile ]]=Tableau6[[#This Row],[Score Extérieur]],2,1)))</f>
        <v/>
      </c>
      <c r="G56" s="63" t="str">
        <f>IF(Tableau6[[#This Row],[Score Extérieur]]="","",IF(Tableau6[[#This Row],[Score Extérieur]]&gt;Tableau6[[#This Row],[Score Domicile ]],4,IF(Tableau6[[#This Row],[Score Extérieur]]=Tableau6[[#This Row],[Score Domicile ]],2,1)))</f>
        <v/>
      </c>
      <c r="H56" s="29"/>
      <c r="I56" s="29"/>
      <c r="J56" s="29"/>
      <c r="K56" s="124" t="s">
        <v>55</v>
      </c>
      <c r="L56" s="125"/>
      <c r="M56" s="29"/>
      <c r="N56" s="29"/>
      <c r="O56" s="29"/>
      <c r="P56" s="29"/>
      <c r="Q56" s="29"/>
      <c r="R56" s="29"/>
      <c r="S56" s="29"/>
    </row>
    <row r="57" spans="1:19" ht="17" thickTop="1" x14ac:dyDescent="0.2">
      <c r="A57" s="72">
        <v>11</v>
      </c>
      <c r="B57" s="83" t="s">
        <v>5</v>
      </c>
      <c r="C57" s="72"/>
      <c r="D57" s="72"/>
      <c r="E57" s="73" t="s">
        <v>33</v>
      </c>
      <c r="F57" s="72" t="str">
        <f>IF(Tableau6[[#This Row],[Score Domicile ]]="","",IF(Tableau6[[#This Row],[Score Domicile ]]&gt;Tableau6[[#This Row],[Score Extérieur]],4,IF(Tableau6[[#This Row],[Score Domicile ]]=Tableau6[[#This Row],[Score Extérieur]],2,1)))</f>
        <v/>
      </c>
      <c r="G57" s="72" t="str">
        <f>IF(Tableau6[[#This Row],[Score Extérieur]]="","",IF(Tableau6[[#This Row],[Score Extérieur]]&gt;Tableau6[[#This Row],[Score Domicile ]],4,IF(Tableau6[[#This Row],[Score Extérieur]]=Tableau6[[#This Row],[Score Domicile ]],2,1)))</f>
        <v/>
      </c>
      <c r="H57" s="29"/>
      <c r="I57" s="29"/>
      <c r="J57" s="29"/>
      <c r="K57" s="126"/>
      <c r="L57" s="127"/>
      <c r="M57" s="29"/>
      <c r="N57" s="29"/>
      <c r="O57" s="29"/>
      <c r="P57" s="29"/>
      <c r="Q57" s="29"/>
      <c r="R57" s="29"/>
      <c r="S57" s="29"/>
    </row>
    <row r="58" spans="1:19" x14ac:dyDescent="0.2">
      <c r="A58" s="31">
        <v>11</v>
      </c>
      <c r="B58" s="41" t="s">
        <v>9</v>
      </c>
      <c r="C58" s="31"/>
      <c r="D58" s="31"/>
      <c r="E58" s="33" t="s">
        <v>34</v>
      </c>
      <c r="F58" s="31" t="str">
        <f>IF(Tableau6[[#This Row],[Score Domicile ]]="","",IF(Tableau6[[#This Row],[Score Domicile ]]&gt;Tableau6[[#This Row],[Score Extérieur]],4,IF(Tableau6[[#This Row],[Score Domicile ]]=Tableau6[[#This Row],[Score Extérieur]],2,1)))</f>
        <v/>
      </c>
      <c r="G58" s="31" t="str">
        <f>IF(Tableau6[[#This Row],[Score Extérieur]]="","",IF(Tableau6[[#This Row],[Score Extérieur]]&gt;Tableau6[[#This Row],[Score Domicile ]],4,IF(Tableau6[[#This Row],[Score Extérieur]]=Tableau6[[#This Row],[Score Domicile ]],2,1)))</f>
        <v/>
      </c>
      <c r="H58" s="29"/>
      <c r="I58" s="29"/>
      <c r="J58" s="29"/>
      <c r="K58" s="129" t="s">
        <v>56</v>
      </c>
      <c r="L58" s="129">
        <f>SUM(C7:C11)+SUM(D7:D11)</f>
        <v>14</v>
      </c>
      <c r="M58" s="29"/>
      <c r="N58" s="29"/>
      <c r="O58" s="29"/>
      <c r="P58" s="29"/>
      <c r="Q58" s="29"/>
      <c r="R58" s="29"/>
      <c r="S58" s="29"/>
    </row>
    <row r="59" spans="1:19" x14ac:dyDescent="0.2">
      <c r="A59" s="31">
        <v>11</v>
      </c>
      <c r="B59" s="37" t="s">
        <v>4</v>
      </c>
      <c r="C59" s="31"/>
      <c r="D59" s="31"/>
      <c r="E59" s="46" t="s">
        <v>2</v>
      </c>
      <c r="F59" s="31" t="str">
        <f>IF(Tableau6[[#This Row],[Score Domicile ]]="","",IF(Tableau6[[#This Row],[Score Domicile ]]&gt;Tableau6[[#This Row],[Score Extérieur]],4,IF(Tableau6[[#This Row],[Score Domicile ]]=Tableau6[[#This Row],[Score Extérieur]],2,1)))</f>
        <v/>
      </c>
      <c r="G59" s="31" t="str">
        <f>IF(Tableau6[[#This Row],[Score Extérieur]]="","",IF(Tableau6[[#This Row],[Score Extérieur]]&gt;Tableau6[[#This Row],[Score Domicile ]],4,IF(Tableau6[[#This Row],[Score Extérieur]]=Tableau6[[#This Row],[Score Domicile ]],2,1)))</f>
        <v/>
      </c>
      <c r="H59" s="29"/>
      <c r="I59" s="29"/>
      <c r="J59" s="29"/>
      <c r="K59" s="128" t="s">
        <v>57</v>
      </c>
      <c r="L59" s="128">
        <f>SUM(C12:C16)+SUM(D12:D16)</f>
        <v>25</v>
      </c>
      <c r="M59" s="29"/>
      <c r="N59" s="29"/>
      <c r="O59" s="29"/>
      <c r="P59" s="29"/>
      <c r="Q59" s="29"/>
      <c r="R59" s="29"/>
      <c r="S59" s="29"/>
    </row>
    <row r="60" spans="1:19" x14ac:dyDescent="0.2">
      <c r="A60" s="31">
        <v>11</v>
      </c>
      <c r="B60" s="60" t="s">
        <v>10</v>
      </c>
      <c r="C60" s="31"/>
      <c r="D60" s="31"/>
      <c r="E60" s="42" t="s">
        <v>8</v>
      </c>
      <c r="F60" s="31" t="str">
        <f>IF(Tableau6[[#This Row],[Score Domicile ]]="","",IF(Tableau6[[#This Row],[Score Domicile ]]&gt;Tableau6[[#This Row],[Score Extérieur]],4,IF(Tableau6[[#This Row],[Score Domicile ]]=Tableau6[[#This Row],[Score Extérieur]],2,1)))</f>
        <v/>
      </c>
      <c r="G60" s="31" t="str">
        <f>IF(Tableau6[[#This Row],[Score Extérieur]]="","",IF(Tableau6[[#This Row],[Score Extérieur]]&gt;Tableau6[[#This Row],[Score Domicile ]],4,IF(Tableau6[[#This Row],[Score Extérieur]]=Tableau6[[#This Row],[Score Domicile ]],2,1)))</f>
        <v/>
      </c>
      <c r="H60" s="29"/>
      <c r="I60" s="29"/>
      <c r="J60" s="29"/>
      <c r="K60" s="129" t="s">
        <v>58</v>
      </c>
      <c r="L60" s="129">
        <f>SUM(C17:C21)+SUM(D17:D21)</f>
        <v>31</v>
      </c>
      <c r="M60" s="29"/>
      <c r="N60" s="29"/>
      <c r="O60" s="29"/>
      <c r="P60" s="29"/>
      <c r="Q60" s="29"/>
      <c r="R60" s="29"/>
      <c r="S60" s="29"/>
    </row>
    <row r="61" spans="1:19" ht="17" thickBot="1" x14ac:dyDescent="0.25">
      <c r="A61" s="63">
        <v>11</v>
      </c>
      <c r="B61" s="65" t="s">
        <v>35</v>
      </c>
      <c r="C61" s="63"/>
      <c r="D61" s="63"/>
      <c r="E61" s="64" t="s">
        <v>36</v>
      </c>
      <c r="F61" s="63" t="str">
        <f>IF(Tableau6[[#This Row],[Score Domicile ]]="","",IF(Tableau6[[#This Row],[Score Domicile ]]&gt;Tableau6[[#This Row],[Score Extérieur]],4,IF(Tableau6[[#This Row],[Score Domicile ]]=Tableau6[[#This Row],[Score Extérieur]],2,1)))</f>
        <v/>
      </c>
      <c r="G61" s="63" t="str">
        <f>IF(Tableau6[[#This Row],[Score Extérieur]]="","",IF(Tableau6[[#This Row],[Score Extérieur]]&gt;Tableau6[[#This Row],[Score Domicile ]],4,IF(Tableau6[[#This Row],[Score Extérieur]]=Tableau6[[#This Row],[Score Domicile ]],2,1)))</f>
        <v/>
      </c>
      <c r="H61" s="29"/>
      <c r="I61" s="29"/>
      <c r="J61" s="29"/>
      <c r="K61" s="128" t="s">
        <v>59</v>
      </c>
      <c r="L61" s="128">
        <f>SUM(C22:C26,D22:D26)</f>
        <v>22</v>
      </c>
      <c r="M61" s="29"/>
      <c r="N61" s="29"/>
      <c r="O61" s="29"/>
      <c r="P61" s="29"/>
      <c r="Q61" s="29"/>
      <c r="R61" s="29"/>
      <c r="S61" s="29"/>
    </row>
    <row r="62" spans="1:19" ht="17" thickTop="1" x14ac:dyDescent="0.2">
      <c r="A62" s="72">
        <v>12</v>
      </c>
      <c r="B62" s="73" t="s">
        <v>33</v>
      </c>
      <c r="C62" s="72"/>
      <c r="D62" s="72"/>
      <c r="E62" s="84" t="s">
        <v>9</v>
      </c>
      <c r="F62" s="72" t="str">
        <f>IF(Tableau6[[#This Row],[Score Domicile ]]="","",IF(Tableau6[[#This Row],[Score Domicile ]]&gt;Tableau6[[#This Row],[Score Extérieur]],4,IF(Tableau6[[#This Row],[Score Domicile ]]=Tableau6[[#This Row],[Score Extérieur]],2,1)))</f>
        <v/>
      </c>
      <c r="G62" s="72" t="str">
        <f>IF(Tableau6[[#This Row],[Score Extérieur]]="","",IF(Tableau6[[#This Row],[Score Extérieur]]&gt;Tableau6[[#This Row],[Score Domicile ]],4,IF(Tableau6[[#This Row],[Score Extérieur]]=Tableau6[[#This Row],[Score Domicile ]],2,1)))</f>
        <v/>
      </c>
      <c r="H62" s="29"/>
      <c r="I62" s="29"/>
      <c r="J62" s="29"/>
      <c r="K62" s="129" t="s">
        <v>60</v>
      </c>
      <c r="L62" s="129">
        <f>SUM(C27:C31,D27:D31)</f>
        <v>13</v>
      </c>
      <c r="M62" s="29"/>
      <c r="N62" s="29"/>
      <c r="O62" s="29"/>
      <c r="P62" s="29"/>
      <c r="Q62" s="29"/>
      <c r="R62" s="29"/>
      <c r="S62" s="29"/>
    </row>
    <row r="63" spans="1:19" x14ac:dyDescent="0.2">
      <c r="A63" s="31">
        <v>12</v>
      </c>
      <c r="B63" s="46" t="s">
        <v>2</v>
      </c>
      <c r="C63" s="31"/>
      <c r="D63" s="31"/>
      <c r="E63" s="38" t="s">
        <v>5</v>
      </c>
      <c r="F63" s="31" t="str">
        <f>IF(Tableau6[[#This Row],[Score Domicile ]]="","",IF(Tableau6[[#This Row],[Score Domicile ]]&gt;Tableau6[[#This Row],[Score Extérieur]],4,IF(Tableau6[[#This Row],[Score Domicile ]]=Tableau6[[#This Row],[Score Extérieur]],2,1)))</f>
        <v/>
      </c>
      <c r="G63" s="31" t="str">
        <f>IF(Tableau6[[#This Row],[Score Extérieur]]="","",IF(Tableau6[[#This Row],[Score Extérieur]]&gt;Tableau6[[#This Row],[Score Domicile ]],4,IF(Tableau6[[#This Row],[Score Extérieur]]=Tableau6[[#This Row],[Score Domicile ]],2,1)))</f>
        <v/>
      </c>
      <c r="H63" s="29"/>
      <c r="I63" s="29"/>
      <c r="J63" s="29"/>
      <c r="K63" s="128" t="s">
        <v>61</v>
      </c>
      <c r="L63" s="128">
        <f>SUM(C32:C36,D32:D36)</f>
        <v>0</v>
      </c>
      <c r="M63" s="29"/>
      <c r="N63" s="29"/>
      <c r="O63" s="29"/>
      <c r="P63" s="29"/>
      <c r="Q63" s="29"/>
      <c r="R63" s="29"/>
      <c r="S63" s="29"/>
    </row>
    <row r="64" spans="1:19" x14ac:dyDescent="0.2">
      <c r="A64" s="31">
        <v>12</v>
      </c>
      <c r="B64" s="33" t="s">
        <v>34</v>
      </c>
      <c r="C64" s="31"/>
      <c r="D64" s="31"/>
      <c r="E64" s="60" t="s">
        <v>10</v>
      </c>
      <c r="F64" s="31" t="str">
        <f>IF(Tableau6[[#This Row],[Score Domicile ]]="","",IF(Tableau6[[#This Row],[Score Domicile ]]&gt;Tableau6[[#This Row],[Score Extérieur]],4,IF(Tableau6[[#This Row],[Score Domicile ]]=Tableau6[[#This Row],[Score Extérieur]],2,1)))</f>
        <v/>
      </c>
      <c r="G64" s="31" t="str">
        <f>IF(Tableau6[[#This Row],[Score Extérieur]]="","",IF(Tableau6[[#This Row],[Score Extérieur]]&gt;Tableau6[[#This Row],[Score Domicile ]],4,IF(Tableau6[[#This Row],[Score Extérieur]]=Tableau6[[#This Row],[Score Domicile ]],2,1)))</f>
        <v/>
      </c>
      <c r="H64" s="29"/>
      <c r="I64" s="29"/>
      <c r="J64" s="29"/>
      <c r="K64" s="129" t="s">
        <v>62</v>
      </c>
      <c r="L64" s="129">
        <f>SUM(C37:C41,D37:D41)</f>
        <v>0</v>
      </c>
      <c r="M64" s="29"/>
      <c r="N64" s="29"/>
      <c r="O64" s="29"/>
      <c r="P64" s="29"/>
      <c r="Q64" s="29"/>
      <c r="R64" s="29"/>
      <c r="S64" s="29"/>
    </row>
    <row r="65" spans="1:19" x14ac:dyDescent="0.2">
      <c r="A65" s="31">
        <v>12</v>
      </c>
      <c r="B65" s="68" t="s">
        <v>36</v>
      </c>
      <c r="C65" s="31"/>
      <c r="D65" s="31"/>
      <c r="E65" s="37" t="s">
        <v>4</v>
      </c>
      <c r="F65" s="31" t="str">
        <f>IF(Tableau6[[#This Row],[Score Domicile ]]="","",IF(Tableau6[[#This Row],[Score Domicile ]]&gt;Tableau6[[#This Row],[Score Extérieur]],4,IF(Tableau6[[#This Row],[Score Domicile ]]=Tableau6[[#This Row],[Score Extérieur]],2,1)))</f>
        <v/>
      </c>
      <c r="G65" s="31" t="str">
        <f>IF(Tableau6[[#This Row],[Score Extérieur]]="","",IF(Tableau6[[#This Row],[Score Extérieur]]&gt;Tableau6[[#This Row],[Score Domicile ]],4,IF(Tableau6[[#This Row],[Score Extérieur]]=Tableau6[[#This Row],[Score Domicile ]],2,1)))</f>
        <v/>
      </c>
      <c r="H65" s="29"/>
      <c r="I65" s="29"/>
      <c r="J65" s="29"/>
      <c r="K65" s="128" t="s">
        <v>63</v>
      </c>
      <c r="L65" s="128">
        <f>SUM(C42:C46,D42:D46)</f>
        <v>0</v>
      </c>
      <c r="M65" s="29"/>
      <c r="N65" s="29"/>
      <c r="O65" s="29"/>
      <c r="P65" s="29"/>
      <c r="Q65" s="29"/>
      <c r="R65" s="29"/>
      <c r="S65" s="29"/>
    </row>
    <row r="66" spans="1:19" ht="17" thickBot="1" x14ac:dyDescent="0.25">
      <c r="A66" s="63">
        <v>12</v>
      </c>
      <c r="B66" s="69" t="s">
        <v>8</v>
      </c>
      <c r="C66" s="63"/>
      <c r="D66" s="63"/>
      <c r="E66" s="65" t="s">
        <v>35</v>
      </c>
      <c r="F66" s="63" t="str">
        <f>IF(Tableau6[[#This Row],[Score Domicile ]]="","",IF(Tableau6[[#This Row],[Score Domicile ]]&gt;Tableau6[[#This Row],[Score Extérieur]],4,IF(Tableau6[[#This Row],[Score Domicile ]]=Tableau6[[#This Row],[Score Extérieur]],2,1)))</f>
        <v/>
      </c>
      <c r="G66" s="63" t="str">
        <f>IF(Tableau6[[#This Row],[Score Extérieur]]="","",IF(Tableau6[[#This Row],[Score Extérieur]]&gt;Tableau6[[#This Row],[Score Domicile ]],4,IF(Tableau6[[#This Row],[Score Extérieur]]=Tableau6[[#This Row],[Score Domicile ]],2,1)))</f>
        <v/>
      </c>
      <c r="H66" s="29"/>
      <c r="I66" s="29"/>
      <c r="J66" s="29"/>
      <c r="K66" s="129" t="s">
        <v>64</v>
      </c>
      <c r="L66" s="129">
        <f>SUM(C47:C51,D47:D51)</f>
        <v>0</v>
      </c>
      <c r="M66" s="29"/>
      <c r="N66" s="29"/>
      <c r="O66" s="29"/>
      <c r="P66" s="29"/>
      <c r="Q66" s="29"/>
      <c r="R66" s="29"/>
      <c r="S66" s="29"/>
    </row>
    <row r="67" spans="1:19" ht="17" thickTop="1" x14ac:dyDescent="0.2">
      <c r="A67" s="72">
        <v>13</v>
      </c>
      <c r="B67" s="85" t="s">
        <v>2</v>
      </c>
      <c r="C67" s="72"/>
      <c r="D67" s="72"/>
      <c r="E67" s="73" t="s">
        <v>33</v>
      </c>
      <c r="F67" s="72" t="str">
        <f>IF(Tableau6[[#This Row],[Score Domicile ]]="","",IF(Tableau6[[#This Row],[Score Domicile ]]&gt;Tableau6[[#This Row],[Score Extérieur]],4,IF(Tableau6[[#This Row],[Score Domicile ]]=Tableau6[[#This Row],[Score Extérieur]],2,1)))</f>
        <v/>
      </c>
      <c r="G67" s="72" t="str">
        <f>IF(Tableau6[[#This Row],[Score Extérieur]]="","",IF(Tableau6[[#This Row],[Score Extérieur]]&gt;Tableau6[[#This Row],[Score Domicile ]],4,IF(Tableau6[[#This Row],[Score Extérieur]]=Tableau6[[#This Row],[Score Domicile ]],2,1)))</f>
        <v/>
      </c>
      <c r="H67" s="29"/>
      <c r="I67" s="29"/>
      <c r="J67" s="29"/>
      <c r="K67" s="128" t="s">
        <v>65</v>
      </c>
      <c r="L67" s="128">
        <f>SUM(C52:C56,D52:D56)</f>
        <v>0</v>
      </c>
      <c r="M67" s="29"/>
      <c r="N67" s="29"/>
      <c r="O67" s="29"/>
      <c r="P67" s="29"/>
      <c r="Q67" s="29"/>
      <c r="R67" s="29"/>
      <c r="S67" s="29"/>
    </row>
    <row r="68" spans="1:19" x14ac:dyDescent="0.2">
      <c r="A68" s="31">
        <v>13</v>
      </c>
      <c r="B68" s="60" t="s">
        <v>10</v>
      </c>
      <c r="C68" s="31"/>
      <c r="D68" s="31"/>
      <c r="E68" s="41" t="s">
        <v>9</v>
      </c>
      <c r="F68" s="31" t="str">
        <f>IF(Tableau6[[#This Row],[Score Domicile ]]="","",IF(Tableau6[[#This Row],[Score Domicile ]]&gt;Tableau6[[#This Row],[Score Extérieur]],4,IF(Tableau6[[#This Row],[Score Domicile ]]=Tableau6[[#This Row],[Score Extérieur]],2,1)))</f>
        <v/>
      </c>
      <c r="G68" s="31" t="str">
        <f>IF(Tableau6[[#This Row],[Score Extérieur]]="","",IF(Tableau6[[#This Row],[Score Extérieur]]&gt;Tableau6[[#This Row],[Score Domicile ]],4,IF(Tableau6[[#This Row],[Score Extérieur]]=Tableau6[[#This Row],[Score Domicile ]],2,1)))</f>
        <v/>
      </c>
      <c r="H68" s="29"/>
      <c r="I68" s="29"/>
      <c r="J68" s="29"/>
      <c r="K68" s="129" t="s">
        <v>66</v>
      </c>
      <c r="L68" s="129">
        <f>SUM(C57:C61,D57:D61)</f>
        <v>0</v>
      </c>
      <c r="M68" s="29"/>
      <c r="N68" s="29"/>
      <c r="O68" s="29"/>
      <c r="P68" s="29"/>
      <c r="Q68" s="29"/>
      <c r="R68" s="29"/>
      <c r="S68" s="29"/>
    </row>
    <row r="69" spans="1:19" x14ac:dyDescent="0.2">
      <c r="A69" s="31">
        <v>13</v>
      </c>
      <c r="B69" s="38" t="s">
        <v>5</v>
      </c>
      <c r="C69" s="31"/>
      <c r="D69" s="31"/>
      <c r="E69" s="68" t="s">
        <v>36</v>
      </c>
      <c r="F69" s="31" t="str">
        <f>IF(Tableau6[[#This Row],[Score Domicile ]]="","",IF(Tableau6[[#This Row],[Score Domicile ]]&gt;Tableau6[[#This Row],[Score Extérieur]],4,IF(Tableau6[[#This Row],[Score Domicile ]]=Tableau6[[#This Row],[Score Extérieur]],2,1)))</f>
        <v/>
      </c>
      <c r="G69" s="31" t="str">
        <f>IF(Tableau6[[#This Row],[Score Extérieur]]="","",IF(Tableau6[[#This Row],[Score Extérieur]]&gt;Tableau6[[#This Row],[Score Domicile ]],4,IF(Tableau6[[#This Row],[Score Extérieur]]=Tableau6[[#This Row],[Score Domicile ]],2,1)))</f>
        <v/>
      </c>
      <c r="H69" s="29"/>
      <c r="I69" s="29"/>
      <c r="J69" s="29"/>
      <c r="K69" s="128" t="s">
        <v>67</v>
      </c>
      <c r="L69" s="128" cm="1">
        <f t="array" ref="L69">SUM(C62:C66=D62:D66)</f>
        <v>0</v>
      </c>
      <c r="M69" s="29"/>
      <c r="N69" s="29"/>
      <c r="O69" s="29"/>
      <c r="P69" s="29"/>
      <c r="Q69" s="29"/>
      <c r="R69" s="29"/>
      <c r="S69" s="29"/>
    </row>
    <row r="70" spans="1:19" x14ac:dyDescent="0.2">
      <c r="A70" s="31">
        <v>13</v>
      </c>
      <c r="B70" s="45" t="s">
        <v>35</v>
      </c>
      <c r="C70" s="31"/>
      <c r="D70" s="31"/>
      <c r="E70" s="33" t="s">
        <v>34</v>
      </c>
      <c r="F70" s="31" t="str">
        <f>IF(Tableau6[[#This Row],[Score Domicile ]]="","",IF(Tableau6[[#This Row],[Score Domicile ]]&gt;Tableau6[[#This Row],[Score Extérieur]],4,IF(Tableau6[[#This Row],[Score Domicile ]]=Tableau6[[#This Row],[Score Extérieur]],2,1)))</f>
        <v/>
      </c>
      <c r="G70" s="31" t="str">
        <f>IF(Tableau6[[#This Row],[Score Extérieur]]="","",IF(Tableau6[[#This Row],[Score Extérieur]]&gt;Tableau6[[#This Row],[Score Domicile ]],4,IF(Tableau6[[#This Row],[Score Extérieur]]=Tableau6[[#This Row],[Score Domicile ]],2,1)))</f>
        <v/>
      </c>
      <c r="H70" s="29"/>
      <c r="I70" s="29"/>
      <c r="J70" s="29"/>
      <c r="K70" s="129" t="s">
        <v>68</v>
      </c>
      <c r="L70" s="129">
        <f>(SUM(C67:C71,D67:D71))</f>
        <v>0</v>
      </c>
      <c r="M70" s="29"/>
      <c r="N70" s="29"/>
      <c r="O70" s="29"/>
      <c r="P70" s="29"/>
      <c r="Q70" s="29"/>
      <c r="R70" s="29"/>
      <c r="S70" s="29"/>
    </row>
    <row r="71" spans="1:19" ht="17" thickBot="1" x14ac:dyDescent="0.25">
      <c r="A71" s="63">
        <v>13</v>
      </c>
      <c r="B71" s="70" t="s">
        <v>4</v>
      </c>
      <c r="C71" s="63"/>
      <c r="D71" s="63"/>
      <c r="E71" s="69" t="s">
        <v>8</v>
      </c>
      <c r="F71" s="63" t="str">
        <f>IF(Tableau6[[#This Row],[Score Domicile ]]="","",IF(Tableau6[[#This Row],[Score Domicile ]]&gt;Tableau6[[#This Row],[Score Extérieur]],4,IF(Tableau6[[#This Row],[Score Domicile ]]=Tableau6[[#This Row],[Score Extérieur]],2,1)))</f>
        <v/>
      </c>
      <c r="G71" s="63" t="str">
        <f>IF(Tableau6[[#This Row],[Score Extérieur]]="","",IF(Tableau6[[#This Row],[Score Extérieur]]&gt;Tableau6[[#This Row],[Score Domicile ]],4,IF(Tableau6[[#This Row],[Score Extérieur]]=Tableau6[[#This Row],[Score Domicile ]],2,1)))</f>
        <v/>
      </c>
      <c r="H71" s="29"/>
      <c r="I71" s="29"/>
      <c r="J71" s="29"/>
      <c r="K71" s="128" t="s">
        <v>69</v>
      </c>
      <c r="L71" s="128">
        <f>SUM(C72:C76,D72:D76)</f>
        <v>0</v>
      </c>
      <c r="M71" s="29"/>
      <c r="N71" s="29"/>
      <c r="O71" s="29"/>
      <c r="P71" s="29"/>
      <c r="Q71" s="29"/>
      <c r="R71" s="29"/>
      <c r="S71" s="29"/>
    </row>
    <row r="72" spans="1:19" ht="17" thickTop="1" x14ac:dyDescent="0.2">
      <c r="A72" s="72">
        <v>14</v>
      </c>
      <c r="B72" s="73" t="s">
        <v>33</v>
      </c>
      <c r="C72" s="72"/>
      <c r="D72" s="72"/>
      <c r="E72" s="86" t="s">
        <v>10</v>
      </c>
      <c r="F72" s="72" t="str">
        <f>IF(Tableau6[[#This Row],[Score Domicile ]]="","",IF(Tableau6[[#This Row],[Score Domicile ]]&gt;Tableau6[[#This Row],[Score Extérieur]],4,IF(Tableau6[[#This Row],[Score Domicile ]]=Tableau6[[#This Row],[Score Extérieur]],2,1)))</f>
        <v/>
      </c>
      <c r="G72" s="72" t="str">
        <f>IF(Tableau6[[#This Row],[Score Extérieur]]="","",IF(Tableau6[[#This Row],[Score Extérieur]]&gt;Tableau6[[#This Row],[Score Domicile ]],4,IF(Tableau6[[#This Row],[Score Extérieur]]=Tableau6[[#This Row],[Score Domicile ]],2,1)))</f>
        <v/>
      </c>
      <c r="H72" s="29"/>
      <c r="I72" s="29"/>
      <c r="J72" s="29"/>
      <c r="K72" s="129" t="s">
        <v>70</v>
      </c>
      <c r="L72" s="129">
        <f>SUM(C77:C81,D77:D81)</f>
        <v>0</v>
      </c>
      <c r="M72" s="29"/>
      <c r="N72" s="29"/>
      <c r="O72" s="29"/>
      <c r="P72" s="29"/>
      <c r="Q72" s="29"/>
      <c r="R72" s="29"/>
      <c r="S72" s="29"/>
    </row>
    <row r="73" spans="1:19" x14ac:dyDescent="0.2">
      <c r="A73" s="31">
        <v>14</v>
      </c>
      <c r="B73" s="68" t="s">
        <v>36</v>
      </c>
      <c r="C73" s="31"/>
      <c r="D73" s="31"/>
      <c r="E73" s="46" t="s">
        <v>2</v>
      </c>
      <c r="F73" s="31" t="str">
        <f>IF(Tableau6[[#This Row],[Score Domicile ]]="","",IF(Tableau6[[#This Row],[Score Domicile ]]&gt;Tableau6[[#This Row],[Score Extérieur]],4,IF(Tableau6[[#This Row],[Score Domicile ]]=Tableau6[[#This Row],[Score Extérieur]],2,1)))</f>
        <v/>
      </c>
      <c r="G73" s="31" t="str">
        <f>IF(Tableau6[[#This Row],[Score Extérieur]]="","",IF(Tableau6[[#This Row],[Score Extérieur]]&gt;Tableau6[[#This Row],[Score Domicile ]],4,IF(Tableau6[[#This Row],[Score Extérieur]]=Tableau6[[#This Row],[Score Domicile ]],2,1)))</f>
        <v/>
      </c>
      <c r="H73" s="29"/>
      <c r="I73" s="29"/>
      <c r="J73" s="29"/>
      <c r="K73" s="128" t="s">
        <v>71</v>
      </c>
      <c r="L73" s="128">
        <f>SUM(C82:C86,D82:D86)</f>
        <v>0</v>
      </c>
      <c r="M73" s="29"/>
      <c r="N73" s="29"/>
      <c r="O73" s="29"/>
      <c r="P73" s="29"/>
      <c r="Q73" s="29"/>
      <c r="R73" s="29"/>
      <c r="S73" s="29"/>
    </row>
    <row r="74" spans="1:19" x14ac:dyDescent="0.2">
      <c r="A74" s="31">
        <v>14</v>
      </c>
      <c r="B74" s="41" t="s">
        <v>9</v>
      </c>
      <c r="C74" s="31"/>
      <c r="D74" s="31"/>
      <c r="E74" s="45" t="s">
        <v>35</v>
      </c>
      <c r="F74" s="31" t="str">
        <f>IF(Tableau6[[#This Row],[Score Domicile ]]="","",IF(Tableau6[[#This Row],[Score Domicile ]]&gt;Tableau6[[#This Row],[Score Extérieur]],4,IF(Tableau6[[#This Row],[Score Domicile ]]=Tableau6[[#This Row],[Score Extérieur]],2,1)))</f>
        <v/>
      </c>
      <c r="G74" s="31" t="str">
        <f>IF(Tableau6[[#This Row],[Score Extérieur]]="","",IF(Tableau6[[#This Row],[Score Extérieur]]&gt;Tableau6[[#This Row],[Score Domicile ]],4,IF(Tableau6[[#This Row],[Score Extérieur]]=Tableau6[[#This Row],[Score Domicile ]],2,1)))</f>
        <v/>
      </c>
      <c r="H74" s="29"/>
      <c r="I74" s="29"/>
      <c r="J74" s="29"/>
      <c r="K74" s="129" t="s">
        <v>72</v>
      </c>
      <c r="L74" s="129">
        <f>SUM(C87:C91,D87:D91)</f>
        <v>0</v>
      </c>
      <c r="M74" s="29"/>
      <c r="N74" s="29"/>
      <c r="O74" s="29"/>
      <c r="P74" s="29"/>
      <c r="Q74" s="29"/>
      <c r="R74" s="29"/>
      <c r="S74" s="29"/>
    </row>
    <row r="75" spans="1:19" x14ac:dyDescent="0.2">
      <c r="A75" s="31">
        <v>14</v>
      </c>
      <c r="B75" s="42" t="s">
        <v>8</v>
      </c>
      <c r="C75" s="31"/>
      <c r="D75" s="31"/>
      <c r="E75" s="38" t="s">
        <v>5</v>
      </c>
      <c r="F75" s="31" t="str">
        <f>IF(Tableau6[[#This Row],[Score Domicile ]]="","",IF(Tableau6[[#This Row],[Score Domicile ]]&gt;Tableau6[[#This Row],[Score Extérieur]],4,IF(Tableau6[[#This Row],[Score Domicile ]]=Tableau6[[#This Row],[Score Extérieur]],2,1)))</f>
        <v/>
      </c>
      <c r="G75" s="31" t="str">
        <f>IF(Tableau6[[#This Row],[Score Extérieur]]="","",IF(Tableau6[[#This Row],[Score Extérieur]]&gt;Tableau6[[#This Row],[Score Domicile ]],4,IF(Tableau6[[#This Row],[Score Extérieur]]=Tableau6[[#This Row],[Score Domicile ]],2,1)))</f>
        <v/>
      </c>
      <c r="H75" s="29"/>
      <c r="I75" s="29"/>
      <c r="J75" s="29"/>
      <c r="K75" s="128" t="s">
        <v>73</v>
      </c>
      <c r="L75" s="128">
        <f>SUM(C92:C96,D92:D96)</f>
        <v>0</v>
      </c>
      <c r="M75" s="29"/>
      <c r="N75" s="29"/>
      <c r="O75" s="29"/>
      <c r="P75" s="29"/>
      <c r="Q75" s="29"/>
      <c r="R75" s="29"/>
      <c r="S75" s="29"/>
    </row>
    <row r="76" spans="1:19" ht="17" thickBot="1" x14ac:dyDescent="0.25">
      <c r="A76" s="63">
        <v>14</v>
      </c>
      <c r="B76" s="71" t="s">
        <v>34</v>
      </c>
      <c r="C76" s="63"/>
      <c r="D76" s="63"/>
      <c r="E76" s="70" t="s">
        <v>4</v>
      </c>
      <c r="F76" s="63" t="str">
        <f>IF(Tableau6[[#This Row],[Score Domicile ]]="","",IF(Tableau6[[#This Row],[Score Domicile ]]&gt;Tableau6[[#This Row],[Score Extérieur]],4,IF(Tableau6[[#This Row],[Score Domicile ]]=Tableau6[[#This Row],[Score Extérieur]],2,1)))</f>
        <v/>
      </c>
      <c r="G76" s="63" t="str">
        <f>IF(Tableau6[[#This Row],[Score Extérieur]]="","",IF(Tableau6[[#This Row],[Score Extérieur]]&gt;Tableau6[[#This Row],[Score Domicile ]],4,IF(Tableau6[[#This Row],[Score Extérieur]]=Tableau6[[#This Row],[Score Domicile ]],2,1)))</f>
        <v/>
      </c>
      <c r="H76" s="29"/>
      <c r="I76" s="29"/>
      <c r="J76" s="29"/>
      <c r="K76" s="130" t="s">
        <v>74</v>
      </c>
      <c r="L76" s="134">
        <f>SUM(L58:L75)</f>
        <v>105</v>
      </c>
      <c r="M76" s="29"/>
      <c r="N76" s="29"/>
      <c r="O76" s="29"/>
      <c r="P76" s="29"/>
      <c r="Q76" s="29"/>
      <c r="R76" s="29"/>
      <c r="S76" s="29"/>
    </row>
    <row r="77" spans="1:19" ht="17" thickTop="1" x14ac:dyDescent="0.2">
      <c r="A77" s="72">
        <v>15</v>
      </c>
      <c r="B77" s="74" t="s">
        <v>36</v>
      </c>
      <c r="C77" s="72"/>
      <c r="D77" s="72"/>
      <c r="E77" s="73" t="s">
        <v>33</v>
      </c>
      <c r="F77" s="72" t="str">
        <f>IF(Tableau6[[#This Row],[Score Domicile ]]="","",IF(Tableau6[[#This Row],[Score Domicile ]]&gt;Tableau6[[#This Row],[Score Extérieur]],4,IF(Tableau6[[#This Row],[Score Domicile ]]=Tableau6[[#This Row],[Score Extérieur]],2,1)))</f>
        <v/>
      </c>
      <c r="G77" s="72" t="str">
        <f>IF(Tableau6[[#This Row],[Score Extérieur]]="","",IF(Tableau6[[#This Row],[Score Extérieur]]&gt;Tableau6[[#This Row],[Score Domicile ]],4,IF(Tableau6[[#This Row],[Score Extérieur]]=Tableau6[[#This Row],[Score Domicile ]],2,1)))</f>
        <v/>
      </c>
      <c r="H77" s="29"/>
      <c r="I77" s="29"/>
      <c r="J77" s="29"/>
      <c r="K77" s="131"/>
      <c r="L77" s="135"/>
      <c r="M77" s="29"/>
      <c r="N77" s="29"/>
      <c r="O77" s="29"/>
      <c r="P77" s="29"/>
      <c r="Q77" s="29"/>
      <c r="R77" s="29"/>
      <c r="S77" s="29"/>
    </row>
    <row r="78" spans="1:19" x14ac:dyDescent="0.2">
      <c r="A78" s="31">
        <v>15</v>
      </c>
      <c r="B78" s="45" t="s">
        <v>35</v>
      </c>
      <c r="C78" s="31"/>
      <c r="D78" s="31"/>
      <c r="E78" s="60" t="s">
        <v>10</v>
      </c>
      <c r="F78" s="31" t="str">
        <f>IF(Tableau6[[#This Row],[Score Domicile ]]="","",IF(Tableau6[[#This Row],[Score Domicile ]]&gt;Tableau6[[#This Row],[Score Extérieur]],4,IF(Tableau6[[#This Row],[Score Domicile ]]=Tableau6[[#This Row],[Score Extérieur]],2,1)))</f>
        <v/>
      </c>
      <c r="G78" s="31" t="str">
        <f>IF(Tableau6[[#This Row],[Score Extérieur]]="","",IF(Tableau6[[#This Row],[Score Extérieur]]&gt;Tableau6[[#This Row],[Score Domicile ]],4,IF(Tableau6[[#This Row],[Score Extérieur]]=Tableau6[[#This Row],[Score Domicile ]],2,1)))</f>
        <v/>
      </c>
      <c r="H78" s="29"/>
      <c r="I78" s="29"/>
      <c r="J78" s="29"/>
      <c r="K78" s="132" t="s">
        <v>75</v>
      </c>
      <c r="L78" s="134">
        <f>L76/25</f>
        <v>4.2</v>
      </c>
      <c r="M78" s="29"/>
      <c r="N78" s="29"/>
      <c r="O78" s="29"/>
      <c r="P78" s="29"/>
      <c r="Q78" s="29"/>
      <c r="R78" s="29"/>
      <c r="S78" s="29"/>
    </row>
    <row r="79" spans="1:19" x14ac:dyDescent="0.2">
      <c r="A79" s="31">
        <v>15</v>
      </c>
      <c r="B79" s="46" t="s">
        <v>2</v>
      </c>
      <c r="C79" s="31"/>
      <c r="D79" s="31"/>
      <c r="E79" s="42" t="s">
        <v>8</v>
      </c>
      <c r="F79" s="31" t="str">
        <f>IF(Tableau6[[#This Row],[Score Domicile ]]="","",IF(Tableau6[[#This Row],[Score Domicile ]]&gt;Tableau6[[#This Row],[Score Extérieur]],4,IF(Tableau6[[#This Row],[Score Domicile ]]=Tableau6[[#This Row],[Score Extérieur]],2,1)))</f>
        <v/>
      </c>
      <c r="G79" s="31" t="str">
        <f>IF(Tableau6[[#This Row],[Score Extérieur]]="","",IF(Tableau6[[#This Row],[Score Extérieur]]&gt;Tableau6[[#This Row],[Score Domicile ]],4,IF(Tableau6[[#This Row],[Score Extérieur]]=Tableau6[[#This Row],[Score Domicile ]],2,1)))</f>
        <v/>
      </c>
      <c r="H79" s="29"/>
      <c r="I79" s="29"/>
      <c r="J79" s="29"/>
      <c r="K79" s="133"/>
      <c r="L79" s="135"/>
      <c r="M79" s="29"/>
      <c r="N79" s="29"/>
      <c r="O79" s="29"/>
      <c r="P79" s="29"/>
      <c r="Q79" s="29"/>
      <c r="R79" s="29"/>
      <c r="S79" s="29"/>
    </row>
    <row r="80" spans="1:19" x14ac:dyDescent="0.2">
      <c r="A80" s="31">
        <v>15</v>
      </c>
      <c r="B80" s="37" t="s">
        <v>4</v>
      </c>
      <c r="C80" s="31"/>
      <c r="D80" s="31"/>
      <c r="E80" s="41" t="s">
        <v>9</v>
      </c>
      <c r="F80" s="31" t="str">
        <f>IF(Tableau6[[#This Row],[Score Domicile ]]="","",IF(Tableau6[[#This Row],[Score Domicile ]]&gt;Tableau6[[#This Row],[Score Extérieur]],4,IF(Tableau6[[#This Row],[Score Domicile ]]=Tableau6[[#This Row],[Score Extérieur]],2,1)))</f>
        <v/>
      </c>
      <c r="G80" s="31" t="str">
        <f>IF(Tableau6[[#This Row],[Score Extérieur]]="","",IF(Tableau6[[#This Row],[Score Extérieur]]&gt;Tableau6[[#This Row],[Score Domicile ]],4,IF(Tableau6[[#This Row],[Score Extérieur]]=Tableau6[[#This Row],[Score Domicile ]],2,1)))</f>
        <v/>
      </c>
      <c r="H80" s="29"/>
      <c r="I80" s="29"/>
      <c r="J80" s="29"/>
      <c r="K80" s="29"/>
      <c r="L80" s="29"/>
      <c r="M80" s="29"/>
      <c r="N80" s="29"/>
      <c r="O80" s="29"/>
      <c r="P80" s="29"/>
      <c r="Q80" s="29"/>
      <c r="R80" s="29"/>
      <c r="S80" s="29"/>
    </row>
    <row r="81" spans="1:19" ht="17" thickBot="1" x14ac:dyDescent="0.25">
      <c r="A81" s="63">
        <v>15</v>
      </c>
      <c r="B81" s="75" t="s">
        <v>5</v>
      </c>
      <c r="C81" s="63"/>
      <c r="D81" s="63"/>
      <c r="E81" s="71" t="s">
        <v>34</v>
      </c>
      <c r="F81" s="63" t="str">
        <f>IF(Tableau6[[#This Row],[Score Domicile ]]="","",IF(Tableau6[[#This Row],[Score Domicile ]]&gt;Tableau6[[#This Row],[Score Extérieur]],4,IF(Tableau6[[#This Row],[Score Domicile ]]=Tableau6[[#This Row],[Score Extérieur]],2,1)))</f>
        <v/>
      </c>
      <c r="G81" s="63" t="str">
        <f>IF(Tableau6[[#This Row],[Score Extérieur]]="","",IF(Tableau6[[#This Row],[Score Extérieur]]&gt;Tableau6[[#This Row],[Score Domicile ]],4,IF(Tableau6[[#This Row],[Score Extérieur]]=Tableau6[[#This Row],[Score Domicile ]],2,1)))</f>
        <v/>
      </c>
      <c r="H81" s="29"/>
      <c r="I81" s="29"/>
      <c r="J81" s="29"/>
      <c r="K81" s="29"/>
      <c r="L81" s="29"/>
      <c r="M81" s="29"/>
      <c r="N81" s="29"/>
      <c r="O81" s="29"/>
      <c r="P81" s="29"/>
      <c r="Q81" s="29"/>
      <c r="R81" s="29"/>
      <c r="S81" s="29"/>
    </row>
    <row r="82" spans="1:19" ht="17" thickTop="1" x14ac:dyDescent="0.2">
      <c r="A82" s="72">
        <v>16</v>
      </c>
      <c r="B82" s="73" t="s">
        <v>33</v>
      </c>
      <c r="C82" s="72"/>
      <c r="D82" s="72"/>
      <c r="E82" s="76" t="s">
        <v>35</v>
      </c>
      <c r="F82" s="72" t="str">
        <f>IF(Tableau6[[#This Row],[Score Domicile ]]="","",IF(Tableau6[[#This Row],[Score Domicile ]]&gt;Tableau6[[#This Row],[Score Extérieur]],4,IF(Tableau6[[#This Row],[Score Domicile ]]=Tableau6[[#This Row],[Score Extérieur]],2,1)))</f>
        <v/>
      </c>
      <c r="G82" s="72" t="str">
        <f>IF(Tableau6[[#This Row],[Score Extérieur]]="","",IF(Tableau6[[#This Row],[Score Extérieur]]&gt;Tableau6[[#This Row],[Score Domicile ]],4,IF(Tableau6[[#This Row],[Score Extérieur]]=Tableau6[[#This Row],[Score Domicile ]],2,1)))</f>
        <v/>
      </c>
      <c r="H82" s="29"/>
      <c r="I82" s="29"/>
      <c r="J82" s="29"/>
      <c r="K82" s="29"/>
      <c r="L82" s="29"/>
      <c r="M82" s="29"/>
      <c r="N82" s="29"/>
      <c r="O82" s="29"/>
      <c r="P82" s="29"/>
      <c r="Q82" s="29"/>
      <c r="R82" s="29"/>
      <c r="S82" s="29"/>
    </row>
    <row r="83" spans="1:19" x14ac:dyDescent="0.2">
      <c r="A83" s="31">
        <v>16</v>
      </c>
      <c r="B83" s="42" t="s">
        <v>8</v>
      </c>
      <c r="C83" s="31"/>
      <c r="D83" s="31"/>
      <c r="E83" s="68" t="s">
        <v>36</v>
      </c>
      <c r="F83" s="31" t="str">
        <f>IF(Tableau6[[#This Row],[Score Domicile ]]="","",IF(Tableau6[[#This Row],[Score Domicile ]]&gt;Tableau6[[#This Row],[Score Extérieur]],4,IF(Tableau6[[#This Row],[Score Domicile ]]=Tableau6[[#This Row],[Score Extérieur]],2,1)))</f>
        <v/>
      </c>
      <c r="G83" s="31" t="str">
        <f>IF(Tableau6[[#This Row],[Score Extérieur]]="","",IF(Tableau6[[#This Row],[Score Extérieur]]&gt;Tableau6[[#This Row],[Score Domicile ]],4,IF(Tableau6[[#This Row],[Score Extérieur]]=Tableau6[[#This Row],[Score Domicile ]],2,1)))</f>
        <v/>
      </c>
      <c r="H83" s="29"/>
      <c r="I83" s="29"/>
      <c r="J83" s="29"/>
      <c r="K83" s="29"/>
      <c r="L83" s="29"/>
      <c r="M83" s="29"/>
      <c r="N83" s="29"/>
      <c r="O83" s="29"/>
      <c r="P83" s="29"/>
      <c r="Q83" s="29"/>
      <c r="R83" s="29"/>
      <c r="S83" s="29"/>
    </row>
    <row r="84" spans="1:19" x14ac:dyDescent="0.2">
      <c r="A84" s="31">
        <v>16</v>
      </c>
      <c r="B84" s="60" t="s">
        <v>10</v>
      </c>
      <c r="C84" s="31"/>
      <c r="D84" s="31"/>
      <c r="E84" s="37" t="s">
        <v>4</v>
      </c>
      <c r="F84" s="31" t="str">
        <f>IF(Tableau6[[#This Row],[Score Domicile ]]="","",IF(Tableau6[[#This Row],[Score Domicile ]]&gt;Tableau6[[#This Row],[Score Extérieur]],4,IF(Tableau6[[#This Row],[Score Domicile ]]=Tableau6[[#This Row],[Score Extérieur]],2,1)))</f>
        <v/>
      </c>
      <c r="G84" s="31" t="str">
        <f>IF(Tableau6[[#This Row],[Score Extérieur]]="","",IF(Tableau6[[#This Row],[Score Extérieur]]&gt;Tableau6[[#This Row],[Score Domicile ]],4,IF(Tableau6[[#This Row],[Score Extérieur]]=Tableau6[[#This Row],[Score Domicile ]],2,1)))</f>
        <v/>
      </c>
      <c r="H84" s="29"/>
      <c r="I84" s="29"/>
      <c r="J84" s="29"/>
      <c r="K84" s="29"/>
      <c r="L84" s="29"/>
      <c r="M84" s="29"/>
      <c r="N84" s="29"/>
      <c r="O84" s="29"/>
      <c r="P84" s="29"/>
      <c r="Q84" s="29"/>
      <c r="R84" s="29"/>
      <c r="S84" s="29"/>
    </row>
    <row r="85" spans="1:19" x14ac:dyDescent="0.2">
      <c r="A85" s="31">
        <v>16</v>
      </c>
      <c r="B85" s="33" t="s">
        <v>34</v>
      </c>
      <c r="C85" s="31"/>
      <c r="D85" s="31"/>
      <c r="E85" s="46" t="s">
        <v>2</v>
      </c>
      <c r="F85" s="31" t="str">
        <f>IF(Tableau6[[#This Row],[Score Domicile ]]="","",IF(Tableau6[[#This Row],[Score Domicile ]]&gt;Tableau6[[#This Row],[Score Extérieur]],4,IF(Tableau6[[#This Row],[Score Domicile ]]=Tableau6[[#This Row],[Score Extérieur]],2,1)))</f>
        <v/>
      </c>
      <c r="G85" s="31" t="str">
        <f>IF(Tableau6[[#This Row],[Score Extérieur]]="","",IF(Tableau6[[#This Row],[Score Extérieur]]&gt;Tableau6[[#This Row],[Score Domicile ]],4,IF(Tableau6[[#This Row],[Score Extérieur]]=Tableau6[[#This Row],[Score Domicile ]],2,1)))</f>
        <v/>
      </c>
      <c r="H85" s="29"/>
      <c r="I85" s="29"/>
      <c r="J85" s="29"/>
      <c r="K85" s="29"/>
      <c r="L85" s="29"/>
      <c r="M85" s="29"/>
      <c r="N85" s="29"/>
      <c r="O85" s="29"/>
      <c r="P85" s="29"/>
      <c r="Q85" s="29"/>
      <c r="R85" s="29"/>
      <c r="S85" s="29"/>
    </row>
    <row r="86" spans="1:19" ht="17" thickBot="1" x14ac:dyDescent="0.25">
      <c r="A86" s="63">
        <v>16</v>
      </c>
      <c r="B86" s="77" t="s">
        <v>9</v>
      </c>
      <c r="C86" s="63"/>
      <c r="D86" s="63"/>
      <c r="E86" s="75" t="s">
        <v>5</v>
      </c>
      <c r="F86" s="63" t="str">
        <f>IF(Tableau6[[#This Row],[Score Domicile ]]="","",IF(Tableau6[[#This Row],[Score Domicile ]]&gt;Tableau6[[#This Row],[Score Extérieur]],4,IF(Tableau6[[#This Row],[Score Domicile ]]=Tableau6[[#This Row],[Score Extérieur]],2,1)))</f>
        <v/>
      </c>
      <c r="G86" s="63" t="str">
        <f>IF(Tableau6[[#This Row],[Score Extérieur]]="","",IF(Tableau6[[#This Row],[Score Extérieur]]&gt;Tableau6[[#This Row],[Score Domicile ]],4,IF(Tableau6[[#This Row],[Score Extérieur]]=Tableau6[[#This Row],[Score Domicile ]],2,1)))</f>
        <v/>
      </c>
      <c r="H86" s="29"/>
      <c r="I86" s="29"/>
      <c r="J86" s="29"/>
      <c r="K86" s="29"/>
      <c r="L86" s="29"/>
      <c r="M86" s="29"/>
      <c r="N86" s="29"/>
      <c r="O86" s="29"/>
      <c r="P86" s="29"/>
      <c r="Q86" s="29"/>
      <c r="R86" s="29"/>
      <c r="S86" s="29"/>
    </row>
    <row r="87" spans="1:19" ht="17" thickTop="1" x14ac:dyDescent="0.2">
      <c r="A87" s="72">
        <v>17</v>
      </c>
      <c r="B87" s="78" t="s">
        <v>8</v>
      </c>
      <c r="C87" s="72"/>
      <c r="D87" s="72"/>
      <c r="E87" s="73" t="s">
        <v>33</v>
      </c>
      <c r="F87" s="72" t="str">
        <f>IF(Tableau6[[#This Row],[Score Domicile ]]="","",IF(Tableau6[[#This Row],[Score Domicile ]]&gt;Tableau6[[#This Row],[Score Extérieur]],4,IF(Tableau6[[#This Row],[Score Domicile ]]=Tableau6[[#This Row],[Score Extérieur]],2,1)))</f>
        <v/>
      </c>
      <c r="G87" s="72" t="str">
        <f>IF(Tableau6[[#This Row],[Score Extérieur]]="","",IF(Tableau6[[#This Row],[Score Extérieur]]&gt;Tableau6[[#This Row],[Score Domicile ]],4,IF(Tableau6[[#This Row],[Score Extérieur]]=Tableau6[[#This Row],[Score Domicile ]],2,1)))</f>
        <v/>
      </c>
      <c r="H87" s="29"/>
      <c r="I87" s="29"/>
      <c r="J87" s="29"/>
      <c r="K87" s="29"/>
      <c r="L87" s="29"/>
      <c r="M87" s="29"/>
      <c r="N87" s="29"/>
      <c r="O87" s="29"/>
      <c r="P87" s="29"/>
      <c r="Q87" s="29"/>
      <c r="R87" s="29"/>
      <c r="S87" s="29"/>
    </row>
    <row r="88" spans="1:19" x14ac:dyDescent="0.2">
      <c r="A88" s="31">
        <v>17</v>
      </c>
      <c r="B88" s="37" t="s">
        <v>4</v>
      </c>
      <c r="C88" s="31"/>
      <c r="D88" s="31"/>
      <c r="E88" s="45" t="s">
        <v>35</v>
      </c>
      <c r="F88" s="31" t="str">
        <f>IF(Tableau6[[#This Row],[Score Domicile ]]="","",IF(Tableau6[[#This Row],[Score Domicile ]]&gt;Tableau6[[#This Row],[Score Extérieur]],4,IF(Tableau6[[#This Row],[Score Domicile ]]=Tableau6[[#This Row],[Score Extérieur]],2,1)))</f>
        <v/>
      </c>
      <c r="G88" s="31" t="str">
        <f>IF(Tableau6[[#This Row],[Score Extérieur]]="","",IF(Tableau6[[#This Row],[Score Extérieur]]&gt;Tableau6[[#This Row],[Score Domicile ]],4,IF(Tableau6[[#This Row],[Score Extérieur]]=Tableau6[[#This Row],[Score Domicile ]],2,1)))</f>
        <v/>
      </c>
      <c r="H88" s="29"/>
      <c r="I88" s="29"/>
      <c r="J88" s="29"/>
      <c r="K88" s="29"/>
      <c r="L88" s="29"/>
      <c r="M88" s="29"/>
      <c r="N88" s="29"/>
      <c r="O88" s="29"/>
      <c r="P88" s="29"/>
      <c r="Q88" s="29"/>
      <c r="R88" s="29"/>
      <c r="S88" s="29"/>
    </row>
    <row r="89" spans="1:19" x14ac:dyDescent="0.2">
      <c r="A89" s="31">
        <v>17</v>
      </c>
      <c r="B89" s="68" t="s">
        <v>36</v>
      </c>
      <c r="C89" s="31"/>
      <c r="D89" s="31"/>
      <c r="E89" s="33" t="s">
        <v>34</v>
      </c>
      <c r="F89" s="31" t="str">
        <f>IF(Tableau6[[#This Row],[Score Domicile ]]="","",IF(Tableau6[[#This Row],[Score Domicile ]]&gt;Tableau6[[#This Row],[Score Extérieur]],4,IF(Tableau6[[#This Row],[Score Domicile ]]=Tableau6[[#This Row],[Score Extérieur]],2,1)))</f>
        <v/>
      </c>
      <c r="G89" s="31" t="str">
        <f>IF(Tableau6[[#This Row],[Score Extérieur]]="","",IF(Tableau6[[#This Row],[Score Extérieur]]&gt;Tableau6[[#This Row],[Score Domicile ]],4,IF(Tableau6[[#This Row],[Score Extérieur]]=Tableau6[[#This Row],[Score Domicile ]],2,1)))</f>
        <v/>
      </c>
      <c r="H89" s="29"/>
      <c r="I89" s="29"/>
      <c r="J89" s="29"/>
      <c r="K89" s="29"/>
      <c r="L89" s="29"/>
      <c r="M89" s="29"/>
      <c r="N89" s="29"/>
      <c r="O89" s="29"/>
      <c r="P89" s="29"/>
      <c r="Q89" s="29"/>
      <c r="R89" s="29"/>
      <c r="S89" s="29"/>
    </row>
    <row r="90" spans="1:19" x14ac:dyDescent="0.2">
      <c r="A90" s="31">
        <v>17</v>
      </c>
      <c r="B90" s="38" t="s">
        <v>5</v>
      </c>
      <c r="C90" s="31"/>
      <c r="D90" s="31"/>
      <c r="E90" s="60" t="s">
        <v>10</v>
      </c>
      <c r="F90" s="31" t="str">
        <f>IF(Tableau6[[#This Row],[Score Domicile ]]="","",IF(Tableau6[[#This Row],[Score Domicile ]]&gt;Tableau6[[#This Row],[Score Extérieur]],4,IF(Tableau6[[#This Row],[Score Domicile ]]=Tableau6[[#This Row],[Score Extérieur]],2,1)))</f>
        <v/>
      </c>
      <c r="G90" s="31" t="str">
        <f>IF(Tableau6[[#This Row],[Score Extérieur]]="","",IF(Tableau6[[#This Row],[Score Extérieur]]&gt;Tableau6[[#This Row],[Score Domicile ]],4,IF(Tableau6[[#This Row],[Score Extérieur]]=Tableau6[[#This Row],[Score Domicile ]],2,1)))</f>
        <v/>
      </c>
      <c r="H90" s="29"/>
      <c r="I90" s="29"/>
      <c r="J90" s="29"/>
      <c r="K90" s="29"/>
      <c r="L90" s="29"/>
      <c r="M90" s="29"/>
      <c r="N90" s="29"/>
      <c r="O90" s="29"/>
      <c r="P90" s="29"/>
      <c r="Q90" s="29"/>
      <c r="R90" s="29"/>
      <c r="S90" s="29"/>
    </row>
    <row r="91" spans="1:19" ht="17" thickBot="1" x14ac:dyDescent="0.25">
      <c r="A91" s="63">
        <v>17</v>
      </c>
      <c r="B91" s="79" t="s">
        <v>2</v>
      </c>
      <c r="C91" s="63"/>
      <c r="D91" s="63"/>
      <c r="E91" s="77" t="s">
        <v>9</v>
      </c>
      <c r="F91" s="63" t="str">
        <f>IF(Tableau6[[#This Row],[Score Domicile ]]="","",IF(Tableau6[[#This Row],[Score Domicile ]]&gt;Tableau6[[#This Row],[Score Extérieur]],4,IF(Tableau6[[#This Row],[Score Domicile ]]=Tableau6[[#This Row],[Score Extérieur]],2,1)))</f>
        <v/>
      </c>
      <c r="G91" s="63" t="str">
        <f>IF(Tableau6[[#This Row],[Score Extérieur]]="","",IF(Tableau6[[#This Row],[Score Extérieur]]&gt;Tableau6[[#This Row],[Score Domicile ]],4,IF(Tableau6[[#This Row],[Score Extérieur]]=Tableau6[[#This Row],[Score Domicile ]],2,1)))</f>
        <v/>
      </c>
      <c r="H91" s="29"/>
      <c r="I91" s="29"/>
      <c r="J91" s="29"/>
      <c r="K91" s="29"/>
      <c r="L91" s="29"/>
      <c r="M91" s="29"/>
      <c r="N91" s="29"/>
      <c r="O91" s="29"/>
      <c r="P91" s="29"/>
      <c r="Q91" s="29"/>
      <c r="R91" s="29"/>
      <c r="S91" s="29"/>
    </row>
    <row r="92" spans="1:19" ht="17" thickTop="1" x14ac:dyDescent="0.2">
      <c r="A92" s="72">
        <v>18</v>
      </c>
      <c r="B92" s="73" t="s">
        <v>33</v>
      </c>
      <c r="C92" s="72"/>
      <c r="D92" s="72"/>
      <c r="E92" s="80" t="s">
        <v>4</v>
      </c>
      <c r="F92" s="72" t="str">
        <f>IF(Tableau6[[#This Row],[Score Domicile ]]="","",IF(Tableau6[[#This Row],[Score Domicile ]]&gt;Tableau6[[#This Row],[Score Extérieur]],4,IF(Tableau6[[#This Row],[Score Domicile ]]=Tableau6[[#This Row],[Score Extérieur]],2,1)))</f>
        <v/>
      </c>
      <c r="G92" s="72" t="str">
        <f>IF(Tableau6[[#This Row],[Score Extérieur]]="","",IF(Tableau6[[#This Row],[Score Extérieur]]&gt;Tableau6[[#This Row],[Score Domicile ]],4,IF(Tableau6[[#This Row],[Score Extérieur]]=Tableau6[[#This Row],[Score Domicile ]],2,1)))</f>
        <v/>
      </c>
      <c r="H92" s="29"/>
      <c r="I92" s="29"/>
      <c r="J92" s="29"/>
      <c r="K92" s="29"/>
      <c r="L92" s="29"/>
      <c r="M92" s="29"/>
      <c r="N92" s="29"/>
      <c r="O92" s="29"/>
      <c r="P92" s="29"/>
      <c r="Q92" s="29"/>
      <c r="R92" s="29"/>
      <c r="S92" s="29"/>
    </row>
    <row r="93" spans="1:19" x14ac:dyDescent="0.2">
      <c r="A93" s="31">
        <v>18</v>
      </c>
      <c r="B93" s="33" t="s">
        <v>34</v>
      </c>
      <c r="C93" s="31"/>
      <c r="D93" s="31"/>
      <c r="E93" s="42" t="s">
        <v>8</v>
      </c>
      <c r="F93" s="31" t="str">
        <f>IF(Tableau6[[#This Row],[Score Domicile ]]="","",IF(Tableau6[[#This Row],[Score Domicile ]]&gt;Tableau6[[#This Row],[Score Extérieur]],4,IF(Tableau6[[#This Row],[Score Domicile ]]=Tableau6[[#This Row],[Score Extérieur]],2,1)))</f>
        <v/>
      </c>
      <c r="G93" s="31" t="str">
        <f>IF(Tableau6[[#This Row],[Score Extérieur]]="","",IF(Tableau6[[#This Row],[Score Extérieur]]&gt;Tableau6[[#This Row],[Score Domicile ]],4,IF(Tableau6[[#This Row],[Score Extérieur]]=Tableau6[[#This Row],[Score Domicile ]],2,1)))</f>
        <v/>
      </c>
      <c r="H93" s="29"/>
      <c r="I93" s="29"/>
      <c r="J93" s="29"/>
      <c r="K93" s="29"/>
      <c r="L93" s="29"/>
      <c r="M93" s="29"/>
      <c r="N93" s="29"/>
      <c r="O93" s="29"/>
      <c r="P93" s="29"/>
      <c r="Q93" s="29"/>
      <c r="R93" s="29"/>
      <c r="S93" s="29"/>
    </row>
    <row r="94" spans="1:19" x14ac:dyDescent="0.2">
      <c r="A94" s="31">
        <v>18</v>
      </c>
      <c r="B94" s="45" t="s">
        <v>35</v>
      </c>
      <c r="C94" s="31"/>
      <c r="D94" s="31"/>
      <c r="E94" s="38" t="s">
        <v>5</v>
      </c>
      <c r="F94" s="31" t="str">
        <f>IF(Tableau6[[#This Row],[Score Domicile ]]="","",IF(Tableau6[[#This Row],[Score Domicile ]]&gt;Tableau6[[#This Row],[Score Extérieur]],4,IF(Tableau6[[#This Row],[Score Domicile ]]=Tableau6[[#This Row],[Score Extérieur]],2,1)))</f>
        <v/>
      </c>
      <c r="G94" s="31" t="str">
        <f>IF(Tableau6[[#This Row],[Score Extérieur]]="","",IF(Tableau6[[#This Row],[Score Extérieur]]&gt;Tableau6[[#This Row],[Score Domicile ]],4,IF(Tableau6[[#This Row],[Score Extérieur]]=Tableau6[[#This Row],[Score Domicile ]],2,1)))</f>
        <v/>
      </c>
      <c r="H94" s="29"/>
      <c r="I94" s="29"/>
      <c r="J94" s="29"/>
      <c r="K94" s="29"/>
      <c r="L94" s="29"/>
      <c r="M94" s="29"/>
      <c r="N94" s="29"/>
      <c r="O94" s="29"/>
      <c r="P94" s="29"/>
      <c r="Q94" s="29"/>
      <c r="R94" s="29"/>
      <c r="S94" s="29"/>
    </row>
    <row r="95" spans="1:19" x14ac:dyDescent="0.2">
      <c r="A95" s="31">
        <v>18</v>
      </c>
      <c r="B95" s="41" t="s">
        <v>9</v>
      </c>
      <c r="C95" s="31"/>
      <c r="D95" s="31"/>
      <c r="E95" s="68" t="s">
        <v>36</v>
      </c>
      <c r="F95" s="31" t="str">
        <f>IF(Tableau6[[#This Row],[Score Domicile ]]="","",IF(Tableau6[[#This Row],[Score Domicile ]]&gt;Tableau6[[#This Row],[Score Extérieur]],4,IF(Tableau6[[#This Row],[Score Domicile ]]=Tableau6[[#This Row],[Score Extérieur]],2,1)))</f>
        <v/>
      </c>
      <c r="G95" s="31" t="str">
        <f>IF(Tableau6[[#This Row],[Score Extérieur]]="","",IF(Tableau6[[#This Row],[Score Extérieur]]&gt;Tableau6[[#This Row],[Score Domicile ]],4,IF(Tableau6[[#This Row],[Score Extérieur]]=Tableau6[[#This Row],[Score Domicile ]],2,1)))</f>
        <v/>
      </c>
      <c r="H95" s="29"/>
      <c r="I95" s="29"/>
      <c r="J95" s="29"/>
      <c r="K95" s="29"/>
      <c r="L95" s="29"/>
      <c r="M95" s="29"/>
      <c r="N95" s="29"/>
      <c r="O95" s="29"/>
      <c r="P95" s="29"/>
      <c r="Q95" s="29"/>
      <c r="R95" s="29"/>
      <c r="S95" s="29"/>
    </row>
    <row r="96" spans="1:19" x14ac:dyDescent="0.2">
      <c r="A96" s="31">
        <v>18</v>
      </c>
      <c r="B96" s="60" t="s">
        <v>10</v>
      </c>
      <c r="C96" s="31"/>
      <c r="D96" s="31"/>
      <c r="E96" s="46" t="s">
        <v>2</v>
      </c>
      <c r="F96" s="31" t="str">
        <f>IF(Tableau6[[#This Row],[Score Domicile ]]="","",IF(Tableau6[[#This Row],[Score Domicile ]]&gt;Tableau6[[#This Row],[Score Extérieur]],4,IF(Tableau6[[#This Row],[Score Domicile ]]=Tableau6[[#This Row],[Score Extérieur]],2,1)))</f>
        <v/>
      </c>
      <c r="G96" s="31" t="str">
        <f>IF(Tableau6[[#This Row],[Score Extérieur]]="","",IF(Tableau6[[#This Row],[Score Extérieur]]&gt;Tableau6[[#This Row],[Score Domicile ]],4,IF(Tableau6[[#This Row],[Score Extérieur]]=Tableau6[[#This Row],[Score Domicile ]],2,1)))</f>
        <v/>
      </c>
      <c r="H96" s="29"/>
      <c r="I96" s="29"/>
      <c r="J96" s="29"/>
      <c r="K96" s="29"/>
      <c r="L96" s="29"/>
      <c r="M96" s="29"/>
      <c r="N96" s="29"/>
      <c r="O96" s="29"/>
      <c r="P96" s="29"/>
      <c r="Q96" s="29"/>
      <c r="R96" s="29"/>
      <c r="S96" s="29"/>
    </row>
  </sheetData>
  <mergeCells count="11">
    <mergeCell ref="K56:L57"/>
    <mergeCell ref="K76:K77"/>
    <mergeCell ref="L76:L77"/>
    <mergeCell ref="K78:K79"/>
    <mergeCell ref="L78:L79"/>
    <mergeCell ref="K40:S41"/>
    <mergeCell ref="A1:G1"/>
    <mergeCell ref="A4:G5"/>
    <mergeCell ref="C2:E2"/>
    <mergeCell ref="K8:S9"/>
    <mergeCell ref="K24:S25"/>
  </mergeCells>
  <phoneticPr fontId="9" type="noConversion"/>
  <pageMargins left="0.7" right="0.7" top="0.75" bottom="0.75" header="0.3" footer="0.3"/>
  <drawing r:id="rId1"/>
  <tableParts count="4">
    <tablePart r:id="rId2"/>
    <tablePart r:id="rId3"/>
    <tablePart r:id="rId4"/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06A47A-F7EA-314E-8900-A26F7957D8DA}">
  <dimension ref="A5:B15"/>
  <sheetViews>
    <sheetView workbookViewId="0">
      <selection activeCell="E12" sqref="E12"/>
    </sheetView>
  </sheetViews>
  <sheetFormatPr baseColWidth="10" defaultRowHeight="16" x14ac:dyDescent="0.2"/>
  <sheetData>
    <row r="5" spans="1:2" x14ac:dyDescent="0.2">
      <c r="A5" s="17"/>
      <c r="B5" s="17"/>
    </row>
    <row r="6" spans="1:2" x14ac:dyDescent="0.2">
      <c r="A6" s="17"/>
      <c r="B6" s="17"/>
    </row>
    <row r="7" spans="1:2" x14ac:dyDescent="0.2">
      <c r="A7" s="17"/>
      <c r="B7" s="17"/>
    </row>
    <row r="8" spans="1:2" x14ac:dyDescent="0.2">
      <c r="A8" s="17"/>
      <c r="B8" s="17"/>
    </row>
    <row r="9" spans="1:2" x14ac:dyDescent="0.2">
      <c r="A9" s="17"/>
      <c r="B9" s="17"/>
    </row>
    <row r="10" spans="1:2" x14ac:dyDescent="0.2">
      <c r="A10" s="17"/>
      <c r="B10" s="17"/>
    </row>
    <row r="11" spans="1:2" x14ac:dyDescent="0.2">
      <c r="A11" s="17"/>
      <c r="B11" s="17"/>
    </row>
    <row r="12" spans="1:2" x14ac:dyDescent="0.2">
      <c r="A12" s="17"/>
      <c r="B12" s="17"/>
    </row>
    <row r="13" spans="1:2" x14ac:dyDescent="0.2">
      <c r="A13" s="17"/>
      <c r="B13" s="17"/>
    </row>
    <row r="14" spans="1:2" x14ac:dyDescent="0.2">
      <c r="A14" s="17"/>
      <c r="B14" s="17"/>
    </row>
    <row r="15" spans="1:2" x14ac:dyDescent="0.2">
      <c r="A15" s="17"/>
      <c r="B15" s="17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007E17-3DB5-714B-8941-896A4B90D454}">
  <sheetPr codeName="Feuil3"/>
  <dimension ref="A3:E13"/>
  <sheetViews>
    <sheetView workbookViewId="0">
      <selection activeCell="E1" sqref="E1:E1048576"/>
    </sheetView>
  </sheetViews>
  <sheetFormatPr baseColWidth="10" defaultRowHeight="16" x14ac:dyDescent="0.2"/>
  <cols>
    <col min="1" max="1" width="25.6640625" bestFit="1" customWidth="1"/>
    <col min="2" max="2" width="16.5" bestFit="1" customWidth="1"/>
    <col min="3" max="3" width="16.83203125" bestFit="1" customWidth="1"/>
    <col min="4" max="4" width="13.33203125" bestFit="1" customWidth="1"/>
  </cols>
  <sheetData>
    <row r="3" spans="1:5" x14ac:dyDescent="0.2">
      <c r="A3" t="s">
        <v>24</v>
      </c>
      <c r="B3" t="s">
        <v>26</v>
      </c>
      <c r="C3" t="s">
        <v>25</v>
      </c>
      <c r="D3" t="s">
        <v>37</v>
      </c>
      <c r="E3" t="s">
        <v>38</v>
      </c>
    </row>
    <row r="4" spans="1:5" x14ac:dyDescent="0.2">
      <c r="A4" t="s">
        <v>33</v>
      </c>
      <c r="B4">
        <f>SUMIF('CLASSEMENT ELITE REGIONALE U15 '!B7:B96,Feuil4!A4,'CLASSEMENT ELITE REGIONALE U15 '!E7:E96)</f>
        <v>0</v>
      </c>
      <c r="C4" t="e">
        <f>SUMIF(#REF!,Tableau7[[#This Row],[EQUIPES]],#REF!)</f>
        <v>#REF!</v>
      </c>
      <c r="D4" t="e">
        <f>Tableau7[[#This Row],[Points Domicile]]+Tableau7[[#This Row],[Points Extérieur]]</f>
        <v>#REF!</v>
      </c>
      <c r="E4" s="27" t="e">
        <f>RANK(Tableau7[[#This Row],[Points Total]],Tableau7[Points Total])</f>
        <v>#REF!</v>
      </c>
    </row>
    <row r="5" spans="1:5" x14ac:dyDescent="0.2">
      <c r="A5" t="s">
        <v>4</v>
      </c>
      <c r="B5">
        <f>SUMIF('CLASSEMENT ELITE REGIONALE U15 '!B8:B97,Feuil4!A5,'CLASSEMENT ELITE REGIONALE U15 '!E8:E97)</f>
        <v>0</v>
      </c>
      <c r="C5" t="e">
        <f>SUMIF(#REF!,Tableau7[[#This Row],[EQUIPES]],#REF!)</f>
        <v>#REF!</v>
      </c>
      <c r="D5" t="e">
        <f>Tableau7[[#This Row],[Points Domicile]]+Tableau7[[#This Row],[Points Extérieur]]</f>
        <v>#REF!</v>
      </c>
      <c r="E5" s="27" t="e">
        <f>RANK(Tableau7[[#This Row],[Points Total]],Tableau7[Points Total])</f>
        <v>#REF!</v>
      </c>
    </row>
    <row r="6" spans="1:5" x14ac:dyDescent="0.2">
      <c r="A6" t="s">
        <v>9</v>
      </c>
      <c r="B6">
        <f>SUMIF('CLASSEMENT ELITE REGIONALE U15 '!B9:B98,Feuil4!A6,'CLASSEMENT ELITE REGIONALE U15 '!E9:E98)</f>
        <v>0</v>
      </c>
      <c r="C6" t="e">
        <f>SUMIF(#REF!,Tableau7[[#This Row],[EQUIPES]],#REF!)</f>
        <v>#REF!</v>
      </c>
      <c r="D6" t="e">
        <f>Tableau7[[#This Row],[Points Domicile]]+Tableau7[[#This Row],[Points Extérieur]]</f>
        <v>#REF!</v>
      </c>
      <c r="E6" s="27" t="e">
        <f>RANK(Tableau7[[#This Row],[Points Total]],Tableau7[Points Total])</f>
        <v>#REF!</v>
      </c>
    </row>
    <row r="7" spans="1:5" x14ac:dyDescent="0.2">
      <c r="A7" t="s">
        <v>35</v>
      </c>
      <c r="B7">
        <f>SUMIF('CLASSEMENT ELITE REGIONALE U15 '!B10:B99,Feuil4!A7,'CLASSEMENT ELITE REGIONALE U15 '!E10:E99)</f>
        <v>0</v>
      </c>
      <c r="C7" t="e">
        <f>SUMIF(#REF!,Tableau7[[#This Row],[EQUIPES]],#REF!)</f>
        <v>#REF!</v>
      </c>
      <c r="D7" t="e">
        <f>Tableau7[[#This Row],[Points Domicile]]+Tableau7[[#This Row],[Points Extérieur]]</f>
        <v>#REF!</v>
      </c>
      <c r="E7" s="27" t="e">
        <f>RANK(Tableau7[[#This Row],[Points Total]],Tableau7[Points Total])</f>
        <v>#REF!</v>
      </c>
    </row>
    <row r="8" spans="1:5" x14ac:dyDescent="0.2">
      <c r="A8" t="s">
        <v>10</v>
      </c>
      <c r="B8">
        <f>SUMIF('CLASSEMENT ELITE REGIONALE U15 '!B11:B100,Feuil4!A8,'CLASSEMENT ELITE REGIONALE U15 '!E11:E100)</f>
        <v>0</v>
      </c>
      <c r="C8" t="e">
        <f>SUMIF(#REF!,Tableau7[[#This Row],[EQUIPES]],#REF!)</f>
        <v>#REF!</v>
      </c>
      <c r="D8" t="e">
        <f>Tableau7[[#This Row],[Points Domicile]]+Tableau7[[#This Row],[Points Extérieur]]</f>
        <v>#REF!</v>
      </c>
      <c r="E8" s="27" t="e">
        <f>RANK(Tableau7[[#This Row],[Points Total]],Tableau7[Points Total])</f>
        <v>#REF!</v>
      </c>
    </row>
    <row r="9" spans="1:5" x14ac:dyDescent="0.2">
      <c r="A9" t="s">
        <v>34</v>
      </c>
      <c r="B9">
        <f>SUMIF('CLASSEMENT ELITE REGIONALE U15 '!B12:B101,Feuil4!A9,'CLASSEMENT ELITE REGIONALE U15 '!E12:E101)</f>
        <v>0</v>
      </c>
      <c r="C9" t="e">
        <f>SUMIF(#REF!,Tableau7[[#This Row],[EQUIPES]],#REF!)</f>
        <v>#REF!</v>
      </c>
      <c r="D9" t="e">
        <f>Tableau7[[#This Row],[Points Domicile]]+Tableau7[[#This Row],[Points Extérieur]]</f>
        <v>#REF!</v>
      </c>
      <c r="E9" s="27" t="e">
        <f>RANK(Tableau7[[#This Row],[Points Total]],Tableau7[Points Total])</f>
        <v>#REF!</v>
      </c>
    </row>
    <row r="10" spans="1:5" x14ac:dyDescent="0.2">
      <c r="A10" t="s">
        <v>2</v>
      </c>
      <c r="B10">
        <f>SUMIF('CLASSEMENT ELITE REGIONALE U15 '!B13:B102,Feuil4!A10,'CLASSEMENT ELITE REGIONALE U15 '!E13:E102)</f>
        <v>0</v>
      </c>
      <c r="C10" t="e">
        <f>SUMIF(#REF!,Tableau7[[#This Row],[EQUIPES]],#REF!)</f>
        <v>#REF!</v>
      </c>
      <c r="D10" t="e">
        <f>Tableau7[[#This Row],[Points Domicile]]+Tableau7[[#This Row],[Points Extérieur]]</f>
        <v>#REF!</v>
      </c>
      <c r="E10" s="27" t="e">
        <f>RANK(Tableau7[[#This Row],[Points Total]],Tableau7[Points Total])</f>
        <v>#REF!</v>
      </c>
    </row>
    <row r="11" spans="1:5" x14ac:dyDescent="0.2">
      <c r="A11" t="s">
        <v>8</v>
      </c>
      <c r="B11">
        <f>SUMIF('CLASSEMENT ELITE REGIONALE U15 '!B14:B103,Feuil4!A11,'CLASSEMENT ELITE REGIONALE U15 '!E14:E103)</f>
        <v>0</v>
      </c>
      <c r="C11" t="e">
        <f>SUMIF(#REF!,Tableau7[[#This Row],[EQUIPES]],#REF!)</f>
        <v>#REF!</v>
      </c>
      <c r="D11" t="e">
        <f>Tableau7[[#This Row],[Points Domicile]]+Tableau7[[#This Row],[Points Extérieur]]</f>
        <v>#REF!</v>
      </c>
      <c r="E11" s="27" t="e">
        <f>RANK(Tableau7[[#This Row],[Points Total]],Tableau7[Points Total])</f>
        <v>#REF!</v>
      </c>
    </row>
    <row r="12" spans="1:5" x14ac:dyDescent="0.2">
      <c r="A12" t="s">
        <v>36</v>
      </c>
      <c r="B12">
        <f>SUMIF('CLASSEMENT ELITE REGIONALE U15 '!B15:B104,Feuil4!A12,'CLASSEMENT ELITE REGIONALE U15 '!E15:E104)</f>
        <v>0</v>
      </c>
      <c r="C12" t="e">
        <f>SUMIF(#REF!,Tableau7[[#This Row],[EQUIPES]],#REF!)</f>
        <v>#REF!</v>
      </c>
      <c r="D12" t="e">
        <f>Tableau7[[#This Row],[Points Domicile]]+Tableau7[[#This Row],[Points Extérieur]]</f>
        <v>#REF!</v>
      </c>
      <c r="E12" s="27" t="e">
        <f>RANK(Tableau7[[#This Row],[Points Total]],Tableau7[Points Total])</f>
        <v>#REF!</v>
      </c>
    </row>
    <row r="13" spans="1:5" x14ac:dyDescent="0.2">
      <c r="A13" t="s">
        <v>5</v>
      </c>
      <c r="B13">
        <f>SUMIF('CLASSEMENT ELITE REGIONALE U15 '!B16:B105,Feuil4!A13,'CLASSEMENT ELITE REGIONALE U15 '!E16:E105)</f>
        <v>0</v>
      </c>
      <c r="C13" t="e">
        <f>SUMIF(#REF!,Tableau7[[#This Row],[EQUIPES]],#REF!)</f>
        <v>#REF!</v>
      </c>
      <c r="D13" t="e">
        <f>Tableau7[[#This Row],[Points Domicile]]+Tableau7[[#This Row],[Points Extérieur]]</f>
        <v>#REF!</v>
      </c>
      <c r="E13" s="27" t="e">
        <f>RANK(Tableau7[[#This Row],[Points Total]],Tableau7[Points Total])</f>
        <v>#REF!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DDBDCE-C6AB-774C-9AFE-D679C3F67037}">
  <sheetPr codeName="Feuil4"/>
  <dimension ref="A1:C19"/>
  <sheetViews>
    <sheetView topLeftCell="A2" zoomScaleNormal="100" workbookViewId="0">
      <selection activeCell="A30" sqref="A30"/>
    </sheetView>
  </sheetViews>
  <sheetFormatPr baseColWidth="10" defaultRowHeight="16" x14ac:dyDescent="0.2"/>
  <cols>
    <col min="1" max="1" width="60" bestFit="1" customWidth="1"/>
  </cols>
  <sheetData>
    <row r="1" spans="1:3" x14ac:dyDescent="0.2">
      <c r="A1" s="14" t="s">
        <v>23</v>
      </c>
    </row>
    <row r="4" spans="1:3" x14ac:dyDescent="0.2">
      <c r="A4" s="17"/>
      <c r="B4" s="17"/>
    </row>
    <row r="5" spans="1:3" x14ac:dyDescent="0.2">
      <c r="A5" s="17" t="s">
        <v>24</v>
      </c>
      <c r="B5" s="17" t="s">
        <v>26</v>
      </c>
      <c r="C5" s="16" t="s">
        <v>25</v>
      </c>
    </row>
    <row r="6" spans="1:3" x14ac:dyDescent="0.2">
      <c r="A6" s="21" t="s">
        <v>6</v>
      </c>
      <c r="B6" s="25"/>
      <c r="C6" s="26">
        <f>SUMIF(j!C21:C45,Tableau5[[#This Row],[EQUIPES]],j!G21:G45)</f>
        <v>5</v>
      </c>
    </row>
    <row r="7" spans="1:3" x14ac:dyDescent="0.2">
      <c r="A7" s="22" t="s">
        <v>4</v>
      </c>
      <c r="B7" s="25">
        <f>SUMIF(j!B22:B46,Tableau5[[#This Row],[EQUIPES]],j!F22:F46)</f>
        <v>12</v>
      </c>
      <c r="C7" s="26">
        <f>SUMIF(j!C22:C46,Tableau5[[#This Row],[EQUIPES]],j!G22:G46)</f>
        <v>5</v>
      </c>
    </row>
    <row r="8" spans="1:3" x14ac:dyDescent="0.2">
      <c r="A8" s="21" t="s">
        <v>9</v>
      </c>
      <c r="B8" s="25">
        <f>SUMIF(j!B23:B46,Tableau5[[#This Row],[EQUIPES]],j!F23:F46)</f>
        <v>8</v>
      </c>
      <c r="C8" s="26">
        <f>SUMIF(j!C23:C46,Tableau5[[#This Row],[EQUIPES]],j!G23:G46)</f>
        <v>5</v>
      </c>
    </row>
    <row r="9" spans="1:3" x14ac:dyDescent="0.2">
      <c r="A9" s="22" t="s">
        <v>3</v>
      </c>
      <c r="B9" s="25">
        <f>SUMIF(j!B24:B47,Tableau5[[#This Row],[EQUIPES]],j!F24:F47)</f>
        <v>9</v>
      </c>
      <c r="C9" s="26">
        <f>SUMIF(j!C24:C47,Tableau5[[#This Row],[EQUIPES]],j!G24:G47)</f>
        <v>8</v>
      </c>
    </row>
    <row r="10" spans="1:3" x14ac:dyDescent="0.2">
      <c r="A10" s="23" t="s">
        <v>10</v>
      </c>
      <c r="B10" s="25">
        <f>SUMIF(j!B25:B48,Tableau5[[#This Row],[EQUIPES]],j!F25:F48)</f>
        <v>6</v>
      </c>
      <c r="C10" s="26">
        <f>SUMIF(j!C25:C48,Tableau5[[#This Row],[EQUIPES]],j!G25:G48)</f>
        <v>3</v>
      </c>
    </row>
    <row r="11" spans="1:3" x14ac:dyDescent="0.2">
      <c r="A11" s="21" t="s">
        <v>11</v>
      </c>
      <c r="B11" s="25">
        <f>SUMIF(j!B26:B49,Tableau5[[#This Row],[EQUIPES]],j!F26:F49)</f>
        <v>2</v>
      </c>
      <c r="C11" s="26">
        <f>SUMIF(j!C26:C49,Tableau5[[#This Row],[EQUIPES]],j!G26:G49)</f>
        <v>2</v>
      </c>
    </row>
    <row r="12" spans="1:3" x14ac:dyDescent="0.2">
      <c r="A12" s="22" t="s">
        <v>5</v>
      </c>
      <c r="B12" s="25">
        <f>SUMIF(j!B27:B50,Tableau5[[#This Row],[EQUIPES]],j!F27:F50)</f>
        <v>5</v>
      </c>
      <c r="C12" s="26">
        <f>SUMIF(j!C27:C50,Tableau5[[#This Row],[EQUIPES]],j!G27:G50)</f>
        <v>1</v>
      </c>
    </row>
    <row r="13" spans="1:3" x14ac:dyDescent="0.2">
      <c r="A13" s="21" t="s">
        <v>8</v>
      </c>
      <c r="B13" s="25">
        <f>SUMIF(j!B28:B51,Tableau5[[#This Row],[EQUIPES]],j!F28:F51)</f>
        <v>5</v>
      </c>
      <c r="C13" s="26">
        <f>SUMIF(j!C28:C51,Tableau5[[#This Row],[EQUIPES]],j!G28:G51)</f>
        <v>2</v>
      </c>
    </row>
    <row r="14" spans="1:3" x14ac:dyDescent="0.2">
      <c r="A14" s="22" t="s">
        <v>2</v>
      </c>
      <c r="B14" s="25">
        <f>SUMIF(j!B29:B52,Tableau5[[#This Row],[EQUIPES]],j!F29:F52)</f>
        <v>8</v>
      </c>
      <c r="C14" s="26">
        <f>SUMIF('CLASSEMENT ELITE REGIONALE U15 '!B7:B31,Feuil4!A4,'CLASSEMENT ELITE REGIONALE U15 '!E7:E31)</f>
        <v>0</v>
      </c>
    </row>
    <row r="15" spans="1:3" x14ac:dyDescent="0.2">
      <c r="A15" s="24" t="s">
        <v>7</v>
      </c>
      <c r="B15" s="25">
        <f>SUMIF(j!B30:B53,Tableau5[[#This Row],[EQUIPES]],j!F30:F53)</f>
        <v>5</v>
      </c>
      <c r="C15" s="26">
        <f>SUMIF(j!C30:C53,Tableau5[[#This Row],[EQUIPES]],j!G30:G53)</f>
        <v>2</v>
      </c>
    </row>
    <row r="16" spans="1:3" x14ac:dyDescent="0.2">
      <c r="A16" s="18"/>
      <c r="B16" s="17"/>
    </row>
    <row r="17" spans="1:2" x14ac:dyDescent="0.2">
      <c r="A17" s="19"/>
      <c r="B17" s="17"/>
    </row>
    <row r="18" spans="1:2" x14ac:dyDescent="0.2">
      <c r="A18" s="17"/>
      <c r="B18" s="17"/>
    </row>
    <row r="19" spans="1:2" x14ac:dyDescent="0.2">
      <c r="A19" s="17"/>
      <c r="B19" s="17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j</vt:lpstr>
      <vt:lpstr>CLASSEMENT ELITE REGIONALE U15 </vt:lpstr>
      <vt:lpstr>Statistiques</vt:lpstr>
      <vt:lpstr>Feuil4</vt:lpstr>
      <vt:lpstr>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Loïc Bonne</dc:creator>
  <cp:lastModifiedBy>Loïc Bonne</cp:lastModifiedBy>
  <dcterms:created xsi:type="dcterms:W3CDTF">2022-05-30T07:10:35Z</dcterms:created>
  <dcterms:modified xsi:type="dcterms:W3CDTF">2022-06-01T21:23:44Z</dcterms:modified>
</cp:coreProperties>
</file>