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elson.melgueira\Desktop\"/>
    </mc:Choice>
  </mc:AlternateContent>
  <xr:revisionPtr revIDLastSave="0" documentId="13_ncr:1_{19429C87-5839-4B50-B54E-1707EDDB5DCE}" xr6:coauthVersionLast="47" xr6:coauthVersionMax="47" xr10:uidLastSave="{00000000-0000-0000-0000-000000000000}"/>
  <bookViews>
    <workbookView xWindow="-120" yWindow="-120" windowWidth="29040" windowHeight="15720" tabRatio="695" xr2:uid="{A6D6FB68-A0B6-4CF0-B24C-4D2A614CA2B4}"/>
  </bookViews>
  <sheets>
    <sheet name="Atelier" sheetId="1" r:id="rId1"/>
    <sheet name="Machine 1" sheetId="2" r:id="rId2"/>
    <sheet name="Machine 2" sheetId="3" r:id="rId3"/>
    <sheet name="Machine 3" sheetId="4" r:id="rId4"/>
    <sheet name="Machine 4" sheetId="5" r:id="rId5"/>
    <sheet name="Stock Matière" sheetId="6" r:id="rId6"/>
    <sheet name="Import OF" sheetId="7" r:id="rId7"/>
    <sheet name="Tableau de bord" sheetId="8" r:id="rId8"/>
    <sheet name="paramètre machine" sheetId="9" r:id="rId9"/>
    <sheet name="Feuil10" sheetId="10" r:id="rId10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0" i="1" l="1"/>
  <c r="R20" i="1" s="1"/>
  <c r="Q11" i="1"/>
  <c r="R11" i="1" s="1"/>
  <c r="S8" i="1"/>
  <c r="R8" i="1"/>
  <c r="S7" i="1"/>
  <c r="R7" i="1"/>
  <c r="S6" i="1"/>
  <c r="J6" i="1"/>
  <c r="S5" i="1"/>
  <c r="R5" i="1"/>
  <c r="S4" i="1"/>
  <c r="R4" i="1"/>
  <c r="Q2" i="1"/>
  <c r="R2" i="1" s="1"/>
  <c r="R6" i="1" l="1"/>
  <c r="J4" i="1"/>
  <c r="J7" i="1"/>
  <c r="J5" i="1"/>
  <c r="J8" i="1"/>
</calcChain>
</file>

<file path=xl/sharedStrings.xml><?xml version="1.0" encoding="utf-8"?>
<sst xmlns="http://schemas.openxmlformats.org/spreadsheetml/2006/main" count="184" uniqueCount="84">
  <si>
    <t>Début fabrication</t>
  </si>
  <si>
    <t>Charge Hebdo /Ressource</t>
  </si>
  <si>
    <t>% de la charge globale</t>
  </si>
  <si>
    <t>Affectation Moyens / ressource en heures</t>
  </si>
  <si>
    <t>Statut
Edition</t>
  </si>
  <si>
    <t>OF</t>
  </si>
  <si>
    <t>Article</t>
  </si>
  <si>
    <t>DESIGNATION</t>
  </si>
  <si>
    <t>Machine</t>
  </si>
  <si>
    <t>N° OUTIL</t>
  </si>
  <si>
    <t>Dispo
Outil</t>
  </si>
  <si>
    <t>Matière</t>
  </si>
  <si>
    <t>Coeff</t>
  </si>
  <si>
    <t>Dispo Matière</t>
  </si>
  <si>
    <t>Rupture Livraison Client</t>
  </si>
  <si>
    <t>Remarque</t>
  </si>
  <si>
    <t>Début 
fabrication</t>
  </si>
  <si>
    <t>QUANTITE PCS</t>
  </si>
  <si>
    <t>Temps par OF</t>
  </si>
  <si>
    <t>Stock Mat</t>
  </si>
  <si>
    <t>Edité</t>
  </si>
  <si>
    <t>Conso OF</t>
  </si>
  <si>
    <t>stock en pcs</t>
  </si>
  <si>
    <t>Besoin OF</t>
  </si>
  <si>
    <t xml:space="preserve"> </t>
  </si>
  <si>
    <t>Nom entreprise</t>
  </si>
  <si>
    <t>Machine  2</t>
  </si>
  <si>
    <t>Machine  3</t>
  </si>
  <si>
    <t>Machine 4</t>
  </si>
  <si>
    <t>Code 1</t>
  </si>
  <si>
    <t>Code 2</t>
  </si>
  <si>
    <t>Code 3</t>
  </si>
  <si>
    <t>Code 5</t>
  </si>
  <si>
    <t>code 1</t>
  </si>
  <si>
    <t>article 1</t>
  </si>
  <si>
    <t>article 2</t>
  </si>
  <si>
    <t>article 3</t>
  </si>
  <si>
    <t>article 5</t>
  </si>
  <si>
    <t>article  1</t>
  </si>
  <si>
    <t>MA 1</t>
  </si>
  <si>
    <t>outil 1</t>
  </si>
  <si>
    <t>outil 2</t>
  </si>
  <si>
    <t>outil 3</t>
  </si>
  <si>
    <t>outil 5</t>
  </si>
  <si>
    <t>matière 1</t>
  </si>
  <si>
    <t>Matière 3</t>
  </si>
  <si>
    <t xml:space="preserve">matière 1 </t>
  </si>
  <si>
    <t>matière 2</t>
  </si>
  <si>
    <t xml:space="preserve">Code </t>
  </si>
  <si>
    <t xml:space="preserve">Stock </t>
  </si>
  <si>
    <t>Matière 1</t>
  </si>
  <si>
    <t>Matière 2</t>
  </si>
  <si>
    <t>Matière 4</t>
  </si>
  <si>
    <t>Matière 5</t>
  </si>
  <si>
    <t>Matière 6</t>
  </si>
  <si>
    <t>Matière 7</t>
  </si>
  <si>
    <t>Matière 8</t>
  </si>
  <si>
    <t>Matière 9</t>
  </si>
  <si>
    <t>Matière 10</t>
  </si>
  <si>
    <t>Matière 11</t>
  </si>
  <si>
    <t>Matière 12</t>
  </si>
  <si>
    <t>Matière 13</t>
  </si>
  <si>
    <t>Matière 14</t>
  </si>
  <si>
    <t>Matière 15</t>
  </si>
  <si>
    <t>saisie manuel</t>
  </si>
  <si>
    <t>Délai de flux pour calcul rétro planning optimisé saisie manuellement en jour ouvrée</t>
  </si>
  <si>
    <t>Machine  1</t>
  </si>
  <si>
    <t>N° Machine</t>
  </si>
  <si>
    <t>Temps ouverture hebdo</t>
  </si>
  <si>
    <t>Machine  4</t>
  </si>
  <si>
    <t>Machine  5</t>
  </si>
  <si>
    <t>Machine  6</t>
  </si>
  <si>
    <t>Machine  7</t>
  </si>
  <si>
    <t>Machine  8</t>
  </si>
  <si>
    <t>Machine  9</t>
  </si>
  <si>
    <t>Machine  10</t>
  </si>
  <si>
    <t>Machine  11</t>
  </si>
  <si>
    <t>Machine  12</t>
  </si>
  <si>
    <t>Machine  13</t>
  </si>
  <si>
    <t>Machine  14</t>
  </si>
  <si>
    <t>Machine  15</t>
  </si>
  <si>
    <t>Machine  16</t>
  </si>
  <si>
    <t>Machine  17</t>
  </si>
  <si>
    <t>Machine 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</si>
</sst>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000"/>
    <numFmt numFmtId="165" formatCode="_-* #,##0_-;\-* #,##0_-;_-* &quot;-&quot;??_-;_-@_-"/>
    <numFmt numFmtId="167" formatCode="0.0"/>
    <numFmt numFmtId="168" formatCode="dd/mm/yy;@"/>
  </numFmts>
  <fonts count="1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2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20"/>
      <name val="Arial"/>
      <family val="2"/>
    </font>
    <font>
      <b/>
      <sz val="10"/>
      <color indexed="8"/>
      <name val="Arial"/>
      <family val="2"/>
    </font>
    <font>
      <b/>
      <sz val="10"/>
      <color rgb="FFFF0000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i/>
      <sz val="12"/>
      <color indexed="8"/>
      <name val="Arial"/>
      <family val="2"/>
    </font>
    <font>
      <b/>
      <i/>
      <sz val="11"/>
      <color indexed="8"/>
      <name val="Arial"/>
      <family val="2"/>
    </font>
    <font>
      <b/>
      <i/>
      <sz val="11"/>
      <name val="Arial"/>
      <family val="2"/>
    </font>
    <font>
      <b/>
      <sz val="10"/>
      <color indexed="10"/>
      <name val="ARIAL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6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14" fontId="7" fillId="3" borderId="3" xfId="0" applyNumberFormat="1" applyFont="1" applyFill="1" applyBorder="1" applyAlignment="1">
      <alignment horizontal="center" vertical="center"/>
    </xf>
    <xf numFmtId="165" fontId="2" fillId="2" borderId="1" xfId="1" applyNumberFormat="1" applyFont="1" applyFill="1" applyBorder="1" applyAlignment="1" applyProtection="1">
      <alignment horizontal="center" vertical="center"/>
    </xf>
    <xf numFmtId="2" fontId="8" fillId="0" borderId="5" xfId="0" applyNumberFormat="1" applyFont="1" applyBorder="1" applyAlignment="1">
      <alignment horizontal="center" vertical="center" wrapText="1"/>
    </xf>
    <xf numFmtId="0" fontId="7" fillId="4" borderId="7" xfId="0" applyFont="1" applyFill="1" applyBorder="1" applyAlignment="1" applyProtection="1">
      <alignment horizontal="center" vertical="center" wrapText="1"/>
      <protection locked="0"/>
    </xf>
    <xf numFmtId="0" fontId="7" fillId="4" borderId="7" xfId="0" applyFont="1" applyFill="1" applyBorder="1" applyAlignment="1">
      <alignment horizontal="center" vertical="center"/>
    </xf>
    <xf numFmtId="164" fontId="7" fillId="4" borderId="7" xfId="0" applyNumberFormat="1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14" fontId="7" fillId="4" borderId="3" xfId="0" applyNumberFormat="1" applyFont="1" applyFill="1" applyBorder="1" applyAlignment="1">
      <alignment horizontal="center" vertical="center" wrapText="1"/>
    </xf>
    <xf numFmtId="165" fontId="7" fillId="4" borderId="1" xfId="1" applyNumberFormat="1" applyFont="1" applyFill="1" applyBorder="1" applyAlignment="1" applyProtection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167" fontId="0" fillId="0" borderId="8" xfId="0" applyNumberFormat="1" applyBorder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5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165" fontId="8" fillId="0" borderId="0" xfId="1" applyNumberFormat="1" applyFont="1" applyBorder="1" applyAlignment="1" applyProtection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5" fontId="8" fillId="0" borderId="10" xfId="1" applyNumberFormat="1" applyFont="1" applyFill="1" applyBorder="1" applyAlignment="1" applyProtection="1">
      <alignment horizontal="center" vertical="center"/>
    </xf>
    <xf numFmtId="2" fontId="8" fillId="0" borderId="10" xfId="0" applyNumberFormat="1" applyFont="1" applyBorder="1" applyAlignment="1">
      <alignment horizontal="center" vertical="center"/>
    </xf>
    <xf numFmtId="165" fontId="8" fillId="0" borderId="0" xfId="1" applyNumberFormat="1" applyFont="1" applyAlignment="1" applyProtection="1">
      <alignment horizontal="left" vertical="center"/>
    </xf>
    <xf numFmtId="0" fontId="9" fillId="0" borderId="10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168" fontId="10" fillId="0" borderId="10" xfId="0" applyNumberFormat="1" applyFont="1" applyBorder="1" applyAlignment="1">
      <alignment horizontal="center" vertical="center" wrapText="1"/>
    </xf>
    <xf numFmtId="49" fontId="11" fillId="0" borderId="10" xfId="0" applyNumberFormat="1" applyFont="1" applyBorder="1" applyAlignment="1">
      <alignment horizontal="center" vertical="center" wrapText="1"/>
    </xf>
    <xf numFmtId="2" fontId="8" fillId="0" borderId="13" xfId="0" applyNumberFormat="1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3" fontId="2" fillId="2" borderId="4" xfId="0" applyNumberFormat="1" applyFont="1" applyFill="1" applyBorder="1" applyAlignment="1">
      <alignment horizontal="center" vertical="center"/>
    </xf>
    <xf numFmtId="165" fontId="8" fillId="0" borderId="5" xfId="1" applyNumberFormat="1" applyFont="1" applyBorder="1" applyAlignment="1" applyProtection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14" fillId="4" borderId="14" xfId="0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 vertical="center"/>
    </xf>
    <xf numFmtId="165" fontId="16" fillId="4" borderId="14" xfId="1" applyNumberFormat="1" applyFont="1" applyFill="1" applyBorder="1" applyAlignment="1" applyProtection="1">
      <alignment horizontal="left" vertical="center"/>
    </xf>
    <xf numFmtId="0" fontId="8" fillId="0" borderId="9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8" fillId="5" borderId="12" xfId="0" applyFont="1" applyFill="1" applyBorder="1" applyAlignment="1" applyProtection="1">
      <alignment horizontal="center" vertical="center"/>
      <protection locked="0"/>
    </xf>
    <xf numFmtId="0" fontId="8" fillId="5" borderId="12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 wrapText="1"/>
    </xf>
    <xf numFmtId="14" fontId="7" fillId="5" borderId="12" xfId="0" applyNumberFormat="1" applyFont="1" applyFill="1" applyBorder="1" applyAlignment="1">
      <alignment horizontal="center" vertical="center"/>
    </xf>
    <xf numFmtId="165" fontId="8" fillId="5" borderId="15" xfId="1" applyNumberFormat="1" applyFont="1" applyFill="1" applyBorder="1" applyAlignment="1" applyProtection="1">
      <alignment horizontal="center" vertical="center"/>
    </xf>
    <xf numFmtId="2" fontId="8" fillId="5" borderId="16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165" fontId="8" fillId="2" borderId="1" xfId="1" applyNumberFormat="1" applyFont="1" applyFill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/>
      <protection locked="0"/>
    </xf>
    <xf numFmtId="164" fontId="8" fillId="0" borderId="12" xfId="0" applyNumberFormat="1" applyFont="1" applyBorder="1" applyAlignment="1">
      <alignment horizontal="center" vertical="center"/>
    </xf>
    <xf numFmtId="0" fontId="8" fillId="0" borderId="12" xfId="0" applyFont="1" applyBorder="1" applyAlignment="1">
      <alignment horizontal="center"/>
    </xf>
    <xf numFmtId="0" fontId="2" fillId="0" borderId="12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 wrapText="1"/>
    </xf>
    <xf numFmtId="14" fontId="7" fillId="0" borderId="12" xfId="0" applyNumberFormat="1" applyFont="1" applyBorder="1" applyAlignment="1">
      <alignment horizontal="center" vertical="center"/>
    </xf>
    <xf numFmtId="165" fontId="8" fillId="0" borderId="15" xfId="1" applyNumberFormat="1" applyFont="1" applyBorder="1" applyAlignment="1" applyProtection="1">
      <alignment horizontal="center" vertical="center"/>
    </xf>
    <xf numFmtId="2" fontId="8" fillId="0" borderId="0" xfId="0" applyNumberFormat="1" applyFont="1" applyAlignment="1">
      <alignment horizontal="center" vertical="center"/>
    </xf>
    <xf numFmtId="0" fontId="14" fillId="4" borderId="14" xfId="1" applyNumberFormat="1" applyFont="1" applyFill="1" applyBorder="1" applyAlignment="1" applyProtection="1">
      <alignment horizontal="center" vertical="center"/>
    </xf>
    <xf numFmtId="0" fontId="15" fillId="4" borderId="14" xfId="1" applyNumberFormat="1" applyFont="1" applyFill="1" applyBorder="1" applyAlignment="1" applyProtection="1">
      <alignment horizontal="center" vertical="center"/>
    </xf>
    <xf numFmtId="49" fontId="10" fillId="0" borderId="10" xfId="0" applyNumberFormat="1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wrapText="1"/>
    </xf>
    <xf numFmtId="49" fontId="17" fillId="0" borderId="10" xfId="0" applyNumberFormat="1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5">
    <dxf>
      <fill>
        <patternFill>
          <bgColor indexed="27"/>
        </patternFill>
      </fill>
    </dxf>
    <dxf>
      <fill>
        <patternFill patternType="none">
          <bgColor indexed="65"/>
        </patternFill>
      </fill>
    </dxf>
    <dxf>
      <font>
        <b/>
        <i val="0"/>
      </font>
      <fill>
        <patternFill>
          <bgColor rgb="FFFB897D"/>
        </patternFill>
      </fill>
    </dxf>
    <dxf>
      <fill>
        <patternFill>
          <bgColor indexed="27"/>
        </patternFill>
      </fill>
    </dxf>
    <dxf>
      <font>
        <color auto="1"/>
      </font>
      <fill>
        <patternFill>
          <bgColor indexed="26"/>
        </patternFill>
      </fill>
    </dxf>
    <dxf>
      <fill>
        <patternFill>
          <bgColor indexed="27"/>
        </patternFill>
      </fill>
    </dxf>
    <dxf>
      <fill>
        <patternFill patternType="none">
          <bgColor indexed="65"/>
        </patternFill>
      </fill>
    </dxf>
    <dxf>
      <font>
        <b/>
        <i val="0"/>
      </font>
      <fill>
        <patternFill>
          <bgColor rgb="FFFB897D"/>
        </patternFill>
      </fill>
    </dxf>
    <dxf>
      <fill>
        <patternFill>
          <bgColor indexed="27"/>
        </patternFill>
      </fill>
    </dxf>
    <dxf>
      <font>
        <color auto="1"/>
      </font>
      <fill>
        <patternFill>
          <bgColor indexed="26"/>
        </patternFill>
      </fill>
    </dxf>
    <dxf>
      <fill>
        <patternFill>
          <bgColor indexed="27"/>
        </patternFill>
      </fill>
    </dxf>
    <dxf>
      <fill>
        <patternFill patternType="none">
          <bgColor indexed="65"/>
        </patternFill>
      </fill>
    </dxf>
    <dxf>
      <font>
        <b/>
        <i val="0"/>
      </font>
      <fill>
        <patternFill>
          <bgColor rgb="FFFB897D"/>
        </patternFill>
      </fill>
    </dxf>
    <dxf>
      <fill>
        <patternFill>
          <bgColor indexed="27"/>
        </patternFill>
      </fill>
    </dxf>
    <dxf>
      <font>
        <color auto="1"/>
      </font>
      <fill>
        <patternFill>
          <bgColor indexed="2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6418C-71FA-4B0F-8ED5-3825893EA7A3}">
  <dimension ref="A1:S30"/>
  <sheetViews>
    <sheetView tabSelected="1" topLeftCell="C1" zoomScale="93" workbookViewId="0">
      <selection activeCell="B2" sqref="B2:O2"/>
    </sheetView>
  </sheetViews>
  <sheetFormatPr baseColWidth="10" defaultRowHeight="15" x14ac:dyDescent="0.25"/>
  <cols>
    <col min="1" max="1" width="8.140625" bestFit="1" customWidth="1"/>
    <col min="2" max="2" width="7.140625" bestFit="1" customWidth="1"/>
    <col min="3" max="3" width="17.85546875" customWidth="1"/>
    <col min="4" max="4" width="57.28515625" bestFit="1" customWidth="1"/>
    <col min="5" max="5" width="12.85546875" bestFit="1" customWidth="1"/>
    <col min="6" max="6" width="26.28515625" customWidth="1"/>
    <col min="7" max="7" width="15.7109375" customWidth="1"/>
    <col min="8" max="8" width="17.28515625" bestFit="1" customWidth="1"/>
    <col min="9" max="10" width="7.85546875" bestFit="1" customWidth="1"/>
    <col min="11" max="11" width="9.28515625" bestFit="1" customWidth="1"/>
    <col min="12" max="12" width="18.7109375" bestFit="1" customWidth="1"/>
    <col min="13" max="14" width="18.5703125" bestFit="1" customWidth="1"/>
    <col min="15" max="15" width="15.28515625" bestFit="1" customWidth="1"/>
    <col min="16" max="16" width="10.7109375" bestFit="1" customWidth="1"/>
    <col min="17" max="17" width="7.85546875" bestFit="1" customWidth="1"/>
    <col min="18" max="18" width="14.5703125" bestFit="1" customWidth="1"/>
    <col min="19" max="19" width="10.85546875" bestFit="1" customWidth="1"/>
  </cols>
  <sheetData>
    <row r="1" spans="1:19" ht="58.5" thickTop="1" thickBot="1" x14ac:dyDescent="0.3">
      <c r="A1" s="1"/>
      <c r="B1" s="2"/>
      <c r="C1" s="3" t="s">
        <v>26</v>
      </c>
      <c r="D1" s="4"/>
      <c r="E1" s="5"/>
      <c r="F1" s="6" t="s">
        <v>25</v>
      </c>
      <c r="G1" s="7"/>
      <c r="H1" s="6"/>
      <c r="I1" s="6"/>
      <c r="J1" s="8"/>
      <c r="K1" s="7"/>
      <c r="L1" s="8"/>
      <c r="M1" s="9" t="s">
        <v>0</v>
      </c>
      <c r="N1" s="10"/>
      <c r="O1" s="41"/>
      <c r="P1" s="11" t="s">
        <v>1</v>
      </c>
      <c r="Q1" s="11" t="s">
        <v>2</v>
      </c>
      <c r="R1" s="11" t="s">
        <v>3</v>
      </c>
      <c r="S1" s="42" t="s">
        <v>21</v>
      </c>
    </row>
    <row r="2" spans="1:19" ht="39" thickBot="1" x14ac:dyDescent="0.3">
      <c r="A2" s="12" t="s">
        <v>4</v>
      </c>
      <c r="B2" s="13" t="s">
        <v>5</v>
      </c>
      <c r="C2" s="14" t="s">
        <v>6</v>
      </c>
      <c r="D2" s="15" t="s">
        <v>7</v>
      </c>
      <c r="E2" s="13" t="s">
        <v>8</v>
      </c>
      <c r="F2" s="13" t="s">
        <v>9</v>
      </c>
      <c r="G2" s="16" t="s">
        <v>10</v>
      </c>
      <c r="H2" s="13" t="s">
        <v>11</v>
      </c>
      <c r="I2" s="13" t="s">
        <v>12</v>
      </c>
      <c r="J2" s="16" t="s">
        <v>13</v>
      </c>
      <c r="K2" s="16" t="s">
        <v>14</v>
      </c>
      <c r="L2" s="17" t="s">
        <v>15</v>
      </c>
      <c r="M2" s="18" t="s">
        <v>16</v>
      </c>
      <c r="N2" s="19" t="s">
        <v>17</v>
      </c>
      <c r="O2" s="13" t="s">
        <v>18</v>
      </c>
      <c r="P2" s="20">
        <v>162.82</v>
      </c>
      <c r="Q2" s="20" t="e">
        <f>(P2/#REF!)*100</f>
        <v>#REF!</v>
      </c>
      <c r="R2" s="21" t="e">
        <f>(Q2/100)*#REF!</f>
        <v>#REF!</v>
      </c>
      <c r="S2" s="34"/>
    </row>
    <row r="3" spans="1:19" x14ac:dyDescent="0.25">
      <c r="A3" s="22"/>
      <c r="B3" s="23"/>
      <c r="C3" s="23"/>
      <c r="D3" s="24"/>
      <c r="E3" s="23"/>
      <c r="F3" s="23"/>
      <c r="G3" s="25"/>
      <c r="H3" s="23"/>
      <c r="I3" s="23"/>
      <c r="J3" s="23"/>
      <c r="K3" s="25"/>
      <c r="L3" s="25"/>
      <c r="M3" s="26"/>
      <c r="N3" s="27"/>
      <c r="O3" s="28"/>
      <c r="P3" s="43"/>
      <c r="Q3" s="44" t="s">
        <v>19</v>
      </c>
      <c r="R3" s="45" t="s">
        <v>22</v>
      </c>
      <c r="S3" s="46" t="s">
        <v>23</v>
      </c>
    </row>
    <row r="4" spans="1:19" ht="25.5" x14ac:dyDescent="0.25">
      <c r="A4" s="29" t="s">
        <v>20</v>
      </c>
      <c r="B4" s="30">
        <v>53446</v>
      </c>
      <c r="C4" s="30" t="s">
        <v>29</v>
      </c>
      <c r="D4" s="47" t="s">
        <v>34</v>
      </c>
      <c r="E4" s="31" t="s">
        <v>39</v>
      </c>
      <c r="F4" s="31" t="s">
        <v>40</v>
      </c>
      <c r="G4" s="35">
        <v>3</v>
      </c>
      <c r="H4" s="31" t="s">
        <v>44</v>
      </c>
      <c r="I4" s="31">
        <v>3.2000000000000002E-3</v>
      </c>
      <c r="J4" s="35">
        <f>IF(Q4&lt;200,0,IF(N4&lt;Q4/I4,3,IF(N4&gt;=Q4/I4,1,)))</f>
        <v>3</v>
      </c>
      <c r="K4" s="37">
        <v>45831</v>
      </c>
      <c r="L4" s="38"/>
      <c r="M4" s="37">
        <v>45827</v>
      </c>
      <c r="N4" s="32">
        <v>15000</v>
      </c>
      <c r="O4" s="33">
        <v>9.82</v>
      </c>
      <c r="P4" s="40"/>
      <c r="Q4" s="34">
        <v>300</v>
      </c>
      <c r="R4" s="34">
        <f>IFERROR(Q4/I4, 0)</f>
        <v>93750</v>
      </c>
      <c r="S4" s="34">
        <f>I4*N4</f>
        <v>48</v>
      </c>
    </row>
    <row r="5" spans="1:19" ht="25.5" x14ac:dyDescent="0.25">
      <c r="A5" s="29" t="s">
        <v>20</v>
      </c>
      <c r="B5" s="30">
        <v>53460</v>
      </c>
      <c r="C5" s="30" t="s">
        <v>30</v>
      </c>
      <c r="D5" s="47" t="s">
        <v>35</v>
      </c>
      <c r="E5" s="31" t="s">
        <v>39</v>
      </c>
      <c r="F5" s="31" t="s">
        <v>41</v>
      </c>
      <c r="G5" s="35">
        <v>3</v>
      </c>
      <c r="H5" s="31" t="s">
        <v>44</v>
      </c>
      <c r="I5" s="31">
        <v>6.3E-2</v>
      </c>
      <c r="J5" s="35">
        <f>IF(Q5&lt;200,0,IF(N5&lt;Q5/I5,3,IF(N5&gt;=Q5/I5,1,)))</f>
        <v>1</v>
      </c>
      <c r="K5" s="37">
        <v>45853</v>
      </c>
      <c r="L5" s="38"/>
      <c r="M5" s="37">
        <v>45845</v>
      </c>
      <c r="N5" s="32">
        <v>10000</v>
      </c>
      <c r="O5" s="33">
        <v>4.5999999999999996</v>
      </c>
      <c r="P5" s="40"/>
      <c r="Q5" s="34">
        <v>200</v>
      </c>
      <c r="R5" s="34">
        <f>IFERROR(Q5/I5, 0)</f>
        <v>3174.6031746031745</v>
      </c>
      <c r="S5" s="34">
        <f>I5*N5</f>
        <v>630</v>
      </c>
    </row>
    <row r="6" spans="1:19" ht="25.5" x14ac:dyDescent="0.25">
      <c r="A6" s="29" t="s">
        <v>20</v>
      </c>
      <c r="B6" s="30">
        <v>53328</v>
      </c>
      <c r="C6" s="30" t="s">
        <v>31</v>
      </c>
      <c r="D6" s="47" t="s">
        <v>36</v>
      </c>
      <c r="E6" s="31" t="s">
        <v>39</v>
      </c>
      <c r="F6" s="31" t="s">
        <v>42</v>
      </c>
      <c r="G6" s="35">
        <v>1</v>
      </c>
      <c r="H6" s="31" t="s">
        <v>45</v>
      </c>
      <c r="I6" s="31">
        <v>6.7000000000000004E-2</v>
      </c>
      <c r="J6" s="35">
        <f>IF(Q6&lt;200,0,IF(N6&lt;Q6/I6,3,IF(N6&gt;=Q6/I6,1,)))</f>
        <v>1</v>
      </c>
      <c r="K6" s="37">
        <v>45901</v>
      </c>
      <c r="L6" s="38"/>
      <c r="M6" s="37">
        <v>45854</v>
      </c>
      <c r="N6" s="32">
        <v>100000</v>
      </c>
      <c r="O6" s="33">
        <v>38.200000000000003</v>
      </c>
      <c r="P6" s="40"/>
      <c r="Q6" s="34">
        <v>300</v>
      </c>
      <c r="R6" s="34">
        <f>IFERROR(Q6/I6, 0)</f>
        <v>4477.6119402985069</v>
      </c>
      <c r="S6" s="34">
        <f>I6*N6</f>
        <v>6700</v>
      </c>
    </row>
    <row r="7" spans="1:19" ht="25.5" x14ac:dyDescent="0.25">
      <c r="A7" s="29"/>
      <c r="B7" s="30">
        <v>53464</v>
      </c>
      <c r="C7" s="30" t="s">
        <v>33</v>
      </c>
      <c r="D7" s="47" t="s">
        <v>38</v>
      </c>
      <c r="E7" s="31" t="s">
        <v>39</v>
      </c>
      <c r="F7" s="31" t="s">
        <v>40</v>
      </c>
      <c r="G7" s="35">
        <v>0</v>
      </c>
      <c r="H7" s="31" t="s">
        <v>46</v>
      </c>
      <c r="I7" s="31">
        <v>6.7000000000000004E-2</v>
      </c>
      <c r="J7" s="35">
        <f>IF(Q7&lt;200,0,IF(N7&lt;Q7/I7,3,IF(N7&gt;=Q7/I7,1,)))</f>
        <v>3</v>
      </c>
      <c r="K7" s="37">
        <v>45944</v>
      </c>
      <c r="L7" s="38"/>
      <c r="M7" s="37">
        <v>45919</v>
      </c>
      <c r="N7" s="32">
        <v>10000</v>
      </c>
      <c r="O7" s="33">
        <v>6.97</v>
      </c>
      <c r="P7" s="40"/>
      <c r="Q7" s="34">
        <v>6000</v>
      </c>
      <c r="R7" s="34">
        <f>IFERROR(Q7/I7, 0)</f>
        <v>89552.238805970148</v>
      </c>
      <c r="S7" s="34">
        <f>I7*N7</f>
        <v>670</v>
      </c>
    </row>
    <row r="8" spans="1:19" ht="25.5" x14ac:dyDescent="0.25">
      <c r="A8" s="29"/>
      <c r="B8" s="30">
        <v>53487</v>
      </c>
      <c r="C8" s="30" t="s">
        <v>32</v>
      </c>
      <c r="D8" s="47" t="s">
        <v>37</v>
      </c>
      <c r="E8" s="31" t="s">
        <v>39</v>
      </c>
      <c r="F8" s="31" t="s">
        <v>43</v>
      </c>
      <c r="G8" s="35">
        <v>0</v>
      </c>
      <c r="H8" s="31" t="s">
        <v>47</v>
      </c>
      <c r="I8" s="31">
        <v>9.1999999999999998E-2</v>
      </c>
      <c r="J8" s="35">
        <f>IF(Q8&lt;200,0,IF(N8&lt;Q8/I8,3,IF(N8&gt;=Q8/I8,1,)))</f>
        <v>0</v>
      </c>
      <c r="K8" s="37">
        <v>45936</v>
      </c>
      <c r="L8" s="38"/>
      <c r="M8" s="37">
        <v>45924</v>
      </c>
      <c r="N8" s="32">
        <v>12000</v>
      </c>
      <c r="O8" s="33">
        <v>10.33</v>
      </c>
      <c r="P8" s="40"/>
      <c r="Q8" s="34">
        <v>0</v>
      </c>
      <c r="R8" s="34">
        <f>IFERROR(Q8/I8, 0)</f>
        <v>0</v>
      </c>
      <c r="S8" s="34">
        <f>I8*N8</f>
        <v>1104</v>
      </c>
    </row>
    <row r="9" spans="1:19" ht="15.75" thickBot="1" x14ac:dyDescent="0.3">
      <c r="A9" s="22"/>
      <c r="B9" s="23"/>
      <c r="C9" s="23"/>
      <c r="D9" s="24"/>
      <c r="E9" s="23"/>
      <c r="F9" s="23"/>
      <c r="G9" s="25"/>
      <c r="H9" s="23"/>
      <c r="I9" s="23"/>
      <c r="J9" s="23"/>
      <c r="K9" s="25"/>
      <c r="L9" s="25"/>
      <c r="M9" s="26"/>
      <c r="N9" s="27"/>
      <c r="O9" s="28"/>
      <c r="P9" s="43"/>
      <c r="Q9" s="43"/>
      <c r="R9" s="48"/>
      <c r="S9" s="34"/>
    </row>
    <row r="10" spans="1:19" ht="58.5" thickTop="1" thickBot="1" x14ac:dyDescent="0.3">
      <c r="A10" s="1"/>
      <c r="B10" s="2"/>
      <c r="C10" s="3" t="s">
        <v>27</v>
      </c>
      <c r="D10" s="4"/>
      <c r="E10" s="5"/>
      <c r="F10" s="6" t="s">
        <v>25</v>
      </c>
      <c r="G10" s="7"/>
      <c r="H10" s="6"/>
      <c r="I10" s="6"/>
      <c r="J10" s="8"/>
      <c r="K10" s="7"/>
      <c r="L10" s="8"/>
      <c r="M10" s="9" t="s">
        <v>0</v>
      </c>
      <c r="N10" s="10"/>
      <c r="O10" s="41"/>
      <c r="P10" s="11" t="s">
        <v>1</v>
      </c>
      <c r="Q10" s="11" t="s">
        <v>2</v>
      </c>
      <c r="R10" s="11" t="s">
        <v>3</v>
      </c>
      <c r="S10" s="42" t="s">
        <v>21</v>
      </c>
    </row>
    <row r="11" spans="1:19" ht="39" thickBot="1" x14ac:dyDescent="0.3">
      <c r="A11" s="12" t="s">
        <v>4</v>
      </c>
      <c r="B11" s="13" t="s">
        <v>5</v>
      </c>
      <c r="C11" s="14" t="s">
        <v>6</v>
      </c>
      <c r="D11" s="15" t="s">
        <v>7</v>
      </c>
      <c r="E11" s="13" t="s">
        <v>8</v>
      </c>
      <c r="F11" s="13" t="s">
        <v>9</v>
      </c>
      <c r="G11" s="16" t="s">
        <v>10</v>
      </c>
      <c r="H11" s="13" t="s">
        <v>11</v>
      </c>
      <c r="I11" s="13" t="s">
        <v>12</v>
      </c>
      <c r="J11" s="16" t="s">
        <v>13</v>
      </c>
      <c r="K11" s="16" t="s">
        <v>14</v>
      </c>
      <c r="L11" s="17" t="s">
        <v>15</v>
      </c>
      <c r="M11" s="18" t="s">
        <v>16</v>
      </c>
      <c r="N11" s="19" t="s">
        <v>17</v>
      </c>
      <c r="O11" s="13" t="s">
        <v>18</v>
      </c>
      <c r="P11" s="20">
        <v>111.35</v>
      </c>
      <c r="Q11" s="20" t="e">
        <f>(P11/#REF!)*100</f>
        <v>#REF!</v>
      </c>
      <c r="R11" s="21" t="e">
        <f>(Q11/100)*#REF!</f>
        <v>#REF!</v>
      </c>
      <c r="S11" s="34" t="e">
        <v>#REF!</v>
      </c>
    </row>
    <row r="12" spans="1:19" x14ac:dyDescent="0.25">
      <c r="A12" s="49"/>
      <c r="B12" s="50"/>
      <c r="C12" s="36" t="s">
        <v>24</v>
      </c>
      <c r="D12" s="51"/>
      <c r="E12" s="52"/>
      <c r="F12" s="53"/>
      <c r="G12" s="54"/>
      <c r="H12" s="53"/>
      <c r="I12" s="53"/>
      <c r="J12" s="53"/>
      <c r="K12" s="54"/>
      <c r="L12" s="54"/>
      <c r="M12" s="55"/>
      <c r="N12" s="56" t="s">
        <v>24</v>
      </c>
      <c r="O12" s="57"/>
      <c r="P12" s="58"/>
      <c r="Q12" s="44" t="s">
        <v>19</v>
      </c>
      <c r="R12" s="45" t="s">
        <v>22</v>
      </c>
      <c r="S12" s="46" t="s">
        <v>23</v>
      </c>
    </row>
    <row r="13" spans="1:19" ht="25.5" x14ac:dyDescent="0.25">
      <c r="A13" s="30"/>
      <c r="B13" s="30"/>
      <c r="C13" s="30"/>
      <c r="D13" s="47"/>
      <c r="E13" s="31"/>
      <c r="F13" s="31"/>
      <c r="G13" s="35"/>
      <c r="H13" s="31"/>
      <c r="I13" s="31"/>
      <c r="J13" s="35"/>
      <c r="K13" s="37"/>
      <c r="L13" s="38"/>
      <c r="M13" s="37"/>
      <c r="N13" s="32"/>
      <c r="O13" s="33"/>
      <c r="P13" s="40"/>
      <c r="Q13" s="34"/>
      <c r="R13" s="34"/>
      <c r="S13" s="34"/>
    </row>
    <row r="14" spans="1:19" ht="25.5" x14ac:dyDescent="0.25">
      <c r="A14" s="30"/>
      <c r="B14" s="30"/>
      <c r="C14" s="30"/>
      <c r="D14" s="47"/>
      <c r="E14" s="31"/>
      <c r="F14" s="31"/>
      <c r="G14" s="35"/>
      <c r="H14" s="31"/>
      <c r="I14" s="31"/>
      <c r="J14" s="35"/>
      <c r="K14" s="37"/>
      <c r="L14" s="38"/>
      <c r="M14" s="37"/>
      <c r="N14" s="32"/>
      <c r="O14" s="33"/>
      <c r="P14" s="40"/>
      <c r="Q14" s="34"/>
      <c r="R14" s="34"/>
      <c r="S14" s="34"/>
    </row>
    <row r="15" spans="1:19" ht="25.5" x14ac:dyDescent="0.25">
      <c r="A15" s="29"/>
      <c r="B15" s="30"/>
      <c r="C15" s="30"/>
      <c r="D15" s="47"/>
      <c r="E15" s="31"/>
      <c r="F15" s="31"/>
      <c r="G15" s="35"/>
      <c r="H15" s="31"/>
      <c r="I15" s="31"/>
      <c r="J15" s="35"/>
      <c r="K15" s="37"/>
      <c r="L15" s="38"/>
      <c r="M15" s="37"/>
      <c r="N15" s="32"/>
      <c r="O15" s="33"/>
      <c r="P15" s="40"/>
      <c r="Q15" s="34"/>
      <c r="R15" s="34"/>
      <c r="S15" s="34"/>
    </row>
    <row r="16" spans="1:19" ht="25.5" x14ac:dyDescent="0.25">
      <c r="A16" s="29"/>
      <c r="B16" s="30"/>
      <c r="C16" s="30"/>
      <c r="D16" s="47"/>
      <c r="E16" s="31"/>
      <c r="F16" s="31"/>
      <c r="G16" s="35"/>
      <c r="H16" s="31"/>
      <c r="I16" s="31"/>
      <c r="J16" s="35"/>
      <c r="K16" s="37"/>
      <c r="L16" s="38"/>
      <c r="M16" s="37"/>
      <c r="N16" s="32"/>
      <c r="O16" s="33"/>
      <c r="P16" s="40"/>
      <c r="Q16" s="34"/>
      <c r="R16" s="34"/>
      <c r="S16" s="34"/>
    </row>
    <row r="17" spans="1:19" ht="25.5" x14ac:dyDescent="0.25">
      <c r="A17" s="30"/>
      <c r="B17" s="30"/>
      <c r="C17" s="30"/>
      <c r="D17" s="47"/>
      <c r="E17" s="31"/>
      <c r="F17" s="31"/>
      <c r="G17" s="35"/>
      <c r="H17" s="31"/>
      <c r="I17" s="31"/>
      <c r="J17" s="35"/>
      <c r="K17" s="37"/>
      <c r="L17" s="38"/>
      <c r="M17" s="37"/>
      <c r="N17" s="32"/>
      <c r="O17" s="33"/>
      <c r="P17" s="40"/>
      <c r="Q17" s="34"/>
      <c r="R17" s="34"/>
      <c r="S17" s="34"/>
    </row>
    <row r="18" spans="1:19" ht="15.75" thickBot="1" x14ac:dyDescent="0.3"/>
    <row r="19" spans="1:19" ht="58.5" thickTop="1" thickBot="1" x14ac:dyDescent="0.3">
      <c r="A19" s="59"/>
      <c r="B19" s="60"/>
      <c r="C19" s="3" t="s">
        <v>28</v>
      </c>
      <c r="D19" s="4"/>
      <c r="E19" s="5"/>
      <c r="F19" s="6" t="s">
        <v>25</v>
      </c>
      <c r="G19" s="7"/>
      <c r="H19" s="6"/>
      <c r="I19" s="6"/>
      <c r="J19" s="61"/>
      <c r="K19" s="7"/>
      <c r="L19" s="8"/>
      <c r="M19" s="9" t="s">
        <v>0</v>
      </c>
      <c r="N19" s="62"/>
      <c r="O19" s="41"/>
      <c r="P19" s="11" t="s">
        <v>1</v>
      </c>
      <c r="Q19" s="11" t="s">
        <v>2</v>
      </c>
      <c r="R19" s="11" t="s">
        <v>3</v>
      </c>
      <c r="S19" s="42" t="s">
        <v>21</v>
      </c>
    </row>
    <row r="20" spans="1:19" ht="39" thickBot="1" x14ac:dyDescent="0.3">
      <c r="A20" s="12" t="s">
        <v>4</v>
      </c>
      <c r="B20" s="13" t="s">
        <v>5</v>
      </c>
      <c r="C20" s="14" t="s">
        <v>6</v>
      </c>
      <c r="D20" s="15" t="s">
        <v>7</v>
      </c>
      <c r="E20" s="13" t="s">
        <v>8</v>
      </c>
      <c r="F20" s="13" t="s">
        <v>9</v>
      </c>
      <c r="G20" s="16" t="s">
        <v>10</v>
      </c>
      <c r="H20" s="13" t="s">
        <v>11</v>
      </c>
      <c r="I20" s="13" t="s">
        <v>12</v>
      </c>
      <c r="J20" s="16" t="s">
        <v>13</v>
      </c>
      <c r="K20" s="16" t="s">
        <v>14</v>
      </c>
      <c r="L20" s="17" t="s">
        <v>15</v>
      </c>
      <c r="M20" s="18" t="s">
        <v>16</v>
      </c>
      <c r="N20" s="19" t="s">
        <v>17</v>
      </c>
      <c r="O20" s="13" t="s">
        <v>18</v>
      </c>
      <c r="P20" s="20">
        <v>218.97</v>
      </c>
      <c r="Q20" s="20" t="e">
        <f>(P20/#REF!)*100</f>
        <v>#REF!</v>
      </c>
      <c r="R20" s="21" t="e">
        <f>(Q20/100)*#REF!</f>
        <v>#REF!</v>
      </c>
      <c r="S20" s="34"/>
    </row>
    <row r="21" spans="1:19" x14ac:dyDescent="0.25">
      <c r="A21" s="63"/>
      <c r="B21" s="36" t="s">
        <v>24</v>
      </c>
      <c r="C21" s="64"/>
      <c r="D21" s="65"/>
      <c r="E21" s="36"/>
      <c r="F21" s="66"/>
      <c r="G21" s="67"/>
      <c r="H21" s="66"/>
      <c r="I21" s="66"/>
      <c r="J21" s="66"/>
      <c r="K21" s="67"/>
      <c r="L21" s="67"/>
      <c r="M21" s="68"/>
      <c r="N21" s="69"/>
      <c r="O21" s="70"/>
      <c r="P21" s="58"/>
      <c r="Q21" s="71" t="s">
        <v>19</v>
      </c>
      <c r="R21" s="72" t="s">
        <v>22</v>
      </c>
      <c r="S21" s="46" t="s">
        <v>23</v>
      </c>
    </row>
    <row r="22" spans="1:19" ht="25.5" x14ac:dyDescent="0.25">
      <c r="A22" s="29"/>
      <c r="B22" s="30"/>
      <c r="C22" s="30"/>
      <c r="D22" s="47"/>
      <c r="E22" s="31"/>
      <c r="F22" s="31"/>
      <c r="G22" s="35"/>
      <c r="H22" s="36"/>
      <c r="I22" s="31"/>
      <c r="J22" s="35"/>
      <c r="K22" s="37"/>
      <c r="L22" s="73"/>
      <c r="M22" s="37"/>
      <c r="N22" s="32"/>
      <c r="O22" s="33"/>
      <c r="P22" s="40"/>
      <c r="Q22" s="34"/>
      <c r="R22" s="34"/>
      <c r="S22" s="34"/>
    </row>
    <row r="23" spans="1:19" ht="25.5" x14ac:dyDescent="0.25">
      <c r="A23" s="30"/>
      <c r="B23" s="30"/>
      <c r="C23" s="30"/>
      <c r="D23" s="74"/>
      <c r="E23" s="31"/>
      <c r="F23" s="31"/>
      <c r="G23" s="35"/>
      <c r="H23" s="31"/>
      <c r="I23" s="31"/>
      <c r="J23" s="35"/>
      <c r="K23" s="37"/>
      <c r="L23" s="38"/>
      <c r="M23" s="37"/>
      <c r="N23" s="32"/>
      <c r="O23" s="33"/>
      <c r="P23" s="40"/>
      <c r="Q23" s="34"/>
      <c r="R23" s="34"/>
      <c r="S23" s="34"/>
    </row>
    <row r="24" spans="1:19" ht="25.5" x14ac:dyDescent="0.25">
      <c r="A24" s="30"/>
      <c r="B24" s="30"/>
      <c r="C24" s="30"/>
      <c r="D24" s="47"/>
      <c r="E24" s="31"/>
      <c r="F24" s="31"/>
      <c r="G24" s="35"/>
      <c r="H24" s="36"/>
      <c r="I24" s="31"/>
      <c r="J24" s="35"/>
      <c r="K24" s="37"/>
      <c r="L24" s="73"/>
      <c r="M24" s="37"/>
      <c r="N24" s="32"/>
      <c r="O24" s="39"/>
      <c r="P24" s="40"/>
      <c r="Q24" s="34"/>
      <c r="R24" s="34"/>
      <c r="S24" s="34"/>
    </row>
    <row r="25" spans="1:19" ht="25.5" x14ac:dyDescent="0.25">
      <c r="A25" s="29"/>
      <c r="B25" s="30"/>
      <c r="C25" s="30"/>
      <c r="D25" s="47"/>
      <c r="E25" s="31"/>
      <c r="F25" s="31"/>
      <c r="G25" s="35"/>
      <c r="H25" s="36"/>
      <c r="I25" s="31"/>
      <c r="J25" s="35"/>
      <c r="K25" s="37"/>
      <c r="L25" s="73"/>
      <c r="M25" s="37"/>
      <c r="N25" s="32"/>
      <c r="O25" s="39"/>
      <c r="P25" s="40"/>
      <c r="Q25" s="34"/>
      <c r="R25" s="34"/>
      <c r="S25" s="34"/>
    </row>
    <row r="26" spans="1:19" ht="25.5" x14ac:dyDescent="0.25">
      <c r="A26" s="29"/>
      <c r="B26" s="30"/>
      <c r="C26" s="30"/>
      <c r="D26" s="47"/>
      <c r="E26" s="31"/>
      <c r="F26" s="31"/>
      <c r="G26" s="35"/>
      <c r="H26" s="36"/>
      <c r="I26" s="31"/>
      <c r="J26" s="35"/>
      <c r="K26" s="37"/>
      <c r="L26" s="73"/>
      <c r="M26" s="37"/>
      <c r="N26" s="32"/>
      <c r="O26" s="39"/>
      <c r="P26" s="40"/>
      <c r="Q26" s="34"/>
      <c r="R26" s="34"/>
      <c r="S26" s="34"/>
    </row>
    <row r="27" spans="1:19" ht="25.5" x14ac:dyDescent="0.25">
      <c r="A27" s="29"/>
      <c r="B27" s="30"/>
      <c r="C27" s="30"/>
      <c r="D27" s="47"/>
      <c r="E27" s="31"/>
      <c r="F27" s="31"/>
      <c r="G27" s="35"/>
      <c r="H27" s="31"/>
      <c r="I27" s="31"/>
      <c r="J27" s="35"/>
      <c r="K27" s="37"/>
      <c r="L27" s="75"/>
      <c r="M27" s="37"/>
      <c r="N27" s="32"/>
      <c r="O27" s="33"/>
      <c r="P27" s="40"/>
      <c r="Q27" s="34"/>
      <c r="R27" s="34"/>
      <c r="S27" s="34"/>
    </row>
    <row r="28" spans="1:19" ht="25.5" x14ac:dyDescent="0.25">
      <c r="A28" s="29"/>
      <c r="B28" s="30"/>
      <c r="C28" s="30"/>
      <c r="D28" s="47"/>
      <c r="E28" s="31"/>
      <c r="F28" s="31"/>
      <c r="G28" s="35"/>
      <c r="H28" s="31"/>
      <c r="I28" s="31"/>
      <c r="J28" s="35"/>
      <c r="K28" s="37"/>
      <c r="L28" s="75"/>
      <c r="M28" s="37"/>
      <c r="N28" s="32"/>
      <c r="O28" s="33"/>
      <c r="P28" s="40"/>
      <c r="Q28" s="34"/>
      <c r="R28" s="34"/>
      <c r="S28" s="34"/>
    </row>
    <row r="29" spans="1:19" ht="25.5" x14ac:dyDescent="0.25">
      <c r="A29" s="30"/>
      <c r="B29" s="30"/>
      <c r="C29" s="30"/>
      <c r="D29" s="47"/>
      <c r="E29" s="31"/>
      <c r="F29" s="31"/>
      <c r="G29" s="35"/>
      <c r="H29" s="36"/>
      <c r="I29" s="31"/>
      <c r="J29" s="35"/>
      <c r="K29" s="37"/>
      <c r="L29" s="73"/>
      <c r="M29" s="37"/>
      <c r="N29" s="32"/>
      <c r="O29" s="39"/>
      <c r="P29" s="40"/>
      <c r="Q29" s="34"/>
      <c r="R29" s="34"/>
      <c r="S29" s="34"/>
    </row>
    <row r="30" spans="1:19" ht="25.5" x14ac:dyDescent="0.25">
      <c r="A30" s="29"/>
      <c r="B30" s="30"/>
      <c r="C30" s="30"/>
      <c r="D30" s="47"/>
      <c r="E30" s="31"/>
      <c r="F30" s="31"/>
      <c r="G30" s="35"/>
      <c r="H30" s="31"/>
      <c r="I30" s="31"/>
      <c r="J30" s="35"/>
      <c r="K30" s="37"/>
      <c r="L30" s="75"/>
      <c r="M30" s="37"/>
      <c r="N30" s="32"/>
      <c r="O30" s="33"/>
      <c r="P30" s="40"/>
      <c r="Q30" s="34"/>
      <c r="R30" s="34"/>
      <c r="S30" s="34"/>
    </row>
  </sheetData>
  <phoneticPr fontId="18" type="noConversion"/>
  <conditionalFormatting sqref="C3:C9">
    <cfRule type="expression" dxfId="14" priority="44" stopIfTrue="1">
      <formula>AND(COUNTIF($C$166:$C$176, C3)+COUNTIF($C$152:$C$153, C3)+COUNTIF($C$17:$C$17, C3)+COUNTIF($C$20:$C$21, C3)+COUNTIF($C$156:$C$159, C3)+COUNTIF($C$93:$C$113, C3)+COUNTIF($C$74:$C$89, C3)+COUNTIF($C$42:$C$52, C3)+COUNTIF($C$33:$C$39, C3)+COUNTIF($C$133:$C$149, C3)+COUNTIF($C$24:$C$30, C3)+COUNTIF($C$1:$C$14, C3)+COUNTIF($C$116:$C$127, C3)+COUNTIF($C$55:$C$71, C3)&gt;1,NOT(ISBLANK(C3)))</formula>
    </cfRule>
  </conditionalFormatting>
  <conditionalFormatting sqref="G4:G8 J4:J8">
    <cfRule type="expression" priority="38">
      <formula>"si($S$45&gt;1;&lt;$L$45=$S$45/$G$45);1;0"</formula>
    </cfRule>
    <cfRule type="expression" priority="39">
      <formula>"si($L$45&gt;$S$45/$G$45)"</formula>
    </cfRule>
  </conditionalFormatting>
  <conditionalFormatting sqref="H1:H9">
    <cfRule type="expression" dxfId="13" priority="45" stopIfTrue="1">
      <formula>AND(COUNTIF($H$166:$H$176, H1)+COUNTIF($H$131:$H$163, H1)+COUNTIF($H$93:$H$129, H1)+COUNTIF($H$1:$H$91, H1)&gt;1,NOT(ISBLANK(H1)))</formula>
    </cfRule>
  </conditionalFormatting>
  <conditionalFormatting sqref="J9 J1:J3">
    <cfRule type="iconSet" priority="43">
      <iconSet iconSet="3Flags" showValue="0">
        <cfvo type="percent" val="0"/>
        <cfvo type="num" val="1"/>
        <cfvo type="num" val="2"/>
      </iconSet>
    </cfRule>
  </conditionalFormatting>
  <conditionalFormatting sqref="K4:K8 M4:M8">
    <cfRule type="expression" dxfId="12" priority="41" stopIfTrue="1">
      <formula>K4&lt;TODAY()</formula>
    </cfRule>
  </conditionalFormatting>
  <conditionalFormatting sqref="K4:K8 M4:M8">
    <cfRule type="containsBlanks" dxfId="11" priority="40">
      <formula>LEN(TRIM(K4))=0</formula>
    </cfRule>
  </conditionalFormatting>
  <conditionalFormatting sqref="S2:S9 Q4:Q8">
    <cfRule type="expression" priority="42">
      <formula>"si+$S$27=#N/A;0"</formula>
    </cfRule>
  </conditionalFormatting>
  <conditionalFormatting sqref="G4:G8">
    <cfRule type="iconSet" priority="46">
      <iconSet iconSet="3Flags" showValue="0">
        <cfvo type="percent" val="0"/>
        <cfvo type="num" val="1"/>
        <cfvo type="num" val="2"/>
      </iconSet>
    </cfRule>
  </conditionalFormatting>
  <conditionalFormatting sqref="J4:J8">
    <cfRule type="iconSet" priority="47">
      <iconSet iconSet="3Flags" showValue="0">
        <cfvo type="percent" val="0"/>
        <cfvo type="num" val="1"/>
        <cfvo type="num" val="2"/>
      </iconSet>
    </cfRule>
  </conditionalFormatting>
  <conditionalFormatting sqref="P4:P8">
    <cfRule type="iconSet" priority="48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H4:H8">
    <cfRule type="expression" dxfId="10" priority="49" stopIfTrue="1">
      <formula>AND(COUNTIF($H$166:$H$176, H4)+COUNTIF($H$34:$H$34, H4)+COUNTIF($H$43:$H$47, H4)+COUNTIF($H$117:$H$127, H4)+COUNTIF($H$93:$H$112, H4)+COUNTIF($H$75:$H$83, H4)+COUNTIF($H$56:$H$68, H4)+COUNTIF($H$25:$H$27, H4)+COUNTIF($H$134:$H$145, H4)+COUNTIF(#REF!, H4)+COUNTIF($H$1:$H$13, H4)&gt;1,NOT(ISBLANK(H4)))</formula>
    </cfRule>
  </conditionalFormatting>
  <conditionalFormatting sqref="J4:J8">
    <cfRule type="iconSet" priority="50">
      <iconSet iconSet="3Flags" showValue="0">
        <cfvo type="percent" val="0"/>
        <cfvo type="num" val="1"/>
        <cfvo type="num" val="2"/>
      </iconSet>
    </cfRule>
  </conditionalFormatting>
  <conditionalFormatting sqref="J4:J8">
    <cfRule type="iconSet" priority="51">
      <iconSet iconSet="3Flags" showValue="0">
        <cfvo type="percent" val="0"/>
        <cfvo type="num" val="1"/>
        <cfvo type="num" val="2"/>
      </iconSet>
    </cfRule>
  </conditionalFormatting>
  <conditionalFormatting sqref="C12:C17">
    <cfRule type="expression" dxfId="9" priority="31" stopIfTrue="1">
      <formula>AND(COUNTIF($C$166:$C$176, C12)+COUNTIF($C$152:$C$153, C12)+COUNTIF($C$17:$C$17, C12)+COUNTIF($C$20:$C$21, C12)+COUNTIF($C$156:$C$159, C12)+COUNTIF($C$93:$C$113, C12)+COUNTIF($C$74:$C$89, C12)+COUNTIF($C$42:$C$52, C12)+COUNTIF($C$33:$C$39, C12)+COUNTIF($C$133:$C$149, C12)+COUNTIF($C$24:$C$30, C12)+COUNTIF($C$1:$C$14, C12)+COUNTIF($C$116:$C$127, C12)+COUNTIF($C$55:$C$71, C12)&gt;1,NOT(ISBLANK(C12)))</formula>
    </cfRule>
  </conditionalFormatting>
  <conditionalFormatting sqref="G13:G17 J13:J17">
    <cfRule type="expression" priority="24">
      <formula>"si($S$45&gt;1;&lt;$L$45=$S$45/$G$45);1;0"</formula>
    </cfRule>
    <cfRule type="expression" priority="25">
      <formula>"si($L$45&gt;$S$45/$G$45)"</formula>
    </cfRule>
  </conditionalFormatting>
  <conditionalFormatting sqref="H10:H17">
    <cfRule type="expression" dxfId="8" priority="32" stopIfTrue="1">
      <formula>AND(COUNTIF($H$166:$H$176, H10)+COUNTIF($H$131:$H$163, H10)+COUNTIF($H$93:$H$129, H10)+COUNTIF($H$1:$H$91, H10)&gt;1,NOT(ISBLANK(H10)))</formula>
    </cfRule>
  </conditionalFormatting>
  <conditionalFormatting sqref="J10:J12">
    <cfRule type="iconSet" priority="29">
      <iconSet iconSet="3Flags" showValue="0">
        <cfvo type="percent" val="0"/>
        <cfvo type="num" val="1"/>
        <cfvo type="num" val="2"/>
      </iconSet>
    </cfRule>
  </conditionalFormatting>
  <conditionalFormatting sqref="J13:J17">
    <cfRule type="iconSet" priority="30">
      <iconSet iconSet="3Flags" showValue="0">
        <cfvo type="percent" val="0"/>
        <cfvo type="num" val="1"/>
        <cfvo type="num" val="2"/>
      </iconSet>
    </cfRule>
  </conditionalFormatting>
  <conditionalFormatting sqref="K13:K17 M13:M17">
    <cfRule type="expression" dxfId="7" priority="27" stopIfTrue="1">
      <formula>K13&lt;TODAY()</formula>
    </cfRule>
  </conditionalFormatting>
  <conditionalFormatting sqref="K13:K17 M13:M17">
    <cfRule type="containsBlanks" dxfId="6" priority="26">
      <formula>LEN(TRIM(K13))=0</formula>
    </cfRule>
  </conditionalFormatting>
  <conditionalFormatting sqref="S11:S17 Q13:Q17">
    <cfRule type="expression" priority="28">
      <formula>"si+$S$27=#N/A;0"</formula>
    </cfRule>
  </conditionalFormatting>
  <conditionalFormatting sqref="G13:G17">
    <cfRule type="iconSet" priority="33">
      <iconSet iconSet="3Flags" showValue="0">
        <cfvo type="percent" val="0"/>
        <cfvo type="num" val="1"/>
        <cfvo type="num" val="2"/>
      </iconSet>
    </cfRule>
  </conditionalFormatting>
  <conditionalFormatting sqref="J13:J17">
    <cfRule type="iconSet" priority="34">
      <iconSet iconSet="3Flags" showValue="0">
        <cfvo type="percent" val="0"/>
        <cfvo type="num" val="1"/>
        <cfvo type="num" val="2"/>
      </iconSet>
    </cfRule>
  </conditionalFormatting>
  <conditionalFormatting sqref="P13:P17">
    <cfRule type="iconSet" priority="35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H13:H17">
    <cfRule type="expression" dxfId="5" priority="36" stopIfTrue="1">
      <formula>AND(COUNTIF($H$166:$H$176, H13)+COUNTIF($H$34:$H$34, H13)+COUNTIF($H$43:$H$47, H13)+COUNTIF($H$117:$H$127, H13)+COUNTIF($H$93:$H$112, H13)+COUNTIF($H$75:$H$83, H13)+COUNTIF($H$56:$H$68, H13)+COUNTIF($H$25:$H$27, H13)+COUNTIF($H$134:$H$145, H13)+COUNTIF(#REF!, H13)+COUNTIF($H$1:$H$13, H13)&gt;1,NOT(ISBLANK(H13)))</formula>
    </cfRule>
  </conditionalFormatting>
  <conditionalFormatting sqref="J13:J17">
    <cfRule type="iconSet" priority="37">
      <iconSet iconSet="3Flags" showValue="0">
        <cfvo type="percent" val="0"/>
        <cfvo type="num" val="1"/>
        <cfvo type="num" val="2"/>
      </iconSet>
    </cfRule>
  </conditionalFormatting>
  <conditionalFormatting sqref="C21:C30">
    <cfRule type="expression" dxfId="4" priority="8" stopIfTrue="1">
      <formula>AND(COUNTIF($C$166:$C$176, C21)+COUNTIF($C$152:$C$153, C21)+COUNTIF($C$17:$C$17, C21)+COUNTIF($C$20:$C$21, C21)+COUNTIF($C$156:$C$159, C21)+COUNTIF($C$93:$C$113, C21)+COUNTIF($C$74:$C$89, C21)+COUNTIF($C$42:$C$52, C21)+COUNTIF($C$33:$C$39, C21)+COUNTIF($C$133:$C$149, C21)+COUNTIF($C$24:$C$30, C21)+COUNTIF($C$1:$C$14, C21)+COUNTIF($C$116:$C$127, C21)+COUNTIF($C$55:$C$71, C21)&gt;1,NOT(ISBLANK(C21)))</formula>
    </cfRule>
  </conditionalFormatting>
  <conditionalFormatting sqref="G22:H23 G24:G30 J22:J30">
    <cfRule type="expression" priority="1">
      <formula>"si($S$45&gt;1;&lt;$L$45=$S$45/$G$45);1;0"</formula>
    </cfRule>
    <cfRule type="expression" priority="2">
      <formula>"si($L$45&gt;$S$45/$G$45)"</formula>
    </cfRule>
  </conditionalFormatting>
  <conditionalFormatting sqref="H19:H30">
    <cfRule type="expression" dxfId="3" priority="9" stopIfTrue="1">
      <formula>AND(COUNTIF($H$166:$H$176, H19)+COUNTIF($H$131:$H$163, H19)+COUNTIF($H$93:$H$129, H19)+COUNTIF($H$1:$H$91, H19)&gt;1,NOT(ISBLANK(H19)))</formula>
    </cfRule>
  </conditionalFormatting>
  <conditionalFormatting sqref="J19:J21">
    <cfRule type="iconSet" priority="6">
      <iconSet iconSet="3Flags" showValue="0">
        <cfvo type="percent" val="0"/>
        <cfvo type="num" val="1"/>
        <cfvo type="num" val="2"/>
      </iconSet>
    </cfRule>
  </conditionalFormatting>
  <conditionalFormatting sqref="J23">
    <cfRule type="iconSet" priority="7">
      <iconSet iconSet="3Flags" showValue="0">
        <cfvo type="percent" val="0"/>
        <cfvo type="num" val="1"/>
        <cfvo type="num" val="2"/>
      </iconSet>
    </cfRule>
  </conditionalFormatting>
  <conditionalFormatting sqref="K22:K23 M22:M30">
    <cfRule type="expression" dxfId="2" priority="4" stopIfTrue="1">
      <formula>K22&lt;TODAY()</formula>
    </cfRule>
  </conditionalFormatting>
  <conditionalFormatting sqref="K22:K23 M22:M30">
    <cfRule type="containsBlanks" dxfId="1" priority="3">
      <formula>LEN(TRIM(K22))=0</formula>
    </cfRule>
  </conditionalFormatting>
  <conditionalFormatting sqref="S20:S30 Q21:Q30">
    <cfRule type="expression" priority="5">
      <formula>"si+$S$27=#N/A;0"</formula>
    </cfRule>
  </conditionalFormatting>
  <conditionalFormatting sqref="G23">
    <cfRule type="iconSet" priority="10">
      <iconSet iconSet="3Flags" showValue="0">
        <cfvo type="percent" val="0"/>
        <cfvo type="num" val="1"/>
        <cfvo type="num" val="2"/>
      </iconSet>
    </cfRule>
  </conditionalFormatting>
  <conditionalFormatting sqref="J23">
    <cfRule type="iconSet" priority="11">
      <iconSet iconSet="3Flags" showValue="0">
        <cfvo type="percent" val="0"/>
        <cfvo type="num" val="1"/>
        <cfvo type="num" val="2"/>
      </iconSet>
    </cfRule>
  </conditionalFormatting>
  <conditionalFormatting sqref="P23">
    <cfRule type="iconSet" priority="12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J24:J30">
    <cfRule type="iconSet" priority="13">
      <iconSet iconSet="3Flags" showValue="0">
        <cfvo type="percent" val="0"/>
        <cfvo type="num" val="1"/>
        <cfvo type="num" val="2"/>
      </iconSet>
    </cfRule>
    <cfRule type="iconSet" priority="14">
      <iconSet iconSet="3Flags" showValue="0">
        <cfvo type="percent" val="0"/>
        <cfvo type="num" val="1"/>
        <cfvo type="num" val="2"/>
      </iconSet>
    </cfRule>
  </conditionalFormatting>
  <conditionalFormatting sqref="P24:P30">
    <cfRule type="iconSet" priority="15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H22:H30">
    <cfRule type="expression" dxfId="0" priority="16" stopIfTrue="1">
      <formula>AND(COUNTIF($H$166:$H$176, H22)+COUNTIF($H$34:$H$34, H22)+COUNTIF($H$43:$H$47, H22)+COUNTIF($H$117:$H$127, H22)+COUNTIF($H$93:$H$112, H22)+COUNTIF($H$75:$H$83, H22)+COUNTIF($H$56:$H$68, H22)+COUNTIF($H$25:$H$27, H22)+COUNTIF($H$134:$H$145, H22)+COUNTIF(#REF!, H22)+COUNTIF($H$1:$H$13, H22)&gt;1,NOT(ISBLANK(H22)))</formula>
    </cfRule>
  </conditionalFormatting>
  <conditionalFormatting sqref="J22">
    <cfRule type="iconSet" priority="17">
      <iconSet iconSet="3Flags" showValue="0">
        <cfvo type="percent" val="0"/>
        <cfvo type="num" val="1"/>
        <cfvo type="num" val="2"/>
      </iconSet>
    </cfRule>
  </conditionalFormatting>
  <conditionalFormatting sqref="J22">
    <cfRule type="iconSet" priority="18">
      <iconSet iconSet="3Flags" showValue="0">
        <cfvo type="percent" val="0"/>
        <cfvo type="num" val="1"/>
        <cfvo type="num" val="2"/>
      </iconSet>
    </cfRule>
  </conditionalFormatting>
  <conditionalFormatting sqref="J22">
    <cfRule type="iconSet" priority="19">
      <iconSet iconSet="3Flags" showValue="0">
        <cfvo type="percent" val="0"/>
        <cfvo type="num" val="1"/>
        <cfvo type="num" val="2"/>
      </iconSet>
    </cfRule>
  </conditionalFormatting>
  <conditionalFormatting sqref="P22">
    <cfRule type="iconSet" priority="20">
      <iconSet iconSet="4TrafficLights" showValue="0">
        <cfvo type="percent" val="0"/>
        <cfvo type="num" val="1"/>
        <cfvo type="num" val="2"/>
        <cfvo type="num" val="3"/>
      </iconSet>
    </cfRule>
  </conditionalFormatting>
  <conditionalFormatting sqref="G22 G24:G30">
    <cfRule type="iconSet" priority="21">
      <iconSet iconSet="3Flags" showValue="0">
        <cfvo type="percent" val="0"/>
        <cfvo type="num" val="1"/>
        <cfvo type="num" val="2"/>
      </iconSet>
    </cfRule>
  </conditionalFormatting>
  <conditionalFormatting sqref="J22:J30">
    <cfRule type="iconSet" priority="22">
      <iconSet iconSet="3Flags" showValue="0">
        <cfvo type="percent" val="0"/>
        <cfvo type="num" val="1"/>
        <cfvo type="num" val="2"/>
      </iconSet>
    </cfRule>
  </conditionalFormatting>
  <conditionalFormatting sqref="J22">
    <cfRule type="iconSet" priority="23">
      <iconSet iconSet="3Flags" showValue="0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C7C35-2FD8-4210-AE87-43C400AC5647}">
  <dimension ref="A1"/>
  <sheetViews>
    <sheetView workbookViewId="0">
      <selection sqref="A1:XFD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CD2B9-F298-43E5-820D-F9DD7983436B}">
  <dimension ref="A1"/>
  <sheetViews>
    <sheetView workbookViewId="0">
      <selection sqref="A1:XFD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E2DF4-2422-4121-972A-1A8DD8CDC08F}"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F26AB-B073-48AC-93C2-CA1BB238712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CF0AF-35F2-44E9-8E5A-E4AA64E9C33B}">
  <dimension ref="A1:B16"/>
  <sheetViews>
    <sheetView workbookViewId="0">
      <selection activeCell="A17" sqref="A17:XFD20"/>
    </sheetView>
  </sheetViews>
  <sheetFormatPr baseColWidth="10" defaultRowHeight="15" x14ac:dyDescent="0.25"/>
  <sheetData>
    <row r="1" spans="1:2" x14ac:dyDescent="0.25">
      <c r="A1" t="s">
        <v>48</v>
      </c>
      <c r="B1" t="s">
        <v>49</v>
      </c>
    </row>
    <row r="2" spans="1:2" x14ac:dyDescent="0.25">
      <c r="A2" t="s">
        <v>50</v>
      </c>
      <c r="B2">
        <v>2000</v>
      </c>
    </row>
    <row r="3" spans="1:2" x14ac:dyDescent="0.25">
      <c r="A3" t="s">
        <v>51</v>
      </c>
      <c r="B3">
        <v>500</v>
      </c>
    </row>
    <row r="4" spans="1:2" x14ac:dyDescent="0.25">
      <c r="A4" t="s">
        <v>45</v>
      </c>
      <c r="B4">
        <v>0</v>
      </c>
    </row>
    <row r="5" spans="1:2" x14ac:dyDescent="0.25">
      <c r="A5" t="s">
        <v>52</v>
      </c>
      <c r="B5">
        <v>50</v>
      </c>
    </row>
    <row r="6" spans="1:2" x14ac:dyDescent="0.25">
      <c r="A6" t="s">
        <v>53</v>
      </c>
      <c r="B6">
        <v>3000</v>
      </c>
    </row>
    <row r="7" spans="1:2" x14ac:dyDescent="0.25">
      <c r="A7" t="s">
        <v>54</v>
      </c>
      <c r="B7">
        <v>15000</v>
      </c>
    </row>
    <row r="8" spans="1:2" x14ac:dyDescent="0.25">
      <c r="A8" t="s">
        <v>55</v>
      </c>
      <c r="B8">
        <v>50</v>
      </c>
    </row>
    <row r="9" spans="1:2" x14ac:dyDescent="0.25">
      <c r="A9" t="s">
        <v>56</v>
      </c>
      <c r="B9">
        <v>60</v>
      </c>
    </row>
    <row r="10" spans="1:2" x14ac:dyDescent="0.25">
      <c r="A10" t="s">
        <v>57</v>
      </c>
      <c r="B10">
        <v>60</v>
      </c>
    </row>
    <row r="11" spans="1:2" x14ac:dyDescent="0.25">
      <c r="A11" t="s">
        <v>58</v>
      </c>
      <c r="B11">
        <v>235</v>
      </c>
    </row>
    <row r="12" spans="1:2" x14ac:dyDescent="0.25">
      <c r="A12" t="s">
        <v>59</v>
      </c>
      <c r="B12">
        <v>24</v>
      </c>
    </row>
    <row r="13" spans="1:2" x14ac:dyDescent="0.25">
      <c r="A13" t="s">
        <v>60</v>
      </c>
      <c r="B13">
        <v>800</v>
      </c>
    </row>
    <row r="14" spans="1:2" x14ac:dyDescent="0.25">
      <c r="A14" t="s">
        <v>61</v>
      </c>
      <c r="B14">
        <v>900</v>
      </c>
    </row>
    <row r="15" spans="1:2" x14ac:dyDescent="0.25">
      <c r="A15" t="s">
        <v>62</v>
      </c>
      <c r="B15">
        <v>750</v>
      </c>
    </row>
    <row r="16" spans="1:2" x14ac:dyDescent="0.25">
      <c r="A16" t="s">
        <v>63</v>
      </c>
      <c r="B16">
        <v>800</v>
      </c>
    </row>
  </sheetData>
  <phoneticPr fontId="18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B4261D-E7E4-470D-967D-1909DAAD5D20}">
  <dimension ref="A1:L6"/>
  <sheetViews>
    <sheetView workbookViewId="0">
      <selection activeCell="M6" sqref="M6"/>
    </sheetView>
  </sheetViews>
  <sheetFormatPr baseColWidth="10" defaultRowHeight="15" x14ac:dyDescent="0.25"/>
  <cols>
    <col min="1" max="1" width="6" bestFit="1" customWidth="1"/>
    <col min="2" max="2" width="6.85546875" bestFit="1" customWidth="1"/>
    <col min="3" max="3" width="13.140625" bestFit="1" customWidth="1"/>
    <col min="4" max="4" width="8.5703125" bestFit="1" customWidth="1"/>
    <col min="5" max="5" width="8.7109375" bestFit="1" customWidth="1"/>
    <col min="6" max="6" width="9.5703125" bestFit="1" customWidth="1"/>
    <col min="7" max="7" width="7" bestFit="1" customWidth="1"/>
    <col min="8" max="8" width="22" bestFit="1" customWidth="1"/>
    <col min="9" max="9" width="13.5703125" bestFit="1" customWidth="1"/>
    <col min="10" max="10" width="13.140625" bestFit="1" customWidth="1"/>
    <col min="12" max="12" width="76.5703125" bestFit="1" customWidth="1"/>
  </cols>
  <sheetData>
    <row r="1" spans="1:12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11</v>
      </c>
      <c r="G1" t="s">
        <v>12</v>
      </c>
      <c r="H1" t="s">
        <v>14</v>
      </c>
      <c r="I1" t="s">
        <v>17</v>
      </c>
      <c r="J1" t="s">
        <v>18</v>
      </c>
      <c r="L1" t="s">
        <v>65</v>
      </c>
    </row>
    <row r="2" spans="1:12" x14ac:dyDescent="0.25">
      <c r="A2">
        <v>53446</v>
      </c>
      <c r="B2" t="s">
        <v>29</v>
      </c>
      <c r="C2" t="s">
        <v>34</v>
      </c>
      <c r="D2" t="s">
        <v>39</v>
      </c>
      <c r="E2" t="s">
        <v>40</v>
      </c>
      <c r="F2" t="s">
        <v>44</v>
      </c>
      <c r="G2">
        <v>3.2000000000000002E-3</v>
      </c>
      <c r="H2" t="s">
        <v>64</v>
      </c>
      <c r="I2">
        <v>15000</v>
      </c>
      <c r="J2">
        <v>9.82</v>
      </c>
      <c r="L2">
        <v>15</v>
      </c>
    </row>
    <row r="3" spans="1:12" x14ac:dyDescent="0.25">
      <c r="A3">
        <v>53460</v>
      </c>
      <c r="B3" t="s">
        <v>30</v>
      </c>
      <c r="C3" t="s">
        <v>35</v>
      </c>
      <c r="D3" t="s">
        <v>39</v>
      </c>
      <c r="E3" t="s">
        <v>41</v>
      </c>
      <c r="F3" t="s">
        <v>44</v>
      </c>
      <c r="G3">
        <v>6.3E-2</v>
      </c>
      <c r="H3" t="s">
        <v>64</v>
      </c>
      <c r="I3">
        <v>10000</v>
      </c>
      <c r="J3">
        <v>4.5999999999999996</v>
      </c>
      <c r="L3">
        <v>40</v>
      </c>
    </row>
    <row r="4" spans="1:12" x14ac:dyDescent="0.25">
      <c r="A4">
        <v>53328</v>
      </c>
      <c r="B4" t="s">
        <v>31</v>
      </c>
      <c r="C4" t="s">
        <v>36</v>
      </c>
      <c r="D4" t="s">
        <v>39</v>
      </c>
      <c r="E4" t="s">
        <v>42</v>
      </c>
      <c r="F4" t="s">
        <v>45</v>
      </c>
      <c r="G4">
        <v>6.7000000000000004E-2</v>
      </c>
      <c r="H4" t="s">
        <v>64</v>
      </c>
      <c r="I4">
        <v>100000</v>
      </c>
      <c r="J4">
        <v>38.200000000000003</v>
      </c>
      <c r="L4">
        <v>20</v>
      </c>
    </row>
    <row r="5" spans="1:12" x14ac:dyDescent="0.25">
      <c r="A5">
        <v>53464</v>
      </c>
      <c r="B5" t="s">
        <v>33</v>
      </c>
      <c r="C5" t="s">
        <v>38</v>
      </c>
      <c r="D5" t="s">
        <v>39</v>
      </c>
      <c r="E5" t="s">
        <v>40</v>
      </c>
      <c r="F5" t="s">
        <v>46</v>
      </c>
      <c r="G5">
        <v>6.7000000000000004E-2</v>
      </c>
      <c r="H5" t="s">
        <v>64</v>
      </c>
      <c r="I5">
        <v>10000</v>
      </c>
      <c r="J5">
        <v>6.97</v>
      </c>
      <c r="L5">
        <v>15</v>
      </c>
    </row>
    <row r="6" spans="1:12" x14ac:dyDescent="0.25">
      <c r="A6">
        <v>53487</v>
      </c>
      <c r="B6" t="s">
        <v>32</v>
      </c>
      <c r="C6" t="s">
        <v>37</v>
      </c>
      <c r="D6" t="s">
        <v>39</v>
      </c>
      <c r="E6" t="s">
        <v>43</v>
      </c>
      <c r="F6" t="s">
        <v>47</v>
      </c>
      <c r="G6">
        <v>9.1999999999999998E-2</v>
      </c>
      <c r="H6" t="s">
        <v>64</v>
      </c>
      <c r="I6">
        <v>12000</v>
      </c>
      <c r="J6">
        <v>10.33</v>
      </c>
      <c r="L6">
        <v>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73B18-82DD-4D3E-8BB7-BE17663DD9F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4D162-6AB6-4F56-B0C7-780F88BD4640}">
  <dimension ref="A1:B19"/>
  <sheetViews>
    <sheetView workbookViewId="0">
      <selection activeCell="D13" sqref="D13"/>
    </sheetView>
  </sheetViews>
  <sheetFormatPr baseColWidth="10" defaultRowHeight="15" x14ac:dyDescent="0.25"/>
  <cols>
    <col min="2" max="2" width="21.85546875" bestFit="1" customWidth="1"/>
  </cols>
  <sheetData>
    <row r="1" spans="1:2" x14ac:dyDescent="0.25">
      <c r="A1" t="s">
        <v>67</v>
      </c>
      <c r="B1" t="s">
        <v>68</v>
      </c>
    </row>
    <row r="2" spans="1:2" x14ac:dyDescent="0.25">
      <c r="A2" t="s">
        <v>66</v>
      </c>
      <c r="B2">
        <v>140</v>
      </c>
    </row>
    <row r="3" spans="1:2" x14ac:dyDescent="0.25">
      <c r="A3" t="s">
        <v>26</v>
      </c>
      <c r="B3">
        <v>140</v>
      </c>
    </row>
    <row r="4" spans="1:2" x14ac:dyDescent="0.25">
      <c r="A4" t="s">
        <v>27</v>
      </c>
      <c r="B4">
        <v>35</v>
      </c>
    </row>
    <row r="5" spans="1:2" x14ac:dyDescent="0.25">
      <c r="A5" t="s">
        <v>69</v>
      </c>
      <c r="B5">
        <v>35</v>
      </c>
    </row>
    <row r="6" spans="1:2" x14ac:dyDescent="0.25">
      <c r="A6" t="s">
        <v>70</v>
      </c>
      <c r="B6">
        <v>15</v>
      </c>
    </row>
    <row r="7" spans="1:2" x14ac:dyDescent="0.25">
      <c r="A7" t="s">
        <v>71</v>
      </c>
      <c r="B7">
        <v>20</v>
      </c>
    </row>
    <row r="8" spans="1:2" x14ac:dyDescent="0.25">
      <c r="A8" t="s">
        <v>72</v>
      </c>
      <c r="B8">
        <v>140</v>
      </c>
    </row>
    <row r="9" spans="1:2" x14ac:dyDescent="0.25">
      <c r="A9" t="s">
        <v>73</v>
      </c>
      <c r="B9">
        <v>140</v>
      </c>
    </row>
    <row r="10" spans="1:2" x14ac:dyDescent="0.25">
      <c r="A10" t="s">
        <v>74</v>
      </c>
      <c r="B10">
        <v>140</v>
      </c>
    </row>
    <row r="11" spans="1:2" x14ac:dyDescent="0.25">
      <c r="A11" t="s">
        <v>75</v>
      </c>
      <c r="B11">
        <v>140</v>
      </c>
    </row>
    <row r="12" spans="1:2" x14ac:dyDescent="0.25">
      <c r="A12" t="s">
        <v>76</v>
      </c>
      <c r="B12">
        <v>35</v>
      </c>
    </row>
    <row r="13" spans="1:2" x14ac:dyDescent="0.25">
      <c r="A13" t="s">
        <v>77</v>
      </c>
      <c r="B13">
        <v>35</v>
      </c>
    </row>
    <row r="14" spans="1:2" x14ac:dyDescent="0.25">
      <c r="A14" t="s">
        <v>78</v>
      </c>
      <c r="B14">
        <v>35</v>
      </c>
    </row>
    <row r="15" spans="1:2" x14ac:dyDescent="0.25">
      <c r="A15" t="s">
        <v>79</v>
      </c>
      <c r="B15">
        <v>35</v>
      </c>
    </row>
    <row r="16" spans="1:2" x14ac:dyDescent="0.25">
      <c r="A16" t="s">
        <v>80</v>
      </c>
      <c r="B16">
        <v>35</v>
      </c>
    </row>
    <row r="17" spans="1:2" x14ac:dyDescent="0.25">
      <c r="A17" t="s">
        <v>81</v>
      </c>
      <c r="B17">
        <v>140</v>
      </c>
    </row>
    <row r="18" spans="1:2" x14ac:dyDescent="0.25">
      <c r="A18" t="s">
        <v>82</v>
      </c>
      <c r="B18">
        <v>140</v>
      </c>
    </row>
    <row r="19" spans="1:2" x14ac:dyDescent="0.25">
      <c r="A19" t="s">
        <v>83</v>
      </c>
      <c r="B19">
        <v>140</v>
      </c>
    </row>
  </sheetData>
  <phoneticPr fontId="1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B509C-D4C1-4554-96B3-18BB7A404DE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Atelier</vt:lpstr>
      <vt:lpstr>Machine 1</vt:lpstr>
      <vt:lpstr>Machine 2</vt:lpstr>
      <vt:lpstr>Machine 3</vt:lpstr>
      <vt:lpstr>Machine 4</vt:lpstr>
      <vt:lpstr>Stock Matière</vt:lpstr>
      <vt:lpstr>Import OF</vt:lpstr>
      <vt:lpstr>Tableau de bord</vt:lpstr>
      <vt:lpstr>paramètre machine</vt:lpstr>
      <vt:lpstr>Feuil10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Nelson MELGUEIRA</dc:creator>
  <cp:lastModifiedBy>Nelson MELGUEIRA</cp:lastModifiedBy>
  <dcterms:created xsi:type="dcterms:W3CDTF">2025-06-28T17:25:42Z</dcterms:created>
  <dcterms:modified xsi:type="dcterms:W3CDTF">2025-06-28T17:56:05Z</dcterms:modified>
</cp:coreProperties>
</file>