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nais\Downloads\"/>
    </mc:Choice>
  </mc:AlternateContent>
  <xr:revisionPtr revIDLastSave="0" documentId="13_ncr:1_{129BB12D-6116-4DC8-9AA7-BFC8014C6284}" xr6:coauthVersionLast="47" xr6:coauthVersionMax="47" xr10:uidLastSave="{00000000-0000-0000-0000-000000000000}"/>
  <bookViews>
    <workbookView xWindow="28680" yWindow="-120" windowWidth="29040" windowHeight="15720" tabRatio="328" xr2:uid="{00000000-000D-0000-FFFF-FFFF00000000}"/>
  </bookViews>
  <sheets>
    <sheet name="MEGALIST" sheetId="3" r:id="rId1"/>
    <sheet name="INFOS" sheetId="1" r:id="rId2"/>
    <sheet name="Intégration Adulte" sheetId="2" r:id="rId3"/>
    <sheet name="BASE EMPLOI" sheetId="4" r:id="rId4"/>
  </sheets>
  <definedNames>
    <definedName name="_xlnm._FilterDatabase" localSheetId="0" hidden="1">MEGALIST!$A$1:$BM$4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4" i="1" l="1"/>
  <c r="T4" i="1"/>
  <c r="U4" i="1"/>
  <c r="P6" i="2" s="1"/>
  <c r="X4" i="1"/>
  <c r="N6" i="2" s="1"/>
  <c r="S3" i="1"/>
  <c r="T3" i="1"/>
  <c r="U3" i="1"/>
  <c r="X3" i="1"/>
  <c r="B4" i="1"/>
  <c r="D4" i="1"/>
  <c r="E4" i="1"/>
  <c r="F4" i="1"/>
  <c r="H6" i="2" s="1"/>
  <c r="G4" i="1"/>
  <c r="I6" i="2" s="1"/>
  <c r="H4" i="1"/>
  <c r="J4" i="1"/>
  <c r="K6" i="2" s="1"/>
  <c r="K4" i="1"/>
  <c r="O4" i="1"/>
  <c r="U6" i="2" s="1"/>
  <c r="T6" i="2" s="1"/>
  <c r="R5" i="2"/>
  <c r="R6" i="2"/>
  <c r="V6" i="2" l="1"/>
  <c r="O2" i="1" l="1"/>
  <c r="O3" i="1"/>
  <c r="AP6" i="2"/>
  <c r="E8" i="2"/>
  <c r="BK5" i="2"/>
  <c r="BL5" i="2"/>
  <c r="BK6" i="2"/>
  <c r="BL6" i="2"/>
  <c r="BK7" i="2"/>
  <c r="BL7" i="2"/>
  <c r="BK8" i="2"/>
  <c r="BL8" i="2"/>
  <c r="BK9" i="2"/>
  <c r="BL9" i="2"/>
  <c r="BK10" i="2"/>
  <c r="BL10" i="2"/>
  <c r="BK11" i="2"/>
  <c r="BL11" i="2"/>
  <c r="BK12" i="2"/>
  <c r="BL12" i="2"/>
  <c r="BK13" i="2"/>
  <c r="BL13" i="2"/>
  <c r="BK14" i="2"/>
  <c r="BL14" i="2"/>
  <c r="BK15" i="2"/>
  <c r="BL15" i="2"/>
  <c r="BK16" i="2"/>
  <c r="BL16" i="2"/>
  <c r="BK17" i="2"/>
  <c r="BL17" i="2"/>
  <c r="BK18" i="2"/>
  <c r="BL18" i="2"/>
  <c r="BK19" i="2"/>
  <c r="BL19" i="2"/>
  <c r="BK4" i="2"/>
  <c r="BL4" i="2"/>
  <c r="AG4" i="2"/>
  <c r="AH4" i="2"/>
  <c r="AD4" i="2"/>
  <c r="N2" i="1"/>
  <c r="N5" i="2"/>
  <c r="F3" i="1"/>
  <c r="H5" i="2" s="1"/>
  <c r="G3" i="1"/>
  <c r="I5" i="2" s="1"/>
  <c r="H3" i="1"/>
  <c r="J3" i="1"/>
  <c r="K5" i="2" s="1"/>
  <c r="K3" i="1"/>
  <c r="P5" i="2"/>
  <c r="E3" i="1"/>
  <c r="D3" i="1"/>
  <c r="B2" i="1"/>
  <c r="X2" i="1"/>
  <c r="T2" i="1"/>
  <c r="S2" i="1"/>
  <c r="U2" i="1"/>
  <c r="K2" i="1"/>
  <c r="J2" i="1"/>
  <c r="H2" i="1"/>
  <c r="G2" i="1"/>
  <c r="F2" i="1"/>
  <c r="E2" i="1"/>
  <c r="BD4" i="2" s="1"/>
  <c r="D2" i="1"/>
  <c r="AB4" i="2" s="1"/>
  <c r="B3" i="1"/>
  <c r="E5" i="2" s="1"/>
  <c r="E6" i="2"/>
  <c r="V5" i="2" l="1"/>
  <c r="U5" i="2"/>
  <c r="T5" i="2" s="1"/>
  <c r="U4" i="2"/>
  <c r="T4" i="2" s="1"/>
  <c r="V4" i="2"/>
  <c r="Y5" i="2" l="1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" i="2"/>
  <c r="AY41" i="2"/>
  <c r="AY40" i="2"/>
  <c r="AY39" i="2"/>
  <c r="AY38" i="2"/>
  <c r="AY37" i="2"/>
  <c r="AY36" i="2"/>
  <c r="AY35" i="2"/>
  <c r="AY34" i="2"/>
  <c r="AY33" i="2"/>
  <c r="AY32" i="2"/>
  <c r="AY31" i="2"/>
  <c r="AY30" i="2"/>
  <c r="AY29" i="2"/>
  <c r="AY28" i="2"/>
  <c r="AY27" i="2"/>
  <c r="AY26" i="2"/>
  <c r="AY25" i="2"/>
  <c r="AY24" i="2"/>
  <c r="AY23" i="2"/>
  <c r="AY22" i="2"/>
  <c r="AY21" i="2"/>
  <c r="AY20" i="2"/>
  <c r="AY19" i="2"/>
  <c r="AY18" i="2"/>
  <c r="AY17" i="2"/>
  <c r="AY16" i="2"/>
  <c r="AY15" i="2"/>
  <c r="AY14" i="2"/>
  <c r="AY13" i="2"/>
  <c r="AY12" i="2"/>
  <c r="AY11" i="2"/>
  <c r="AY10" i="2"/>
  <c r="AY9" i="2"/>
  <c r="AY8" i="2"/>
  <c r="AY7" i="2"/>
  <c r="AY6" i="2"/>
  <c r="AY5" i="2"/>
  <c r="AY4" i="2"/>
  <c r="U7" i="2"/>
  <c r="V7" i="2" s="1"/>
  <c r="U8" i="2"/>
  <c r="V8" i="2" s="1"/>
  <c r="U9" i="2"/>
  <c r="V9" i="2" s="1"/>
  <c r="U10" i="2"/>
  <c r="V10" i="2" s="1"/>
  <c r="U11" i="2"/>
  <c r="V11" i="2" s="1"/>
  <c r="U12" i="2"/>
  <c r="V12" i="2" s="1"/>
  <c r="U13" i="2"/>
  <c r="V13" i="2" s="1"/>
  <c r="U14" i="2"/>
  <c r="V14" i="2" s="1"/>
  <c r="U15" i="2"/>
  <c r="V15" i="2" s="1"/>
  <c r="U16" i="2"/>
  <c r="V16" i="2" s="1"/>
  <c r="U17" i="2"/>
  <c r="V17" i="2" s="1"/>
  <c r="U18" i="2"/>
  <c r="V18" i="2" s="1"/>
  <c r="U19" i="2"/>
  <c r="V19" i="2" s="1"/>
  <c r="U20" i="2"/>
  <c r="V20" i="2" s="1"/>
  <c r="U21" i="2"/>
  <c r="V21" i="2" s="1"/>
  <c r="U22" i="2"/>
  <c r="V22" i="2" s="1"/>
  <c r="U23" i="2"/>
  <c r="V23" i="2" s="1"/>
  <c r="U24" i="2"/>
  <c r="V24" i="2" s="1"/>
  <c r="U25" i="2"/>
  <c r="V25" i="2" s="1"/>
  <c r="U26" i="2"/>
  <c r="V26" i="2" s="1"/>
  <c r="U27" i="2"/>
  <c r="V27" i="2" s="1"/>
  <c r="U28" i="2"/>
  <c r="V28" i="2" s="1"/>
  <c r="U29" i="2"/>
  <c r="V29" i="2" s="1"/>
  <c r="U30" i="2"/>
  <c r="V30" i="2" s="1"/>
  <c r="U31" i="2"/>
  <c r="V31" i="2" s="1"/>
  <c r="U32" i="2"/>
  <c r="V32" i="2" s="1"/>
  <c r="U33" i="2"/>
  <c r="V33" i="2"/>
  <c r="U34" i="2"/>
  <c r="V34" i="2" s="1"/>
  <c r="U35" i="2"/>
  <c r="V35" i="2" s="1"/>
  <c r="U36" i="2"/>
  <c r="V36" i="2" s="1"/>
  <c r="U37" i="2"/>
  <c r="V37" i="2" s="1"/>
  <c r="U38" i="2"/>
  <c r="V38" i="2" s="1"/>
  <c r="U39" i="2"/>
  <c r="V39" i="2"/>
  <c r="U40" i="2"/>
  <c r="V40" i="2" s="1"/>
  <c r="D5" i="2"/>
  <c r="AK5" i="2" s="1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4" i="2"/>
  <c r="D4" i="2"/>
  <c r="AK4" i="2" s="1"/>
  <c r="E32" i="2"/>
  <c r="D32" i="2"/>
  <c r="E31" i="2"/>
  <c r="D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D8" i="2"/>
  <c r="E7" i="2"/>
  <c r="D7" i="2"/>
  <c r="D6" i="2"/>
  <c r="E4" i="2"/>
  <c r="AO5" i="2"/>
  <c r="C5" i="2" s="1"/>
  <c r="G5" i="2" s="1"/>
  <c r="AO6" i="2"/>
  <c r="C6" i="2" s="1"/>
  <c r="G6" i="2" s="1"/>
  <c r="AO7" i="2"/>
  <c r="C7" i="2" s="1"/>
  <c r="G7" i="2" s="1"/>
  <c r="AO8" i="2"/>
  <c r="C8" i="2" s="1"/>
  <c r="G8" i="2" s="1"/>
  <c r="AO9" i="2"/>
  <c r="C9" i="2" s="1"/>
  <c r="G9" i="2" s="1"/>
  <c r="AO10" i="2"/>
  <c r="AO11" i="2"/>
  <c r="AO12" i="2"/>
  <c r="AO13" i="2"/>
  <c r="AO14" i="2"/>
  <c r="C14" i="2" s="1"/>
  <c r="G14" i="2" s="1"/>
  <c r="AO15" i="2"/>
  <c r="AO16" i="2"/>
  <c r="AO17" i="2"/>
  <c r="C17" i="2" s="1"/>
  <c r="G17" i="2" s="1"/>
  <c r="AO18" i="2"/>
  <c r="AO19" i="2"/>
  <c r="AO20" i="2"/>
  <c r="C20" i="2" s="1"/>
  <c r="G20" i="2" s="1"/>
  <c r="AO21" i="2"/>
  <c r="C21" i="2" s="1"/>
  <c r="G21" i="2" s="1"/>
  <c r="AO22" i="2"/>
  <c r="AO23" i="2"/>
  <c r="AO24" i="2"/>
  <c r="AO25" i="2"/>
  <c r="AO26" i="2"/>
  <c r="C26" i="2" s="1"/>
  <c r="G26" i="2" s="1"/>
  <c r="AO27" i="2"/>
  <c r="AO28" i="2"/>
  <c r="AO29" i="2"/>
  <c r="C29" i="2" s="1"/>
  <c r="G29" i="2" s="1"/>
  <c r="AO30" i="2"/>
  <c r="C30" i="2" s="1"/>
  <c r="G30" i="2" s="1"/>
  <c r="AO31" i="2"/>
  <c r="C31" i="2" s="1"/>
  <c r="G31" i="2" s="1"/>
  <c r="AO32" i="2"/>
  <c r="C32" i="2" s="1"/>
  <c r="G32" i="2" s="1"/>
  <c r="AO33" i="2"/>
  <c r="AO34" i="2"/>
  <c r="AO35" i="2"/>
  <c r="AO36" i="2"/>
  <c r="AO37" i="2"/>
  <c r="AO38" i="2"/>
  <c r="AO39" i="2"/>
  <c r="AO40" i="2"/>
  <c r="AO4" i="2"/>
  <c r="C4" i="2" s="1"/>
  <c r="C10" i="2"/>
  <c r="C11" i="2"/>
  <c r="G11" i="2" s="1"/>
  <c r="C12" i="2"/>
  <c r="C13" i="2"/>
  <c r="C15" i="2"/>
  <c r="C16" i="2"/>
  <c r="G16" i="2" s="1"/>
  <c r="C18" i="2"/>
  <c r="C19" i="2"/>
  <c r="G19" i="2" s="1"/>
  <c r="C22" i="2"/>
  <c r="C23" i="2"/>
  <c r="C24" i="2"/>
  <c r="C25" i="2"/>
  <c r="C27" i="2"/>
  <c r="C28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" i="2"/>
  <c r="BD5" i="2"/>
  <c r="BD6" i="2"/>
  <c r="BD7" i="2"/>
  <c r="BD8" i="2"/>
  <c r="BD9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30" i="2"/>
  <c r="BD31" i="2"/>
  <c r="BD32" i="2"/>
  <c r="BD33" i="2"/>
  <c r="BD34" i="2"/>
  <c r="BD35" i="2"/>
  <c r="BD36" i="2"/>
  <c r="BD37" i="2"/>
  <c r="BD38" i="2"/>
  <c r="BD39" i="2"/>
  <c r="BD40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" i="2"/>
  <c r="Q30" i="2"/>
  <c r="Q31" i="2"/>
  <c r="Q32" i="2"/>
  <c r="Q33" i="2"/>
  <c r="Q34" i="2"/>
  <c r="Q35" i="2"/>
  <c r="Q36" i="2"/>
  <c r="Q37" i="2"/>
  <c r="Q38" i="2"/>
  <c r="Q39" i="2"/>
  <c r="Q40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4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4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X32" i="2"/>
  <c r="T32" i="2"/>
  <c r="X31" i="2"/>
  <c r="T31" i="2"/>
  <c r="X30" i="2"/>
  <c r="T30" i="2"/>
  <c r="X29" i="2"/>
  <c r="T29" i="2"/>
  <c r="X28" i="2"/>
  <c r="T28" i="2"/>
  <c r="G28" i="2"/>
  <c r="X27" i="2"/>
  <c r="T27" i="2"/>
  <c r="G27" i="2"/>
  <c r="X26" i="2"/>
  <c r="T26" i="2"/>
  <c r="X25" i="2"/>
  <c r="T25" i="2"/>
  <c r="G25" i="2"/>
  <c r="X24" i="2"/>
  <c r="T24" i="2"/>
  <c r="G24" i="2"/>
  <c r="X23" i="2"/>
  <c r="T23" i="2"/>
  <c r="G23" i="2"/>
  <c r="X22" i="2"/>
  <c r="T22" i="2"/>
  <c r="G22" i="2"/>
  <c r="X21" i="2"/>
  <c r="T21" i="2"/>
  <c r="X20" i="2"/>
  <c r="T20" i="2"/>
  <c r="X19" i="2"/>
  <c r="T19" i="2"/>
  <c r="X18" i="2"/>
  <c r="T18" i="2"/>
  <c r="G18" i="2"/>
  <c r="X17" i="2"/>
  <c r="T17" i="2"/>
  <c r="X16" i="2"/>
  <c r="T16" i="2"/>
  <c r="X15" i="2"/>
  <c r="T15" i="2"/>
  <c r="G15" i="2"/>
  <c r="X14" i="2"/>
  <c r="T14" i="2"/>
  <c r="X13" i="2"/>
  <c r="T13" i="2"/>
  <c r="G13" i="2"/>
  <c r="X12" i="2"/>
  <c r="T12" i="2"/>
  <c r="G12" i="2"/>
  <c r="X11" i="2"/>
  <c r="T11" i="2"/>
  <c r="X10" i="2"/>
  <c r="T10" i="2"/>
  <c r="G10" i="2"/>
  <c r="X9" i="2"/>
  <c r="T9" i="2"/>
  <c r="X8" i="2"/>
  <c r="T8" i="2"/>
  <c r="X7" i="2"/>
  <c r="T7" i="2"/>
  <c r="X6" i="2"/>
  <c r="X5" i="2"/>
  <c r="X4" i="2"/>
  <c r="AP5" i="2" l="1"/>
  <c r="AN5" i="2"/>
  <c r="AL5" i="2"/>
  <c r="AP4" i="2"/>
  <c r="AN4" i="2"/>
  <c r="AL4" i="2"/>
  <c r="G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3" authorId="0" shapeId="0" xr:uid="{00000000-0006-0000-0100-000001000000}">
      <text>
        <r>
          <rPr>
            <b/>
            <sz val="8"/>
            <color indexed="8"/>
            <rFont val="Tahoma"/>
            <family val="2"/>
          </rPr>
          <t>1 = M
2 = Mme</t>
        </r>
      </text>
    </comment>
  </commentList>
</comments>
</file>

<file path=xl/sharedStrings.xml><?xml version="1.0" encoding="utf-8"?>
<sst xmlns="http://schemas.openxmlformats.org/spreadsheetml/2006/main" count="4051" uniqueCount="1429">
  <si>
    <t>8</t>
  </si>
  <si>
    <t>28</t>
  </si>
  <si>
    <t>67</t>
  </si>
  <si>
    <t>68</t>
  </si>
  <si>
    <t>Code salarié</t>
  </si>
  <si>
    <t>Code externe</t>
  </si>
  <si>
    <t>M Mme Mlle</t>
  </si>
  <si>
    <t>Nom</t>
  </si>
  <si>
    <t>Prénom</t>
  </si>
  <si>
    <t>Pseudo</t>
  </si>
  <si>
    <t>Nom de jeune fille</t>
  </si>
  <si>
    <t>Date naissance</t>
  </si>
  <si>
    <t>Lieu naissance</t>
  </si>
  <si>
    <t>Code Pays</t>
  </si>
  <si>
    <t>Nationalité</t>
  </si>
  <si>
    <t>Num carte de séjour</t>
  </si>
  <si>
    <t>Valable au</t>
  </si>
  <si>
    <t>Congés spectacles</t>
  </si>
  <si>
    <t>Audiens</t>
  </si>
  <si>
    <t>Situation familiale</t>
  </si>
  <si>
    <t>Personnes à charge</t>
  </si>
  <si>
    <t>Enfants</t>
  </si>
  <si>
    <t>Complément adresse</t>
  </si>
  <si>
    <t>N° voie</t>
  </si>
  <si>
    <t>Bis ou Ter</t>
  </si>
  <si>
    <t>Adresse (fiscale) 26 CARACTERES</t>
  </si>
  <si>
    <t>Ville / Bureau distributeur</t>
  </si>
  <si>
    <t>Code postal</t>
  </si>
  <si>
    <t>Code Insee (Commune)</t>
  </si>
  <si>
    <t>Téléphone</t>
  </si>
  <si>
    <t>Portable</t>
  </si>
  <si>
    <t>Mode règlement</t>
  </si>
  <si>
    <t>Domiciliation</t>
  </si>
  <si>
    <t>Code Banque</t>
  </si>
  <si>
    <t>Code Guichet</t>
  </si>
  <si>
    <t>Compte</t>
  </si>
  <si>
    <t>Clé Rib</t>
  </si>
  <si>
    <t>Bénéficiaire (automatique)</t>
  </si>
  <si>
    <t>Num carte de presse</t>
  </si>
  <si>
    <t>Emploi</t>
  </si>
  <si>
    <t>Code Insee (Métier)</t>
  </si>
  <si>
    <t>Type Emploi</t>
  </si>
  <si>
    <t>Type profil / salarié ?</t>
  </si>
  <si>
    <t>Sécurité sociale</t>
  </si>
  <si>
    <t>Tél 2</t>
  </si>
  <si>
    <t>Fax</t>
  </si>
  <si>
    <t>Date de visite médicale</t>
  </si>
  <si>
    <t>Domicile fiscal</t>
  </si>
  <si>
    <t>Remarques</t>
  </si>
  <si>
    <t>Nom et Prénom Personne à prévenir - Confidentiel</t>
  </si>
  <si>
    <t>N° de permis de conduire</t>
  </si>
  <si>
    <t>Téléphone - Confidentiel 2</t>
  </si>
  <si>
    <t>Pays naissance</t>
  </si>
  <si>
    <t>Centre de Sécurité Sociale</t>
  </si>
  <si>
    <t>Adress centre payeur</t>
  </si>
  <si>
    <t>Code postal centre payeur</t>
  </si>
  <si>
    <t>Ville centre payeur</t>
  </si>
  <si>
    <t>Email</t>
  </si>
  <si>
    <t>Salaire/jour</t>
  </si>
  <si>
    <t>Imputation</t>
  </si>
  <si>
    <t>Section</t>
  </si>
  <si>
    <t>Budget</t>
  </si>
  <si>
    <t>IBAN</t>
  </si>
  <si>
    <t>BIC</t>
  </si>
  <si>
    <t>Date naissance format date en txt</t>
  </si>
  <si>
    <t>Date de Travail</t>
  </si>
  <si>
    <t>Tarif en lettre</t>
  </si>
  <si>
    <t>Date naissance format date</t>
  </si>
  <si>
    <t>V</t>
  </si>
  <si>
    <t>ACTRICE DE COMPLEMENT</t>
  </si>
  <si>
    <t>354c</t>
  </si>
  <si>
    <t>I</t>
  </si>
  <si>
    <t>A</t>
  </si>
  <si>
    <t>ACT020</t>
  </si>
  <si>
    <t>ACTEUR DE COMPLEMENT</t>
  </si>
  <si>
    <t>NOM</t>
  </si>
  <si>
    <t>PRENOM</t>
  </si>
  <si>
    <t>France</t>
  </si>
  <si>
    <t>NOM DE JEUNE FILLE</t>
  </si>
  <si>
    <t>NUMERO DE TELEPHONE - format 06######## (sans espace)</t>
  </si>
  <si>
    <t>MAIL DE CORRESPONDANCE (pour convocation tournage, docs administratifs)</t>
  </si>
  <si>
    <t>DATE DE NAISSANCE  - format JJ/MM/AAAA</t>
  </si>
  <si>
    <t>VILLE DE NAISSANCE</t>
  </si>
  <si>
    <t>N° DE DEPARTEMENT DE NAISSANCE (##)</t>
  </si>
  <si>
    <t>ARRONDISSEMENT DE LA VILLE DE NAISSANCE : pour Paris Lyon Marseille (merci de préciser ex: PARIS 11, ou LYON 4 etc...)</t>
  </si>
  <si>
    <t>NATIONALITÉ</t>
  </si>
  <si>
    <t>NUMERO DE SECURITE SOCIALE (15 chiffres) Format  : ############### (pas d'espace)</t>
  </si>
  <si>
    <t xml:space="preserve">ADRESSE DU CENTRE DE SECURITE SOCIALE CPAM </t>
  </si>
  <si>
    <t>PERSONNE A PRÉVENIR EN CAS D'ACCIDENT (NOM + PRENOM)</t>
  </si>
  <si>
    <t>ADRESSE DE RESIDENCE (NUMERO DE LA VOIE)</t>
  </si>
  <si>
    <t>ADRESSE DE RESIDENCE (NOM DE LA VOIE)</t>
  </si>
  <si>
    <t>ADRESSE DE RESIDENCE (CODE POSTAL)</t>
  </si>
  <si>
    <t>ADRESSE DE RESIDENCE (VILLE)</t>
  </si>
  <si>
    <t>SITUATION DE FAMILLE</t>
  </si>
  <si>
    <t>NOMBRE D'ENFANTS A CHARGE</t>
  </si>
  <si>
    <t>QUESTION UNIQUEMENT POUR LES PLUS DE 60 ANS ETES VOUS TITULAIRE D'UNE PENSION RETRAITE</t>
  </si>
  <si>
    <t>NUMERO DE CONGES SPECTACLE (POUR LES INTERMITTENTS)</t>
  </si>
  <si>
    <t xml:space="preserve">AUTORISEZ VOUS L'ABATTEMENT POUR FRAIS PROFESSIONNELS?  - Si vous autorisez l'abattement pour frais professionnels, votre salaire Net augmente, mais vos bases de cotisations retraite diminuent. </t>
  </si>
  <si>
    <t>DATE DE DERNIERE VISITE CMB (Format JJ/MM/AAAA)</t>
  </si>
  <si>
    <t>ETES VOUS VEHICULE?</t>
  </si>
  <si>
    <t>Monsieur</t>
  </si>
  <si>
    <t>X</t>
  </si>
  <si>
    <t>Célibataire</t>
  </si>
  <si>
    <t>Française</t>
  </si>
  <si>
    <t>ELECTRICIEN</t>
  </si>
  <si>
    <t>NON CADRE</t>
  </si>
  <si>
    <t>x</t>
  </si>
  <si>
    <t>en cours</t>
  </si>
  <si>
    <t>en cours d'immatriculation</t>
  </si>
  <si>
    <t>75</t>
  </si>
  <si>
    <t>ASSISTANTE DE PRODUCTION ADJOINTE</t>
  </si>
  <si>
    <t>99</t>
  </si>
  <si>
    <t>MISSION : Assistanat de l'équipe Mise En Scéne</t>
  </si>
  <si>
    <t>AD</t>
  </si>
  <si>
    <t>ASSISTANTE REALISATRICE ADJOINTE</t>
  </si>
  <si>
    <t>ASSISTANT REALISATEUR ADJOINT - AD PA</t>
  </si>
  <si>
    <t>Paris 14</t>
  </si>
  <si>
    <t>Marié</t>
  </si>
  <si>
    <t>Paris 09</t>
  </si>
  <si>
    <t>ASSISTANTE OPV ADJOINTE</t>
  </si>
  <si>
    <t>Sebastien</t>
  </si>
  <si>
    <t>Albi</t>
  </si>
  <si>
    <t>TOUPILLEUR DE DECOR</t>
  </si>
  <si>
    <t>MENUISIER DE DECOR</t>
  </si>
  <si>
    <t>STAFFEUSE DE DECOR</t>
  </si>
  <si>
    <t>STAFFEUR DE DECOR</t>
  </si>
  <si>
    <t>TRACEUR DE DECOR</t>
  </si>
  <si>
    <t>SERRURIER DE DECOR</t>
  </si>
  <si>
    <t>Italienne</t>
  </si>
  <si>
    <t>ASSISTANTE REGISSEUSE ADJOINTE</t>
  </si>
  <si>
    <t>Arthur</t>
  </si>
  <si>
    <t>CHEF ELECTRICIEN</t>
  </si>
  <si>
    <t>CHEF MACHINISTE</t>
  </si>
  <si>
    <t>MACHINISTE</t>
  </si>
  <si>
    <t>HAIR</t>
  </si>
  <si>
    <t>COIFFEUR - 1099</t>
  </si>
  <si>
    <t>11/01/2019</t>
  </si>
  <si>
    <t>TAPISSIERE DE DECOR</t>
  </si>
  <si>
    <t>TAPISSIER DE DECOR</t>
  </si>
  <si>
    <t>DOCUMENTALISTE</t>
  </si>
  <si>
    <t>ASSISTANT SON ADJOINT</t>
  </si>
  <si>
    <t>CHAUFFEUR</t>
    <phoneticPr fontId="3" type="noConversion"/>
  </si>
  <si>
    <t>TRANSPORT</t>
  </si>
  <si>
    <t>Limoges</t>
  </si>
  <si>
    <t>CHAUFFEUSE</t>
  </si>
  <si>
    <t>Civilité</t>
  </si>
  <si>
    <t>Nom de naissance</t>
  </si>
  <si>
    <t>Nom marital</t>
  </si>
  <si>
    <t>Prénom</t>
    <phoneticPr fontId="2" type="noConversion"/>
  </si>
  <si>
    <t>Pseudonyme</t>
    <phoneticPr fontId="2" type="noConversion"/>
  </si>
  <si>
    <t>Date de naissance</t>
  </si>
  <si>
    <t>Dpt naissance</t>
    <phoneticPr fontId="2" type="noConversion"/>
  </si>
  <si>
    <t>Lieu de naissance</t>
  </si>
  <si>
    <t>No Sécurité sociale</t>
  </si>
  <si>
    <t>Adresse Fiscale</t>
    <phoneticPr fontId="2" type="noConversion"/>
  </si>
  <si>
    <t>Ville</t>
  </si>
  <si>
    <t>Adresse postale et/ou Région</t>
  </si>
  <si>
    <t>Décla impôts en France OUI</t>
  </si>
  <si>
    <t>Décla impôts en France NON</t>
    <phoneticPr fontId="2" type="noConversion"/>
  </si>
  <si>
    <t>Résident en France OUI</t>
  </si>
  <si>
    <t>Résident en France NON</t>
  </si>
  <si>
    <t>Situation</t>
  </si>
  <si>
    <t>Pays de naissance</t>
    <phoneticPr fontId="2" type="noConversion"/>
  </si>
  <si>
    <t>Date dernière visite médicale</t>
  </si>
  <si>
    <t>CMB date limite</t>
  </si>
  <si>
    <t>No Congés Spectacles</t>
  </si>
  <si>
    <t>Emploi NC</t>
  </si>
  <si>
    <t>Cadre,Dirigeant ou autre NC</t>
  </si>
  <si>
    <t>Mission Spéciale</t>
    <phoneticPr fontId="2" type="noConversion"/>
  </si>
  <si>
    <t>Department</t>
  </si>
  <si>
    <t>Tarif 39h</t>
  </si>
  <si>
    <t>Tarif 39h Texte</t>
  </si>
  <si>
    <t>Tarif Journalier</t>
  </si>
  <si>
    <t>Tarif Journalier Texte</t>
  </si>
  <si>
    <t>Tarif 1H</t>
  </si>
  <si>
    <t>Contrats Cappés heures payées</t>
  </si>
  <si>
    <t>Tarif 50H</t>
  </si>
  <si>
    <t>Tarif 50H Texte</t>
  </si>
  <si>
    <t>RIB</t>
  </si>
  <si>
    <t>Copie CMB</t>
  </si>
  <si>
    <t>ID/Passport</t>
    <phoneticPr fontId="2" type="noConversion"/>
  </si>
  <si>
    <t>Permis</t>
    <phoneticPr fontId="2" type="noConversion"/>
  </si>
  <si>
    <t>Photo</t>
  </si>
  <si>
    <t>NDA</t>
  </si>
  <si>
    <t>Début DUE</t>
  </si>
  <si>
    <t>Fin DUE</t>
  </si>
  <si>
    <t>FIN Contrat</t>
    <phoneticPr fontId="2" type="noConversion"/>
  </si>
  <si>
    <t>Fin de Prépa</t>
  </si>
  <si>
    <t>Début de Block</t>
  </si>
  <si>
    <t>Nbre de jours 
hors sam-dim (fériés inclus)</t>
  </si>
  <si>
    <t>Soit durée contrat</t>
  </si>
  <si>
    <t>Jours Faits</t>
  </si>
  <si>
    <t>Type de  Contrats</t>
  </si>
  <si>
    <t>N° Block</t>
  </si>
  <si>
    <t>Print Contrat</t>
  </si>
  <si>
    <t>Etat Contrat</t>
    <phoneticPr fontId="2" type="noConversion"/>
  </si>
  <si>
    <t>Début Avenant</t>
  </si>
  <si>
    <t>Fin Avenant</t>
  </si>
  <si>
    <t>Jours Faits/ Durée</t>
  </si>
  <si>
    <t>Numéro Avenant</t>
  </si>
  <si>
    <t>Tarif Avenant</t>
  </si>
  <si>
    <t>Tarif Avenant Lettre</t>
  </si>
  <si>
    <t xml:space="preserve">Mission Spéciale Avenant </t>
  </si>
  <si>
    <t>Print Avenant</t>
  </si>
  <si>
    <t>Etat Avenant</t>
  </si>
  <si>
    <t>TRACEUSE DE DECOR</t>
  </si>
  <si>
    <t>CHENILLE</t>
  </si>
  <si>
    <t>21/02/2019</t>
  </si>
  <si>
    <t>21/02/2023</t>
  </si>
  <si>
    <t>Y0482585</t>
  </si>
  <si>
    <t>THAON</t>
  </si>
  <si>
    <t>11/01/2024</t>
  </si>
  <si>
    <t>E404459</t>
  </si>
  <si>
    <t>MALAK</t>
  </si>
  <si>
    <t>Emanuel</t>
  </si>
  <si>
    <t>Le Caire - Egypte</t>
  </si>
  <si>
    <t>Egypte</t>
  </si>
  <si>
    <t>634540527</t>
  </si>
  <si>
    <t>677682457</t>
  </si>
  <si>
    <t>669704930</t>
  </si>
  <si>
    <t>637c</t>
  </si>
  <si>
    <t>DOMICILIATION</t>
  </si>
  <si>
    <t>COMPTE</t>
  </si>
  <si>
    <t>CLE RIB</t>
  </si>
  <si>
    <t>SG PARIS KLEBER</t>
  </si>
  <si>
    <t>SOGEFRPPXXX</t>
  </si>
  <si>
    <t>FR76</t>
  </si>
  <si>
    <t>30003033000005043899427</t>
  </si>
  <si>
    <t>BIC (SWIFT)</t>
  </si>
  <si>
    <t>Code
C
N
C</t>
  </si>
  <si>
    <t>Dénomination</t>
  </si>
  <si>
    <t>Dénomination
au
féminin</t>
  </si>
  <si>
    <t>Abattement</t>
  </si>
  <si>
    <t>Groupe</t>
  </si>
  <si>
    <t>Code
Emploi
AEM</t>
  </si>
  <si>
    <t>Code
insee</t>
  </si>
  <si>
    <t>Type
Emploi
AEM</t>
  </si>
  <si>
    <t>P/I</t>
  </si>
  <si>
    <t>Type
contrat
Word</t>
  </si>
  <si>
    <t>Annexe</t>
  </si>
  <si>
    <t>Fin 
validité</t>
  </si>
  <si>
    <t>2
1</t>
  </si>
  <si>
    <t>2413</t>
  </si>
  <si>
    <t>1ER ASSISTANT DECORATEUR (S)</t>
  </si>
  <si>
    <t>1ERE ASSISTANTE DECORATRICE (S)</t>
  </si>
  <si>
    <t/>
  </si>
  <si>
    <t>1</t>
  </si>
  <si>
    <t>PRE010S</t>
  </si>
  <si>
    <t>353c</t>
  </si>
  <si>
    <t>Annexe 8</t>
  </si>
  <si>
    <t>2353</t>
  </si>
  <si>
    <t>1ER ASSISTANT OPV (S)</t>
  </si>
  <si>
    <t>1ERE ASSISTANTE OPV (S)</t>
  </si>
  <si>
    <t>PRE020S</t>
  </si>
  <si>
    <t>2333</t>
  </si>
  <si>
    <t>1ER ASSISTANT REALISATEUR (S)</t>
  </si>
  <si>
    <t>1ERE ASSISTANTE REALISATRICE (S)</t>
  </si>
  <si>
    <t>PRE030S</t>
  </si>
  <si>
    <t>2362</t>
  </si>
  <si>
    <t>1ER ASSISTANT SON (S)</t>
  </si>
  <si>
    <t>1ERE ASSISTANTE SON (S)</t>
  </si>
  <si>
    <t>PRE050S</t>
  </si>
  <si>
    <t>1ER DANSEUR</t>
  </si>
  <si>
    <t>1ERE DANSEUSE</t>
  </si>
  <si>
    <t>5</t>
  </si>
  <si>
    <t>PRE060</t>
  </si>
  <si>
    <t>354e</t>
  </si>
  <si>
    <t>Annexe 10</t>
  </si>
  <si>
    <t>*</t>
  </si>
  <si>
    <t>2414</t>
  </si>
  <si>
    <t>2EME ASSISTANT DECORATEUR (S)</t>
  </si>
  <si>
    <t>2EME ASSISTANTE DECORATRICE (S)</t>
  </si>
  <si>
    <t>2</t>
  </si>
  <si>
    <t>DEU010S</t>
  </si>
  <si>
    <t>465b</t>
  </si>
  <si>
    <t>2354</t>
  </si>
  <si>
    <t>2EME ASSISTANT OPV (S)</t>
  </si>
  <si>
    <t>2EME ASSISTANTE OPV (S)</t>
  </si>
  <si>
    <t>DEU020S</t>
  </si>
  <si>
    <t>2334</t>
  </si>
  <si>
    <t>2EME ASSISTANT REALISATEUR (S)</t>
  </si>
  <si>
    <t>2EME ASSISTANTE REALISATRICE (S)</t>
  </si>
  <si>
    <t>DEU030S</t>
  </si>
  <si>
    <t>2393</t>
  </si>
  <si>
    <t>ACCESSOIRISTE (S)</t>
  </si>
  <si>
    <t>ACC010S</t>
  </si>
  <si>
    <t>ACCOMPAGNATEUR PIANO</t>
  </si>
  <si>
    <t>ACCOMPAGNATRICE PIANO</t>
  </si>
  <si>
    <t>ACC070</t>
  </si>
  <si>
    <t>354b</t>
  </si>
  <si>
    <t>ACCOMPAGNATEUR REPETITEUR</t>
  </si>
  <si>
    <t>ACCOMPAGNATRICE REPETITRICE</t>
  </si>
  <si>
    <t>ACC040</t>
  </si>
  <si>
    <t>ACCORDEONISTE</t>
  </si>
  <si>
    <t>7</t>
  </si>
  <si>
    <t>ACC050</t>
  </si>
  <si>
    <t>ACROBATE</t>
  </si>
  <si>
    <t>ACR010</t>
  </si>
  <si>
    <t>354f</t>
  </si>
  <si>
    <t>3111</t>
  </si>
  <si>
    <t>ACTEUR</t>
  </si>
  <si>
    <t>ACTRICE</t>
  </si>
  <si>
    <t>ACT010</t>
  </si>
  <si>
    <t>3211</t>
  </si>
  <si>
    <t>3121</t>
  </si>
  <si>
    <t>C</t>
  </si>
  <si>
    <t>3221</t>
  </si>
  <si>
    <t>3321</t>
  </si>
  <si>
    <t>3311</t>
  </si>
  <si>
    <t>3521</t>
  </si>
  <si>
    <t>3331</t>
  </si>
  <si>
    <t>3511</t>
  </si>
  <si>
    <t>3611</t>
  </si>
  <si>
    <t>ACTEUR DE SYNCHRONISATION</t>
  </si>
  <si>
    <t>ACTRICE DE SYNCHRONISATION</t>
  </si>
  <si>
    <t>ACT030</t>
  </si>
  <si>
    <t>2314</t>
  </si>
  <si>
    <t>ADMINISTRATEUR DE PRODUCTION (S)</t>
  </si>
  <si>
    <t>ADMINISTRATRICE DE PRODUCTION (S)</t>
  </si>
  <si>
    <t>ADM020S</t>
  </si>
  <si>
    <t>ADMINISTRATEUR DE PRODUCTION SPECIALISE</t>
  </si>
  <si>
    <t>ADMINISTRATRICE DE PRODUCTION SPECIALISEE</t>
  </si>
  <si>
    <t>ADM025</t>
  </si>
  <si>
    <t>AIDE DE PLATEAU</t>
  </si>
  <si>
    <t>AID010</t>
  </si>
  <si>
    <t>ALTO</t>
  </si>
  <si>
    <t>ALT010</t>
  </si>
  <si>
    <t>ANIMATEUR</t>
  </si>
  <si>
    <t>ANIMATRICE</t>
  </si>
  <si>
    <t>ANI010</t>
  </si>
  <si>
    <t>Anexxe 8</t>
  </si>
  <si>
    <t>ANIMATEUR CHANT</t>
  </si>
  <si>
    <t>ANIMATRICE CHANT</t>
  </si>
  <si>
    <t>ANI100</t>
  </si>
  <si>
    <t>ANIMATEUR D EMISSION</t>
  </si>
  <si>
    <t>ANIMATRICE D EMISSION</t>
  </si>
  <si>
    <t>ANI030</t>
  </si>
  <si>
    <t>ANIMATEUR DE RUE</t>
  </si>
  <si>
    <t>ANIMATRICE DE RUE</t>
  </si>
  <si>
    <t>ANI110</t>
  </si>
  <si>
    <t>ANIMATEUR VOCALE</t>
  </si>
  <si>
    <t>ANIMATRICE VOCALE</t>
  </si>
  <si>
    <t>ANI090</t>
  </si>
  <si>
    <t>ANIMATRONICIEN</t>
  </si>
  <si>
    <t>ANIMATRONICIENNE</t>
  </si>
  <si>
    <t>ANI070</t>
  </si>
  <si>
    <t>ANTIPODISTE</t>
  </si>
  <si>
    <t>ANT010</t>
  </si>
  <si>
    <t>3711</t>
  </si>
  <si>
    <t>ARRANGEUR ORCHESTRATEUR</t>
  </si>
  <si>
    <t>ARRANGEUSE ORCHESTRATRICE</t>
  </si>
  <si>
    <t>ARA010</t>
  </si>
  <si>
    <t>ARTISTE ACTION</t>
  </si>
  <si>
    <t>ART210</t>
  </si>
  <si>
    <t>ARTISTE BRUITEUR</t>
  </si>
  <si>
    <t>ART220</t>
  </si>
  <si>
    <t>ARTISTE CHANTEUR</t>
  </si>
  <si>
    <t>ARTISTE CHANTEUSE</t>
  </si>
  <si>
    <t>ART030</t>
  </si>
  <si>
    <t>ARTISTE CHOREGRAPHIQUE OU DE CHOREGRAPHIE</t>
  </si>
  <si>
    <t>ART040</t>
  </si>
  <si>
    <t>ARTISTE CINEMATOGRAPHIQUE</t>
  </si>
  <si>
    <t>ART230</t>
  </si>
  <si>
    <t>ARTISTE CONCEPTEUR</t>
  </si>
  <si>
    <t>ARTISTE CONCEPTRICE</t>
  </si>
  <si>
    <t>ART240</t>
  </si>
  <si>
    <t>ARTISTE DE BALLET</t>
  </si>
  <si>
    <t>ART250</t>
  </si>
  <si>
    <t>ARTISTE DE CABARET</t>
  </si>
  <si>
    <t>ART050</t>
  </si>
  <si>
    <t>ARTISTE DE CIRQUE</t>
  </si>
  <si>
    <t>ART060</t>
  </si>
  <si>
    <t>ARTISTE DE COMPLEMENT</t>
  </si>
  <si>
    <t>ART070</t>
  </si>
  <si>
    <t>ARTISTE DE REVUE</t>
  </si>
  <si>
    <t>ART080</t>
  </si>
  <si>
    <t>ARTISTE DE RUE</t>
  </si>
  <si>
    <t>ART090</t>
  </si>
  <si>
    <t>ARTISTE DE SPECTACLE</t>
  </si>
  <si>
    <t>ART100</t>
  </si>
  <si>
    <t>ARTISTE DE VARIETES</t>
  </si>
  <si>
    <t>ART110</t>
  </si>
  <si>
    <t>ARTISTE DRAMATIQUE</t>
  </si>
  <si>
    <t>ART120</t>
  </si>
  <si>
    <t>ARTISTE DRAMATIQUE DE VARIETES</t>
  </si>
  <si>
    <t>ART130</t>
  </si>
  <si>
    <t>ARTISTE DU CHANT</t>
  </si>
  <si>
    <t>ART140</t>
  </si>
  <si>
    <t>ARTISTE DU MUSIC HALL</t>
  </si>
  <si>
    <t>ART150</t>
  </si>
  <si>
    <t>ARTISTE ETIQUETTE</t>
  </si>
  <si>
    <t>ART260</t>
  </si>
  <si>
    <t>ARTISTE FAUCONNIER</t>
  </si>
  <si>
    <t>ART270</t>
  </si>
  <si>
    <t>ARTISTE HUMORISTE</t>
  </si>
  <si>
    <t>ART280</t>
  </si>
  <si>
    <t>ARTISTE INSTRUMENTISTE</t>
  </si>
  <si>
    <t>ART290</t>
  </si>
  <si>
    <t>ARTISTE INTERPRETE</t>
  </si>
  <si>
    <t>ART200</t>
  </si>
  <si>
    <t>ARTISTE INVITE</t>
  </si>
  <si>
    <t>ARTISTE INVITEE</t>
  </si>
  <si>
    <t>ART330</t>
  </si>
  <si>
    <t>ARTISTE LYRIQUE</t>
  </si>
  <si>
    <t>ART160</t>
  </si>
  <si>
    <t>ARTISTE MUSICIEN</t>
  </si>
  <si>
    <t>ARTISTE MUSICIENNE</t>
  </si>
  <si>
    <t>ART170</t>
  </si>
  <si>
    <t>ARTISTE REPETITION</t>
  </si>
  <si>
    <t>ART320</t>
  </si>
  <si>
    <t>ARTISTE SLAM</t>
  </si>
  <si>
    <t>ART300</t>
  </si>
  <si>
    <t>ARTISTE VISUEL</t>
  </si>
  <si>
    <t>ART190</t>
  </si>
  <si>
    <t>ARTISTE VOCALE</t>
  </si>
  <si>
    <t>ART310</t>
  </si>
  <si>
    <t>2415</t>
  </si>
  <si>
    <t>ASSISTANT DECORATEUR ADJOINT</t>
  </si>
  <si>
    <t>ASSISTANTE DECORATRICE ADJOINTE</t>
  </si>
  <si>
    <t>ASS830</t>
  </si>
  <si>
    <t>ASSISTANT D EMISSION</t>
  </si>
  <si>
    <t>ASSISTANTE D EMISSION</t>
  </si>
  <si>
    <t>ASS590</t>
  </si>
  <si>
    <t>ASSISTANT DE POST PRODUCTION</t>
  </si>
  <si>
    <t>ASSISTANTE DE POST PRODUCTION</t>
  </si>
  <si>
    <t>ASS130</t>
  </si>
  <si>
    <t>2316</t>
  </si>
  <si>
    <t>ASSISTANT DE PRODUCTION ADJOINT</t>
  </si>
  <si>
    <t>ASS150</t>
  </si>
  <si>
    <t>2313</t>
  </si>
  <si>
    <t>ASSISTANT DE PRODUCTION (S)</t>
  </si>
  <si>
    <t>ASSISTANTE DE PRODUCTION (S)</t>
  </si>
  <si>
    <t>ASS140S</t>
  </si>
  <si>
    <t>ASSISTANT DE PRODUCTION SPECIALISE</t>
  </si>
  <si>
    <t>ASSISTANTE DE PRODUCTION SPECIALISEE</t>
  </si>
  <si>
    <t>ASS145</t>
  </si>
  <si>
    <t>ASSISTANT DU CHEF D ORCHESTRE</t>
  </si>
  <si>
    <t>ASSISTANTE DU CHEF D ORCHESTRE</t>
  </si>
  <si>
    <t>ASS810</t>
  </si>
  <si>
    <t>ASSISTANT LUMIERE (S)</t>
  </si>
  <si>
    <t>ASSISTANTE LUMIERE (S)</t>
  </si>
  <si>
    <t>ASS690S</t>
  </si>
  <si>
    <t>ASSISTANT LUMIERE SPECIALISE</t>
  </si>
  <si>
    <t>ASSISTANTE LUMIERE SPECIALISEE</t>
  </si>
  <si>
    <t>TEC235</t>
  </si>
  <si>
    <t>ASSISTANT METTEUR EN SCENE</t>
  </si>
  <si>
    <t>ASSISTANTE METTEUR EN SCENE</t>
  </si>
  <si>
    <t>MET042</t>
  </si>
  <si>
    <t>2513</t>
  </si>
  <si>
    <t>ASSISTANT MONTEUR ADJOINT</t>
  </si>
  <si>
    <t>ASSISTANTE MONTEUSE ADJOINTE</t>
  </si>
  <si>
    <t>ASS320</t>
  </si>
  <si>
    <t>2543</t>
  </si>
  <si>
    <t>ASSISTANT MONTEUR (S)</t>
  </si>
  <si>
    <t>ASSISTANTE MONTEUSE (S)</t>
  </si>
  <si>
    <t>ASS310S</t>
  </si>
  <si>
    <t>ASSISTANT MONTEUR SPECIALISE</t>
  </si>
  <si>
    <t>ASSISTANTE MONTEUSE SPECIALISEE</t>
  </si>
  <si>
    <t>ASS315</t>
  </si>
  <si>
    <t>2355</t>
  </si>
  <si>
    <t>ASSISTANT OPV ADJOINT</t>
  </si>
  <si>
    <t>ASS410</t>
  </si>
  <si>
    <t>ASSISTANT REALISATEUR</t>
  </si>
  <si>
    <t>ASSISTANTE REALISATRICE</t>
  </si>
  <si>
    <t>ASS430</t>
  </si>
  <si>
    <t>2335</t>
  </si>
  <si>
    <t>ASSISTANT REALISATEUR ADJOINT</t>
  </si>
  <si>
    <t>ASS440</t>
  </si>
  <si>
    <t>2323</t>
  </si>
  <si>
    <t>ASSISTANT REGISSEUR ADJOINT</t>
  </si>
  <si>
    <t>ASS460</t>
  </si>
  <si>
    <t>2337</t>
  </si>
  <si>
    <t>ASSISTANT SCRIPTE ADJOINT</t>
  </si>
  <si>
    <t>ASSISTANTE SCRIPTE ADJOINTE</t>
  </si>
  <si>
    <t>ASS520</t>
  </si>
  <si>
    <t>2363</t>
  </si>
  <si>
    <t>ASSISTANT SON</t>
  </si>
  <si>
    <t>ASSISTANTE SON</t>
  </si>
  <si>
    <t>ASS2401</t>
  </si>
  <si>
    <t>2365</t>
  </si>
  <si>
    <t>ASSISTANTE SON ADJOINTE</t>
  </si>
  <si>
    <t>ASS470</t>
  </si>
  <si>
    <t>ASSISTANT TECHNIQUE WEB</t>
  </si>
  <si>
    <t>ASSISTANTE TECHNIQUE WEB</t>
  </si>
  <si>
    <t>AST260</t>
  </si>
  <si>
    <t>A1</t>
  </si>
  <si>
    <t>AUTEUR</t>
  </si>
  <si>
    <t>R</t>
  </si>
  <si>
    <t>AUTE01</t>
  </si>
  <si>
    <t>352b</t>
  </si>
  <si>
    <t>P</t>
  </si>
  <si>
    <t>AUTEUR COMPOSITEUR INTERPRETE</t>
  </si>
  <si>
    <t>AUTEUR COMPOSITRICE INTERPRETE</t>
  </si>
  <si>
    <t>AUT010</t>
  </si>
  <si>
    <t>AUTOMATE</t>
  </si>
  <si>
    <t>AUT020</t>
  </si>
  <si>
    <t>AYUDA</t>
  </si>
  <si>
    <t>AYU010</t>
  </si>
  <si>
    <t>BANDERILLO</t>
  </si>
  <si>
    <t>BAN010</t>
  </si>
  <si>
    <t>BARYTON</t>
  </si>
  <si>
    <t>BAR010</t>
  </si>
  <si>
    <t>BASSISTE</t>
  </si>
  <si>
    <t>BAS010</t>
  </si>
  <si>
    <t>BASSONISTE</t>
  </si>
  <si>
    <t>BAS020</t>
  </si>
  <si>
    <t>BATTEUR</t>
  </si>
  <si>
    <t>BATTEUSE</t>
  </si>
  <si>
    <t>BAT010</t>
  </si>
  <si>
    <t>BLOCKER</t>
  </si>
  <si>
    <t>BLO010</t>
  </si>
  <si>
    <t>BOIS</t>
  </si>
  <si>
    <t>BOI010</t>
  </si>
  <si>
    <t>BOLAS</t>
  </si>
  <si>
    <t>BOL010</t>
  </si>
  <si>
    <t>BOLBADORAS</t>
  </si>
  <si>
    <t>BOL020</t>
  </si>
  <si>
    <t>BOXEUR</t>
  </si>
  <si>
    <t>BOXEUSE</t>
  </si>
  <si>
    <t>BOX010</t>
  </si>
  <si>
    <t>3631</t>
  </si>
  <si>
    <t>BRUITEUR</t>
  </si>
  <si>
    <t>BRUITEUSE</t>
  </si>
  <si>
    <t>L</t>
  </si>
  <si>
    <t>BRU010</t>
  </si>
  <si>
    <t>2352</t>
  </si>
  <si>
    <t>CADREUR (S)</t>
  </si>
  <si>
    <t>CADREUSE (S)</t>
  </si>
  <si>
    <t>CAD010S</t>
  </si>
  <si>
    <t>CADREUR SPECIALISE</t>
  </si>
  <si>
    <t>CADREUSE SPECIALISEE</t>
  </si>
  <si>
    <t>CAD015</t>
  </si>
  <si>
    <t>CANTATRICE</t>
  </si>
  <si>
    <t>CAN010</t>
  </si>
  <si>
    <t>CARICATURISTE</t>
  </si>
  <si>
    <t>CAR010</t>
  </si>
  <si>
    <t>3431</t>
  </si>
  <si>
    <t>CASCADEUR</t>
  </si>
  <si>
    <t>CASCADEUSE</t>
  </si>
  <si>
    <t>CAS010</t>
  </si>
  <si>
    <t>CATCHEUR</t>
  </si>
  <si>
    <t>CATCHEUSE</t>
  </si>
  <si>
    <t>CAT010</t>
  </si>
  <si>
    <t>CAVALIER</t>
  </si>
  <si>
    <t>CAVALIERE</t>
  </si>
  <si>
    <t>CAV010</t>
  </si>
  <si>
    <t>CHANSONNIER</t>
  </si>
  <si>
    <t>CHANSONNIERE</t>
  </si>
  <si>
    <t>CHA010</t>
  </si>
  <si>
    <t>3761</t>
  </si>
  <si>
    <t>CHANTEUR</t>
  </si>
  <si>
    <t>CHANTEUSE</t>
  </si>
  <si>
    <t>CHA020</t>
  </si>
  <si>
    <t>CHANTEUR DE VARIETES</t>
  </si>
  <si>
    <t>CHANTEUSE DE VARIETES</t>
  </si>
  <si>
    <t>CHA030</t>
  </si>
  <si>
    <t>CHANTEUR LYRIQUE</t>
  </si>
  <si>
    <t>CHANTEUSE LYRIQUE</t>
  </si>
  <si>
    <t>CHA160</t>
  </si>
  <si>
    <t>CHANTEUR MUSICIEN</t>
  </si>
  <si>
    <t>CHANTEUSE MUSICIENNE</t>
  </si>
  <si>
    <t>CHA040</t>
  </si>
  <si>
    <t>CHANTEUR SOLISTE</t>
  </si>
  <si>
    <t>CHANTEUSE SOLISTE</t>
  </si>
  <si>
    <t>CHA050</t>
  </si>
  <si>
    <t>CHARGE D ENQUETE</t>
  </si>
  <si>
    <t>CHARGEE D ENQUETE</t>
  </si>
  <si>
    <t>CHA170</t>
  </si>
  <si>
    <t>CHARGE DE POST PRODUCTION</t>
  </si>
  <si>
    <t>CHARGEE DE POST PRODUCTION</t>
  </si>
  <si>
    <t>CHA070</t>
  </si>
  <si>
    <t>CHARGE DE PRODUCTION</t>
  </si>
  <si>
    <t>CHARGEE DE PRODUCTION</t>
  </si>
  <si>
    <t>CHA080</t>
  </si>
  <si>
    <t>CHARGE DE RECHERCHE</t>
  </si>
  <si>
    <t>CHARGEE DE RECHERCHE</t>
  </si>
  <si>
    <t>CHA180</t>
  </si>
  <si>
    <t>Annexe8</t>
  </si>
  <si>
    <t>CHARGE DE SELECTION</t>
  </si>
  <si>
    <t>CHARGEE DE SELECTION</t>
  </si>
  <si>
    <t>CHA190</t>
  </si>
  <si>
    <t>2324</t>
  </si>
  <si>
    <t>CHAUFFEUR</t>
  </si>
  <si>
    <t>CHA140</t>
  </si>
  <si>
    <t>CHAUFFEUR DE SALLE</t>
  </si>
  <si>
    <t>CHAUFFEUSE DE SALLE</t>
  </si>
  <si>
    <t>CHA150</t>
  </si>
  <si>
    <t>2711</t>
  </si>
  <si>
    <t>CHEF CONSTRUCTEUR</t>
  </si>
  <si>
    <t>CHEFFE CONSTRUCTRICE</t>
  </si>
  <si>
    <t>CHE070</t>
  </si>
  <si>
    <t>2372</t>
  </si>
  <si>
    <t>CHEF COSTUMIER (S)</t>
  </si>
  <si>
    <t>CHEFFE COSTUMIERE (S)</t>
  </si>
  <si>
    <t>CHE080S</t>
  </si>
  <si>
    <t>CHEF COSTUMIER SPECIALISE</t>
  </si>
  <si>
    <t>CHEF COSTUMIERE SPECIALISEE</t>
  </si>
  <si>
    <t>CHE085</t>
  </si>
  <si>
    <t>CHEF DE CHANT</t>
  </si>
  <si>
    <t>CHEFFE DE CHANT</t>
  </si>
  <si>
    <t>CHE790</t>
  </si>
  <si>
    <t>CHEF DE CHOEUR ASSISTANT</t>
  </si>
  <si>
    <t>CHEFFE DE CHOEUR ASSISTANTE</t>
  </si>
  <si>
    <t>ASS820</t>
  </si>
  <si>
    <t>2412</t>
  </si>
  <si>
    <t>CHEF DECORATEUR (S)</t>
  </si>
  <si>
    <t>CHEFFE DECORATRICE (S)</t>
  </si>
  <si>
    <t>CHE150S</t>
  </si>
  <si>
    <t>CHEF DECORATEUR SPECIALISE</t>
  </si>
  <si>
    <t>CHEF DECORATRICE SPECIALISEE</t>
  </si>
  <si>
    <t>CHE155</t>
  </si>
  <si>
    <t>CHEF DE PLATEAU</t>
  </si>
  <si>
    <t>CHEFFE DE PLATEAU</t>
  </si>
  <si>
    <t>CHE100</t>
  </si>
  <si>
    <t>CHEF D EQUIPE</t>
  </si>
  <si>
    <t>CHEFFE D EQUIPE</t>
  </si>
  <si>
    <t>CHE580</t>
  </si>
  <si>
    <t>CHEF D EQUIPE DE DECOR</t>
  </si>
  <si>
    <t>CHEFFE D EQUIPE DE DECOR</t>
  </si>
  <si>
    <t>CHF020</t>
  </si>
  <si>
    <t>3742</t>
  </si>
  <si>
    <t>CHEF DES CHOEURS</t>
  </si>
  <si>
    <t>CHEFFE DES CHOEURS</t>
  </si>
  <si>
    <t>CHE170</t>
  </si>
  <si>
    <t>3741</t>
  </si>
  <si>
    <t>CHEF D ORCHESTRE</t>
  </si>
  <si>
    <t>CHEFFE D ORCHESTRE</t>
  </si>
  <si>
    <t>o</t>
  </si>
  <si>
    <t>CHE190</t>
  </si>
  <si>
    <t>CHEF D ORCHESTRE SYMPHONIQUE</t>
  </si>
  <si>
    <t>CHEFFE D ORCHESTRE SYMPHONIQUE</t>
  </si>
  <si>
    <t>CHE510</t>
  </si>
  <si>
    <t>2621</t>
  </si>
  <si>
    <t>CHEF ECLAIRAGISTE</t>
  </si>
  <si>
    <t>CHEFFE ECLAIRAGISTE</t>
  </si>
  <si>
    <t>CHE200</t>
  </si>
  <si>
    <t>CHEFFE ELECTRICIENNE</t>
  </si>
  <si>
    <t>CHE210</t>
  </si>
  <si>
    <t>2611</t>
  </si>
  <si>
    <t>CHEFFE MACHINISTE</t>
  </si>
  <si>
    <t>CHE270</t>
  </si>
  <si>
    <t>2381</t>
  </si>
  <si>
    <t>CHEF MAQUILLEUR (S)</t>
  </si>
  <si>
    <t>CHEFFE MAQUILLEUSE (S)</t>
  </si>
  <si>
    <t>CHE280S</t>
  </si>
  <si>
    <t>CHEF MAQUILLEUR SPECIALISE</t>
  </si>
  <si>
    <t>CHEF MAQUILLEUSE SPECIALISEE</t>
  </si>
  <si>
    <t>CHE285</t>
  </si>
  <si>
    <t>2511</t>
  </si>
  <si>
    <t>CHEF MONTEUR (S)</t>
  </si>
  <si>
    <t>CHEFFE MONTEUSE (S)</t>
  </si>
  <si>
    <t>CHE320S</t>
  </si>
  <si>
    <t>CHEF MONTEUR SPECIALISE</t>
  </si>
  <si>
    <t>CHEF MONTEUSE SPECIALISEE</t>
  </si>
  <si>
    <t>CHE325</t>
  </si>
  <si>
    <t>2361</t>
  </si>
  <si>
    <t>CHEF OPS (S)</t>
  </si>
  <si>
    <t>CHEFFE OPS (S)</t>
  </si>
  <si>
    <t>CHE370S</t>
  </si>
  <si>
    <t>CHEF OPS SPECIALISE</t>
  </si>
  <si>
    <t>CHEF OPS SPECIALISEE</t>
  </si>
  <si>
    <t>CHE375</t>
  </si>
  <si>
    <t>CHEF OPV</t>
  </si>
  <si>
    <t>CHEFFE OPV</t>
  </si>
  <si>
    <t>CHE410</t>
  </si>
  <si>
    <t>2344</t>
  </si>
  <si>
    <t>CHOREGRAPHE</t>
  </si>
  <si>
    <t>CHO010</t>
  </si>
  <si>
    <t>3762</t>
  </si>
  <si>
    <t>CHORISTE</t>
  </si>
  <si>
    <t>CHO020</t>
  </si>
  <si>
    <t>J5</t>
  </si>
  <si>
    <t>CHRONIQUEUR (Agence de Presse)</t>
  </si>
  <si>
    <t>CHRONIQUEUSE</t>
  </si>
  <si>
    <t>M</t>
  </si>
  <si>
    <t>NCAD05</t>
  </si>
  <si>
    <t>352a</t>
  </si>
  <si>
    <t>CLARINETTE BASSE</t>
  </si>
  <si>
    <t>CLA050</t>
  </si>
  <si>
    <t>CLARINETTISTE</t>
  </si>
  <si>
    <t>CLA010</t>
  </si>
  <si>
    <t>CLAVECINISTE</t>
  </si>
  <si>
    <t>CLA020</t>
  </si>
  <si>
    <t>CLAVIER</t>
  </si>
  <si>
    <t>CLA030</t>
  </si>
  <si>
    <t>CLOSE UP</t>
  </si>
  <si>
    <t>CLO020</t>
  </si>
  <si>
    <t>CLOWN</t>
  </si>
  <si>
    <t>CLO010</t>
  </si>
  <si>
    <t>COIFFEUR PERRUQUIER (S)</t>
  </si>
  <si>
    <t>COIFFEUSE PERRUQUIERE (S)</t>
  </si>
  <si>
    <t>COI020S</t>
  </si>
  <si>
    <t>COIFFEUR PERRUQUIER SPECIALISE</t>
  </si>
  <si>
    <t>COIFFEUSE PERRUQUIERE SPECIALISEE</t>
  </si>
  <si>
    <t>COI025</t>
  </si>
  <si>
    <t>2385</t>
  </si>
  <si>
    <t>COIFFEUR (S)</t>
  </si>
  <si>
    <t>COIFFEUSE (S)</t>
  </si>
  <si>
    <t>COI010S</t>
  </si>
  <si>
    <t>COIFFEUR SPECIALISE</t>
  </si>
  <si>
    <t>COIFFEUSE SPECIALISEE</t>
  </si>
  <si>
    <t>COI015</t>
  </si>
  <si>
    <t>2339</t>
  </si>
  <si>
    <t>COLLABORATEUR ARTISTIQUE</t>
  </si>
  <si>
    <t>COLLABORATRICE ARTISTIQUE</t>
  </si>
  <si>
    <t>COL010</t>
  </si>
  <si>
    <t>COLLABORATEUR DE SELECTION</t>
  </si>
  <si>
    <t>COLLABORATRICE DE SELECTION</t>
  </si>
  <si>
    <t>COL100</t>
  </si>
  <si>
    <t>COMEDIEN</t>
  </si>
  <si>
    <t>COMEDIENNE</t>
  </si>
  <si>
    <t>COM010</t>
  </si>
  <si>
    <t>2315</t>
  </si>
  <si>
    <t>COMPTABLE DE PRODUCTION (S)</t>
  </si>
  <si>
    <t>COM020S</t>
  </si>
  <si>
    <t>COMPTABLE DE PRODUCTION SPECIALISE</t>
  </si>
  <si>
    <t>COMPTABLE DE PRODUCTION SPECIALISEE</t>
  </si>
  <si>
    <t>COM025</t>
  </si>
  <si>
    <t>CONCEPTEUR WEB</t>
  </si>
  <si>
    <t>CONCEPTRICE WEB</t>
  </si>
  <si>
    <t>CON330</t>
  </si>
  <si>
    <t>2624</t>
  </si>
  <si>
    <t>CONDUCTEUR DE GROUPE</t>
  </si>
  <si>
    <t>CONDUCTRICE DE GROUPE</t>
  </si>
  <si>
    <t>CON040</t>
  </si>
  <si>
    <t>CONFORMATEUR</t>
  </si>
  <si>
    <t>CONFORMATRICE</t>
  </si>
  <si>
    <t>CON050</t>
  </si>
  <si>
    <t>CONSEILLER ARTISTIQUE D EMISSION</t>
  </si>
  <si>
    <t>CONSEILLERE ARTISTIQUE D EMISSION</t>
  </si>
  <si>
    <t>CON240</t>
  </si>
  <si>
    <t>2332</t>
  </si>
  <si>
    <t>CONSEILLER TECHNIQUE REALISATION</t>
  </si>
  <si>
    <t>CONSEILLERE TECHNIQUE REALISATION</t>
  </si>
  <si>
    <t>CON100</t>
  </si>
  <si>
    <t>CONSTRUCTEUR</t>
  </si>
  <si>
    <t>CONSTRUCTRICE</t>
  </si>
  <si>
    <t>CON110</t>
  </si>
  <si>
    <t>CONSTRUCTEUR DE DECOR</t>
  </si>
  <si>
    <t>CONSTRUCTRICE DE DECOR</t>
  </si>
  <si>
    <t>CON170</t>
  </si>
  <si>
    <t>CONTEUR</t>
  </si>
  <si>
    <t>CONTEUSE</t>
  </si>
  <si>
    <t>CON130</t>
  </si>
  <si>
    <t>CONTORSIONNISTE</t>
  </si>
  <si>
    <t>CON140</t>
  </si>
  <si>
    <t>CONTRALTO</t>
  </si>
  <si>
    <t>CON230</t>
  </si>
  <si>
    <t>CONTREBASSE</t>
  </si>
  <si>
    <t>CON150</t>
  </si>
  <si>
    <t>COORDINATEUR D ECRITURE</t>
  </si>
  <si>
    <t>COORDINATRICE D ECRITURE</t>
  </si>
  <si>
    <t>COO010</t>
  </si>
  <si>
    <t>COORDINATEUR DE DIFFUSION WEB</t>
  </si>
  <si>
    <t>COORDINATRICE DE DIFFUSION WEB</t>
  </si>
  <si>
    <t>COO070</t>
  </si>
  <si>
    <t>COORDINATEUR D EMISSION</t>
  </si>
  <si>
    <t>COORDINATRICE D EMISSION</t>
  </si>
  <si>
    <t>COO050</t>
  </si>
  <si>
    <t>COORDINATEUR DE PRODUCTION WEB</t>
  </si>
  <si>
    <t>COORDINATRICE DE PRODUCTION WEB</t>
  </si>
  <si>
    <t>COO080</t>
  </si>
  <si>
    <t>COR DE BASSET</t>
  </si>
  <si>
    <t>COR050</t>
  </si>
  <si>
    <t>CORDES</t>
  </si>
  <si>
    <t>COR010</t>
  </si>
  <si>
    <t>CORNET</t>
  </si>
  <si>
    <t>COR020</t>
  </si>
  <si>
    <t>CORNETISTE</t>
  </si>
  <si>
    <t>COR040</t>
  </si>
  <si>
    <t>CORNISTE</t>
  </si>
  <si>
    <t>COR030</t>
  </si>
  <si>
    <t>2373</t>
  </si>
  <si>
    <t>COSTUMIER (S)</t>
  </si>
  <si>
    <t>COSTUMIERE (S)</t>
  </si>
  <si>
    <t>COS010S</t>
  </si>
  <si>
    <t>COSTUMIER SPECIALISE</t>
  </si>
  <si>
    <t>COSTUMIERE SPECIALISEE</t>
  </si>
  <si>
    <t>COS015</t>
  </si>
  <si>
    <t>2371</t>
  </si>
  <si>
    <t>CREATEUR DE COSTUME SPECIALISE</t>
  </si>
  <si>
    <t>CREATRICE DE COSTUME SPECIALISEE</t>
  </si>
  <si>
    <t>CRE015</t>
  </si>
  <si>
    <t>CREATEUR DE COSTUMES (S)</t>
  </si>
  <si>
    <t>CREATRICE DE COSTUMES</t>
  </si>
  <si>
    <t>CRE010S</t>
  </si>
  <si>
    <t>CUIVRES</t>
  </si>
  <si>
    <t>CUI010</t>
  </si>
  <si>
    <t>3421</t>
  </si>
  <si>
    <t>DANSEUR</t>
  </si>
  <si>
    <t>DANSEUSE</t>
  </si>
  <si>
    <t>DAN010</t>
  </si>
  <si>
    <t>DANSEUR DE BALLET</t>
  </si>
  <si>
    <t>DANSEUSE DE BALLET</t>
  </si>
  <si>
    <t>DAN020</t>
  </si>
  <si>
    <t>DANSEUR DE MUSIC HALL</t>
  </si>
  <si>
    <t>DANSEUSE DE MUSIC HALL</t>
  </si>
  <si>
    <t>DAN030</t>
  </si>
  <si>
    <t>DANSEUR DE VARIETES</t>
  </si>
  <si>
    <t>DANSEUSE DE VARIETES</t>
  </si>
  <si>
    <t>DAN040</t>
  </si>
  <si>
    <t>DANSEUR SOLISTE</t>
  </si>
  <si>
    <t>DANSEUSE SOLISTE</t>
  </si>
  <si>
    <t>DAN050</t>
  </si>
  <si>
    <t>DECORATEUR (S)</t>
  </si>
  <si>
    <t>DECORATRICE (S)</t>
  </si>
  <si>
    <t>DEC010S</t>
  </si>
  <si>
    <t>DECORATEUR SPECIALISE</t>
  </si>
  <si>
    <t>DECORATRICE SPECIALISEE</t>
  </si>
  <si>
    <t>DEC015</t>
  </si>
  <si>
    <t>DESIGNER WEB</t>
  </si>
  <si>
    <t>DES100</t>
  </si>
  <si>
    <t>2416</t>
  </si>
  <si>
    <t>DESSINATEUR EN DECOR (S)</t>
  </si>
  <si>
    <t>DESSINATRICE EN DECOR (S)</t>
  </si>
  <si>
    <t>DES030S</t>
  </si>
  <si>
    <t>DESSINATEUR EN DECOR SPECIALISE</t>
  </si>
  <si>
    <t>DESSINATRICE EN DECOR SPECIALISEE</t>
  </si>
  <si>
    <t>DES035</t>
  </si>
  <si>
    <t>3721</t>
  </si>
  <si>
    <t>DIRECTEUR ARTISTIQUE</t>
  </si>
  <si>
    <t>DIRECTRICE ARTISTIQUE</t>
  </si>
  <si>
    <t>DIR020</t>
  </si>
  <si>
    <t>2312</t>
  </si>
  <si>
    <t>DIRECTEUR DE COLLECTION</t>
  </si>
  <si>
    <t>DIRECTRICE DE COLLECTION</t>
  </si>
  <si>
    <t>DIR050</t>
  </si>
  <si>
    <t>DIRECTEUR DE JEUX</t>
  </si>
  <si>
    <t>DIRECTRICE DE JEUX</t>
  </si>
  <si>
    <t>DIR280</t>
  </si>
  <si>
    <t>2348</t>
  </si>
  <si>
    <t>DIRECTEUR DE LA DISTRIBUTION (S)</t>
  </si>
  <si>
    <t>DIRECTRICE DE LA DISTRIBUTION (S)</t>
  </si>
  <si>
    <t>DIR070S</t>
  </si>
  <si>
    <t>DIRECTEUR DE LA DISTRIBUTION SPECIALISE</t>
  </si>
  <si>
    <t>DIRECTRICE DE LA DISTRIBUTION SPECIALISEE</t>
  </si>
  <si>
    <t>DIR075</t>
  </si>
  <si>
    <t>2521</t>
  </si>
  <si>
    <t>DIRECTEUR DE POST PRODUCTION</t>
  </si>
  <si>
    <t>DIRECTRICE DE POST PRODUCTION</t>
  </si>
  <si>
    <t>DIR110</t>
  </si>
  <si>
    <t>2311</t>
  </si>
  <si>
    <t>DIRECTEUR DE PRODUCTION (S)</t>
  </si>
  <si>
    <t>DIRECTRICE DE PRODUCTION (S)</t>
  </si>
  <si>
    <t>DIR120S</t>
  </si>
  <si>
    <t>DIRECTEUR DE PRODUCTION SPECIALISE</t>
  </si>
  <si>
    <t>DIRECTRICE DE PRODUCTION SPECIALISEE</t>
  </si>
  <si>
    <t>DIR125</t>
  </si>
  <si>
    <t>DIRECTEUR DE PROGRAMMATION</t>
  </si>
  <si>
    <t>DIRECTRICE DE PROGRAMMATION</t>
  </si>
  <si>
    <t>DIR230</t>
  </si>
  <si>
    <t>DIRECTEUR DES DIALOGUES</t>
  </si>
  <si>
    <t>DIRECTRICE DES DIALOGUES</t>
  </si>
  <si>
    <t>DIR060</t>
  </si>
  <si>
    <t>DIRECTEUR DE SELECTION</t>
  </si>
  <si>
    <t>DIRECTRICE DE SELECTION</t>
  </si>
  <si>
    <t>DIR290</t>
  </si>
  <si>
    <t>2351</t>
  </si>
  <si>
    <t>DIRECTEUR PHOTO (S)</t>
  </si>
  <si>
    <t>DIRECTRICE PHOTO (S)</t>
  </si>
  <si>
    <t>DIR090S</t>
  </si>
  <si>
    <t>DIRECTEUR PHOTO SPECIALISE</t>
  </si>
  <si>
    <t>DIRECTRICE PHOTO SPECIALISEE</t>
  </si>
  <si>
    <t>DIR095</t>
  </si>
  <si>
    <t>DOC010</t>
  </si>
  <si>
    <t>DOMPTEUR</t>
  </si>
  <si>
    <t>DOMPTEUSE</t>
  </si>
  <si>
    <t>DOM010</t>
  </si>
  <si>
    <t>3411</t>
  </si>
  <si>
    <t>DOUBLURE</t>
  </si>
  <si>
    <t>DOU010</t>
  </si>
  <si>
    <t>DOUBLURE LUMIERE</t>
  </si>
  <si>
    <t>DOU020</t>
  </si>
  <si>
    <t>2346</t>
  </si>
  <si>
    <t>DRESSEUR</t>
  </si>
  <si>
    <t>DRESSEUSE</t>
  </si>
  <si>
    <t>DRE010</t>
  </si>
  <si>
    <t>A3</t>
  </si>
  <si>
    <t>DROITS VOISINS</t>
  </si>
  <si>
    <t>v</t>
  </si>
  <si>
    <t>VOIS01</t>
  </si>
  <si>
    <t>ECHASSIER</t>
  </si>
  <si>
    <t>ECH020</t>
  </si>
  <si>
    <t>2623</t>
  </si>
  <si>
    <t>ECLAIRAGISTE</t>
  </si>
  <si>
    <t>ECL010</t>
  </si>
  <si>
    <t>EDITEUR ARTISTIQUE WEB</t>
  </si>
  <si>
    <t>EDITRICE ARTISTIQUE WEB</t>
  </si>
  <si>
    <t>EDI010</t>
  </si>
  <si>
    <t>ELECTRICIENNE</t>
  </si>
  <si>
    <t>ELE010</t>
  </si>
  <si>
    <t>2773</t>
  </si>
  <si>
    <t>ELECTRICIEN DECO</t>
  </si>
  <si>
    <t>ELECTRICIENNE DECO</t>
  </si>
  <si>
    <t>ELE040</t>
  </si>
  <si>
    <t>ENQUETEUR</t>
  </si>
  <si>
    <t>ENQUETRICE</t>
  </si>
  <si>
    <t>ENQ010</t>
  </si>
  <si>
    <t>2391</t>
  </si>
  <si>
    <t>ENSEMBLIER DECORATEUR (S)</t>
  </si>
  <si>
    <t>ENSEMBLIERE DECORATRICE (S)</t>
  </si>
  <si>
    <t>ENS030S</t>
  </si>
  <si>
    <t>ENSEMBLIER DECORATEUR SPECIALISE</t>
  </si>
  <si>
    <t>ENSEMBLIERE DECORATRICE SPECIALISEE</t>
  </si>
  <si>
    <t>ENS035</t>
  </si>
  <si>
    <t>EQUILIBRISTE</t>
  </si>
  <si>
    <t>EQU010</t>
  </si>
  <si>
    <t>2528</t>
  </si>
  <si>
    <t>ETALONNEUR</t>
  </si>
  <si>
    <t>ETALONNEUSE</t>
  </si>
  <si>
    <t>ETA010</t>
  </si>
  <si>
    <t>FAKIR</t>
  </si>
  <si>
    <t>FAK010</t>
  </si>
  <si>
    <t>FANTAISISTE</t>
  </si>
  <si>
    <t>FAN010</t>
  </si>
  <si>
    <t>FIGURANT</t>
  </si>
  <si>
    <t>FIGURANTE</t>
  </si>
  <si>
    <t>FIG010</t>
  </si>
  <si>
    <t>FIGURANT DU BALLET</t>
  </si>
  <si>
    <t>FIGURANTE DU BALLET</t>
  </si>
  <si>
    <t>FIG020</t>
  </si>
  <si>
    <t>FILDEFERISTE</t>
  </si>
  <si>
    <t>FIL010</t>
  </si>
  <si>
    <t>FLUTISTE</t>
  </si>
  <si>
    <t>FLU010</t>
  </si>
  <si>
    <t>FUNAMBULE</t>
  </si>
  <si>
    <t>FUN010</t>
  </si>
  <si>
    <t>GESTIONNAIRE DE DIFFUSION INTERNET</t>
  </si>
  <si>
    <t>GES030</t>
  </si>
  <si>
    <t>GUITARISTE</t>
  </si>
  <si>
    <t>GUI010</t>
  </si>
  <si>
    <t>2374</t>
  </si>
  <si>
    <t>HABILLEUR (S)</t>
  </si>
  <si>
    <t>HABILLEUSE (S)</t>
  </si>
  <si>
    <t>HAB010S</t>
  </si>
  <si>
    <t>HABILLEUR SPECIALISE</t>
  </si>
  <si>
    <t>HABILLEUSE SPECIALISEE</t>
  </si>
  <si>
    <t>HAB015</t>
  </si>
  <si>
    <t>HARPISTE</t>
  </si>
  <si>
    <t>HAR010</t>
  </si>
  <si>
    <t>HAUTBOISTE</t>
  </si>
  <si>
    <t>HAU010</t>
  </si>
  <si>
    <t>HUMORISTE</t>
  </si>
  <si>
    <t>HUM010</t>
  </si>
  <si>
    <t>ILLUSIONNISTE</t>
  </si>
  <si>
    <t>ILL010</t>
  </si>
  <si>
    <t>2534</t>
  </si>
  <si>
    <t>ILLUSTRATEUR SONORE</t>
  </si>
  <si>
    <t>ILLUSTRATRICE SONORE</t>
  </si>
  <si>
    <t>ILL030</t>
  </si>
  <si>
    <t>IMITATEUR</t>
  </si>
  <si>
    <t>IMITATRICE</t>
  </si>
  <si>
    <t>IMI010</t>
  </si>
  <si>
    <t>INFOGRAPHISTE</t>
  </si>
  <si>
    <t>INF050</t>
  </si>
  <si>
    <t>INGENIEUR DE LA VISION</t>
  </si>
  <si>
    <t>ING010</t>
  </si>
  <si>
    <t>INGENIEUR DE LA VISION ADJOINT</t>
  </si>
  <si>
    <t>INGENIEUR DE LA VISION ADJOINTE</t>
  </si>
  <si>
    <t>ING020</t>
  </si>
  <si>
    <t>3771</t>
  </si>
  <si>
    <t>INGENIEUR DU SON (S)</t>
  </si>
  <si>
    <t>ING030S</t>
  </si>
  <si>
    <t>INGENIEUR DU SON SPECIALISE</t>
  </si>
  <si>
    <t>INGENIEUR DU SON SPECIALISEE</t>
  </si>
  <si>
    <t>ING035</t>
  </si>
  <si>
    <t>INSTRUMENTISTE</t>
  </si>
  <si>
    <t>INS010</t>
  </si>
  <si>
    <t>INTERVENANT</t>
  </si>
  <si>
    <t>INTERVENANTE</t>
  </si>
  <si>
    <t>INT060</t>
  </si>
  <si>
    <t>IC</t>
  </si>
  <si>
    <t>INTERV</t>
  </si>
  <si>
    <t>373d</t>
  </si>
  <si>
    <t>INTERVENANT SPECIALISE</t>
  </si>
  <si>
    <t>INTERVENANTE SPECIALISEE</t>
  </si>
  <si>
    <t>INT020</t>
  </si>
  <si>
    <t>JONGLEUR</t>
  </si>
  <si>
    <t>JONGLEUSE</t>
  </si>
  <si>
    <t>JON010</t>
  </si>
  <si>
    <t>JOUEUR TABLAS</t>
  </si>
  <si>
    <t>JOUEUSE TABLAS</t>
  </si>
  <si>
    <t>JOU010</t>
  </si>
  <si>
    <t>J1</t>
  </si>
  <si>
    <t>JOURNALISTE CADRE (Agence de Presse)</t>
  </si>
  <si>
    <t>N</t>
  </si>
  <si>
    <t>CADR02</t>
  </si>
  <si>
    <t>J2</t>
  </si>
  <si>
    <t>JOURNALISTE NON CADRE (Agence de Presse)</t>
  </si>
  <si>
    <t>O</t>
  </si>
  <si>
    <t>NCAD02</t>
  </si>
  <si>
    <t>J4</t>
  </si>
  <si>
    <t>JOURNALISTE PIGISTE</t>
  </si>
  <si>
    <t>p</t>
  </si>
  <si>
    <t>NCAD04</t>
  </si>
  <si>
    <t>J3</t>
  </si>
  <si>
    <t>JOURNALISTE PIGISTE (Agence de Presse)</t>
  </si>
  <si>
    <t>NCAD03</t>
  </si>
  <si>
    <t>KEYBOARD</t>
  </si>
  <si>
    <t>KEY010</t>
  </si>
  <si>
    <t>LIDIANDO</t>
  </si>
  <si>
    <t>LID010</t>
  </si>
  <si>
    <t>LUTTEUR</t>
  </si>
  <si>
    <t>LUTTEUSE</t>
  </si>
  <si>
    <t>LUT010</t>
  </si>
  <si>
    <t>2613</t>
  </si>
  <si>
    <t>MAC010</t>
  </si>
  <si>
    <t>2743</t>
  </si>
  <si>
    <t>MACHINISTE DECORATEUR</t>
  </si>
  <si>
    <t>MACHINISTE DECORATRICE</t>
  </si>
  <si>
    <t>MAC060</t>
  </si>
  <si>
    <t>2736</t>
  </si>
  <si>
    <t>MACON</t>
  </si>
  <si>
    <t>MAC030</t>
  </si>
  <si>
    <t>MACON DE DECOR</t>
  </si>
  <si>
    <t>MAC100</t>
  </si>
  <si>
    <t>MAGICIEN</t>
  </si>
  <si>
    <t>MAGICIENNE</t>
  </si>
  <si>
    <t>MAG010</t>
  </si>
  <si>
    <t>MAITRE DE BALLET</t>
  </si>
  <si>
    <t>MAITRESSE DE BALLET</t>
  </si>
  <si>
    <t>MAI010</t>
  </si>
  <si>
    <t>MANDOLINE</t>
  </si>
  <si>
    <t>MAN020</t>
  </si>
  <si>
    <t>MANNEQUIN DE FILM PUBLICITAIRE</t>
  </si>
  <si>
    <t>G</t>
  </si>
  <si>
    <t>MAN010</t>
  </si>
  <si>
    <t>MAQUILLEUR ET COIFFEUR EFFETS SPECIAUX</t>
  </si>
  <si>
    <t>MAQUILLEUSE ET COIFFEUSE EFFETS SPECIAUX</t>
  </si>
  <si>
    <t>MAQ030</t>
  </si>
  <si>
    <t>2382</t>
  </si>
  <si>
    <t>MAQUILLEUR (S)</t>
  </si>
  <si>
    <t>MAQUILLEUSE (S)</t>
  </si>
  <si>
    <t>MAQ040S</t>
  </si>
  <si>
    <t>MAQUILLEUR SPECIALISE</t>
  </si>
  <si>
    <t>MAQUILLEUSE SPECIALISEE</t>
  </si>
  <si>
    <t>MAQ045</t>
  </si>
  <si>
    <t>MARIONNETTISTE</t>
  </si>
  <si>
    <t>MAR010</t>
  </si>
  <si>
    <t>MATADOR</t>
  </si>
  <si>
    <t>MAT020</t>
  </si>
  <si>
    <t>2762</t>
  </si>
  <si>
    <t>MECANICIEN</t>
  </si>
  <si>
    <t>MECANICIENNE</t>
  </si>
  <si>
    <t>MEC010</t>
  </si>
  <si>
    <t>MECANICIEN DE DECOR</t>
  </si>
  <si>
    <t>MECANICIENNE DE DECOR</t>
  </si>
  <si>
    <t>MEC040</t>
  </si>
  <si>
    <t>MEN020</t>
  </si>
  <si>
    <t>2724</t>
  </si>
  <si>
    <t>MENUISIER TRACEUR</t>
  </si>
  <si>
    <t>MEN030</t>
  </si>
  <si>
    <t>METALLIER</t>
  </si>
  <si>
    <t>METALLIERE</t>
  </si>
  <si>
    <t>MET010</t>
  </si>
  <si>
    <t>METALLIER DE DECOR</t>
  </si>
  <si>
    <t>MET050</t>
  </si>
  <si>
    <t>METTEUR EN SCENE</t>
  </si>
  <si>
    <t>METTEUSE EN SCENE</t>
  </si>
  <si>
    <t>MET040</t>
  </si>
  <si>
    <t>MEZZO</t>
  </si>
  <si>
    <t>MEZ010</t>
  </si>
  <si>
    <t>MIME</t>
  </si>
  <si>
    <t>MIM010</t>
  </si>
  <si>
    <t>MIXEUR</t>
  </si>
  <si>
    <t>MIXEUSE</t>
  </si>
  <si>
    <t>MIX010</t>
  </si>
  <si>
    <t>MIXEUR (DIRECTS)</t>
  </si>
  <si>
    <t>MIXEUSE (DIRECTS)</t>
  </si>
  <si>
    <t>MIX020</t>
  </si>
  <si>
    <t>2542</t>
  </si>
  <si>
    <t>MONTEUR</t>
  </si>
  <si>
    <t>MONTEUSE</t>
  </si>
  <si>
    <t>MON010</t>
  </si>
  <si>
    <t>MOZO DE ESPADA</t>
  </si>
  <si>
    <t>MOZ010</t>
  </si>
  <si>
    <t>3753</t>
  </si>
  <si>
    <t>MUSICIEN</t>
  </si>
  <si>
    <t>MUSICIENNE</t>
  </si>
  <si>
    <t>MUS010</t>
  </si>
  <si>
    <t>MUSICIEN CHANSON, VARIETE, JAZZ</t>
  </si>
  <si>
    <t>MUSICIENNE CHANSON, VARIETE, JAZZ</t>
  </si>
  <si>
    <t>MUS020</t>
  </si>
  <si>
    <t>MUSICIEN CHANTEUR</t>
  </si>
  <si>
    <t>MUSICIENNE CHANTEUSE</t>
  </si>
  <si>
    <t>MUS030</t>
  </si>
  <si>
    <t>MUSICIEN DU RANG</t>
  </si>
  <si>
    <t>MUSICIENNE DU RANG</t>
  </si>
  <si>
    <t>MUS060</t>
  </si>
  <si>
    <t>3752</t>
  </si>
  <si>
    <t>MUSICIEN SOLISTE CONCERTISTE</t>
  </si>
  <si>
    <t>MUSICIENNE SOLISTE CONCERTISTE</t>
  </si>
  <si>
    <t>MUS070</t>
  </si>
  <si>
    <t>MUSICIEN SOLISTE D ORCHESTRE</t>
  </si>
  <si>
    <t>MUSICIENNE SOLISTE D ORCHESTRE</t>
  </si>
  <si>
    <t>MUS080</t>
  </si>
  <si>
    <t>NOTATEUR</t>
  </si>
  <si>
    <t>NOTATRICE</t>
  </si>
  <si>
    <t>NOT010</t>
  </si>
  <si>
    <t>I1</t>
  </si>
  <si>
    <t>NOTES DE FRAIS INVITE</t>
  </si>
  <si>
    <t>NOTFRA</t>
  </si>
  <si>
    <t>NOVILLERO</t>
  </si>
  <si>
    <t>OPERATRICE DE TRANSFERT ET DE TRAITEMENT NUMERIQUE</t>
  </si>
  <si>
    <t>NOV010</t>
  </si>
  <si>
    <t>OPERATEUR DE TRANSFERT ET DE TRAITEMENT NUMERIQUE</t>
  </si>
  <si>
    <t>OPE580</t>
  </si>
  <si>
    <t>OPERATEUR MAGNETO RALENTI</t>
  </si>
  <si>
    <t>OPERATRICE MAGNETO RALENTI</t>
  </si>
  <si>
    <t>OPE150</t>
  </si>
  <si>
    <t>OPERATEUR MAGNETOSCOPE</t>
  </si>
  <si>
    <t>OPERATRICE MAGNETOSCOPE</t>
  </si>
  <si>
    <t>OPE140</t>
  </si>
  <si>
    <t>OPERATEUR MULTICAM WEB</t>
  </si>
  <si>
    <t>OPERATRICE MULTICAM WEB</t>
  </si>
  <si>
    <t>OPE600</t>
  </si>
  <si>
    <t>OPERATEUR REGIE VIDEO</t>
  </si>
  <si>
    <t>OPERATRICE REGIE VIDEO</t>
  </si>
  <si>
    <t>OPE210</t>
  </si>
  <si>
    <t>2364</t>
  </si>
  <si>
    <t>OPERATEUR SON</t>
  </si>
  <si>
    <t>OPERATRICE SON</t>
  </si>
  <si>
    <t>OPE090</t>
  </si>
  <si>
    <t>2356</t>
  </si>
  <si>
    <t>OPERATEUR SPECIAL (STEADICAMER) (S)</t>
  </si>
  <si>
    <t>OPERATRICE SPECIALE (STEADICAMER) (S)</t>
  </si>
  <si>
    <t>OPE250S</t>
  </si>
  <si>
    <t>OPERATEUR SPECIAL (STEADICAMER) SPECIALISE</t>
  </si>
  <si>
    <t>OPERATRICE SPECIALE (STEADICAMER) SPECIALISEE</t>
  </si>
  <si>
    <t>STE015</t>
  </si>
  <si>
    <t>OPERATEUR SYNTHETISEUR</t>
  </si>
  <si>
    <t>OPERATRICE SYNTHETISEUR</t>
  </si>
  <si>
    <t>OPE260</t>
  </si>
  <si>
    <t>OPERATEUR WEB</t>
  </si>
  <si>
    <t>OPERATRICE WEB</t>
  </si>
  <si>
    <t>OPE630</t>
  </si>
  <si>
    <t>OPS</t>
  </si>
  <si>
    <t>OPE240</t>
  </si>
  <si>
    <t>OPV (S)</t>
  </si>
  <si>
    <t>OPV010S</t>
  </si>
  <si>
    <t>OPV SPECIALISE</t>
  </si>
  <si>
    <t>OPV SPECIALISEE</t>
  </si>
  <si>
    <t>OPV015</t>
  </si>
  <si>
    <t>ORGANISTE</t>
  </si>
  <si>
    <t>ORG010</t>
  </si>
  <si>
    <t>PATINEUR</t>
  </si>
  <si>
    <t>PATINEUSE</t>
  </si>
  <si>
    <t>PAT010</t>
  </si>
  <si>
    <t>2753</t>
  </si>
  <si>
    <t>PEINTRE</t>
  </si>
  <si>
    <t>PEI010</t>
  </si>
  <si>
    <t>PEINTRE DE DECOR</t>
  </si>
  <si>
    <t>PEI020</t>
  </si>
  <si>
    <t>PEINTRE EN LETTRE/EN FAUX BOIS DE DECOR</t>
  </si>
  <si>
    <t>PEI090</t>
  </si>
  <si>
    <t>2754</t>
  </si>
  <si>
    <t>PEINTRE EN LETTRES/EN FAUX BOIS</t>
  </si>
  <si>
    <t>PEI040</t>
  </si>
  <si>
    <t>PERCHISTE (S)</t>
  </si>
  <si>
    <t>PER010S</t>
  </si>
  <si>
    <t>PERCHISTE SPECIALISE</t>
  </si>
  <si>
    <t>PERCHISTE SPECIALISEE</t>
  </si>
  <si>
    <t>PER015</t>
  </si>
  <si>
    <t>PERCUSSIONNISTE</t>
  </si>
  <si>
    <t>PER020</t>
  </si>
  <si>
    <t>P1</t>
  </si>
  <si>
    <t>PERMANENT CADRE</t>
  </si>
  <si>
    <t>PERMANENTE CADRE</t>
  </si>
  <si>
    <t>CADR01</t>
  </si>
  <si>
    <t>P2</t>
  </si>
  <si>
    <t>PERMANENT NON CADRE</t>
  </si>
  <si>
    <t>PERMANENTE NON CADRE</t>
  </si>
  <si>
    <t>NCAD01</t>
  </si>
  <si>
    <t>543g</t>
  </si>
  <si>
    <t>2358</t>
  </si>
  <si>
    <t>PHOTOGRAPHE DE PLATEAU (S)</t>
  </si>
  <si>
    <t>PHO020S</t>
  </si>
  <si>
    <t>PHOTOGRAPHE DE PLATEAU SPECIALISE</t>
  </si>
  <si>
    <t>PHOTOGRAPHE DE PLATEAU SPECIALISEE</t>
  </si>
  <si>
    <t>PHO025</t>
  </si>
  <si>
    <t>PIANISTE</t>
  </si>
  <si>
    <t>PIA010</t>
  </si>
  <si>
    <t>PICADOR</t>
  </si>
  <si>
    <t>PIC020</t>
  </si>
  <si>
    <t>PICCOLO</t>
  </si>
  <si>
    <t>PIC010</t>
  </si>
  <si>
    <t>POETE INTERPRETE</t>
  </si>
  <si>
    <t>POETESSE INTERPRETE</t>
  </si>
  <si>
    <t>POE010</t>
  </si>
  <si>
    <t>POINTEUR (S)</t>
  </si>
  <si>
    <t>POINTEUSE (S)</t>
  </si>
  <si>
    <t>POI010S</t>
  </si>
  <si>
    <t>POINTEUR SPECIALISE</t>
  </si>
  <si>
    <t>POINTEUSE SPECIALISEE</t>
  </si>
  <si>
    <t>POI015</t>
  </si>
  <si>
    <t>PREPARATEUR DE QUESTIONS</t>
  </si>
  <si>
    <t>PREPARATRICE DE QUESTIONS</t>
  </si>
  <si>
    <t>PRE160</t>
  </si>
  <si>
    <t>PRESTIDIGITATEUR</t>
  </si>
  <si>
    <t>PRESTIDIGITATRICE</t>
  </si>
  <si>
    <t>PRE110</t>
  </si>
  <si>
    <t>2131</t>
  </si>
  <si>
    <t>PRODUCTEUR ARTISTIQUE</t>
  </si>
  <si>
    <t>PRODUCTRICE ARTISTIQUE</t>
  </si>
  <si>
    <t>PRO020</t>
  </si>
  <si>
    <t>2121</t>
  </si>
  <si>
    <t>PRODUCTEUR EXECUTIF</t>
  </si>
  <si>
    <t>PRODUCTRICE EXECUTIVE</t>
  </si>
  <si>
    <t>PRO050</t>
  </si>
  <si>
    <t>PROGRAMMATEUR ARTISTIQUE D EMISSION</t>
  </si>
  <si>
    <t>PROGRAMMATRICE ARTISTIQUE D EMISSION</t>
  </si>
  <si>
    <t>PRO110</t>
  </si>
  <si>
    <t>2388</t>
  </si>
  <si>
    <t>PROTHESISTE</t>
  </si>
  <si>
    <t>PRO090</t>
  </si>
  <si>
    <t>PUPITREUR LUMIERE</t>
  </si>
  <si>
    <t>PUPITREUSE LUMIERE</t>
  </si>
  <si>
    <t>PUP050</t>
  </si>
  <si>
    <t>2211</t>
  </si>
  <si>
    <t>REALISATEUR</t>
  </si>
  <si>
    <t>REALISATRICE</t>
  </si>
  <si>
    <t>REA010</t>
  </si>
  <si>
    <t>RECHERCHISTE</t>
  </si>
  <si>
    <t>REC010</t>
  </si>
  <si>
    <t>RECITANT</t>
  </si>
  <si>
    <t>RECITANTE</t>
  </si>
  <si>
    <t>REC020</t>
  </si>
  <si>
    <t>2322</t>
  </si>
  <si>
    <t>REGISSEUR ADJOINT (S)</t>
  </si>
  <si>
    <t>REGISSEUSE ADJOINTE (S)</t>
  </si>
  <si>
    <t>REG020S</t>
  </si>
  <si>
    <t>REGISSEUR ADJOINT SPECIALISE</t>
  </si>
  <si>
    <t>REGISSEUSE ADJOINTE SPECIALISEE</t>
  </si>
  <si>
    <t>REG025</t>
  </si>
  <si>
    <t>REGISSEUR DE PLATEAU</t>
  </si>
  <si>
    <t>REGISSEUSE DE PLATEAU</t>
  </si>
  <si>
    <t>REG040</t>
  </si>
  <si>
    <t>2392</t>
  </si>
  <si>
    <t>REGISSEUR D EXTERIEURS (S)</t>
  </si>
  <si>
    <t>REGISSEUSE D EXTERIEURS (S)</t>
  </si>
  <si>
    <t>REG100S</t>
  </si>
  <si>
    <t>REGISSEUR D EXTERIEURS SPECIALISE</t>
  </si>
  <si>
    <t>REGISSEUSE D EXTERIEURS SPECIALISEE</t>
  </si>
  <si>
    <t>REG105</t>
  </si>
  <si>
    <t>2321</t>
  </si>
  <si>
    <t>REGISSEUR GENERAL (S)</t>
  </si>
  <si>
    <t>REGISSEUSE GENERALE (S)</t>
  </si>
  <si>
    <t>REG120S</t>
  </si>
  <si>
    <t>REGISSEUR GENERAL SPECIALISE</t>
  </si>
  <si>
    <t>REGISSEUSE GENERALE SPECIALISEE</t>
  </si>
  <si>
    <t>REG125</t>
  </si>
  <si>
    <t>REGISSEUR (S)</t>
  </si>
  <si>
    <t>REGISSEUSE (S)</t>
  </si>
  <si>
    <t>REG010S</t>
  </si>
  <si>
    <t>REGISSEUR SPECIALISE</t>
  </si>
  <si>
    <t>REGISSEUSE SPECIALISEE</t>
  </si>
  <si>
    <t>REG015</t>
  </si>
  <si>
    <t>REGULATEUR DE STATIONNEMENT</t>
  </si>
  <si>
    <t>REGULATRICE DE STATIONNEMENT</t>
  </si>
  <si>
    <t>REG200</t>
  </si>
  <si>
    <t>REJONEADOR</t>
  </si>
  <si>
    <t>REJ010</t>
  </si>
  <si>
    <t>2342</t>
  </si>
  <si>
    <t>REPETITEUR</t>
  </si>
  <si>
    <t>REPETITRICE</t>
  </si>
  <si>
    <t>REP020</t>
  </si>
  <si>
    <t>RESPONSABLE D ENQUETE</t>
  </si>
  <si>
    <t>RES090</t>
  </si>
  <si>
    <t>RESPONSABLE DE QUESTIONS</t>
  </si>
  <si>
    <t>RES130</t>
  </si>
  <si>
    <t>RESPONSABLE DE RECHERCHE</t>
  </si>
  <si>
    <t>RES110</t>
  </si>
  <si>
    <t>2347</t>
  </si>
  <si>
    <t>RESPONSABLE DES ENFANTS</t>
  </si>
  <si>
    <t>RES030</t>
  </si>
  <si>
    <t>2326</t>
  </si>
  <si>
    <t>RESPONSABLE REPERAGES (S)</t>
  </si>
  <si>
    <t>RES040S</t>
  </si>
  <si>
    <t>RESPONSABLE REPERAGES SPECIALISE</t>
  </si>
  <si>
    <t>RESPONSABLE REPERAGES SPECIALISEE</t>
  </si>
  <si>
    <t>RES045</t>
  </si>
  <si>
    <t>RIGGER</t>
  </si>
  <si>
    <t>RIG010</t>
  </si>
  <si>
    <t>2642</t>
  </si>
  <si>
    <t>RIPPEUR</t>
  </si>
  <si>
    <t>RIP010</t>
  </si>
  <si>
    <t>A2</t>
  </si>
  <si>
    <t>ROYALTIES</t>
  </si>
  <si>
    <t>ROYA01</t>
  </si>
  <si>
    <t>SACQUEBOUTIER BASSE</t>
  </si>
  <si>
    <t>SAC010</t>
  </si>
  <si>
    <t>SAXOPHONISTE</t>
  </si>
  <si>
    <t>SAX010</t>
  </si>
  <si>
    <t>Annexe10</t>
  </si>
  <si>
    <t>2336</t>
  </si>
  <si>
    <t>SCRIPTE (S)</t>
  </si>
  <si>
    <t>SCR010S</t>
  </si>
  <si>
    <t>SCRIPT SPECIALISE</t>
  </si>
  <si>
    <t>SCRIPTE SPECIALISEE</t>
  </si>
  <si>
    <t>SCR015</t>
  </si>
  <si>
    <t>2317</t>
  </si>
  <si>
    <t>SECRETAIRE DE PRODUCTION (S)</t>
  </si>
  <si>
    <t>SEC010S</t>
  </si>
  <si>
    <t>SECRETAIRE DE PRODUCTION SPECIALISEE</t>
  </si>
  <si>
    <t>SEC015</t>
  </si>
  <si>
    <t>2761</t>
  </si>
  <si>
    <t>SERRURIER</t>
  </si>
  <si>
    <t>SER010</t>
  </si>
  <si>
    <t>SER040</t>
  </si>
  <si>
    <t>SILHOUETTE</t>
  </si>
  <si>
    <t>SIL010</t>
  </si>
  <si>
    <t>SOBRESALIENTE</t>
  </si>
  <si>
    <t>SOB010</t>
  </si>
  <si>
    <t>SOLISTE</t>
  </si>
  <si>
    <t>SOL010</t>
  </si>
  <si>
    <t>SOPRANO</t>
  </si>
  <si>
    <t>SOP010</t>
  </si>
  <si>
    <t>3621</t>
  </si>
  <si>
    <t>SPEAKER</t>
  </si>
  <si>
    <t>SPEAKRINE</t>
  </si>
  <si>
    <t>SPE010</t>
  </si>
  <si>
    <t>2733</t>
  </si>
  <si>
    <t>STAFFEUR</t>
  </si>
  <si>
    <t>STAFFEUSE</t>
  </si>
  <si>
    <t>STA010</t>
  </si>
  <si>
    <t>STA030</t>
  </si>
  <si>
    <t>S1</t>
  </si>
  <si>
    <t>STAGIAIRE</t>
  </si>
  <si>
    <t>T</t>
  </si>
  <si>
    <t>STAG01</t>
  </si>
  <si>
    <t>2318</t>
  </si>
  <si>
    <t>STORYBOARDER</t>
  </si>
  <si>
    <t>STORYBOARDEUSE</t>
  </si>
  <si>
    <t>STO010</t>
  </si>
  <si>
    <t>STRIPTEASER</t>
  </si>
  <si>
    <t>STRIPTEASEUSE</t>
  </si>
  <si>
    <t>STR010</t>
  </si>
  <si>
    <t>2377</t>
  </si>
  <si>
    <t>STYLISTE</t>
  </si>
  <si>
    <t>STY010</t>
  </si>
  <si>
    <t>2522</t>
  </si>
  <si>
    <t>SUPERVISEUR EFFETS SPECIAUX</t>
  </si>
  <si>
    <t>SUPERVISEUSE EFFETS SPECIAUX</t>
  </si>
  <si>
    <t>SUP030</t>
  </si>
  <si>
    <t>SUP0301</t>
  </si>
  <si>
    <t>2421</t>
  </si>
  <si>
    <t>TAPISSIER</t>
  </si>
  <si>
    <t>TAPISSIERE</t>
  </si>
  <si>
    <t>TAP010</t>
  </si>
  <si>
    <t>TAP040</t>
  </si>
  <si>
    <t>TECHNICIEN DE DEVELOPPEMENT WEB</t>
  </si>
  <si>
    <t>TECHNICIENNE DE DEVELOPPEMENT WEB</t>
  </si>
  <si>
    <t>TEC660</t>
  </si>
  <si>
    <t>TECHNICIEN INSTRUMENTS (BACKLINER)</t>
  </si>
  <si>
    <t>TECHNICIENNE INSTRUMENTS (BACKLINER)</t>
  </si>
  <si>
    <t>TEC210</t>
  </si>
  <si>
    <t>TECHNICIEN TRUQUISTE</t>
  </si>
  <si>
    <t>TECHNICIENNE TRUQUISTE</t>
  </si>
  <si>
    <t>TEC260</t>
  </si>
  <si>
    <t>2357</t>
  </si>
  <si>
    <t>TECHNICIEN VIDEO</t>
  </si>
  <si>
    <t>TECHNICIENNE VIDEO</t>
  </si>
  <si>
    <t>TEC270</t>
  </si>
  <si>
    <t>TECHNICIEN VIDEO WEB</t>
  </si>
  <si>
    <t>TECHNICIENNE VIDEO WEB</t>
  </si>
  <si>
    <t>TEC700</t>
  </si>
  <si>
    <t>TENOR</t>
  </si>
  <si>
    <t>TEN010</t>
  </si>
  <si>
    <t>TERCERO</t>
  </si>
  <si>
    <t>TER010</t>
  </si>
  <si>
    <t>TIMBALES</t>
  </si>
  <si>
    <t>TIM010</t>
  </si>
  <si>
    <t>TORERO</t>
  </si>
  <si>
    <t>TOR010</t>
  </si>
  <si>
    <t>2725</t>
  </si>
  <si>
    <t>TOUPILLEUR</t>
  </si>
  <si>
    <t>TOU010</t>
  </si>
  <si>
    <t>TOU020</t>
  </si>
  <si>
    <t>TRA080</t>
  </si>
  <si>
    <t>TRANSFORMISTE</t>
  </si>
  <si>
    <t>TRA050</t>
  </si>
  <si>
    <t>TRAPEZISTE</t>
  </si>
  <si>
    <t>TRA040</t>
  </si>
  <si>
    <t>TROMBONE</t>
  </si>
  <si>
    <t>TRO010</t>
  </si>
  <si>
    <t>TROMPETTISTE</t>
  </si>
  <si>
    <t>TRO020</t>
  </si>
  <si>
    <t>2526</t>
  </si>
  <si>
    <t>TRUQUISTE</t>
  </si>
  <si>
    <t>TRU010</t>
  </si>
  <si>
    <t>TUBA</t>
  </si>
  <si>
    <t>TUB010</t>
  </si>
  <si>
    <t>VALET D EPEE</t>
  </si>
  <si>
    <t>VAL010</t>
  </si>
  <si>
    <t>VENTRILOQUE</t>
  </si>
  <si>
    <t>VEN010</t>
  </si>
  <si>
    <t>VIBRAPHONE</t>
  </si>
  <si>
    <t>VIB010</t>
  </si>
  <si>
    <t>2527</t>
  </si>
  <si>
    <t>VIDEOGRAPHISTE</t>
  </si>
  <si>
    <t>VID010</t>
  </si>
  <si>
    <t>VIOLONCELLISTE</t>
  </si>
  <si>
    <t>VIO010</t>
  </si>
  <si>
    <t>VIOLONISTE</t>
  </si>
  <si>
    <t>VIO020</t>
  </si>
  <si>
    <t>VOIX OFF</t>
  </si>
  <si>
    <t>VOI010</t>
  </si>
  <si>
    <t>VOLTIGEUR</t>
  </si>
  <si>
    <t>VOLTIGEUSE</t>
  </si>
  <si>
    <t>VOL010</t>
  </si>
  <si>
    <t>XYLOPHONE</t>
  </si>
  <si>
    <t>XYL010</t>
  </si>
  <si>
    <t>Code AEM</t>
  </si>
  <si>
    <t>Code Emploi CNC</t>
  </si>
  <si>
    <t>FR77</t>
  </si>
  <si>
    <t>FR78</t>
  </si>
  <si>
    <t>52/bis, Avenue des jonquilles</t>
  </si>
  <si>
    <t>2/TER, RUE DE BRETAGNE</t>
  </si>
  <si>
    <t>21, boulevard Garibaldi</t>
  </si>
  <si>
    <t>61250</t>
  </si>
  <si>
    <t>45600</t>
  </si>
  <si>
    <t>07400</t>
  </si>
  <si>
    <t>Vierzon</t>
  </si>
  <si>
    <t xml:space="preserve">mailsebastien@me.com	</t>
  </si>
  <si>
    <t xml:space="preserve">mailthaon@hotmail.fr	</t>
  </si>
  <si>
    <t xml:space="preserve">mailmanu@gmail.com	</t>
  </si>
  <si>
    <t>175117525689415</t>
  </si>
  <si>
    <t>188067544563201</t>
  </si>
  <si>
    <t>195069974532165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</si>
</sst>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yyyymmdd"/>
    <numFmt numFmtId="165" formatCode="0#&quot; &quot;##&quot; &quot;##&quot; &quot;##&quot; &quot;##"/>
    <numFmt numFmtId="166" formatCode="dd/mm/yyyy;@"/>
    <numFmt numFmtId="167" formatCode="[$-F400]h:mm:ss\ AM/PM"/>
    <numFmt numFmtId="168" formatCode="##0.00"/>
    <numFmt numFmtId="169" formatCode="##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9"/>
      <color indexed="26"/>
      <name val="Calibri"/>
      <family val="2"/>
    </font>
    <font>
      <b/>
      <sz val="11"/>
      <color indexed="26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b/>
      <sz val="8"/>
      <color indexed="8"/>
      <name val="Tahoma"/>
      <family val="2"/>
    </font>
    <font>
      <b/>
      <sz val="9"/>
      <color rgb="FFFF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indexed="30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63"/>
        <bgColor indexed="59"/>
      </patternFill>
    </fill>
    <fill>
      <patternFill patternType="solid">
        <fgColor rgb="FF3366FF"/>
        <bgColor indexed="21"/>
      </patternFill>
    </fill>
    <fill>
      <patternFill patternType="solid">
        <fgColor indexed="9"/>
        <bgColor indexed="26"/>
      </patternFill>
    </fill>
    <fill>
      <patternFill patternType="solid">
        <fgColor rgb="FFFF0000"/>
        <bgColor indexed="60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D0F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96">
    <xf numFmtId="0" fontId="0" fillId="0" borderId="0" xfId="0"/>
    <xf numFmtId="49" fontId="3" fillId="2" borderId="0" xfId="2" applyNumberFormat="1" applyFont="1" applyFill="1" applyAlignment="1">
      <alignment horizontal="center" vertical="center" wrapText="1"/>
    </xf>
    <xf numFmtId="49" fontId="3" fillId="3" borderId="0" xfId="2" applyNumberFormat="1" applyFont="1" applyFill="1" applyAlignment="1">
      <alignment horizontal="center" vertical="center" wrapText="1"/>
    </xf>
    <xf numFmtId="49" fontId="3" fillId="2" borderId="0" xfId="2" applyNumberFormat="1" applyFont="1" applyFill="1" applyAlignment="1">
      <alignment horizontal="left" vertical="center" wrapText="1"/>
    </xf>
    <xf numFmtId="49" fontId="3" fillId="4" borderId="0" xfId="2" applyNumberFormat="1" applyFont="1" applyFill="1" applyAlignment="1">
      <alignment horizontal="center" vertical="center" wrapText="1"/>
    </xf>
    <xf numFmtId="0" fontId="3" fillId="2" borderId="0" xfId="2" applyNumberFormat="1" applyFont="1" applyFill="1" applyAlignment="1">
      <alignment horizontal="left" vertical="center" wrapText="1"/>
    </xf>
    <xf numFmtId="0" fontId="3" fillId="2" borderId="0" xfId="2" applyNumberFormat="1" applyFont="1" applyFill="1" applyAlignment="1">
      <alignment horizontal="center" vertical="center" wrapText="1"/>
    </xf>
    <xf numFmtId="49" fontId="3" fillId="5" borderId="0" xfId="2" applyNumberFormat="1" applyFont="1" applyFill="1" applyAlignment="1">
      <alignment horizontal="center" vertical="center" wrapText="1"/>
    </xf>
    <xf numFmtId="1" fontId="3" fillId="2" borderId="0" xfId="2" applyNumberFormat="1" applyFont="1" applyFill="1" applyAlignment="1">
      <alignment horizontal="center" vertical="center" wrapText="1"/>
    </xf>
    <xf numFmtId="49" fontId="4" fillId="5" borderId="0" xfId="2" applyNumberFormat="1" applyFont="1" applyFill="1" applyAlignment="1">
      <alignment horizontal="center" vertical="center" wrapText="1"/>
    </xf>
    <xf numFmtId="49" fontId="3" fillId="6" borderId="0" xfId="2" applyNumberFormat="1" applyFont="1" applyFill="1" applyAlignment="1">
      <alignment horizontal="center" vertical="center" wrapText="1"/>
    </xf>
    <xf numFmtId="164" fontId="3" fillId="6" borderId="0" xfId="2" applyNumberFormat="1" applyFont="1" applyFill="1" applyAlignment="1">
      <alignment horizontal="center" vertical="center" wrapText="1"/>
    </xf>
    <xf numFmtId="0" fontId="3" fillId="6" borderId="0" xfId="2" applyNumberFormat="1" applyFont="1" applyFill="1" applyAlignment="1">
      <alignment horizontal="center" vertical="center" wrapText="1"/>
    </xf>
    <xf numFmtId="1" fontId="3" fillId="6" borderId="0" xfId="2" applyNumberFormat="1" applyFont="1" applyFill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2" fillId="7" borderId="0" xfId="2" applyFont="1" applyFill="1" applyAlignment="1">
      <alignment vertical="center"/>
    </xf>
    <xf numFmtId="0" fontId="2" fillId="9" borderId="0" xfId="2" applyFont="1" applyFill="1" applyAlignment="1">
      <alignment vertical="center"/>
    </xf>
    <xf numFmtId="49" fontId="0" fillId="0" borderId="0" xfId="1" applyNumberFormat="1" applyFont="1" applyFill="1" applyAlignment="1">
      <alignment horizontal="center" vertical="center" wrapText="1"/>
    </xf>
    <xf numFmtId="0" fontId="2" fillId="5" borderId="0" xfId="2" applyFill="1" applyAlignment="1">
      <alignment vertical="center"/>
    </xf>
    <xf numFmtId="0" fontId="0" fillId="5" borderId="0" xfId="2" applyFont="1" applyFill="1" applyAlignment="1">
      <alignment vertical="center"/>
    </xf>
    <xf numFmtId="0" fontId="2" fillId="0" borderId="0" xfId="2" applyAlignment="1">
      <alignment vertical="center"/>
    </xf>
    <xf numFmtId="0" fontId="2" fillId="0" borderId="0" xfId="2" applyNumberFormat="1" applyAlignment="1">
      <alignment vertical="center"/>
    </xf>
    <xf numFmtId="14" fontId="0" fillId="0" borderId="0" xfId="2" quotePrefix="1" applyNumberFormat="1" applyFont="1" applyAlignment="1">
      <alignment vertical="center"/>
    </xf>
    <xf numFmtId="14" fontId="2" fillId="0" borderId="0" xfId="2" applyNumberFormat="1" applyAlignment="1">
      <alignment vertical="center"/>
    </xf>
    <xf numFmtId="0" fontId="2" fillId="7" borderId="0" xfId="2" applyFill="1" applyAlignment="1">
      <alignment vertical="center"/>
    </xf>
    <xf numFmtId="0" fontId="2" fillId="3" borderId="0" xfId="2" applyFill="1" applyAlignment="1">
      <alignment vertical="center"/>
    </xf>
    <xf numFmtId="49" fontId="0" fillId="0" borderId="1" xfId="2" applyNumberFormat="1" applyFont="1" applyFill="1" applyBorder="1" applyAlignment="1">
      <alignment horizontal="left" vertical="center"/>
    </xf>
    <xf numFmtId="0" fontId="0" fillId="0" borderId="1" xfId="2" applyFont="1" applyFill="1" applyBorder="1" applyAlignment="1">
      <alignment horizontal="left" vertical="center"/>
    </xf>
    <xf numFmtId="49" fontId="0" fillId="0" borderId="1" xfId="2" applyNumberFormat="1" applyFont="1" applyFill="1" applyBorder="1" applyAlignment="1">
      <alignment horizontal="left" vertical="center" wrapText="1"/>
    </xf>
    <xf numFmtId="164" fontId="0" fillId="0" borderId="1" xfId="2" applyNumberFormat="1" applyFont="1" applyFill="1" applyBorder="1" applyAlignment="1">
      <alignment horizontal="left" vertical="center" wrapText="1"/>
    </xf>
    <xf numFmtId="0" fontId="0" fillId="0" borderId="1" xfId="2" applyNumberFormat="1" applyFont="1" applyFill="1" applyBorder="1" applyAlignment="1">
      <alignment horizontal="left" vertical="center"/>
    </xf>
    <xf numFmtId="1" fontId="0" fillId="0" borderId="1" xfId="2" applyNumberFormat="1" applyFont="1" applyFill="1" applyBorder="1" applyAlignment="1">
      <alignment horizontal="right" vertical="center" wrapText="1"/>
    </xf>
    <xf numFmtId="0" fontId="0" fillId="0" borderId="0" xfId="2" applyFont="1" applyAlignment="1">
      <alignment horizontal="center" vertical="center"/>
    </xf>
    <xf numFmtId="0" fontId="0" fillId="0" borderId="1" xfId="2" applyFont="1" applyBorder="1" applyAlignment="1">
      <alignment vertical="center"/>
    </xf>
    <xf numFmtId="49" fontId="3" fillId="0" borderId="0" xfId="2" applyNumberFormat="1" applyFont="1" applyFill="1" applyAlignment="1">
      <alignment horizontal="center" vertical="center" wrapText="1"/>
    </xf>
    <xf numFmtId="0" fontId="0" fillId="0" borderId="0" xfId="2" applyFont="1" applyAlignment="1">
      <alignment vertical="center"/>
    </xf>
    <xf numFmtId="0" fontId="3" fillId="6" borderId="0" xfId="2" applyNumberFormat="1" applyFont="1" applyFill="1" applyAlignment="1">
      <alignment horizontal="left" vertical="center" wrapText="1"/>
    </xf>
    <xf numFmtId="0" fontId="2" fillId="0" borderId="0" xfId="2" applyAlignment="1">
      <alignment horizontal="center" vertical="center"/>
    </xf>
    <xf numFmtId="0" fontId="2" fillId="5" borderId="0" xfId="2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64" fontId="0" fillId="0" borderId="1" xfId="0" quotePrefix="1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9" borderId="2" xfId="0" applyFont="1" applyFill="1" applyBorder="1" applyAlignment="1">
      <alignment vertical="center"/>
    </xf>
    <xf numFmtId="0" fontId="0" fillId="0" borderId="1" xfId="0" quotePrefix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0" xfId="3" applyAlignment="1">
      <alignment vertical="center" wrapText="1"/>
    </xf>
    <xf numFmtId="0" fontId="0" fillId="5" borderId="2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49" fontId="9" fillId="6" borderId="0" xfId="2" applyNumberFormat="1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10" borderId="0" xfId="2" applyFont="1" applyFill="1" applyAlignment="1">
      <alignment horizontal="center" vertical="center"/>
    </xf>
    <xf numFmtId="1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14" fontId="0" fillId="0" borderId="0" xfId="0" applyNumberFormat="1"/>
    <xf numFmtId="49" fontId="0" fillId="0" borderId="0" xfId="0" quotePrefix="1" applyNumberFormat="1"/>
    <xf numFmtId="49" fontId="13" fillId="12" borderId="4" xfId="0" applyNumberFormat="1" applyFont="1" applyFill="1" applyBorder="1" applyAlignment="1">
      <alignment vertical="center"/>
    </xf>
    <xf numFmtId="0" fontId="13" fillId="12" borderId="5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2" fontId="0" fillId="0" borderId="0" xfId="0" applyNumberFormat="1"/>
    <xf numFmtId="4" fontId="0" fillId="13" borderId="0" xfId="0" applyNumberFormat="1" applyFill="1"/>
    <xf numFmtId="2" fontId="14" fillId="0" borderId="0" xfId="0" applyNumberFormat="1" applyFont="1"/>
    <xf numFmtId="166" fontId="0" fillId="0" borderId="0" xfId="0" applyNumberFormat="1"/>
    <xf numFmtId="167" fontId="0" fillId="0" borderId="0" xfId="0" applyNumberFormat="1"/>
    <xf numFmtId="49" fontId="0" fillId="0" borderId="0" xfId="0" quotePrefix="1" applyNumberFormat="1" applyAlignment="1">
      <alignment wrapText="1"/>
    </xf>
    <xf numFmtId="49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2" fontId="14" fillId="0" borderId="0" xfId="0" applyNumberFormat="1" applyFont="1" applyAlignment="1">
      <alignment horizontal="left" vertical="center" wrapText="1"/>
    </xf>
    <xf numFmtId="166" fontId="0" fillId="0" borderId="0" xfId="0" applyNumberFormat="1" applyAlignment="1">
      <alignment horizontal="left" vertical="center" wrapText="1"/>
    </xf>
    <xf numFmtId="0" fontId="12" fillId="11" borderId="3" xfId="4" applyFont="1" applyFill="1" applyBorder="1" applyAlignment="1">
      <alignment horizontal="left" vertical="center" wrapText="1"/>
    </xf>
    <xf numFmtId="0" fontId="10" fillId="11" borderId="3" xfId="4" applyFont="1" applyFill="1" applyBorder="1" applyAlignment="1">
      <alignment horizontal="left" vertical="center" wrapText="1"/>
    </xf>
    <xf numFmtId="0" fontId="10" fillId="14" borderId="3" xfId="4" applyFont="1" applyFill="1" applyBorder="1" applyAlignment="1">
      <alignment horizontal="left" vertical="center" wrapText="1"/>
    </xf>
    <xf numFmtId="165" fontId="12" fillId="14" borderId="3" xfId="4" applyNumberFormat="1" applyFont="1" applyFill="1" applyBorder="1" applyAlignment="1">
      <alignment horizontal="left" vertical="center" wrapText="1"/>
    </xf>
    <xf numFmtId="14" fontId="10" fillId="11" borderId="3" xfId="4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2" fillId="11" borderId="4" xfId="4" applyFont="1" applyFill="1" applyBorder="1" applyAlignment="1">
      <alignment horizontal="left" vertical="center" wrapText="1"/>
    </xf>
  </cellXfs>
  <cellStyles count="6">
    <cellStyle name="Excel Built-in Normal 1" xfId="2" xr:uid="{00000000-0005-0000-0000-000000000000}"/>
    <cellStyle name="Lien hypertexte" xfId="3" builtinId="8"/>
    <cellStyle name="Monétaire" xfId="1" builtinId="4"/>
    <cellStyle name="Monétaire 2" xfId="5" xr:uid="{F56BFD1D-5BBF-4311-B08F-BFD0442EAF3B}"/>
    <cellStyle name="Normal" xfId="0" builtinId="0"/>
    <cellStyle name="Normal 2" xfId="4" xr:uid="{00000000-0005-0000-0000-000004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olivierberiot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0573D-3C03-47EF-9B16-5718FE1C8F4A}">
  <dimension ref="A1:BM4"/>
  <sheetViews>
    <sheetView tabSelected="1" zoomScale="70" zoomScaleNormal="70" workbookViewId="0">
      <selection activeCell="L17" sqref="L17"/>
    </sheetView>
  </sheetViews>
  <sheetFormatPr baseColWidth="10" defaultRowHeight="15.6" x14ac:dyDescent="0.3"/>
  <cols>
    <col min="10" max="10" width="26.19921875" customWidth="1"/>
    <col min="19" max="19" width="11.19921875" customWidth="1"/>
  </cols>
  <sheetData>
    <row r="1" spans="1:65" s="62" customFormat="1" ht="78" x14ac:dyDescent="0.3">
      <c r="A1" s="74" t="s">
        <v>4</v>
      </c>
      <c r="B1" s="74" t="s">
        <v>145</v>
      </c>
      <c r="C1" s="74" t="s">
        <v>146</v>
      </c>
      <c r="D1" s="74" t="s">
        <v>147</v>
      </c>
      <c r="E1" s="74" t="s">
        <v>148</v>
      </c>
      <c r="F1" s="74" t="s">
        <v>149</v>
      </c>
      <c r="G1" s="75" t="s">
        <v>150</v>
      </c>
      <c r="H1" s="75" t="s">
        <v>151</v>
      </c>
      <c r="I1" s="74" t="s">
        <v>152</v>
      </c>
      <c r="J1" s="74" t="s">
        <v>153</v>
      </c>
      <c r="K1" s="74" t="s">
        <v>154</v>
      </c>
      <c r="L1" s="74" t="s">
        <v>27</v>
      </c>
      <c r="M1" s="74" t="s">
        <v>155</v>
      </c>
      <c r="N1" s="74" t="s">
        <v>156</v>
      </c>
      <c r="O1" s="74" t="s">
        <v>157</v>
      </c>
      <c r="P1" s="74" t="s">
        <v>158</v>
      </c>
      <c r="Q1" s="74" t="s">
        <v>159</v>
      </c>
      <c r="R1" s="74" t="s">
        <v>160</v>
      </c>
      <c r="S1" s="74" t="s">
        <v>30</v>
      </c>
      <c r="T1" s="74" t="s">
        <v>57</v>
      </c>
      <c r="U1" s="74" t="s">
        <v>161</v>
      </c>
      <c r="V1" s="74" t="s">
        <v>14</v>
      </c>
      <c r="W1" s="74" t="s">
        <v>162</v>
      </c>
      <c r="X1" s="75" t="s">
        <v>163</v>
      </c>
      <c r="Y1" s="75" t="s">
        <v>164</v>
      </c>
      <c r="Z1" s="74" t="s">
        <v>165</v>
      </c>
      <c r="AA1" s="74" t="s">
        <v>166</v>
      </c>
      <c r="AB1" s="76" t="s">
        <v>167</v>
      </c>
      <c r="AC1" s="76" t="s">
        <v>168</v>
      </c>
      <c r="AD1" s="76" t="s">
        <v>169</v>
      </c>
      <c r="AE1" s="77" t="s">
        <v>170</v>
      </c>
      <c r="AF1" s="77" t="s">
        <v>171</v>
      </c>
      <c r="AG1" s="78" t="s">
        <v>172</v>
      </c>
      <c r="AH1" s="78" t="s">
        <v>173</v>
      </c>
      <c r="AI1" s="79" t="s">
        <v>174</v>
      </c>
      <c r="AJ1" s="79" t="s">
        <v>175</v>
      </c>
      <c r="AK1" s="77" t="s">
        <v>176</v>
      </c>
      <c r="AL1" s="77" t="s">
        <v>177</v>
      </c>
      <c r="AM1" s="80" t="s">
        <v>178</v>
      </c>
      <c r="AN1" s="80" t="s">
        <v>179</v>
      </c>
      <c r="AO1" s="80" t="s">
        <v>180</v>
      </c>
      <c r="AP1" s="80" t="s">
        <v>181</v>
      </c>
      <c r="AQ1" s="80" t="s">
        <v>182</v>
      </c>
      <c r="AR1" s="80" t="s">
        <v>183</v>
      </c>
      <c r="AS1" s="81" t="s">
        <v>184</v>
      </c>
      <c r="AT1" s="81" t="s">
        <v>185</v>
      </c>
      <c r="AU1" s="76" t="s">
        <v>186</v>
      </c>
      <c r="AV1" s="76" t="s">
        <v>187</v>
      </c>
      <c r="AW1" s="76" t="s">
        <v>188</v>
      </c>
      <c r="AX1" s="76" t="s">
        <v>189</v>
      </c>
      <c r="AY1" s="76" t="s">
        <v>190</v>
      </c>
      <c r="AZ1" s="76" t="s">
        <v>191</v>
      </c>
      <c r="BA1" s="79" t="s">
        <v>192</v>
      </c>
      <c r="BB1" s="79" t="s">
        <v>193</v>
      </c>
      <c r="BC1" s="76" t="s">
        <v>194</v>
      </c>
      <c r="BD1" s="76" t="s">
        <v>195</v>
      </c>
      <c r="BE1" s="76" t="s">
        <v>196</v>
      </c>
      <c r="BF1" s="76" t="s">
        <v>197</v>
      </c>
      <c r="BG1" s="76" t="s">
        <v>198</v>
      </c>
      <c r="BH1" s="76" t="s">
        <v>199</v>
      </c>
      <c r="BI1" s="76" t="s">
        <v>200</v>
      </c>
      <c r="BJ1" s="76" t="s">
        <v>201</v>
      </c>
      <c r="BK1" s="76" t="s">
        <v>202</v>
      </c>
      <c r="BL1" s="76" t="s">
        <v>203</v>
      </c>
      <c r="BM1" s="76" t="s">
        <v>204</v>
      </c>
    </row>
    <row r="2" spans="1:65" ht="46.8" x14ac:dyDescent="0.3">
      <c r="A2" s="62"/>
      <c r="B2" s="62" t="s">
        <v>100</v>
      </c>
      <c r="C2" s="62" t="s">
        <v>206</v>
      </c>
      <c r="D2" s="62"/>
      <c r="E2" s="62" t="s">
        <v>120</v>
      </c>
      <c r="F2" s="62"/>
      <c r="G2" s="61">
        <v>36192</v>
      </c>
      <c r="H2" s="60" t="s">
        <v>109</v>
      </c>
      <c r="I2" s="60" t="s">
        <v>118</v>
      </c>
      <c r="J2" s="64" t="s">
        <v>1426</v>
      </c>
      <c r="K2" s="60" t="s">
        <v>1416</v>
      </c>
      <c r="L2" s="60" t="s">
        <v>1419</v>
      </c>
      <c r="M2" s="60" t="s">
        <v>121</v>
      </c>
      <c r="N2" s="60"/>
      <c r="O2" s="60" t="s">
        <v>101</v>
      </c>
      <c r="P2" s="60"/>
      <c r="Q2" s="60" t="s">
        <v>101</v>
      </c>
      <c r="R2" s="60"/>
      <c r="S2" s="64" t="s">
        <v>217</v>
      </c>
      <c r="T2" s="73" t="s">
        <v>1423</v>
      </c>
      <c r="U2" s="64" t="s">
        <v>117</v>
      </c>
      <c r="V2" s="60" t="s">
        <v>103</v>
      </c>
      <c r="W2" s="60" t="s">
        <v>77</v>
      </c>
      <c r="X2" s="60" t="s">
        <v>207</v>
      </c>
      <c r="Y2" s="60" t="s">
        <v>208</v>
      </c>
      <c r="Z2" s="60" t="s">
        <v>209</v>
      </c>
      <c r="AA2" s="65" t="s">
        <v>135</v>
      </c>
      <c r="AB2" s="66" t="s">
        <v>105</v>
      </c>
      <c r="AC2" s="67"/>
      <c r="AD2" s="67" t="s">
        <v>134</v>
      </c>
      <c r="AE2" s="68"/>
      <c r="AF2" s="68"/>
      <c r="AG2" s="69"/>
      <c r="AH2" s="69"/>
      <c r="AI2" s="59"/>
      <c r="AJ2" s="59"/>
      <c r="AK2" s="68"/>
      <c r="AL2" s="68"/>
      <c r="AM2" s="70" t="s">
        <v>106</v>
      </c>
      <c r="AN2" s="70" t="s">
        <v>106</v>
      </c>
      <c r="AO2" s="70" t="s">
        <v>106</v>
      </c>
      <c r="AP2" s="70" t="s">
        <v>106</v>
      </c>
      <c r="AQ2" s="70" t="s">
        <v>106</v>
      </c>
      <c r="AR2" s="70" t="s">
        <v>106</v>
      </c>
      <c r="AS2" s="71"/>
      <c r="AT2" s="71"/>
      <c r="AU2" s="71"/>
      <c r="AV2" s="63"/>
      <c r="AW2" s="63"/>
      <c r="AX2" s="68"/>
      <c r="AY2" s="72"/>
      <c r="AZ2" s="63"/>
      <c r="BA2" s="71"/>
      <c r="BB2" s="71"/>
      <c r="BC2" s="59"/>
      <c r="BD2" s="62"/>
      <c r="BE2" s="71"/>
      <c r="BF2" s="71"/>
      <c r="BG2" s="62"/>
      <c r="BH2" s="62"/>
      <c r="BI2" s="62"/>
      <c r="BJ2" s="62"/>
      <c r="BK2" s="62"/>
      <c r="BL2" s="62"/>
      <c r="BM2" s="62"/>
    </row>
    <row r="3" spans="1:65" x14ac:dyDescent="0.3">
      <c r="A3" s="62"/>
      <c r="B3" s="62" t="s">
        <v>100</v>
      </c>
      <c r="C3" s="62" t="s">
        <v>210</v>
      </c>
      <c r="D3" s="62"/>
      <c r="E3" s="62" t="s">
        <v>130</v>
      </c>
      <c r="F3" s="62"/>
      <c r="G3" s="61">
        <v>31933</v>
      </c>
      <c r="H3" s="60" t="s">
        <v>109</v>
      </c>
      <c r="I3" s="60" t="s">
        <v>116</v>
      </c>
      <c r="J3" s="60" t="s">
        <v>1427</v>
      </c>
      <c r="K3" s="60" t="s">
        <v>1417</v>
      </c>
      <c r="L3" s="60" t="s">
        <v>1420</v>
      </c>
      <c r="M3" s="60" t="s">
        <v>143</v>
      </c>
      <c r="N3" s="60"/>
      <c r="O3" s="60" t="s">
        <v>101</v>
      </c>
      <c r="P3" s="60"/>
      <c r="Q3" s="60" t="s">
        <v>101</v>
      </c>
      <c r="R3" s="60"/>
      <c r="S3" s="64" t="s">
        <v>218</v>
      </c>
      <c r="T3" s="64" t="s">
        <v>1424</v>
      </c>
      <c r="U3" s="64" t="s">
        <v>102</v>
      </c>
      <c r="V3" s="60" t="s">
        <v>103</v>
      </c>
      <c r="W3" s="60" t="s">
        <v>77</v>
      </c>
      <c r="X3" s="60" t="s">
        <v>136</v>
      </c>
      <c r="Y3" s="60" t="s">
        <v>211</v>
      </c>
      <c r="Z3" s="60" t="s">
        <v>212</v>
      </c>
      <c r="AA3" s="65" t="s">
        <v>141</v>
      </c>
      <c r="AB3" s="66" t="s">
        <v>105</v>
      </c>
      <c r="AC3" s="67"/>
      <c r="AD3" s="67" t="s">
        <v>142</v>
      </c>
      <c r="AE3" s="68"/>
      <c r="AF3" s="68"/>
      <c r="AG3" s="69"/>
      <c r="AH3" s="69"/>
      <c r="AI3" s="59"/>
      <c r="AJ3" s="59"/>
      <c r="AK3" s="68"/>
      <c r="AL3" s="68"/>
      <c r="AM3" s="70" t="s">
        <v>106</v>
      </c>
      <c r="AN3" s="70" t="s">
        <v>106</v>
      </c>
      <c r="AO3" s="70" t="s">
        <v>106</v>
      </c>
      <c r="AP3" s="70" t="s">
        <v>106</v>
      </c>
      <c r="AQ3" s="70" t="s">
        <v>106</v>
      </c>
      <c r="AR3" s="70" t="s">
        <v>106</v>
      </c>
      <c r="AS3" s="71"/>
      <c r="AT3" s="71"/>
      <c r="AU3" s="71"/>
      <c r="AV3" s="63"/>
      <c r="AW3" s="63"/>
      <c r="AX3" s="68"/>
      <c r="AY3" s="72"/>
      <c r="AZ3" s="63"/>
      <c r="BA3" s="71"/>
      <c r="BB3" s="59"/>
      <c r="BC3" s="59"/>
      <c r="BD3" s="62"/>
      <c r="BE3" s="71"/>
      <c r="BF3" s="71"/>
      <c r="BG3" s="62"/>
      <c r="BH3" s="62"/>
      <c r="BI3" s="62"/>
      <c r="BJ3" s="62"/>
      <c r="BK3" s="62"/>
      <c r="BL3" s="62"/>
      <c r="BM3" s="62"/>
    </row>
    <row r="4" spans="1:65" ht="31.2" x14ac:dyDescent="0.3">
      <c r="A4" s="62"/>
      <c r="B4" s="62" t="s">
        <v>100</v>
      </c>
      <c r="C4" s="62" t="s">
        <v>213</v>
      </c>
      <c r="D4" s="62"/>
      <c r="E4" s="62" t="s">
        <v>214</v>
      </c>
      <c r="F4" s="62"/>
      <c r="G4" s="61">
        <v>24222</v>
      </c>
      <c r="H4" s="60" t="s">
        <v>111</v>
      </c>
      <c r="I4" s="60" t="s">
        <v>215</v>
      </c>
      <c r="J4" s="64" t="s">
        <v>1428</v>
      </c>
      <c r="K4" s="60" t="s">
        <v>1418</v>
      </c>
      <c r="L4" s="60" t="s">
        <v>1421</v>
      </c>
      <c r="M4" s="60" t="s">
        <v>1422</v>
      </c>
      <c r="N4" s="60"/>
      <c r="O4" s="60" t="s">
        <v>101</v>
      </c>
      <c r="P4" s="60"/>
      <c r="Q4" s="60" t="s">
        <v>101</v>
      </c>
      <c r="R4" s="60"/>
      <c r="S4" s="64" t="s">
        <v>219</v>
      </c>
      <c r="T4" s="73" t="s">
        <v>1425</v>
      </c>
      <c r="U4" s="64" t="s">
        <v>102</v>
      </c>
      <c r="V4" s="60" t="s">
        <v>128</v>
      </c>
      <c r="W4" s="60" t="s">
        <v>216</v>
      </c>
      <c r="X4" s="60" t="s">
        <v>107</v>
      </c>
      <c r="Y4" s="60"/>
      <c r="Z4" s="60" t="s">
        <v>108</v>
      </c>
      <c r="AA4" s="65" t="s">
        <v>115</v>
      </c>
      <c r="AB4" s="66" t="s">
        <v>105</v>
      </c>
      <c r="AC4" s="67" t="s">
        <v>112</v>
      </c>
      <c r="AD4" s="67" t="s">
        <v>113</v>
      </c>
      <c r="AE4" s="68"/>
      <c r="AF4" s="68"/>
      <c r="AG4" s="69"/>
      <c r="AH4" s="69"/>
      <c r="AI4" s="59"/>
      <c r="AJ4" s="59"/>
      <c r="AK4" s="68"/>
      <c r="AL4" s="68"/>
      <c r="AM4" s="70" t="s">
        <v>106</v>
      </c>
      <c r="AN4" s="70" t="s">
        <v>106</v>
      </c>
      <c r="AO4" s="70" t="s">
        <v>106</v>
      </c>
      <c r="AP4" s="70" t="s">
        <v>106</v>
      </c>
      <c r="AQ4" s="70" t="s">
        <v>106</v>
      </c>
      <c r="AR4" s="70" t="s">
        <v>106</v>
      </c>
      <c r="AS4" s="71"/>
      <c r="AT4" s="71"/>
      <c r="AU4" s="71"/>
      <c r="AV4" s="63"/>
      <c r="AW4" s="63"/>
      <c r="AX4" s="68"/>
      <c r="AY4" s="72"/>
      <c r="AZ4" s="63"/>
      <c r="BA4" s="71"/>
      <c r="BB4" s="71"/>
      <c r="BC4" s="59"/>
      <c r="BD4" s="62"/>
      <c r="BE4" s="71"/>
      <c r="BF4" s="71"/>
      <c r="BG4" s="62"/>
      <c r="BH4" s="62"/>
      <c r="BI4" s="62"/>
      <c r="BJ4" s="62"/>
      <c r="BK4" s="62"/>
      <c r="BL4" s="62"/>
      <c r="BM4" s="62"/>
    </row>
  </sheetData>
  <autoFilter ref="A1:BM4" xr:uid="{5FB0573D-3C03-47EF-9B16-5718FE1C8F4A}"/>
  <hyperlinks>
    <hyperlink ref="T3" r:id="rId1" display="4olivierberiot@gmail.com_x0009_" xr:uid="{F6446BDE-CD7C-4D53-B629-51582157DD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"/>
  <sheetViews>
    <sheetView zoomScale="70" zoomScaleNormal="70" workbookViewId="0">
      <selection activeCell="D13" sqref="D13"/>
    </sheetView>
  </sheetViews>
  <sheetFormatPr baseColWidth="10" defaultRowHeight="15.6" x14ac:dyDescent="0.3"/>
  <cols>
    <col min="3" max="3" width="14.59765625" customWidth="1"/>
    <col min="4" max="4" width="17.59765625" bestFit="1" customWidth="1"/>
    <col min="5" max="5" width="16.19921875" customWidth="1"/>
    <col min="6" max="6" width="12" style="63" bestFit="1" customWidth="1"/>
    <col min="8" max="8" width="11" customWidth="1"/>
    <col min="10" max="10" width="15" customWidth="1"/>
    <col min="11" max="11" width="23.3984375" customWidth="1"/>
    <col min="12" max="12" width="16.59765625" customWidth="1"/>
    <col min="13" max="13" width="18.69921875" customWidth="1"/>
    <col min="14" max="14" width="8.5" customWidth="1"/>
    <col min="15" max="15" width="39" customWidth="1"/>
    <col min="16" max="18" width="39" style="62" customWidth="1"/>
    <col min="19" max="19" width="25.59765625" customWidth="1"/>
    <col min="20" max="20" width="25.296875" customWidth="1"/>
    <col min="22" max="22" width="11" bestFit="1" customWidth="1"/>
    <col min="26" max="26" width="12" bestFit="1" customWidth="1"/>
    <col min="28" max="29" width="11" bestFit="1" customWidth="1"/>
    <col min="31" max="31" width="40.09765625" customWidth="1"/>
    <col min="32" max="32" width="11" bestFit="1" customWidth="1"/>
  </cols>
  <sheetData>
    <row r="1" spans="1:32" s="87" customFormat="1" ht="57" customHeight="1" x14ac:dyDescent="0.3">
      <c r="A1" s="82" t="s">
        <v>75</v>
      </c>
      <c r="B1" s="83" t="s">
        <v>76</v>
      </c>
      <c r="C1" s="84" t="s">
        <v>78</v>
      </c>
      <c r="D1" s="85" t="s">
        <v>79</v>
      </c>
      <c r="E1" s="83" t="s">
        <v>80</v>
      </c>
      <c r="F1" s="86" t="s">
        <v>81</v>
      </c>
      <c r="G1" s="83" t="s">
        <v>82</v>
      </c>
      <c r="H1" s="82" t="s">
        <v>83</v>
      </c>
      <c r="I1" s="82" t="s">
        <v>84</v>
      </c>
      <c r="J1" s="82" t="s">
        <v>85</v>
      </c>
      <c r="K1" s="83" t="s">
        <v>86</v>
      </c>
      <c r="L1" s="83" t="s">
        <v>87</v>
      </c>
      <c r="M1" s="82" t="s">
        <v>88</v>
      </c>
      <c r="N1" s="82" t="s">
        <v>89</v>
      </c>
      <c r="O1" s="82" t="s">
        <v>90</v>
      </c>
      <c r="P1" s="95"/>
      <c r="Q1" s="95"/>
      <c r="R1" s="95"/>
      <c r="S1" s="83" t="s">
        <v>91</v>
      </c>
      <c r="T1" s="83" t="s">
        <v>92</v>
      </c>
      <c r="U1" s="83" t="s">
        <v>93</v>
      </c>
      <c r="V1" s="84" t="s">
        <v>94</v>
      </c>
      <c r="W1" s="82" t="s">
        <v>95</v>
      </c>
      <c r="X1" s="83" t="s">
        <v>96</v>
      </c>
      <c r="Y1" s="82" t="s">
        <v>97</v>
      </c>
      <c r="Z1" s="86" t="s">
        <v>98</v>
      </c>
      <c r="AA1" s="83" t="s">
        <v>99</v>
      </c>
      <c r="AB1" s="83" t="s">
        <v>221</v>
      </c>
      <c r="AC1" s="83" t="s">
        <v>228</v>
      </c>
      <c r="AD1" s="83" t="s">
        <v>62</v>
      </c>
      <c r="AE1" s="83" t="s">
        <v>222</v>
      </c>
      <c r="AF1" s="83" t="s">
        <v>223</v>
      </c>
    </row>
    <row r="2" spans="1:32" x14ac:dyDescent="0.3">
      <c r="A2" t="s">
        <v>210</v>
      </c>
      <c r="B2" t="str">
        <f>VLOOKUP(A2,MEGALIST!$C:$BF,3,0)</f>
        <v>Arthur</v>
      </c>
      <c r="C2" s="62"/>
      <c r="D2" s="62" t="str">
        <f>VLOOKUP(A2,MEGALIST!$C:$BF,17,0)</f>
        <v>677682457</v>
      </c>
      <c r="E2" s="62" t="str">
        <f>VLOOKUP(A2,MEGALIST!$C:$BF,18,0)</f>
        <v xml:space="preserve">mailthaon@hotmail.fr	</v>
      </c>
      <c r="F2" s="63">
        <f>VLOOKUP(A2,MEGALIST!$C:$BF,5,0)</f>
        <v>31933</v>
      </c>
      <c r="G2" s="63" t="str">
        <f>VLOOKUP(A2,MEGALIST!$C:$BF,7,0)</f>
        <v>Paris 14</v>
      </c>
      <c r="H2" s="63" t="str">
        <f>VLOOKUP(A2,MEGALIST!$C:$BF,21,0)</f>
        <v>France</v>
      </c>
      <c r="J2" s="63" t="str">
        <f>VLOOKUP(A2,MEGALIST!$C:$BF,20,0)</f>
        <v>Française</v>
      </c>
      <c r="K2" s="63" t="str">
        <f>VLOOKUP(A2,MEGALIST!$C:$BF,8,0)</f>
        <v>188067544563201</v>
      </c>
      <c r="N2" t="str">
        <f>VLOOKUP(A2,MEGALIST!$C:$BF,9,0)</f>
        <v>2/TER, RUE DE BRETAGNE</v>
      </c>
      <c r="O2" t="str">
        <f>VLOOKUP(A2,MEGALIST!$C:$BF,9,0)</f>
        <v>2/TER, RUE DE BRETAGNE</v>
      </c>
      <c r="S2" t="str">
        <f>VLOOKUP(A2,MEGALIST!$C:$BF,10,0)</f>
        <v>45600</v>
      </c>
      <c r="T2" t="str">
        <f>VLOOKUP(A2,MEGALIST!$C:$BF,11,0)</f>
        <v>Limoges</v>
      </c>
      <c r="U2" s="63" t="str">
        <f>VLOOKUP(A2,MEGALIST!$C:$BF,19,0)</f>
        <v>Célibataire</v>
      </c>
      <c r="X2" t="str">
        <f>VLOOKUP(A2,MEGALIST!$C:$BF,24,0)</f>
        <v>E404459</v>
      </c>
      <c r="AB2" t="s">
        <v>224</v>
      </c>
      <c r="AC2" t="s">
        <v>225</v>
      </c>
      <c r="AD2" t="s">
        <v>226</v>
      </c>
      <c r="AE2" s="64" t="s">
        <v>227</v>
      </c>
    </row>
    <row r="3" spans="1:32" x14ac:dyDescent="0.3">
      <c r="A3" t="s">
        <v>213</v>
      </c>
      <c r="B3" s="62" t="str">
        <f>IF(VLOOKUP(A3,MEGALIST!C2:BF98570,1,0)="",VLOOKUP(A3,MEGALIST!$C$2:C8568,2,0),VLOOKUP(A3,MEGALIST!C1:BF8568,3,0))</f>
        <v>Emanuel</v>
      </c>
      <c r="C3" s="62"/>
      <c r="D3" s="62" t="str">
        <f>VLOOKUP(A3,MEGALIST!$C:$BF,17,0)</f>
        <v>669704930</v>
      </c>
      <c r="E3" s="62" t="str">
        <f>VLOOKUP(A3,MEGALIST!$C:$BF,18,0)</f>
        <v xml:space="preserve">mailmanu@gmail.com	</v>
      </c>
      <c r="F3" s="63">
        <f>VLOOKUP(A3,MEGALIST!$C:$BF,5,0)</f>
        <v>24222</v>
      </c>
      <c r="G3" s="63" t="str">
        <f>VLOOKUP(A3,MEGALIST!$C:$BF,7,0)</f>
        <v>Le Caire - Egypte</v>
      </c>
      <c r="H3" s="63" t="str">
        <f>VLOOKUP(A3,MEGALIST!$C:$BF,21,0)</f>
        <v>Egypte</v>
      </c>
      <c r="I3" s="62"/>
      <c r="J3" s="63" t="str">
        <f>VLOOKUP(A3,MEGALIST!$C:$BF,20,0)</f>
        <v>Italienne</v>
      </c>
      <c r="K3" s="63" t="str">
        <f>VLOOKUP(A3,MEGALIST!$C:$BF,8,0)</f>
        <v>195069974532165</v>
      </c>
      <c r="L3" s="62"/>
      <c r="M3" s="62"/>
      <c r="N3" s="62"/>
      <c r="O3" s="62" t="str">
        <f>VLOOKUP(A3,MEGALIST!$C:$BF,9,0)</f>
        <v>21, boulevard Garibaldi</v>
      </c>
      <c r="S3" s="62" t="str">
        <f>VLOOKUP(A3,MEGALIST!$C:$BF,10,0)</f>
        <v>07400</v>
      </c>
      <c r="T3" s="62" t="str">
        <f>VLOOKUP(A3,MEGALIST!$C:$BF,11,0)</f>
        <v>Vierzon</v>
      </c>
      <c r="U3" s="63" t="str">
        <f>VLOOKUP(A3,MEGALIST!$C:$BF,19,0)</f>
        <v>Célibataire</v>
      </c>
      <c r="V3" s="62"/>
      <c r="W3" s="62"/>
      <c r="X3" s="62" t="str">
        <f>VLOOKUP(A3,MEGALIST!$C:$BF,24,0)</f>
        <v>en cours d'immatriculation</v>
      </c>
      <c r="Y3" s="62"/>
      <c r="Z3" s="62"/>
      <c r="AA3" s="62"/>
      <c r="AB3" s="62" t="s">
        <v>224</v>
      </c>
      <c r="AC3" s="62" t="s">
        <v>225</v>
      </c>
      <c r="AD3" s="62" t="s">
        <v>1414</v>
      </c>
      <c r="AE3" s="64" t="s">
        <v>227</v>
      </c>
      <c r="AF3" s="62"/>
    </row>
    <row r="4" spans="1:32" x14ac:dyDescent="0.3">
      <c r="A4" t="s">
        <v>206</v>
      </c>
      <c r="B4" s="62" t="str">
        <f>IF(VLOOKUP(A4,MEGALIST!C2:BF98571,1,0)="",VLOOKUP(A4,MEGALIST!$C$2:C8569,2,0),VLOOKUP(A4,MEGALIST!C2:BF8569,3,0))</f>
        <v>Sebastien</v>
      </c>
      <c r="C4" s="62"/>
      <c r="D4" s="62" t="str">
        <f>VLOOKUP(A4,MEGALIST!$C:$BF,17,0)</f>
        <v>634540527</v>
      </c>
      <c r="E4" s="62" t="str">
        <f>VLOOKUP(A4,MEGALIST!$C:$BF,18,0)</f>
        <v xml:space="preserve">mailsebastien@me.com	</v>
      </c>
      <c r="F4" s="63">
        <f>VLOOKUP(A4,MEGALIST!$C:$BF,5,0)</f>
        <v>36192</v>
      </c>
      <c r="G4" s="63" t="str">
        <f>VLOOKUP(A4,MEGALIST!$C:$BF,7,0)</f>
        <v>Paris 09</v>
      </c>
      <c r="H4" s="63" t="str">
        <f>VLOOKUP(A4,MEGALIST!$C:$BF,21,0)</f>
        <v>France</v>
      </c>
      <c r="I4" s="62"/>
      <c r="J4" s="63" t="str">
        <f>VLOOKUP(A4,MEGALIST!$C:$BF,20,0)</f>
        <v>Française</v>
      </c>
      <c r="K4" s="63" t="str">
        <f>VLOOKUP(A4,MEGALIST!$C:$BF,8,0)</f>
        <v>175117525689415</v>
      </c>
      <c r="L4" s="62"/>
      <c r="M4" s="62"/>
      <c r="N4" s="62"/>
      <c r="O4" s="62" t="str">
        <f>VLOOKUP(A4,MEGALIST!$C:$BF,9,0)</f>
        <v>52/bis, Avenue des jonquilles</v>
      </c>
      <c r="S4" s="62" t="str">
        <f>VLOOKUP(A4,MEGALIST!$C:$BF,10,0)</f>
        <v>61250</v>
      </c>
      <c r="T4" s="62" t="str">
        <f>VLOOKUP(A4,MEGALIST!$C:$BF,11,0)</f>
        <v>Albi</v>
      </c>
      <c r="U4" s="63" t="str">
        <f>VLOOKUP(A4,MEGALIST!$C:$BF,19,0)</f>
        <v>Marié</v>
      </c>
      <c r="V4" s="62"/>
      <c r="W4" s="62"/>
      <c r="X4" s="62" t="str">
        <f>VLOOKUP(A4,MEGALIST!$C:$BF,24,0)</f>
        <v>Y0482585</v>
      </c>
      <c r="Y4" s="62"/>
      <c r="Z4" s="62"/>
      <c r="AA4" s="62"/>
      <c r="AB4" s="62" t="s">
        <v>224</v>
      </c>
      <c r="AC4" s="62" t="s">
        <v>225</v>
      </c>
      <c r="AD4" s="62" t="s">
        <v>1415</v>
      </c>
      <c r="AE4" s="64" t="s">
        <v>227</v>
      </c>
      <c r="AF4" s="62"/>
    </row>
    <row r="5" spans="1:32" x14ac:dyDescent="0.3">
      <c r="B5" s="62"/>
      <c r="C5" s="62"/>
    </row>
    <row r="6" spans="1:32" x14ac:dyDescent="0.3">
      <c r="B6" s="62"/>
      <c r="C6" s="62"/>
    </row>
    <row r="7" spans="1:32" x14ac:dyDescent="0.3">
      <c r="B7" s="62"/>
      <c r="C7" s="62"/>
    </row>
    <row r="8" spans="1:32" x14ac:dyDescent="0.3">
      <c r="B8" s="62"/>
      <c r="C8" s="62"/>
    </row>
    <row r="9" spans="1:32" x14ac:dyDescent="0.3">
      <c r="B9" s="62"/>
      <c r="C9" s="62"/>
    </row>
    <row r="10" spans="1:32" x14ac:dyDescent="0.3">
      <c r="B10" s="62"/>
      <c r="C10" s="62"/>
    </row>
  </sheetData>
  <phoneticPr fontId="15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70"/>
  <sheetViews>
    <sheetView showZeros="0" zoomScale="80" zoomScaleNormal="80" workbookViewId="0">
      <selection activeCell="G21" sqref="G21"/>
    </sheetView>
  </sheetViews>
  <sheetFormatPr baseColWidth="10" defaultColWidth="9.296875" defaultRowHeight="14.4" x14ac:dyDescent="0.3"/>
  <cols>
    <col min="1" max="1" width="9.59765625" style="20" bestFit="1" customWidth="1"/>
    <col min="2" max="2" width="9" style="25" bestFit="1" customWidth="1"/>
    <col min="3" max="3" width="5.59765625" style="10" bestFit="1" customWidth="1"/>
    <col min="4" max="4" width="20.69921875" style="10" customWidth="1"/>
    <col min="5" max="5" width="22.5" style="10" customWidth="1"/>
    <col min="6" max="6" width="10.19921875" style="20" customWidth="1"/>
    <col min="7" max="7" width="13.296875" style="4" bestFit="1" customWidth="1"/>
    <col min="8" max="8" width="10.19921875" style="36" bestFit="1" customWidth="1"/>
    <col min="9" max="9" width="26.5" style="36" customWidth="1"/>
    <col min="10" max="10" width="7.09765625" style="20" bestFit="1" customWidth="1"/>
    <col min="11" max="11" width="16.19921875" style="10" bestFit="1" customWidth="1"/>
    <col min="12" max="12" width="9.09765625" style="20" bestFit="1" customWidth="1"/>
    <col min="13" max="13" width="7.296875" style="20" bestFit="1" customWidth="1"/>
    <col min="14" max="14" width="9" style="4" bestFit="1" customWidth="1"/>
    <col min="15" max="15" width="5.59765625" style="20" bestFit="1" customWidth="1"/>
    <col min="16" max="16" width="6.296875" style="10" bestFit="1" customWidth="1"/>
    <col min="17" max="17" width="8.19921875" style="4" customWidth="1"/>
    <col min="18" max="18" width="5.5" style="4" customWidth="1"/>
    <col min="19" max="19" width="19.296875" style="4" customWidth="1"/>
    <col min="20" max="20" width="7.796875" style="10" customWidth="1"/>
    <col min="21" max="21" width="7" style="4" bestFit="1" customWidth="1"/>
    <col min="22" max="22" width="34.09765625" style="10" bestFit="1" customWidth="1"/>
    <col min="23" max="23" width="9.296875" style="20" bestFit="1" customWidth="1"/>
    <col min="24" max="24" width="8" style="10" bestFit="1" customWidth="1"/>
    <col min="25" max="25" width="20.69921875" style="10" bestFit="1" customWidth="1"/>
    <col min="26" max="26" width="8.09765625" style="20" bestFit="1" customWidth="1"/>
    <col min="27" max="27" width="7.19921875" style="4" bestFit="1" customWidth="1"/>
    <col min="28" max="28" width="14.69921875" style="4" customWidth="1"/>
    <col min="29" max="29" width="7.19921875" style="37" customWidth="1"/>
    <col min="30" max="30" width="9.09765625" style="10" customWidth="1"/>
    <col min="31" max="31" width="8.796875" style="10" customWidth="1"/>
    <col min="32" max="32" width="9" style="10" customWidth="1"/>
    <col min="33" max="33" width="28.19921875" style="10" customWidth="1"/>
    <col min="34" max="34" width="5" style="10" customWidth="1"/>
    <col min="35" max="36" width="9.09765625" style="20" customWidth="1"/>
    <col min="37" max="37" width="22.5" style="18" customWidth="1"/>
    <col min="38" max="38" width="7.296875" style="18" customWidth="1"/>
    <col min="39" max="40" width="8.5" style="38" customWidth="1"/>
    <col min="41" max="41" width="16.59765625" style="13" customWidth="1"/>
    <col min="42" max="42" width="8.5" style="18" customWidth="1"/>
    <col min="43" max="43" width="3.796875" style="20" customWidth="1"/>
    <col min="44" max="44" width="3" style="20" customWidth="1"/>
    <col min="45" max="45" width="9.69921875" style="20" customWidth="1"/>
    <col min="46" max="46" width="6.296875" style="20" customWidth="1"/>
    <col min="47" max="47" width="7.796875" style="20" customWidth="1"/>
    <col min="48" max="48" width="8.19921875" style="20" customWidth="1"/>
    <col min="49" max="49" width="8.796875" style="20" customWidth="1"/>
    <col min="50" max="50" width="9.296875" style="20" customWidth="1"/>
    <col min="51" max="51" width="25.296875" style="10" bestFit="1" customWidth="1"/>
    <col min="52" max="52" width="6.69921875" style="20" customWidth="1"/>
    <col min="53" max="53" width="9.09765625" style="20" customWidth="1"/>
    <col min="54" max="54" width="9.296875" style="20" customWidth="1"/>
    <col min="55" max="55" width="7.796875" style="20" customWidth="1"/>
    <col min="56" max="56" width="35.296875" style="20" bestFit="1" customWidth="1"/>
    <col min="57" max="57" width="10" style="34" customWidth="1"/>
    <col min="58" max="58" width="8.5" style="9" customWidth="1"/>
    <col min="59" max="59" width="6.5" style="18" customWidth="1"/>
    <col min="60" max="60" width="6.296875" style="18" customWidth="1"/>
    <col min="61" max="61" width="6.5" style="18" customWidth="1"/>
    <col min="62" max="62" width="6.5" style="20" customWidth="1"/>
    <col min="63" max="64" width="6.5" style="10" customWidth="1"/>
    <col min="65" max="65" width="9.296875" style="20" customWidth="1"/>
    <col min="66" max="66" width="8.796875" style="20" bestFit="1" customWidth="1"/>
    <col min="67" max="67" width="21.19921875" style="20" bestFit="1" customWidth="1"/>
    <col min="68" max="68" width="9.296875" style="20" customWidth="1"/>
    <col min="69" max="256" width="9.296875" style="20"/>
    <col min="257" max="257" width="8.69921875" style="20" bestFit="1" customWidth="1"/>
    <col min="258" max="258" width="9" style="20" bestFit="1" customWidth="1"/>
    <col min="259" max="259" width="5.59765625" style="20" bestFit="1" customWidth="1"/>
    <col min="260" max="260" width="20.69921875" style="20" customWidth="1"/>
    <col min="261" max="261" width="22.5" style="20" customWidth="1"/>
    <col min="262" max="262" width="10.19921875" style="20" customWidth="1"/>
    <col min="263" max="263" width="13.296875" style="20" bestFit="1" customWidth="1"/>
    <col min="264" max="264" width="10.19921875" style="20" bestFit="1" customWidth="1"/>
    <col min="265" max="265" width="26.5" style="20" customWidth="1"/>
    <col min="266" max="266" width="7.09765625" style="20" bestFit="1" customWidth="1"/>
    <col min="267" max="267" width="16.19921875" style="20" bestFit="1" customWidth="1"/>
    <col min="268" max="268" width="9.09765625" style="20" bestFit="1" customWidth="1"/>
    <col min="269" max="270" width="7.296875" style="20" bestFit="1" customWidth="1"/>
    <col min="271" max="271" width="5.59765625" style="20" bestFit="1" customWidth="1"/>
    <col min="272" max="272" width="6.296875" style="20" bestFit="1" customWidth="1"/>
    <col min="273" max="273" width="8.19921875" style="20" customWidth="1"/>
    <col min="274" max="274" width="5.5" style="20" customWidth="1"/>
    <col min="275" max="275" width="19.296875" style="20" customWidth="1"/>
    <col min="276" max="276" width="5.296875" style="20" customWidth="1"/>
    <col min="277" max="277" width="7" style="20" bestFit="1" customWidth="1"/>
    <col min="278" max="278" width="34.09765625" style="20" bestFit="1" customWidth="1"/>
    <col min="279" max="279" width="9.296875" style="20" bestFit="1" customWidth="1"/>
    <col min="280" max="280" width="8" style="20" bestFit="1" customWidth="1"/>
    <col min="281" max="281" width="20.69921875" style="20" bestFit="1" customWidth="1"/>
    <col min="282" max="282" width="8.09765625" style="20" bestFit="1" customWidth="1"/>
    <col min="283" max="283" width="7.19921875" style="20" bestFit="1" customWidth="1"/>
    <col min="284" max="284" width="11.59765625" style="20" bestFit="1" customWidth="1"/>
    <col min="285" max="285" width="7.19921875" style="20" customWidth="1"/>
    <col min="286" max="286" width="9.09765625" style="20" customWidth="1"/>
    <col min="287" max="287" width="8.796875" style="20" customWidth="1"/>
    <col min="288" max="288" width="9" style="20" customWidth="1"/>
    <col min="289" max="289" width="9.09765625" style="20" customWidth="1"/>
    <col min="290" max="290" width="5" style="20" customWidth="1"/>
    <col min="291" max="292" width="9.09765625" style="20" customWidth="1"/>
    <col min="293" max="293" width="22.5" style="20" customWidth="1"/>
    <col min="294" max="294" width="7.296875" style="20" customWidth="1"/>
    <col min="295" max="296" width="8.5" style="20" customWidth="1"/>
    <col min="297" max="297" width="16.59765625" style="20" customWidth="1"/>
    <col min="298" max="298" width="8.5" style="20" customWidth="1"/>
    <col min="299" max="299" width="3.796875" style="20" customWidth="1"/>
    <col min="300" max="300" width="3" style="20" customWidth="1"/>
    <col min="301" max="301" width="9.69921875" style="20" customWidth="1"/>
    <col min="302" max="302" width="6.296875" style="20" customWidth="1"/>
    <col min="303" max="303" width="7.796875" style="20" customWidth="1"/>
    <col min="304" max="304" width="8.19921875" style="20" customWidth="1"/>
    <col min="305" max="305" width="8.796875" style="20" customWidth="1"/>
    <col min="306" max="306" width="9.296875" style="20" customWidth="1"/>
    <col min="307" max="307" width="25.296875" style="20" bestFit="1" customWidth="1"/>
    <col min="308" max="308" width="6.69921875" style="20" customWidth="1"/>
    <col min="309" max="309" width="9.09765625" style="20" customWidth="1"/>
    <col min="310" max="310" width="9.296875" style="20" customWidth="1"/>
    <col min="311" max="311" width="7.796875" style="20" customWidth="1"/>
    <col min="312" max="312" width="35.296875" style="20" bestFit="1" customWidth="1"/>
    <col min="313" max="313" width="10" style="20" customWidth="1"/>
    <col min="314" max="314" width="8.5" style="20" customWidth="1"/>
    <col min="315" max="315" width="6.5" style="20" customWidth="1"/>
    <col min="316" max="316" width="6.296875" style="20" customWidth="1"/>
    <col min="317" max="320" width="6.5" style="20" customWidth="1"/>
    <col min="321" max="321" width="9.296875" style="20" customWidth="1"/>
    <col min="322" max="322" width="8.796875" style="20" bestFit="1" customWidth="1"/>
    <col min="323" max="323" width="21.19921875" style="20" bestFit="1" customWidth="1"/>
    <col min="324" max="324" width="9.296875" style="20" customWidth="1"/>
    <col min="325" max="512" width="9.296875" style="20"/>
    <col min="513" max="513" width="8.69921875" style="20" bestFit="1" customWidth="1"/>
    <col min="514" max="514" width="9" style="20" bestFit="1" customWidth="1"/>
    <col min="515" max="515" width="5.59765625" style="20" bestFit="1" customWidth="1"/>
    <col min="516" max="516" width="20.69921875" style="20" customWidth="1"/>
    <col min="517" max="517" width="22.5" style="20" customWidth="1"/>
    <col min="518" max="518" width="10.19921875" style="20" customWidth="1"/>
    <col min="519" max="519" width="13.296875" style="20" bestFit="1" customWidth="1"/>
    <col min="520" max="520" width="10.19921875" style="20" bestFit="1" customWidth="1"/>
    <col min="521" max="521" width="26.5" style="20" customWidth="1"/>
    <col min="522" max="522" width="7.09765625" style="20" bestFit="1" customWidth="1"/>
    <col min="523" max="523" width="16.19921875" style="20" bestFit="1" customWidth="1"/>
    <col min="524" max="524" width="9.09765625" style="20" bestFit="1" customWidth="1"/>
    <col min="525" max="526" width="7.296875" style="20" bestFit="1" customWidth="1"/>
    <col min="527" max="527" width="5.59765625" style="20" bestFit="1" customWidth="1"/>
    <col min="528" max="528" width="6.296875" style="20" bestFit="1" customWidth="1"/>
    <col min="529" max="529" width="8.19921875" style="20" customWidth="1"/>
    <col min="530" max="530" width="5.5" style="20" customWidth="1"/>
    <col min="531" max="531" width="19.296875" style="20" customWidth="1"/>
    <col min="532" max="532" width="5.296875" style="20" customWidth="1"/>
    <col min="533" max="533" width="7" style="20" bestFit="1" customWidth="1"/>
    <col min="534" max="534" width="34.09765625" style="20" bestFit="1" customWidth="1"/>
    <col min="535" max="535" width="9.296875" style="20" bestFit="1" customWidth="1"/>
    <col min="536" max="536" width="8" style="20" bestFit="1" customWidth="1"/>
    <col min="537" max="537" width="20.69921875" style="20" bestFit="1" customWidth="1"/>
    <col min="538" max="538" width="8.09765625" style="20" bestFit="1" customWidth="1"/>
    <col min="539" max="539" width="7.19921875" style="20" bestFit="1" customWidth="1"/>
    <col min="540" max="540" width="11.59765625" style="20" bestFit="1" customWidth="1"/>
    <col min="541" max="541" width="7.19921875" style="20" customWidth="1"/>
    <col min="542" max="542" width="9.09765625" style="20" customWidth="1"/>
    <col min="543" max="543" width="8.796875" style="20" customWidth="1"/>
    <col min="544" max="544" width="9" style="20" customWidth="1"/>
    <col min="545" max="545" width="9.09765625" style="20" customWidth="1"/>
    <col min="546" max="546" width="5" style="20" customWidth="1"/>
    <col min="547" max="548" width="9.09765625" style="20" customWidth="1"/>
    <col min="549" max="549" width="22.5" style="20" customWidth="1"/>
    <col min="550" max="550" width="7.296875" style="20" customWidth="1"/>
    <col min="551" max="552" width="8.5" style="20" customWidth="1"/>
    <col min="553" max="553" width="16.59765625" style="20" customWidth="1"/>
    <col min="554" max="554" width="8.5" style="20" customWidth="1"/>
    <col min="555" max="555" width="3.796875" style="20" customWidth="1"/>
    <col min="556" max="556" width="3" style="20" customWidth="1"/>
    <col min="557" max="557" width="9.69921875" style="20" customWidth="1"/>
    <col min="558" max="558" width="6.296875" style="20" customWidth="1"/>
    <col min="559" max="559" width="7.796875" style="20" customWidth="1"/>
    <col min="560" max="560" width="8.19921875" style="20" customWidth="1"/>
    <col min="561" max="561" width="8.796875" style="20" customWidth="1"/>
    <col min="562" max="562" width="9.296875" style="20" customWidth="1"/>
    <col min="563" max="563" width="25.296875" style="20" bestFit="1" customWidth="1"/>
    <col min="564" max="564" width="6.69921875" style="20" customWidth="1"/>
    <col min="565" max="565" width="9.09765625" style="20" customWidth="1"/>
    <col min="566" max="566" width="9.296875" style="20" customWidth="1"/>
    <col min="567" max="567" width="7.796875" style="20" customWidth="1"/>
    <col min="568" max="568" width="35.296875" style="20" bestFit="1" customWidth="1"/>
    <col min="569" max="569" width="10" style="20" customWidth="1"/>
    <col min="570" max="570" width="8.5" style="20" customWidth="1"/>
    <col min="571" max="571" width="6.5" style="20" customWidth="1"/>
    <col min="572" max="572" width="6.296875" style="20" customWidth="1"/>
    <col min="573" max="576" width="6.5" style="20" customWidth="1"/>
    <col min="577" max="577" width="9.296875" style="20" customWidth="1"/>
    <col min="578" max="578" width="8.796875" style="20" bestFit="1" customWidth="1"/>
    <col min="579" max="579" width="21.19921875" style="20" bestFit="1" customWidth="1"/>
    <col min="580" max="580" width="9.296875" style="20" customWidth="1"/>
    <col min="581" max="768" width="9.296875" style="20"/>
    <col min="769" max="769" width="8.69921875" style="20" bestFit="1" customWidth="1"/>
    <col min="770" max="770" width="9" style="20" bestFit="1" customWidth="1"/>
    <col min="771" max="771" width="5.59765625" style="20" bestFit="1" customWidth="1"/>
    <col min="772" max="772" width="20.69921875" style="20" customWidth="1"/>
    <col min="773" max="773" width="22.5" style="20" customWidth="1"/>
    <col min="774" max="774" width="10.19921875" style="20" customWidth="1"/>
    <col min="775" max="775" width="13.296875" style="20" bestFit="1" customWidth="1"/>
    <col min="776" max="776" width="10.19921875" style="20" bestFit="1" customWidth="1"/>
    <col min="777" max="777" width="26.5" style="20" customWidth="1"/>
    <col min="778" max="778" width="7.09765625" style="20" bestFit="1" customWidth="1"/>
    <col min="779" max="779" width="16.19921875" style="20" bestFit="1" customWidth="1"/>
    <col min="780" max="780" width="9.09765625" style="20" bestFit="1" customWidth="1"/>
    <col min="781" max="782" width="7.296875" style="20" bestFit="1" customWidth="1"/>
    <col min="783" max="783" width="5.59765625" style="20" bestFit="1" customWidth="1"/>
    <col min="784" max="784" width="6.296875" style="20" bestFit="1" customWidth="1"/>
    <col min="785" max="785" width="8.19921875" style="20" customWidth="1"/>
    <col min="786" max="786" width="5.5" style="20" customWidth="1"/>
    <col min="787" max="787" width="19.296875" style="20" customWidth="1"/>
    <col min="788" max="788" width="5.296875" style="20" customWidth="1"/>
    <col min="789" max="789" width="7" style="20" bestFit="1" customWidth="1"/>
    <col min="790" max="790" width="34.09765625" style="20" bestFit="1" customWidth="1"/>
    <col min="791" max="791" width="9.296875" style="20" bestFit="1" customWidth="1"/>
    <col min="792" max="792" width="8" style="20" bestFit="1" customWidth="1"/>
    <col min="793" max="793" width="20.69921875" style="20" bestFit="1" customWidth="1"/>
    <col min="794" max="794" width="8.09765625" style="20" bestFit="1" customWidth="1"/>
    <col min="795" max="795" width="7.19921875" style="20" bestFit="1" customWidth="1"/>
    <col min="796" max="796" width="11.59765625" style="20" bestFit="1" customWidth="1"/>
    <col min="797" max="797" width="7.19921875" style="20" customWidth="1"/>
    <col min="798" max="798" width="9.09765625" style="20" customWidth="1"/>
    <col min="799" max="799" width="8.796875" style="20" customWidth="1"/>
    <col min="800" max="800" width="9" style="20" customWidth="1"/>
    <col min="801" max="801" width="9.09765625" style="20" customWidth="1"/>
    <col min="802" max="802" width="5" style="20" customWidth="1"/>
    <col min="803" max="804" width="9.09765625" style="20" customWidth="1"/>
    <col min="805" max="805" width="22.5" style="20" customWidth="1"/>
    <col min="806" max="806" width="7.296875" style="20" customWidth="1"/>
    <col min="807" max="808" width="8.5" style="20" customWidth="1"/>
    <col min="809" max="809" width="16.59765625" style="20" customWidth="1"/>
    <col min="810" max="810" width="8.5" style="20" customWidth="1"/>
    <col min="811" max="811" width="3.796875" style="20" customWidth="1"/>
    <col min="812" max="812" width="3" style="20" customWidth="1"/>
    <col min="813" max="813" width="9.69921875" style="20" customWidth="1"/>
    <col min="814" max="814" width="6.296875" style="20" customWidth="1"/>
    <col min="815" max="815" width="7.796875" style="20" customWidth="1"/>
    <col min="816" max="816" width="8.19921875" style="20" customWidth="1"/>
    <col min="817" max="817" width="8.796875" style="20" customWidth="1"/>
    <col min="818" max="818" width="9.296875" style="20" customWidth="1"/>
    <col min="819" max="819" width="25.296875" style="20" bestFit="1" customWidth="1"/>
    <col min="820" max="820" width="6.69921875" style="20" customWidth="1"/>
    <col min="821" max="821" width="9.09765625" style="20" customWidth="1"/>
    <col min="822" max="822" width="9.296875" style="20" customWidth="1"/>
    <col min="823" max="823" width="7.796875" style="20" customWidth="1"/>
    <col min="824" max="824" width="35.296875" style="20" bestFit="1" customWidth="1"/>
    <col min="825" max="825" width="10" style="20" customWidth="1"/>
    <col min="826" max="826" width="8.5" style="20" customWidth="1"/>
    <col min="827" max="827" width="6.5" style="20" customWidth="1"/>
    <col min="828" max="828" width="6.296875" style="20" customWidth="1"/>
    <col min="829" max="832" width="6.5" style="20" customWidth="1"/>
    <col min="833" max="833" width="9.296875" style="20" customWidth="1"/>
    <col min="834" max="834" width="8.796875" style="20" bestFit="1" customWidth="1"/>
    <col min="835" max="835" width="21.19921875" style="20" bestFit="1" customWidth="1"/>
    <col min="836" max="836" width="9.296875" style="20" customWidth="1"/>
    <col min="837" max="1024" width="9.296875" style="20"/>
    <col min="1025" max="1025" width="8.69921875" style="20" bestFit="1" customWidth="1"/>
    <col min="1026" max="1026" width="9" style="20" bestFit="1" customWidth="1"/>
    <col min="1027" max="1027" width="5.59765625" style="20" bestFit="1" customWidth="1"/>
    <col min="1028" max="1028" width="20.69921875" style="20" customWidth="1"/>
    <col min="1029" max="1029" width="22.5" style="20" customWidth="1"/>
    <col min="1030" max="1030" width="10.19921875" style="20" customWidth="1"/>
    <col min="1031" max="1031" width="13.296875" style="20" bestFit="1" customWidth="1"/>
    <col min="1032" max="1032" width="10.19921875" style="20" bestFit="1" customWidth="1"/>
    <col min="1033" max="1033" width="26.5" style="20" customWidth="1"/>
    <col min="1034" max="1034" width="7.09765625" style="20" bestFit="1" customWidth="1"/>
    <col min="1035" max="1035" width="16.19921875" style="20" bestFit="1" customWidth="1"/>
    <col min="1036" max="1036" width="9.09765625" style="20" bestFit="1" customWidth="1"/>
    <col min="1037" max="1038" width="7.296875" style="20" bestFit="1" customWidth="1"/>
    <col min="1039" max="1039" width="5.59765625" style="20" bestFit="1" customWidth="1"/>
    <col min="1040" max="1040" width="6.296875" style="20" bestFit="1" customWidth="1"/>
    <col min="1041" max="1041" width="8.19921875" style="20" customWidth="1"/>
    <col min="1042" max="1042" width="5.5" style="20" customWidth="1"/>
    <col min="1043" max="1043" width="19.296875" style="20" customWidth="1"/>
    <col min="1044" max="1044" width="5.296875" style="20" customWidth="1"/>
    <col min="1045" max="1045" width="7" style="20" bestFit="1" customWidth="1"/>
    <col min="1046" max="1046" width="34.09765625" style="20" bestFit="1" customWidth="1"/>
    <col min="1047" max="1047" width="9.296875" style="20" bestFit="1" customWidth="1"/>
    <col min="1048" max="1048" width="8" style="20" bestFit="1" customWidth="1"/>
    <col min="1049" max="1049" width="20.69921875" style="20" bestFit="1" customWidth="1"/>
    <col min="1050" max="1050" width="8.09765625" style="20" bestFit="1" customWidth="1"/>
    <col min="1051" max="1051" width="7.19921875" style="20" bestFit="1" customWidth="1"/>
    <col min="1052" max="1052" width="11.59765625" style="20" bestFit="1" customWidth="1"/>
    <col min="1053" max="1053" width="7.19921875" style="20" customWidth="1"/>
    <col min="1054" max="1054" width="9.09765625" style="20" customWidth="1"/>
    <col min="1055" max="1055" width="8.796875" style="20" customWidth="1"/>
    <col min="1056" max="1056" width="9" style="20" customWidth="1"/>
    <col min="1057" max="1057" width="9.09765625" style="20" customWidth="1"/>
    <col min="1058" max="1058" width="5" style="20" customWidth="1"/>
    <col min="1059" max="1060" width="9.09765625" style="20" customWidth="1"/>
    <col min="1061" max="1061" width="22.5" style="20" customWidth="1"/>
    <col min="1062" max="1062" width="7.296875" style="20" customWidth="1"/>
    <col min="1063" max="1064" width="8.5" style="20" customWidth="1"/>
    <col min="1065" max="1065" width="16.59765625" style="20" customWidth="1"/>
    <col min="1066" max="1066" width="8.5" style="20" customWidth="1"/>
    <col min="1067" max="1067" width="3.796875" style="20" customWidth="1"/>
    <col min="1068" max="1068" width="3" style="20" customWidth="1"/>
    <col min="1069" max="1069" width="9.69921875" style="20" customWidth="1"/>
    <col min="1070" max="1070" width="6.296875" style="20" customWidth="1"/>
    <col min="1071" max="1071" width="7.796875" style="20" customWidth="1"/>
    <col min="1072" max="1072" width="8.19921875" style="20" customWidth="1"/>
    <col min="1073" max="1073" width="8.796875" style="20" customWidth="1"/>
    <col min="1074" max="1074" width="9.296875" style="20" customWidth="1"/>
    <col min="1075" max="1075" width="25.296875" style="20" bestFit="1" customWidth="1"/>
    <col min="1076" max="1076" width="6.69921875" style="20" customWidth="1"/>
    <col min="1077" max="1077" width="9.09765625" style="20" customWidth="1"/>
    <col min="1078" max="1078" width="9.296875" style="20" customWidth="1"/>
    <col min="1079" max="1079" width="7.796875" style="20" customWidth="1"/>
    <col min="1080" max="1080" width="35.296875" style="20" bestFit="1" customWidth="1"/>
    <col min="1081" max="1081" width="10" style="20" customWidth="1"/>
    <col min="1082" max="1082" width="8.5" style="20" customWidth="1"/>
    <col min="1083" max="1083" width="6.5" style="20" customWidth="1"/>
    <col min="1084" max="1084" width="6.296875" style="20" customWidth="1"/>
    <col min="1085" max="1088" width="6.5" style="20" customWidth="1"/>
    <col min="1089" max="1089" width="9.296875" style="20" customWidth="1"/>
    <col min="1090" max="1090" width="8.796875" style="20" bestFit="1" customWidth="1"/>
    <col min="1091" max="1091" width="21.19921875" style="20" bestFit="1" customWidth="1"/>
    <col min="1092" max="1092" width="9.296875" style="20" customWidth="1"/>
    <col min="1093" max="1280" width="9.296875" style="20"/>
    <col min="1281" max="1281" width="8.69921875" style="20" bestFit="1" customWidth="1"/>
    <col min="1282" max="1282" width="9" style="20" bestFit="1" customWidth="1"/>
    <col min="1283" max="1283" width="5.59765625" style="20" bestFit="1" customWidth="1"/>
    <col min="1284" max="1284" width="20.69921875" style="20" customWidth="1"/>
    <col min="1285" max="1285" width="22.5" style="20" customWidth="1"/>
    <col min="1286" max="1286" width="10.19921875" style="20" customWidth="1"/>
    <col min="1287" max="1287" width="13.296875" style="20" bestFit="1" customWidth="1"/>
    <col min="1288" max="1288" width="10.19921875" style="20" bestFit="1" customWidth="1"/>
    <col min="1289" max="1289" width="26.5" style="20" customWidth="1"/>
    <col min="1290" max="1290" width="7.09765625" style="20" bestFit="1" customWidth="1"/>
    <col min="1291" max="1291" width="16.19921875" style="20" bestFit="1" customWidth="1"/>
    <col min="1292" max="1292" width="9.09765625" style="20" bestFit="1" customWidth="1"/>
    <col min="1293" max="1294" width="7.296875" style="20" bestFit="1" customWidth="1"/>
    <col min="1295" max="1295" width="5.59765625" style="20" bestFit="1" customWidth="1"/>
    <col min="1296" max="1296" width="6.296875" style="20" bestFit="1" customWidth="1"/>
    <col min="1297" max="1297" width="8.19921875" style="20" customWidth="1"/>
    <col min="1298" max="1298" width="5.5" style="20" customWidth="1"/>
    <col min="1299" max="1299" width="19.296875" style="20" customWidth="1"/>
    <col min="1300" max="1300" width="5.296875" style="20" customWidth="1"/>
    <col min="1301" max="1301" width="7" style="20" bestFit="1" customWidth="1"/>
    <col min="1302" max="1302" width="34.09765625" style="20" bestFit="1" customWidth="1"/>
    <col min="1303" max="1303" width="9.296875" style="20" bestFit="1" customWidth="1"/>
    <col min="1304" max="1304" width="8" style="20" bestFit="1" customWidth="1"/>
    <col min="1305" max="1305" width="20.69921875" style="20" bestFit="1" customWidth="1"/>
    <col min="1306" max="1306" width="8.09765625" style="20" bestFit="1" customWidth="1"/>
    <col min="1307" max="1307" width="7.19921875" style="20" bestFit="1" customWidth="1"/>
    <col min="1308" max="1308" width="11.59765625" style="20" bestFit="1" customWidth="1"/>
    <col min="1309" max="1309" width="7.19921875" style="20" customWidth="1"/>
    <col min="1310" max="1310" width="9.09765625" style="20" customWidth="1"/>
    <col min="1311" max="1311" width="8.796875" style="20" customWidth="1"/>
    <col min="1312" max="1312" width="9" style="20" customWidth="1"/>
    <col min="1313" max="1313" width="9.09765625" style="20" customWidth="1"/>
    <col min="1314" max="1314" width="5" style="20" customWidth="1"/>
    <col min="1315" max="1316" width="9.09765625" style="20" customWidth="1"/>
    <col min="1317" max="1317" width="22.5" style="20" customWidth="1"/>
    <col min="1318" max="1318" width="7.296875" style="20" customWidth="1"/>
    <col min="1319" max="1320" width="8.5" style="20" customWidth="1"/>
    <col min="1321" max="1321" width="16.59765625" style="20" customWidth="1"/>
    <col min="1322" max="1322" width="8.5" style="20" customWidth="1"/>
    <col min="1323" max="1323" width="3.796875" style="20" customWidth="1"/>
    <col min="1324" max="1324" width="3" style="20" customWidth="1"/>
    <col min="1325" max="1325" width="9.69921875" style="20" customWidth="1"/>
    <col min="1326" max="1326" width="6.296875" style="20" customWidth="1"/>
    <col min="1327" max="1327" width="7.796875" style="20" customWidth="1"/>
    <col min="1328" max="1328" width="8.19921875" style="20" customWidth="1"/>
    <col min="1329" max="1329" width="8.796875" style="20" customWidth="1"/>
    <col min="1330" max="1330" width="9.296875" style="20" customWidth="1"/>
    <col min="1331" max="1331" width="25.296875" style="20" bestFit="1" customWidth="1"/>
    <col min="1332" max="1332" width="6.69921875" style="20" customWidth="1"/>
    <col min="1333" max="1333" width="9.09765625" style="20" customWidth="1"/>
    <col min="1334" max="1334" width="9.296875" style="20" customWidth="1"/>
    <col min="1335" max="1335" width="7.796875" style="20" customWidth="1"/>
    <col min="1336" max="1336" width="35.296875" style="20" bestFit="1" customWidth="1"/>
    <col min="1337" max="1337" width="10" style="20" customWidth="1"/>
    <col min="1338" max="1338" width="8.5" style="20" customWidth="1"/>
    <col min="1339" max="1339" width="6.5" style="20" customWidth="1"/>
    <col min="1340" max="1340" width="6.296875" style="20" customWidth="1"/>
    <col min="1341" max="1344" width="6.5" style="20" customWidth="1"/>
    <col min="1345" max="1345" width="9.296875" style="20" customWidth="1"/>
    <col min="1346" max="1346" width="8.796875" style="20" bestFit="1" customWidth="1"/>
    <col min="1347" max="1347" width="21.19921875" style="20" bestFit="1" customWidth="1"/>
    <col min="1348" max="1348" width="9.296875" style="20" customWidth="1"/>
    <col min="1349" max="1536" width="9.296875" style="20"/>
    <col min="1537" max="1537" width="8.69921875" style="20" bestFit="1" customWidth="1"/>
    <col min="1538" max="1538" width="9" style="20" bestFit="1" customWidth="1"/>
    <col min="1539" max="1539" width="5.59765625" style="20" bestFit="1" customWidth="1"/>
    <col min="1540" max="1540" width="20.69921875" style="20" customWidth="1"/>
    <col min="1541" max="1541" width="22.5" style="20" customWidth="1"/>
    <col min="1542" max="1542" width="10.19921875" style="20" customWidth="1"/>
    <col min="1543" max="1543" width="13.296875" style="20" bestFit="1" customWidth="1"/>
    <col min="1544" max="1544" width="10.19921875" style="20" bestFit="1" customWidth="1"/>
    <col min="1545" max="1545" width="26.5" style="20" customWidth="1"/>
    <col min="1546" max="1546" width="7.09765625" style="20" bestFit="1" customWidth="1"/>
    <col min="1547" max="1547" width="16.19921875" style="20" bestFit="1" customWidth="1"/>
    <col min="1548" max="1548" width="9.09765625" style="20" bestFit="1" customWidth="1"/>
    <col min="1549" max="1550" width="7.296875" style="20" bestFit="1" customWidth="1"/>
    <col min="1551" max="1551" width="5.59765625" style="20" bestFit="1" customWidth="1"/>
    <col min="1552" max="1552" width="6.296875" style="20" bestFit="1" customWidth="1"/>
    <col min="1553" max="1553" width="8.19921875" style="20" customWidth="1"/>
    <col min="1554" max="1554" width="5.5" style="20" customWidth="1"/>
    <col min="1555" max="1555" width="19.296875" style="20" customWidth="1"/>
    <col min="1556" max="1556" width="5.296875" style="20" customWidth="1"/>
    <col min="1557" max="1557" width="7" style="20" bestFit="1" customWidth="1"/>
    <col min="1558" max="1558" width="34.09765625" style="20" bestFit="1" customWidth="1"/>
    <col min="1559" max="1559" width="9.296875" style="20" bestFit="1" customWidth="1"/>
    <col min="1560" max="1560" width="8" style="20" bestFit="1" customWidth="1"/>
    <col min="1561" max="1561" width="20.69921875" style="20" bestFit="1" customWidth="1"/>
    <col min="1562" max="1562" width="8.09765625" style="20" bestFit="1" customWidth="1"/>
    <col min="1563" max="1563" width="7.19921875" style="20" bestFit="1" customWidth="1"/>
    <col min="1564" max="1564" width="11.59765625" style="20" bestFit="1" customWidth="1"/>
    <col min="1565" max="1565" width="7.19921875" style="20" customWidth="1"/>
    <col min="1566" max="1566" width="9.09765625" style="20" customWidth="1"/>
    <col min="1567" max="1567" width="8.796875" style="20" customWidth="1"/>
    <col min="1568" max="1568" width="9" style="20" customWidth="1"/>
    <col min="1569" max="1569" width="9.09765625" style="20" customWidth="1"/>
    <col min="1570" max="1570" width="5" style="20" customWidth="1"/>
    <col min="1571" max="1572" width="9.09765625" style="20" customWidth="1"/>
    <col min="1573" max="1573" width="22.5" style="20" customWidth="1"/>
    <col min="1574" max="1574" width="7.296875" style="20" customWidth="1"/>
    <col min="1575" max="1576" width="8.5" style="20" customWidth="1"/>
    <col min="1577" max="1577" width="16.59765625" style="20" customWidth="1"/>
    <col min="1578" max="1578" width="8.5" style="20" customWidth="1"/>
    <col min="1579" max="1579" width="3.796875" style="20" customWidth="1"/>
    <col min="1580" max="1580" width="3" style="20" customWidth="1"/>
    <col min="1581" max="1581" width="9.69921875" style="20" customWidth="1"/>
    <col min="1582" max="1582" width="6.296875" style="20" customWidth="1"/>
    <col min="1583" max="1583" width="7.796875" style="20" customWidth="1"/>
    <col min="1584" max="1584" width="8.19921875" style="20" customWidth="1"/>
    <col min="1585" max="1585" width="8.796875" style="20" customWidth="1"/>
    <col min="1586" max="1586" width="9.296875" style="20" customWidth="1"/>
    <col min="1587" max="1587" width="25.296875" style="20" bestFit="1" customWidth="1"/>
    <col min="1588" max="1588" width="6.69921875" style="20" customWidth="1"/>
    <col min="1589" max="1589" width="9.09765625" style="20" customWidth="1"/>
    <col min="1590" max="1590" width="9.296875" style="20" customWidth="1"/>
    <col min="1591" max="1591" width="7.796875" style="20" customWidth="1"/>
    <col min="1592" max="1592" width="35.296875" style="20" bestFit="1" customWidth="1"/>
    <col min="1593" max="1593" width="10" style="20" customWidth="1"/>
    <col min="1594" max="1594" width="8.5" style="20" customWidth="1"/>
    <col min="1595" max="1595" width="6.5" style="20" customWidth="1"/>
    <col min="1596" max="1596" width="6.296875" style="20" customWidth="1"/>
    <col min="1597" max="1600" width="6.5" style="20" customWidth="1"/>
    <col min="1601" max="1601" width="9.296875" style="20" customWidth="1"/>
    <col min="1602" max="1602" width="8.796875" style="20" bestFit="1" customWidth="1"/>
    <col min="1603" max="1603" width="21.19921875" style="20" bestFit="1" customWidth="1"/>
    <col min="1604" max="1604" width="9.296875" style="20" customWidth="1"/>
    <col min="1605" max="1792" width="9.296875" style="20"/>
    <col min="1793" max="1793" width="8.69921875" style="20" bestFit="1" customWidth="1"/>
    <col min="1794" max="1794" width="9" style="20" bestFit="1" customWidth="1"/>
    <col min="1795" max="1795" width="5.59765625" style="20" bestFit="1" customWidth="1"/>
    <col min="1796" max="1796" width="20.69921875" style="20" customWidth="1"/>
    <col min="1797" max="1797" width="22.5" style="20" customWidth="1"/>
    <col min="1798" max="1798" width="10.19921875" style="20" customWidth="1"/>
    <col min="1799" max="1799" width="13.296875" style="20" bestFit="1" customWidth="1"/>
    <col min="1800" max="1800" width="10.19921875" style="20" bestFit="1" customWidth="1"/>
    <col min="1801" max="1801" width="26.5" style="20" customWidth="1"/>
    <col min="1802" max="1802" width="7.09765625" style="20" bestFit="1" customWidth="1"/>
    <col min="1803" max="1803" width="16.19921875" style="20" bestFit="1" customWidth="1"/>
    <col min="1804" max="1804" width="9.09765625" style="20" bestFit="1" customWidth="1"/>
    <col min="1805" max="1806" width="7.296875" style="20" bestFit="1" customWidth="1"/>
    <col min="1807" max="1807" width="5.59765625" style="20" bestFit="1" customWidth="1"/>
    <col min="1808" max="1808" width="6.296875" style="20" bestFit="1" customWidth="1"/>
    <col min="1809" max="1809" width="8.19921875" style="20" customWidth="1"/>
    <col min="1810" max="1810" width="5.5" style="20" customWidth="1"/>
    <col min="1811" max="1811" width="19.296875" style="20" customWidth="1"/>
    <col min="1812" max="1812" width="5.296875" style="20" customWidth="1"/>
    <col min="1813" max="1813" width="7" style="20" bestFit="1" customWidth="1"/>
    <col min="1814" max="1814" width="34.09765625" style="20" bestFit="1" customWidth="1"/>
    <col min="1815" max="1815" width="9.296875" style="20" bestFit="1" customWidth="1"/>
    <col min="1816" max="1816" width="8" style="20" bestFit="1" customWidth="1"/>
    <col min="1817" max="1817" width="20.69921875" style="20" bestFit="1" customWidth="1"/>
    <col min="1818" max="1818" width="8.09765625" style="20" bestFit="1" customWidth="1"/>
    <col min="1819" max="1819" width="7.19921875" style="20" bestFit="1" customWidth="1"/>
    <col min="1820" max="1820" width="11.59765625" style="20" bestFit="1" customWidth="1"/>
    <col min="1821" max="1821" width="7.19921875" style="20" customWidth="1"/>
    <col min="1822" max="1822" width="9.09765625" style="20" customWidth="1"/>
    <col min="1823" max="1823" width="8.796875" style="20" customWidth="1"/>
    <col min="1824" max="1824" width="9" style="20" customWidth="1"/>
    <col min="1825" max="1825" width="9.09765625" style="20" customWidth="1"/>
    <col min="1826" max="1826" width="5" style="20" customWidth="1"/>
    <col min="1827" max="1828" width="9.09765625" style="20" customWidth="1"/>
    <col min="1829" max="1829" width="22.5" style="20" customWidth="1"/>
    <col min="1830" max="1830" width="7.296875" style="20" customWidth="1"/>
    <col min="1831" max="1832" width="8.5" style="20" customWidth="1"/>
    <col min="1833" max="1833" width="16.59765625" style="20" customWidth="1"/>
    <col min="1834" max="1834" width="8.5" style="20" customWidth="1"/>
    <col min="1835" max="1835" width="3.796875" style="20" customWidth="1"/>
    <col min="1836" max="1836" width="3" style="20" customWidth="1"/>
    <col min="1837" max="1837" width="9.69921875" style="20" customWidth="1"/>
    <col min="1838" max="1838" width="6.296875" style="20" customWidth="1"/>
    <col min="1839" max="1839" width="7.796875" style="20" customWidth="1"/>
    <col min="1840" max="1840" width="8.19921875" style="20" customWidth="1"/>
    <col min="1841" max="1841" width="8.796875" style="20" customWidth="1"/>
    <col min="1842" max="1842" width="9.296875" style="20" customWidth="1"/>
    <col min="1843" max="1843" width="25.296875" style="20" bestFit="1" customWidth="1"/>
    <col min="1844" max="1844" width="6.69921875" style="20" customWidth="1"/>
    <col min="1845" max="1845" width="9.09765625" style="20" customWidth="1"/>
    <col min="1846" max="1846" width="9.296875" style="20" customWidth="1"/>
    <col min="1847" max="1847" width="7.796875" style="20" customWidth="1"/>
    <col min="1848" max="1848" width="35.296875" style="20" bestFit="1" customWidth="1"/>
    <col min="1849" max="1849" width="10" style="20" customWidth="1"/>
    <col min="1850" max="1850" width="8.5" style="20" customWidth="1"/>
    <col min="1851" max="1851" width="6.5" style="20" customWidth="1"/>
    <col min="1852" max="1852" width="6.296875" style="20" customWidth="1"/>
    <col min="1853" max="1856" width="6.5" style="20" customWidth="1"/>
    <col min="1857" max="1857" width="9.296875" style="20" customWidth="1"/>
    <col min="1858" max="1858" width="8.796875" style="20" bestFit="1" customWidth="1"/>
    <col min="1859" max="1859" width="21.19921875" style="20" bestFit="1" customWidth="1"/>
    <col min="1860" max="1860" width="9.296875" style="20" customWidth="1"/>
    <col min="1861" max="2048" width="9.296875" style="20"/>
    <col min="2049" max="2049" width="8.69921875" style="20" bestFit="1" customWidth="1"/>
    <col min="2050" max="2050" width="9" style="20" bestFit="1" customWidth="1"/>
    <col min="2051" max="2051" width="5.59765625" style="20" bestFit="1" customWidth="1"/>
    <col min="2052" max="2052" width="20.69921875" style="20" customWidth="1"/>
    <col min="2053" max="2053" width="22.5" style="20" customWidth="1"/>
    <col min="2054" max="2054" width="10.19921875" style="20" customWidth="1"/>
    <col min="2055" max="2055" width="13.296875" style="20" bestFit="1" customWidth="1"/>
    <col min="2056" max="2056" width="10.19921875" style="20" bestFit="1" customWidth="1"/>
    <col min="2057" max="2057" width="26.5" style="20" customWidth="1"/>
    <col min="2058" max="2058" width="7.09765625" style="20" bestFit="1" customWidth="1"/>
    <col min="2059" max="2059" width="16.19921875" style="20" bestFit="1" customWidth="1"/>
    <col min="2060" max="2060" width="9.09765625" style="20" bestFit="1" customWidth="1"/>
    <col min="2061" max="2062" width="7.296875" style="20" bestFit="1" customWidth="1"/>
    <col min="2063" max="2063" width="5.59765625" style="20" bestFit="1" customWidth="1"/>
    <col min="2064" max="2064" width="6.296875" style="20" bestFit="1" customWidth="1"/>
    <col min="2065" max="2065" width="8.19921875" style="20" customWidth="1"/>
    <col min="2066" max="2066" width="5.5" style="20" customWidth="1"/>
    <col min="2067" max="2067" width="19.296875" style="20" customWidth="1"/>
    <col min="2068" max="2068" width="5.296875" style="20" customWidth="1"/>
    <col min="2069" max="2069" width="7" style="20" bestFit="1" customWidth="1"/>
    <col min="2070" max="2070" width="34.09765625" style="20" bestFit="1" customWidth="1"/>
    <col min="2071" max="2071" width="9.296875" style="20" bestFit="1" customWidth="1"/>
    <col min="2072" max="2072" width="8" style="20" bestFit="1" customWidth="1"/>
    <col min="2073" max="2073" width="20.69921875" style="20" bestFit="1" customWidth="1"/>
    <col min="2074" max="2074" width="8.09765625" style="20" bestFit="1" customWidth="1"/>
    <col min="2075" max="2075" width="7.19921875" style="20" bestFit="1" customWidth="1"/>
    <col min="2076" max="2076" width="11.59765625" style="20" bestFit="1" customWidth="1"/>
    <col min="2077" max="2077" width="7.19921875" style="20" customWidth="1"/>
    <col min="2078" max="2078" width="9.09765625" style="20" customWidth="1"/>
    <col min="2079" max="2079" width="8.796875" style="20" customWidth="1"/>
    <col min="2080" max="2080" width="9" style="20" customWidth="1"/>
    <col min="2081" max="2081" width="9.09765625" style="20" customWidth="1"/>
    <col min="2082" max="2082" width="5" style="20" customWidth="1"/>
    <col min="2083" max="2084" width="9.09765625" style="20" customWidth="1"/>
    <col min="2085" max="2085" width="22.5" style="20" customWidth="1"/>
    <col min="2086" max="2086" width="7.296875" style="20" customWidth="1"/>
    <col min="2087" max="2088" width="8.5" style="20" customWidth="1"/>
    <col min="2089" max="2089" width="16.59765625" style="20" customWidth="1"/>
    <col min="2090" max="2090" width="8.5" style="20" customWidth="1"/>
    <col min="2091" max="2091" width="3.796875" style="20" customWidth="1"/>
    <col min="2092" max="2092" width="3" style="20" customWidth="1"/>
    <col min="2093" max="2093" width="9.69921875" style="20" customWidth="1"/>
    <col min="2094" max="2094" width="6.296875" style="20" customWidth="1"/>
    <col min="2095" max="2095" width="7.796875" style="20" customWidth="1"/>
    <col min="2096" max="2096" width="8.19921875" style="20" customWidth="1"/>
    <col min="2097" max="2097" width="8.796875" style="20" customWidth="1"/>
    <col min="2098" max="2098" width="9.296875" style="20" customWidth="1"/>
    <col min="2099" max="2099" width="25.296875" style="20" bestFit="1" customWidth="1"/>
    <col min="2100" max="2100" width="6.69921875" style="20" customWidth="1"/>
    <col min="2101" max="2101" width="9.09765625" style="20" customWidth="1"/>
    <col min="2102" max="2102" width="9.296875" style="20" customWidth="1"/>
    <col min="2103" max="2103" width="7.796875" style="20" customWidth="1"/>
    <col min="2104" max="2104" width="35.296875" style="20" bestFit="1" customWidth="1"/>
    <col min="2105" max="2105" width="10" style="20" customWidth="1"/>
    <col min="2106" max="2106" width="8.5" style="20" customWidth="1"/>
    <col min="2107" max="2107" width="6.5" style="20" customWidth="1"/>
    <col min="2108" max="2108" width="6.296875" style="20" customWidth="1"/>
    <col min="2109" max="2112" width="6.5" style="20" customWidth="1"/>
    <col min="2113" max="2113" width="9.296875" style="20" customWidth="1"/>
    <col min="2114" max="2114" width="8.796875" style="20" bestFit="1" customWidth="1"/>
    <col min="2115" max="2115" width="21.19921875" style="20" bestFit="1" customWidth="1"/>
    <col min="2116" max="2116" width="9.296875" style="20" customWidth="1"/>
    <col min="2117" max="2304" width="9.296875" style="20"/>
    <col min="2305" max="2305" width="8.69921875" style="20" bestFit="1" customWidth="1"/>
    <col min="2306" max="2306" width="9" style="20" bestFit="1" customWidth="1"/>
    <col min="2307" max="2307" width="5.59765625" style="20" bestFit="1" customWidth="1"/>
    <col min="2308" max="2308" width="20.69921875" style="20" customWidth="1"/>
    <col min="2309" max="2309" width="22.5" style="20" customWidth="1"/>
    <col min="2310" max="2310" width="10.19921875" style="20" customWidth="1"/>
    <col min="2311" max="2311" width="13.296875" style="20" bestFit="1" customWidth="1"/>
    <col min="2312" max="2312" width="10.19921875" style="20" bestFit="1" customWidth="1"/>
    <col min="2313" max="2313" width="26.5" style="20" customWidth="1"/>
    <col min="2314" max="2314" width="7.09765625" style="20" bestFit="1" customWidth="1"/>
    <col min="2315" max="2315" width="16.19921875" style="20" bestFit="1" customWidth="1"/>
    <col min="2316" max="2316" width="9.09765625" style="20" bestFit="1" customWidth="1"/>
    <col min="2317" max="2318" width="7.296875" style="20" bestFit="1" customWidth="1"/>
    <col min="2319" max="2319" width="5.59765625" style="20" bestFit="1" customWidth="1"/>
    <col min="2320" max="2320" width="6.296875" style="20" bestFit="1" customWidth="1"/>
    <col min="2321" max="2321" width="8.19921875" style="20" customWidth="1"/>
    <col min="2322" max="2322" width="5.5" style="20" customWidth="1"/>
    <col min="2323" max="2323" width="19.296875" style="20" customWidth="1"/>
    <col min="2324" max="2324" width="5.296875" style="20" customWidth="1"/>
    <col min="2325" max="2325" width="7" style="20" bestFit="1" customWidth="1"/>
    <col min="2326" max="2326" width="34.09765625" style="20" bestFit="1" customWidth="1"/>
    <col min="2327" max="2327" width="9.296875" style="20" bestFit="1" customWidth="1"/>
    <col min="2328" max="2328" width="8" style="20" bestFit="1" customWidth="1"/>
    <col min="2329" max="2329" width="20.69921875" style="20" bestFit="1" customWidth="1"/>
    <col min="2330" max="2330" width="8.09765625" style="20" bestFit="1" customWidth="1"/>
    <col min="2331" max="2331" width="7.19921875" style="20" bestFit="1" customWidth="1"/>
    <col min="2332" max="2332" width="11.59765625" style="20" bestFit="1" customWidth="1"/>
    <col min="2333" max="2333" width="7.19921875" style="20" customWidth="1"/>
    <col min="2334" max="2334" width="9.09765625" style="20" customWidth="1"/>
    <col min="2335" max="2335" width="8.796875" style="20" customWidth="1"/>
    <col min="2336" max="2336" width="9" style="20" customWidth="1"/>
    <col min="2337" max="2337" width="9.09765625" style="20" customWidth="1"/>
    <col min="2338" max="2338" width="5" style="20" customWidth="1"/>
    <col min="2339" max="2340" width="9.09765625" style="20" customWidth="1"/>
    <col min="2341" max="2341" width="22.5" style="20" customWidth="1"/>
    <col min="2342" max="2342" width="7.296875" style="20" customWidth="1"/>
    <col min="2343" max="2344" width="8.5" style="20" customWidth="1"/>
    <col min="2345" max="2345" width="16.59765625" style="20" customWidth="1"/>
    <col min="2346" max="2346" width="8.5" style="20" customWidth="1"/>
    <col min="2347" max="2347" width="3.796875" style="20" customWidth="1"/>
    <col min="2348" max="2348" width="3" style="20" customWidth="1"/>
    <col min="2349" max="2349" width="9.69921875" style="20" customWidth="1"/>
    <col min="2350" max="2350" width="6.296875" style="20" customWidth="1"/>
    <col min="2351" max="2351" width="7.796875" style="20" customWidth="1"/>
    <col min="2352" max="2352" width="8.19921875" style="20" customWidth="1"/>
    <col min="2353" max="2353" width="8.796875" style="20" customWidth="1"/>
    <col min="2354" max="2354" width="9.296875" style="20" customWidth="1"/>
    <col min="2355" max="2355" width="25.296875" style="20" bestFit="1" customWidth="1"/>
    <col min="2356" max="2356" width="6.69921875" style="20" customWidth="1"/>
    <col min="2357" max="2357" width="9.09765625" style="20" customWidth="1"/>
    <col min="2358" max="2358" width="9.296875" style="20" customWidth="1"/>
    <col min="2359" max="2359" width="7.796875" style="20" customWidth="1"/>
    <col min="2360" max="2360" width="35.296875" style="20" bestFit="1" customWidth="1"/>
    <col min="2361" max="2361" width="10" style="20" customWidth="1"/>
    <col min="2362" max="2362" width="8.5" style="20" customWidth="1"/>
    <col min="2363" max="2363" width="6.5" style="20" customWidth="1"/>
    <col min="2364" max="2364" width="6.296875" style="20" customWidth="1"/>
    <col min="2365" max="2368" width="6.5" style="20" customWidth="1"/>
    <col min="2369" max="2369" width="9.296875" style="20" customWidth="1"/>
    <col min="2370" max="2370" width="8.796875" style="20" bestFit="1" customWidth="1"/>
    <col min="2371" max="2371" width="21.19921875" style="20" bestFit="1" customWidth="1"/>
    <col min="2372" max="2372" width="9.296875" style="20" customWidth="1"/>
    <col min="2373" max="2560" width="9.296875" style="20"/>
    <col min="2561" max="2561" width="8.69921875" style="20" bestFit="1" customWidth="1"/>
    <col min="2562" max="2562" width="9" style="20" bestFit="1" customWidth="1"/>
    <col min="2563" max="2563" width="5.59765625" style="20" bestFit="1" customWidth="1"/>
    <col min="2564" max="2564" width="20.69921875" style="20" customWidth="1"/>
    <col min="2565" max="2565" width="22.5" style="20" customWidth="1"/>
    <col min="2566" max="2566" width="10.19921875" style="20" customWidth="1"/>
    <col min="2567" max="2567" width="13.296875" style="20" bestFit="1" customWidth="1"/>
    <col min="2568" max="2568" width="10.19921875" style="20" bestFit="1" customWidth="1"/>
    <col min="2569" max="2569" width="26.5" style="20" customWidth="1"/>
    <col min="2570" max="2570" width="7.09765625" style="20" bestFit="1" customWidth="1"/>
    <col min="2571" max="2571" width="16.19921875" style="20" bestFit="1" customWidth="1"/>
    <col min="2572" max="2572" width="9.09765625" style="20" bestFit="1" customWidth="1"/>
    <col min="2573" max="2574" width="7.296875" style="20" bestFit="1" customWidth="1"/>
    <col min="2575" max="2575" width="5.59765625" style="20" bestFit="1" customWidth="1"/>
    <col min="2576" max="2576" width="6.296875" style="20" bestFit="1" customWidth="1"/>
    <col min="2577" max="2577" width="8.19921875" style="20" customWidth="1"/>
    <col min="2578" max="2578" width="5.5" style="20" customWidth="1"/>
    <col min="2579" max="2579" width="19.296875" style="20" customWidth="1"/>
    <col min="2580" max="2580" width="5.296875" style="20" customWidth="1"/>
    <col min="2581" max="2581" width="7" style="20" bestFit="1" customWidth="1"/>
    <col min="2582" max="2582" width="34.09765625" style="20" bestFit="1" customWidth="1"/>
    <col min="2583" max="2583" width="9.296875" style="20" bestFit="1" customWidth="1"/>
    <col min="2584" max="2584" width="8" style="20" bestFit="1" customWidth="1"/>
    <col min="2585" max="2585" width="20.69921875" style="20" bestFit="1" customWidth="1"/>
    <col min="2586" max="2586" width="8.09765625" style="20" bestFit="1" customWidth="1"/>
    <col min="2587" max="2587" width="7.19921875" style="20" bestFit="1" customWidth="1"/>
    <col min="2588" max="2588" width="11.59765625" style="20" bestFit="1" customWidth="1"/>
    <col min="2589" max="2589" width="7.19921875" style="20" customWidth="1"/>
    <col min="2590" max="2590" width="9.09765625" style="20" customWidth="1"/>
    <col min="2591" max="2591" width="8.796875" style="20" customWidth="1"/>
    <col min="2592" max="2592" width="9" style="20" customWidth="1"/>
    <col min="2593" max="2593" width="9.09765625" style="20" customWidth="1"/>
    <col min="2594" max="2594" width="5" style="20" customWidth="1"/>
    <col min="2595" max="2596" width="9.09765625" style="20" customWidth="1"/>
    <col min="2597" max="2597" width="22.5" style="20" customWidth="1"/>
    <col min="2598" max="2598" width="7.296875" style="20" customWidth="1"/>
    <col min="2599" max="2600" width="8.5" style="20" customWidth="1"/>
    <col min="2601" max="2601" width="16.59765625" style="20" customWidth="1"/>
    <col min="2602" max="2602" width="8.5" style="20" customWidth="1"/>
    <col min="2603" max="2603" width="3.796875" style="20" customWidth="1"/>
    <col min="2604" max="2604" width="3" style="20" customWidth="1"/>
    <col min="2605" max="2605" width="9.69921875" style="20" customWidth="1"/>
    <col min="2606" max="2606" width="6.296875" style="20" customWidth="1"/>
    <col min="2607" max="2607" width="7.796875" style="20" customWidth="1"/>
    <col min="2608" max="2608" width="8.19921875" style="20" customWidth="1"/>
    <col min="2609" max="2609" width="8.796875" style="20" customWidth="1"/>
    <col min="2610" max="2610" width="9.296875" style="20" customWidth="1"/>
    <col min="2611" max="2611" width="25.296875" style="20" bestFit="1" customWidth="1"/>
    <col min="2612" max="2612" width="6.69921875" style="20" customWidth="1"/>
    <col min="2613" max="2613" width="9.09765625" style="20" customWidth="1"/>
    <col min="2614" max="2614" width="9.296875" style="20" customWidth="1"/>
    <col min="2615" max="2615" width="7.796875" style="20" customWidth="1"/>
    <col min="2616" max="2616" width="35.296875" style="20" bestFit="1" customWidth="1"/>
    <col min="2617" max="2617" width="10" style="20" customWidth="1"/>
    <col min="2618" max="2618" width="8.5" style="20" customWidth="1"/>
    <col min="2619" max="2619" width="6.5" style="20" customWidth="1"/>
    <col min="2620" max="2620" width="6.296875" style="20" customWidth="1"/>
    <col min="2621" max="2624" width="6.5" style="20" customWidth="1"/>
    <col min="2625" max="2625" width="9.296875" style="20" customWidth="1"/>
    <col min="2626" max="2626" width="8.796875" style="20" bestFit="1" customWidth="1"/>
    <col min="2627" max="2627" width="21.19921875" style="20" bestFit="1" customWidth="1"/>
    <col min="2628" max="2628" width="9.296875" style="20" customWidth="1"/>
    <col min="2629" max="2816" width="9.296875" style="20"/>
    <col min="2817" max="2817" width="8.69921875" style="20" bestFit="1" customWidth="1"/>
    <col min="2818" max="2818" width="9" style="20" bestFit="1" customWidth="1"/>
    <col min="2819" max="2819" width="5.59765625" style="20" bestFit="1" customWidth="1"/>
    <col min="2820" max="2820" width="20.69921875" style="20" customWidth="1"/>
    <col min="2821" max="2821" width="22.5" style="20" customWidth="1"/>
    <col min="2822" max="2822" width="10.19921875" style="20" customWidth="1"/>
    <col min="2823" max="2823" width="13.296875" style="20" bestFit="1" customWidth="1"/>
    <col min="2824" max="2824" width="10.19921875" style="20" bestFit="1" customWidth="1"/>
    <col min="2825" max="2825" width="26.5" style="20" customWidth="1"/>
    <col min="2826" max="2826" width="7.09765625" style="20" bestFit="1" customWidth="1"/>
    <col min="2827" max="2827" width="16.19921875" style="20" bestFit="1" customWidth="1"/>
    <col min="2828" max="2828" width="9.09765625" style="20" bestFit="1" customWidth="1"/>
    <col min="2829" max="2830" width="7.296875" style="20" bestFit="1" customWidth="1"/>
    <col min="2831" max="2831" width="5.59765625" style="20" bestFit="1" customWidth="1"/>
    <col min="2832" max="2832" width="6.296875" style="20" bestFit="1" customWidth="1"/>
    <col min="2833" max="2833" width="8.19921875" style="20" customWidth="1"/>
    <col min="2834" max="2834" width="5.5" style="20" customWidth="1"/>
    <col min="2835" max="2835" width="19.296875" style="20" customWidth="1"/>
    <col min="2836" max="2836" width="5.296875" style="20" customWidth="1"/>
    <col min="2837" max="2837" width="7" style="20" bestFit="1" customWidth="1"/>
    <col min="2838" max="2838" width="34.09765625" style="20" bestFit="1" customWidth="1"/>
    <col min="2839" max="2839" width="9.296875" style="20" bestFit="1" customWidth="1"/>
    <col min="2840" max="2840" width="8" style="20" bestFit="1" customWidth="1"/>
    <col min="2841" max="2841" width="20.69921875" style="20" bestFit="1" customWidth="1"/>
    <col min="2842" max="2842" width="8.09765625" style="20" bestFit="1" customWidth="1"/>
    <col min="2843" max="2843" width="7.19921875" style="20" bestFit="1" customWidth="1"/>
    <col min="2844" max="2844" width="11.59765625" style="20" bestFit="1" customWidth="1"/>
    <col min="2845" max="2845" width="7.19921875" style="20" customWidth="1"/>
    <col min="2846" max="2846" width="9.09765625" style="20" customWidth="1"/>
    <col min="2847" max="2847" width="8.796875" style="20" customWidth="1"/>
    <col min="2848" max="2848" width="9" style="20" customWidth="1"/>
    <col min="2849" max="2849" width="9.09765625" style="20" customWidth="1"/>
    <col min="2850" max="2850" width="5" style="20" customWidth="1"/>
    <col min="2851" max="2852" width="9.09765625" style="20" customWidth="1"/>
    <col min="2853" max="2853" width="22.5" style="20" customWidth="1"/>
    <col min="2854" max="2854" width="7.296875" style="20" customWidth="1"/>
    <col min="2855" max="2856" width="8.5" style="20" customWidth="1"/>
    <col min="2857" max="2857" width="16.59765625" style="20" customWidth="1"/>
    <col min="2858" max="2858" width="8.5" style="20" customWidth="1"/>
    <col min="2859" max="2859" width="3.796875" style="20" customWidth="1"/>
    <col min="2860" max="2860" width="3" style="20" customWidth="1"/>
    <col min="2861" max="2861" width="9.69921875" style="20" customWidth="1"/>
    <col min="2862" max="2862" width="6.296875" style="20" customWidth="1"/>
    <col min="2863" max="2863" width="7.796875" style="20" customWidth="1"/>
    <col min="2864" max="2864" width="8.19921875" style="20" customWidth="1"/>
    <col min="2865" max="2865" width="8.796875" style="20" customWidth="1"/>
    <col min="2866" max="2866" width="9.296875" style="20" customWidth="1"/>
    <col min="2867" max="2867" width="25.296875" style="20" bestFit="1" customWidth="1"/>
    <col min="2868" max="2868" width="6.69921875" style="20" customWidth="1"/>
    <col min="2869" max="2869" width="9.09765625" style="20" customWidth="1"/>
    <col min="2870" max="2870" width="9.296875" style="20" customWidth="1"/>
    <col min="2871" max="2871" width="7.796875" style="20" customWidth="1"/>
    <col min="2872" max="2872" width="35.296875" style="20" bestFit="1" customWidth="1"/>
    <col min="2873" max="2873" width="10" style="20" customWidth="1"/>
    <col min="2874" max="2874" width="8.5" style="20" customWidth="1"/>
    <col min="2875" max="2875" width="6.5" style="20" customWidth="1"/>
    <col min="2876" max="2876" width="6.296875" style="20" customWidth="1"/>
    <col min="2877" max="2880" width="6.5" style="20" customWidth="1"/>
    <col min="2881" max="2881" width="9.296875" style="20" customWidth="1"/>
    <col min="2882" max="2882" width="8.796875" style="20" bestFit="1" customWidth="1"/>
    <col min="2883" max="2883" width="21.19921875" style="20" bestFit="1" customWidth="1"/>
    <col min="2884" max="2884" width="9.296875" style="20" customWidth="1"/>
    <col min="2885" max="3072" width="9.296875" style="20"/>
    <col min="3073" max="3073" width="8.69921875" style="20" bestFit="1" customWidth="1"/>
    <col min="3074" max="3074" width="9" style="20" bestFit="1" customWidth="1"/>
    <col min="3075" max="3075" width="5.59765625" style="20" bestFit="1" customWidth="1"/>
    <col min="3076" max="3076" width="20.69921875" style="20" customWidth="1"/>
    <col min="3077" max="3077" width="22.5" style="20" customWidth="1"/>
    <col min="3078" max="3078" width="10.19921875" style="20" customWidth="1"/>
    <col min="3079" max="3079" width="13.296875" style="20" bestFit="1" customWidth="1"/>
    <col min="3080" max="3080" width="10.19921875" style="20" bestFit="1" customWidth="1"/>
    <col min="3081" max="3081" width="26.5" style="20" customWidth="1"/>
    <col min="3082" max="3082" width="7.09765625" style="20" bestFit="1" customWidth="1"/>
    <col min="3083" max="3083" width="16.19921875" style="20" bestFit="1" customWidth="1"/>
    <col min="3084" max="3084" width="9.09765625" style="20" bestFit="1" customWidth="1"/>
    <col min="3085" max="3086" width="7.296875" style="20" bestFit="1" customWidth="1"/>
    <col min="3087" max="3087" width="5.59765625" style="20" bestFit="1" customWidth="1"/>
    <col min="3088" max="3088" width="6.296875" style="20" bestFit="1" customWidth="1"/>
    <col min="3089" max="3089" width="8.19921875" style="20" customWidth="1"/>
    <col min="3090" max="3090" width="5.5" style="20" customWidth="1"/>
    <col min="3091" max="3091" width="19.296875" style="20" customWidth="1"/>
    <col min="3092" max="3092" width="5.296875" style="20" customWidth="1"/>
    <col min="3093" max="3093" width="7" style="20" bestFit="1" customWidth="1"/>
    <col min="3094" max="3094" width="34.09765625" style="20" bestFit="1" customWidth="1"/>
    <col min="3095" max="3095" width="9.296875" style="20" bestFit="1" customWidth="1"/>
    <col min="3096" max="3096" width="8" style="20" bestFit="1" customWidth="1"/>
    <col min="3097" max="3097" width="20.69921875" style="20" bestFit="1" customWidth="1"/>
    <col min="3098" max="3098" width="8.09765625" style="20" bestFit="1" customWidth="1"/>
    <col min="3099" max="3099" width="7.19921875" style="20" bestFit="1" customWidth="1"/>
    <col min="3100" max="3100" width="11.59765625" style="20" bestFit="1" customWidth="1"/>
    <col min="3101" max="3101" width="7.19921875" style="20" customWidth="1"/>
    <col min="3102" max="3102" width="9.09765625" style="20" customWidth="1"/>
    <col min="3103" max="3103" width="8.796875" style="20" customWidth="1"/>
    <col min="3104" max="3104" width="9" style="20" customWidth="1"/>
    <col min="3105" max="3105" width="9.09765625" style="20" customWidth="1"/>
    <col min="3106" max="3106" width="5" style="20" customWidth="1"/>
    <col min="3107" max="3108" width="9.09765625" style="20" customWidth="1"/>
    <col min="3109" max="3109" width="22.5" style="20" customWidth="1"/>
    <col min="3110" max="3110" width="7.296875" style="20" customWidth="1"/>
    <col min="3111" max="3112" width="8.5" style="20" customWidth="1"/>
    <col min="3113" max="3113" width="16.59765625" style="20" customWidth="1"/>
    <col min="3114" max="3114" width="8.5" style="20" customWidth="1"/>
    <col min="3115" max="3115" width="3.796875" style="20" customWidth="1"/>
    <col min="3116" max="3116" width="3" style="20" customWidth="1"/>
    <col min="3117" max="3117" width="9.69921875" style="20" customWidth="1"/>
    <col min="3118" max="3118" width="6.296875" style="20" customWidth="1"/>
    <col min="3119" max="3119" width="7.796875" style="20" customWidth="1"/>
    <col min="3120" max="3120" width="8.19921875" style="20" customWidth="1"/>
    <col min="3121" max="3121" width="8.796875" style="20" customWidth="1"/>
    <col min="3122" max="3122" width="9.296875" style="20" customWidth="1"/>
    <col min="3123" max="3123" width="25.296875" style="20" bestFit="1" customWidth="1"/>
    <col min="3124" max="3124" width="6.69921875" style="20" customWidth="1"/>
    <col min="3125" max="3125" width="9.09765625" style="20" customWidth="1"/>
    <col min="3126" max="3126" width="9.296875" style="20" customWidth="1"/>
    <col min="3127" max="3127" width="7.796875" style="20" customWidth="1"/>
    <col min="3128" max="3128" width="35.296875" style="20" bestFit="1" customWidth="1"/>
    <col min="3129" max="3129" width="10" style="20" customWidth="1"/>
    <col min="3130" max="3130" width="8.5" style="20" customWidth="1"/>
    <col min="3131" max="3131" width="6.5" style="20" customWidth="1"/>
    <col min="3132" max="3132" width="6.296875" style="20" customWidth="1"/>
    <col min="3133" max="3136" width="6.5" style="20" customWidth="1"/>
    <col min="3137" max="3137" width="9.296875" style="20" customWidth="1"/>
    <col min="3138" max="3138" width="8.796875" style="20" bestFit="1" customWidth="1"/>
    <col min="3139" max="3139" width="21.19921875" style="20" bestFit="1" customWidth="1"/>
    <col min="3140" max="3140" width="9.296875" style="20" customWidth="1"/>
    <col min="3141" max="3328" width="9.296875" style="20"/>
    <col min="3329" max="3329" width="8.69921875" style="20" bestFit="1" customWidth="1"/>
    <col min="3330" max="3330" width="9" style="20" bestFit="1" customWidth="1"/>
    <col min="3331" max="3331" width="5.59765625" style="20" bestFit="1" customWidth="1"/>
    <col min="3332" max="3332" width="20.69921875" style="20" customWidth="1"/>
    <col min="3333" max="3333" width="22.5" style="20" customWidth="1"/>
    <col min="3334" max="3334" width="10.19921875" style="20" customWidth="1"/>
    <col min="3335" max="3335" width="13.296875" style="20" bestFit="1" customWidth="1"/>
    <col min="3336" max="3336" width="10.19921875" style="20" bestFit="1" customWidth="1"/>
    <col min="3337" max="3337" width="26.5" style="20" customWidth="1"/>
    <col min="3338" max="3338" width="7.09765625" style="20" bestFit="1" customWidth="1"/>
    <col min="3339" max="3339" width="16.19921875" style="20" bestFit="1" customWidth="1"/>
    <col min="3340" max="3340" width="9.09765625" style="20" bestFit="1" customWidth="1"/>
    <col min="3341" max="3342" width="7.296875" style="20" bestFit="1" customWidth="1"/>
    <col min="3343" max="3343" width="5.59765625" style="20" bestFit="1" customWidth="1"/>
    <col min="3344" max="3344" width="6.296875" style="20" bestFit="1" customWidth="1"/>
    <col min="3345" max="3345" width="8.19921875" style="20" customWidth="1"/>
    <col min="3346" max="3346" width="5.5" style="20" customWidth="1"/>
    <col min="3347" max="3347" width="19.296875" style="20" customWidth="1"/>
    <col min="3348" max="3348" width="5.296875" style="20" customWidth="1"/>
    <col min="3349" max="3349" width="7" style="20" bestFit="1" customWidth="1"/>
    <col min="3350" max="3350" width="34.09765625" style="20" bestFit="1" customWidth="1"/>
    <col min="3351" max="3351" width="9.296875" style="20" bestFit="1" customWidth="1"/>
    <col min="3352" max="3352" width="8" style="20" bestFit="1" customWidth="1"/>
    <col min="3353" max="3353" width="20.69921875" style="20" bestFit="1" customWidth="1"/>
    <col min="3354" max="3354" width="8.09765625" style="20" bestFit="1" customWidth="1"/>
    <col min="3355" max="3355" width="7.19921875" style="20" bestFit="1" customWidth="1"/>
    <col min="3356" max="3356" width="11.59765625" style="20" bestFit="1" customWidth="1"/>
    <col min="3357" max="3357" width="7.19921875" style="20" customWidth="1"/>
    <col min="3358" max="3358" width="9.09765625" style="20" customWidth="1"/>
    <col min="3359" max="3359" width="8.796875" style="20" customWidth="1"/>
    <col min="3360" max="3360" width="9" style="20" customWidth="1"/>
    <col min="3361" max="3361" width="9.09765625" style="20" customWidth="1"/>
    <col min="3362" max="3362" width="5" style="20" customWidth="1"/>
    <col min="3363" max="3364" width="9.09765625" style="20" customWidth="1"/>
    <col min="3365" max="3365" width="22.5" style="20" customWidth="1"/>
    <col min="3366" max="3366" width="7.296875" style="20" customWidth="1"/>
    <col min="3367" max="3368" width="8.5" style="20" customWidth="1"/>
    <col min="3369" max="3369" width="16.59765625" style="20" customWidth="1"/>
    <col min="3370" max="3370" width="8.5" style="20" customWidth="1"/>
    <col min="3371" max="3371" width="3.796875" style="20" customWidth="1"/>
    <col min="3372" max="3372" width="3" style="20" customWidth="1"/>
    <col min="3373" max="3373" width="9.69921875" style="20" customWidth="1"/>
    <col min="3374" max="3374" width="6.296875" style="20" customWidth="1"/>
    <col min="3375" max="3375" width="7.796875" style="20" customWidth="1"/>
    <col min="3376" max="3376" width="8.19921875" style="20" customWidth="1"/>
    <col min="3377" max="3377" width="8.796875" style="20" customWidth="1"/>
    <col min="3378" max="3378" width="9.296875" style="20" customWidth="1"/>
    <col min="3379" max="3379" width="25.296875" style="20" bestFit="1" customWidth="1"/>
    <col min="3380" max="3380" width="6.69921875" style="20" customWidth="1"/>
    <col min="3381" max="3381" width="9.09765625" style="20" customWidth="1"/>
    <col min="3382" max="3382" width="9.296875" style="20" customWidth="1"/>
    <col min="3383" max="3383" width="7.796875" style="20" customWidth="1"/>
    <col min="3384" max="3384" width="35.296875" style="20" bestFit="1" customWidth="1"/>
    <col min="3385" max="3385" width="10" style="20" customWidth="1"/>
    <col min="3386" max="3386" width="8.5" style="20" customWidth="1"/>
    <col min="3387" max="3387" width="6.5" style="20" customWidth="1"/>
    <col min="3388" max="3388" width="6.296875" style="20" customWidth="1"/>
    <col min="3389" max="3392" width="6.5" style="20" customWidth="1"/>
    <col min="3393" max="3393" width="9.296875" style="20" customWidth="1"/>
    <col min="3394" max="3394" width="8.796875" style="20" bestFit="1" customWidth="1"/>
    <col min="3395" max="3395" width="21.19921875" style="20" bestFit="1" customWidth="1"/>
    <col min="3396" max="3396" width="9.296875" style="20" customWidth="1"/>
    <col min="3397" max="3584" width="9.296875" style="20"/>
    <col min="3585" max="3585" width="8.69921875" style="20" bestFit="1" customWidth="1"/>
    <col min="3586" max="3586" width="9" style="20" bestFit="1" customWidth="1"/>
    <col min="3587" max="3587" width="5.59765625" style="20" bestFit="1" customWidth="1"/>
    <col min="3588" max="3588" width="20.69921875" style="20" customWidth="1"/>
    <col min="3589" max="3589" width="22.5" style="20" customWidth="1"/>
    <col min="3590" max="3590" width="10.19921875" style="20" customWidth="1"/>
    <col min="3591" max="3591" width="13.296875" style="20" bestFit="1" customWidth="1"/>
    <col min="3592" max="3592" width="10.19921875" style="20" bestFit="1" customWidth="1"/>
    <col min="3593" max="3593" width="26.5" style="20" customWidth="1"/>
    <col min="3594" max="3594" width="7.09765625" style="20" bestFit="1" customWidth="1"/>
    <col min="3595" max="3595" width="16.19921875" style="20" bestFit="1" customWidth="1"/>
    <col min="3596" max="3596" width="9.09765625" style="20" bestFit="1" customWidth="1"/>
    <col min="3597" max="3598" width="7.296875" style="20" bestFit="1" customWidth="1"/>
    <col min="3599" max="3599" width="5.59765625" style="20" bestFit="1" customWidth="1"/>
    <col min="3600" max="3600" width="6.296875" style="20" bestFit="1" customWidth="1"/>
    <col min="3601" max="3601" width="8.19921875" style="20" customWidth="1"/>
    <col min="3602" max="3602" width="5.5" style="20" customWidth="1"/>
    <col min="3603" max="3603" width="19.296875" style="20" customWidth="1"/>
    <col min="3604" max="3604" width="5.296875" style="20" customWidth="1"/>
    <col min="3605" max="3605" width="7" style="20" bestFit="1" customWidth="1"/>
    <col min="3606" max="3606" width="34.09765625" style="20" bestFit="1" customWidth="1"/>
    <col min="3607" max="3607" width="9.296875" style="20" bestFit="1" customWidth="1"/>
    <col min="3608" max="3608" width="8" style="20" bestFit="1" customWidth="1"/>
    <col min="3609" max="3609" width="20.69921875" style="20" bestFit="1" customWidth="1"/>
    <col min="3610" max="3610" width="8.09765625" style="20" bestFit="1" customWidth="1"/>
    <col min="3611" max="3611" width="7.19921875" style="20" bestFit="1" customWidth="1"/>
    <col min="3612" max="3612" width="11.59765625" style="20" bestFit="1" customWidth="1"/>
    <col min="3613" max="3613" width="7.19921875" style="20" customWidth="1"/>
    <col min="3614" max="3614" width="9.09765625" style="20" customWidth="1"/>
    <col min="3615" max="3615" width="8.796875" style="20" customWidth="1"/>
    <col min="3616" max="3616" width="9" style="20" customWidth="1"/>
    <col min="3617" max="3617" width="9.09765625" style="20" customWidth="1"/>
    <col min="3618" max="3618" width="5" style="20" customWidth="1"/>
    <col min="3619" max="3620" width="9.09765625" style="20" customWidth="1"/>
    <col min="3621" max="3621" width="22.5" style="20" customWidth="1"/>
    <col min="3622" max="3622" width="7.296875" style="20" customWidth="1"/>
    <col min="3623" max="3624" width="8.5" style="20" customWidth="1"/>
    <col min="3625" max="3625" width="16.59765625" style="20" customWidth="1"/>
    <col min="3626" max="3626" width="8.5" style="20" customWidth="1"/>
    <col min="3627" max="3627" width="3.796875" style="20" customWidth="1"/>
    <col min="3628" max="3628" width="3" style="20" customWidth="1"/>
    <col min="3629" max="3629" width="9.69921875" style="20" customWidth="1"/>
    <col min="3630" max="3630" width="6.296875" style="20" customWidth="1"/>
    <col min="3631" max="3631" width="7.796875" style="20" customWidth="1"/>
    <col min="3632" max="3632" width="8.19921875" style="20" customWidth="1"/>
    <col min="3633" max="3633" width="8.796875" style="20" customWidth="1"/>
    <col min="3634" max="3634" width="9.296875" style="20" customWidth="1"/>
    <col min="3635" max="3635" width="25.296875" style="20" bestFit="1" customWidth="1"/>
    <col min="3636" max="3636" width="6.69921875" style="20" customWidth="1"/>
    <col min="3637" max="3637" width="9.09765625" style="20" customWidth="1"/>
    <col min="3638" max="3638" width="9.296875" style="20" customWidth="1"/>
    <col min="3639" max="3639" width="7.796875" style="20" customWidth="1"/>
    <col min="3640" max="3640" width="35.296875" style="20" bestFit="1" customWidth="1"/>
    <col min="3641" max="3641" width="10" style="20" customWidth="1"/>
    <col min="3642" max="3642" width="8.5" style="20" customWidth="1"/>
    <col min="3643" max="3643" width="6.5" style="20" customWidth="1"/>
    <col min="3644" max="3644" width="6.296875" style="20" customWidth="1"/>
    <col min="3645" max="3648" width="6.5" style="20" customWidth="1"/>
    <col min="3649" max="3649" width="9.296875" style="20" customWidth="1"/>
    <col min="3650" max="3650" width="8.796875" style="20" bestFit="1" customWidth="1"/>
    <col min="3651" max="3651" width="21.19921875" style="20" bestFit="1" customWidth="1"/>
    <col min="3652" max="3652" width="9.296875" style="20" customWidth="1"/>
    <col min="3653" max="3840" width="9.296875" style="20"/>
    <col min="3841" max="3841" width="8.69921875" style="20" bestFit="1" customWidth="1"/>
    <col min="3842" max="3842" width="9" style="20" bestFit="1" customWidth="1"/>
    <col min="3843" max="3843" width="5.59765625" style="20" bestFit="1" customWidth="1"/>
    <col min="3844" max="3844" width="20.69921875" style="20" customWidth="1"/>
    <col min="3845" max="3845" width="22.5" style="20" customWidth="1"/>
    <col min="3846" max="3846" width="10.19921875" style="20" customWidth="1"/>
    <col min="3847" max="3847" width="13.296875" style="20" bestFit="1" customWidth="1"/>
    <col min="3848" max="3848" width="10.19921875" style="20" bestFit="1" customWidth="1"/>
    <col min="3849" max="3849" width="26.5" style="20" customWidth="1"/>
    <col min="3850" max="3850" width="7.09765625" style="20" bestFit="1" customWidth="1"/>
    <col min="3851" max="3851" width="16.19921875" style="20" bestFit="1" customWidth="1"/>
    <col min="3852" max="3852" width="9.09765625" style="20" bestFit="1" customWidth="1"/>
    <col min="3853" max="3854" width="7.296875" style="20" bestFit="1" customWidth="1"/>
    <col min="3855" max="3855" width="5.59765625" style="20" bestFit="1" customWidth="1"/>
    <col min="3856" max="3856" width="6.296875" style="20" bestFit="1" customWidth="1"/>
    <col min="3857" max="3857" width="8.19921875" style="20" customWidth="1"/>
    <col min="3858" max="3858" width="5.5" style="20" customWidth="1"/>
    <col min="3859" max="3859" width="19.296875" style="20" customWidth="1"/>
    <col min="3860" max="3860" width="5.296875" style="20" customWidth="1"/>
    <col min="3861" max="3861" width="7" style="20" bestFit="1" customWidth="1"/>
    <col min="3862" max="3862" width="34.09765625" style="20" bestFit="1" customWidth="1"/>
    <col min="3863" max="3863" width="9.296875" style="20" bestFit="1" customWidth="1"/>
    <col min="3864" max="3864" width="8" style="20" bestFit="1" customWidth="1"/>
    <col min="3865" max="3865" width="20.69921875" style="20" bestFit="1" customWidth="1"/>
    <col min="3866" max="3866" width="8.09765625" style="20" bestFit="1" customWidth="1"/>
    <col min="3867" max="3867" width="7.19921875" style="20" bestFit="1" customWidth="1"/>
    <col min="3868" max="3868" width="11.59765625" style="20" bestFit="1" customWidth="1"/>
    <col min="3869" max="3869" width="7.19921875" style="20" customWidth="1"/>
    <col min="3870" max="3870" width="9.09765625" style="20" customWidth="1"/>
    <col min="3871" max="3871" width="8.796875" style="20" customWidth="1"/>
    <col min="3872" max="3872" width="9" style="20" customWidth="1"/>
    <col min="3873" max="3873" width="9.09765625" style="20" customWidth="1"/>
    <col min="3874" max="3874" width="5" style="20" customWidth="1"/>
    <col min="3875" max="3876" width="9.09765625" style="20" customWidth="1"/>
    <col min="3877" max="3877" width="22.5" style="20" customWidth="1"/>
    <col min="3878" max="3878" width="7.296875" style="20" customWidth="1"/>
    <col min="3879" max="3880" width="8.5" style="20" customWidth="1"/>
    <col min="3881" max="3881" width="16.59765625" style="20" customWidth="1"/>
    <col min="3882" max="3882" width="8.5" style="20" customWidth="1"/>
    <col min="3883" max="3883" width="3.796875" style="20" customWidth="1"/>
    <col min="3884" max="3884" width="3" style="20" customWidth="1"/>
    <col min="3885" max="3885" width="9.69921875" style="20" customWidth="1"/>
    <col min="3886" max="3886" width="6.296875" style="20" customWidth="1"/>
    <col min="3887" max="3887" width="7.796875" style="20" customWidth="1"/>
    <col min="3888" max="3888" width="8.19921875" style="20" customWidth="1"/>
    <col min="3889" max="3889" width="8.796875" style="20" customWidth="1"/>
    <col min="3890" max="3890" width="9.296875" style="20" customWidth="1"/>
    <col min="3891" max="3891" width="25.296875" style="20" bestFit="1" customWidth="1"/>
    <col min="3892" max="3892" width="6.69921875" style="20" customWidth="1"/>
    <col min="3893" max="3893" width="9.09765625" style="20" customWidth="1"/>
    <col min="3894" max="3894" width="9.296875" style="20" customWidth="1"/>
    <col min="3895" max="3895" width="7.796875" style="20" customWidth="1"/>
    <col min="3896" max="3896" width="35.296875" style="20" bestFit="1" customWidth="1"/>
    <col min="3897" max="3897" width="10" style="20" customWidth="1"/>
    <col min="3898" max="3898" width="8.5" style="20" customWidth="1"/>
    <col min="3899" max="3899" width="6.5" style="20" customWidth="1"/>
    <col min="3900" max="3900" width="6.296875" style="20" customWidth="1"/>
    <col min="3901" max="3904" width="6.5" style="20" customWidth="1"/>
    <col min="3905" max="3905" width="9.296875" style="20" customWidth="1"/>
    <col min="3906" max="3906" width="8.796875" style="20" bestFit="1" customWidth="1"/>
    <col min="3907" max="3907" width="21.19921875" style="20" bestFit="1" customWidth="1"/>
    <col min="3908" max="3908" width="9.296875" style="20" customWidth="1"/>
    <col min="3909" max="4096" width="9.296875" style="20"/>
    <col min="4097" max="4097" width="8.69921875" style="20" bestFit="1" customWidth="1"/>
    <col min="4098" max="4098" width="9" style="20" bestFit="1" customWidth="1"/>
    <col min="4099" max="4099" width="5.59765625" style="20" bestFit="1" customWidth="1"/>
    <col min="4100" max="4100" width="20.69921875" style="20" customWidth="1"/>
    <col min="4101" max="4101" width="22.5" style="20" customWidth="1"/>
    <col min="4102" max="4102" width="10.19921875" style="20" customWidth="1"/>
    <col min="4103" max="4103" width="13.296875" style="20" bestFit="1" customWidth="1"/>
    <col min="4104" max="4104" width="10.19921875" style="20" bestFit="1" customWidth="1"/>
    <col min="4105" max="4105" width="26.5" style="20" customWidth="1"/>
    <col min="4106" max="4106" width="7.09765625" style="20" bestFit="1" customWidth="1"/>
    <col min="4107" max="4107" width="16.19921875" style="20" bestFit="1" customWidth="1"/>
    <col min="4108" max="4108" width="9.09765625" style="20" bestFit="1" customWidth="1"/>
    <col min="4109" max="4110" width="7.296875" style="20" bestFit="1" customWidth="1"/>
    <col min="4111" max="4111" width="5.59765625" style="20" bestFit="1" customWidth="1"/>
    <col min="4112" max="4112" width="6.296875" style="20" bestFit="1" customWidth="1"/>
    <col min="4113" max="4113" width="8.19921875" style="20" customWidth="1"/>
    <col min="4114" max="4114" width="5.5" style="20" customWidth="1"/>
    <col min="4115" max="4115" width="19.296875" style="20" customWidth="1"/>
    <col min="4116" max="4116" width="5.296875" style="20" customWidth="1"/>
    <col min="4117" max="4117" width="7" style="20" bestFit="1" customWidth="1"/>
    <col min="4118" max="4118" width="34.09765625" style="20" bestFit="1" customWidth="1"/>
    <col min="4119" max="4119" width="9.296875" style="20" bestFit="1" customWidth="1"/>
    <col min="4120" max="4120" width="8" style="20" bestFit="1" customWidth="1"/>
    <col min="4121" max="4121" width="20.69921875" style="20" bestFit="1" customWidth="1"/>
    <col min="4122" max="4122" width="8.09765625" style="20" bestFit="1" customWidth="1"/>
    <col min="4123" max="4123" width="7.19921875" style="20" bestFit="1" customWidth="1"/>
    <col min="4124" max="4124" width="11.59765625" style="20" bestFit="1" customWidth="1"/>
    <col min="4125" max="4125" width="7.19921875" style="20" customWidth="1"/>
    <col min="4126" max="4126" width="9.09765625" style="20" customWidth="1"/>
    <col min="4127" max="4127" width="8.796875" style="20" customWidth="1"/>
    <col min="4128" max="4128" width="9" style="20" customWidth="1"/>
    <col min="4129" max="4129" width="9.09765625" style="20" customWidth="1"/>
    <col min="4130" max="4130" width="5" style="20" customWidth="1"/>
    <col min="4131" max="4132" width="9.09765625" style="20" customWidth="1"/>
    <col min="4133" max="4133" width="22.5" style="20" customWidth="1"/>
    <col min="4134" max="4134" width="7.296875" style="20" customWidth="1"/>
    <col min="4135" max="4136" width="8.5" style="20" customWidth="1"/>
    <col min="4137" max="4137" width="16.59765625" style="20" customWidth="1"/>
    <col min="4138" max="4138" width="8.5" style="20" customWidth="1"/>
    <col min="4139" max="4139" width="3.796875" style="20" customWidth="1"/>
    <col min="4140" max="4140" width="3" style="20" customWidth="1"/>
    <col min="4141" max="4141" width="9.69921875" style="20" customWidth="1"/>
    <col min="4142" max="4142" width="6.296875" style="20" customWidth="1"/>
    <col min="4143" max="4143" width="7.796875" style="20" customWidth="1"/>
    <col min="4144" max="4144" width="8.19921875" style="20" customWidth="1"/>
    <col min="4145" max="4145" width="8.796875" style="20" customWidth="1"/>
    <col min="4146" max="4146" width="9.296875" style="20" customWidth="1"/>
    <col min="4147" max="4147" width="25.296875" style="20" bestFit="1" customWidth="1"/>
    <col min="4148" max="4148" width="6.69921875" style="20" customWidth="1"/>
    <col min="4149" max="4149" width="9.09765625" style="20" customWidth="1"/>
    <col min="4150" max="4150" width="9.296875" style="20" customWidth="1"/>
    <col min="4151" max="4151" width="7.796875" style="20" customWidth="1"/>
    <col min="4152" max="4152" width="35.296875" style="20" bestFit="1" customWidth="1"/>
    <col min="4153" max="4153" width="10" style="20" customWidth="1"/>
    <col min="4154" max="4154" width="8.5" style="20" customWidth="1"/>
    <col min="4155" max="4155" width="6.5" style="20" customWidth="1"/>
    <col min="4156" max="4156" width="6.296875" style="20" customWidth="1"/>
    <col min="4157" max="4160" width="6.5" style="20" customWidth="1"/>
    <col min="4161" max="4161" width="9.296875" style="20" customWidth="1"/>
    <col min="4162" max="4162" width="8.796875" style="20" bestFit="1" customWidth="1"/>
    <col min="4163" max="4163" width="21.19921875" style="20" bestFit="1" customWidth="1"/>
    <col min="4164" max="4164" width="9.296875" style="20" customWidth="1"/>
    <col min="4165" max="4352" width="9.296875" style="20"/>
    <col min="4353" max="4353" width="8.69921875" style="20" bestFit="1" customWidth="1"/>
    <col min="4354" max="4354" width="9" style="20" bestFit="1" customWidth="1"/>
    <col min="4355" max="4355" width="5.59765625" style="20" bestFit="1" customWidth="1"/>
    <col min="4356" max="4356" width="20.69921875" style="20" customWidth="1"/>
    <col min="4357" max="4357" width="22.5" style="20" customWidth="1"/>
    <col min="4358" max="4358" width="10.19921875" style="20" customWidth="1"/>
    <col min="4359" max="4359" width="13.296875" style="20" bestFit="1" customWidth="1"/>
    <col min="4360" max="4360" width="10.19921875" style="20" bestFit="1" customWidth="1"/>
    <col min="4361" max="4361" width="26.5" style="20" customWidth="1"/>
    <col min="4362" max="4362" width="7.09765625" style="20" bestFit="1" customWidth="1"/>
    <col min="4363" max="4363" width="16.19921875" style="20" bestFit="1" customWidth="1"/>
    <col min="4364" max="4364" width="9.09765625" style="20" bestFit="1" customWidth="1"/>
    <col min="4365" max="4366" width="7.296875" style="20" bestFit="1" customWidth="1"/>
    <col min="4367" max="4367" width="5.59765625" style="20" bestFit="1" customWidth="1"/>
    <col min="4368" max="4368" width="6.296875" style="20" bestFit="1" customWidth="1"/>
    <col min="4369" max="4369" width="8.19921875" style="20" customWidth="1"/>
    <col min="4370" max="4370" width="5.5" style="20" customWidth="1"/>
    <col min="4371" max="4371" width="19.296875" style="20" customWidth="1"/>
    <col min="4372" max="4372" width="5.296875" style="20" customWidth="1"/>
    <col min="4373" max="4373" width="7" style="20" bestFit="1" customWidth="1"/>
    <col min="4374" max="4374" width="34.09765625" style="20" bestFit="1" customWidth="1"/>
    <col min="4375" max="4375" width="9.296875" style="20" bestFit="1" customWidth="1"/>
    <col min="4376" max="4376" width="8" style="20" bestFit="1" customWidth="1"/>
    <col min="4377" max="4377" width="20.69921875" style="20" bestFit="1" customWidth="1"/>
    <col min="4378" max="4378" width="8.09765625" style="20" bestFit="1" customWidth="1"/>
    <col min="4379" max="4379" width="7.19921875" style="20" bestFit="1" customWidth="1"/>
    <col min="4380" max="4380" width="11.59765625" style="20" bestFit="1" customWidth="1"/>
    <col min="4381" max="4381" width="7.19921875" style="20" customWidth="1"/>
    <col min="4382" max="4382" width="9.09765625" style="20" customWidth="1"/>
    <col min="4383" max="4383" width="8.796875" style="20" customWidth="1"/>
    <col min="4384" max="4384" width="9" style="20" customWidth="1"/>
    <col min="4385" max="4385" width="9.09765625" style="20" customWidth="1"/>
    <col min="4386" max="4386" width="5" style="20" customWidth="1"/>
    <col min="4387" max="4388" width="9.09765625" style="20" customWidth="1"/>
    <col min="4389" max="4389" width="22.5" style="20" customWidth="1"/>
    <col min="4390" max="4390" width="7.296875" style="20" customWidth="1"/>
    <col min="4391" max="4392" width="8.5" style="20" customWidth="1"/>
    <col min="4393" max="4393" width="16.59765625" style="20" customWidth="1"/>
    <col min="4394" max="4394" width="8.5" style="20" customWidth="1"/>
    <col min="4395" max="4395" width="3.796875" style="20" customWidth="1"/>
    <col min="4396" max="4396" width="3" style="20" customWidth="1"/>
    <col min="4397" max="4397" width="9.69921875" style="20" customWidth="1"/>
    <col min="4398" max="4398" width="6.296875" style="20" customWidth="1"/>
    <col min="4399" max="4399" width="7.796875" style="20" customWidth="1"/>
    <col min="4400" max="4400" width="8.19921875" style="20" customWidth="1"/>
    <col min="4401" max="4401" width="8.796875" style="20" customWidth="1"/>
    <col min="4402" max="4402" width="9.296875" style="20" customWidth="1"/>
    <col min="4403" max="4403" width="25.296875" style="20" bestFit="1" customWidth="1"/>
    <col min="4404" max="4404" width="6.69921875" style="20" customWidth="1"/>
    <col min="4405" max="4405" width="9.09765625" style="20" customWidth="1"/>
    <col min="4406" max="4406" width="9.296875" style="20" customWidth="1"/>
    <col min="4407" max="4407" width="7.796875" style="20" customWidth="1"/>
    <col min="4408" max="4408" width="35.296875" style="20" bestFit="1" customWidth="1"/>
    <col min="4409" max="4409" width="10" style="20" customWidth="1"/>
    <col min="4410" max="4410" width="8.5" style="20" customWidth="1"/>
    <col min="4411" max="4411" width="6.5" style="20" customWidth="1"/>
    <col min="4412" max="4412" width="6.296875" style="20" customWidth="1"/>
    <col min="4413" max="4416" width="6.5" style="20" customWidth="1"/>
    <col min="4417" max="4417" width="9.296875" style="20" customWidth="1"/>
    <col min="4418" max="4418" width="8.796875" style="20" bestFit="1" customWidth="1"/>
    <col min="4419" max="4419" width="21.19921875" style="20" bestFit="1" customWidth="1"/>
    <col min="4420" max="4420" width="9.296875" style="20" customWidth="1"/>
    <col min="4421" max="4608" width="9.296875" style="20"/>
    <col min="4609" max="4609" width="8.69921875" style="20" bestFit="1" customWidth="1"/>
    <col min="4610" max="4610" width="9" style="20" bestFit="1" customWidth="1"/>
    <col min="4611" max="4611" width="5.59765625" style="20" bestFit="1" customWidth="1"/>
    <col min="4612" max="4612" width="20.69921875" style="20" customWidth="1"/>
    <col min="4613" max="4613" width="22.5" style="20" customWidth="1"/>
    <col min="4614" max="4614" width="10.19921875" style="20" customWidth="1"/>
    <col min="4615" max="4615" width="13.296875" style="20" bestFit="1" customWidth="1"/>
    <col min="4616" max="4616" width="10.19921875" style="20" bestFit="1" customWidth="1"/>
    <col min="4617" max="4617" width="26.5" style="20" customWidth="1"/>
    <col min="4618" max="4618" width="7.09765625" style="20" bestFit="1" customWidth="1"/>
    <col min="4619" max="4619" width="16.19921875" style="20" bestFit="1" customWidth="1"/>
    <col min="4620" max="4620" width="9.09765625" style="20" bestFit="1" customWidth="1"/>
    <col min="4621" max="4622" width="7.296875" style="20" bestFit="1" customWidth="1"/>
    <col min="4623" max="4623" width="5.59765625" style="20" bestFit="1" customWidth="1"/>
    <col min="4624" max="4624" width="6.296875" style="20" bestFit="1" customWidth="1"/>
    <col min="4625" max="4625" width="8.19921875" style="20" customWidth="1"/>
    <col min="4626" max="4626" width="5.5" style="20" customWidth="1"/>
    <col min="4627" max="4627" width="19.296875" style="20" customWidth="1"/>
    <col min="4628" max="4628" width="5.296875" style="20" customWidth="1"/>
    <col min="4629" max="4629" width="7" style="20" bestFit="1" customWidth="1"/>
    <col min="4630" max="4630" width="34.09765625" style="20" bestFit="1" customWidth="1"/>
    <col min="4631" max="4631" width="9.296875" style="20" bestFit="1" customWidth="1"/>
    <col min="4632" max="4632" width="8" style="20" bestFit="1" customWidth="1"/>
    <col min="4633" max="4633" width="20.69921875" style="20" bestFit="1" customWidth="1"/>
    <col min="4634" max="4634" width="8.09765625" style="20" bestFit="1" customWidth="1"/>
    <col min="4635" max="4635" width="7.19921875" style="20" bestFit="1" customWidth="1"/>
    <col min="4636" max="4636" width="11.59765625" style="20" bestFit="1" customWidth="1"/>
    <col min="4637" max="4637" width="7.19921875" style="20" customWidth="1"/>
    <col min="4638" max="4638" width="9.09765625" style="20" customWidth="1"/>
    <col min="4639" max="4639" width="8.796875" style="20" customWidth="1"/>
    <col min="4640" max="4640" width="9" style="20" customWidth="1"/>
    <col min="4641" max="4641" width="9.09765625" style="20" customWidth="1"/>
    <col min="4642" max="4642" width="5" style="20" customWidth="1"/>
    <col min="4643" max="4644" width="9.09765625" style="20" customWidth="1"/>
    <col min="4645" max="4645" width="22.5" style="20" customWidth="1"/>
    <col min="4646" max="4646" width="7.296875" style="20" customWidth="1"/>
    <col min="4647" max="4648" width="8.5" style="20" customWidth="1"/>
    <col min="4649" max="4649" width="16.59765625" style="20" customWidth="1"/>
    <col min="4650" max="4650" width="8.5" style="20" customWidth="1"/>
    <col min="4651" max="4651" width="3.796875" style="20" customWidth="1"/>
    <col min="4652" max="4652" width="3" style="20" customWidth="1"/>
    <col min="4653" max="4653" width="9.69921875" style="20" customWidth="1"/>
    <col min="4654" max="4654" width="6.296875" style="20" customWidth="1"/>
    <col min="4655" max="4655" width="7.796875" style="20" customWidth="1"/>
    <col min="4656" max="4656" width="8.19921875" style="20" customWidth="1"/>
    <col min="4657" max="4657" width="8.796875" style="20" customWidth="1"/>
    <col min="4658" max="4658" width="9.296875" style="20" customWidth="1"/>
    <col min="4659" max="4659" width="25.296875" style="20" bestFit="1" customWidth="1"/>
    <col min="4660" max="4660" width="6.69921875" style="20" customWidth="1"/>
    <col min="4661" max="4661" width="9.09765625" style="20" customWidth="1"/>
    <col min="4662" max="4662" width="9.296875" style="20" customWidth="1"/>
    <col min="4663" max="4663" width="7.796875" style="20" customWidth="1"/>
    <col min="4664" max="4664" width="35.296875" style="20" bestFit="1" customWidth="1"/>
    <col min="4665" max="4665" width="10" style="20" customWidth="1"/>
    <col min="4666" max="4666" width="8.5" style="20" customWidth="1"/>
    <col min="4667" max="4667" width="6.5" style="20" customWidth="1"/>
    <col min="4668" max="4668" width="6.296875" style="20" customWidth="1"/>
    <col min="4669" max="4672" width="6.5" style="20" customWidth="1"/>
    <col min="4673" max="4673" width="9.296875" style="20" customWidth="1"/>
    <col min="4674" max="4674" width="8.796875" style="20" bestFit="1" customWidth="1"/>
    <col min="4675" max="4675" width="21.19921875" style="20" bestFit="1" customWidth="1"/>
    <col min="4676" max="4676" width="9.296875" style="20" customWidth="1"/>
    <col min="4677" max="4864" width="9.296875" style="20"/>
    <col min="4865" max="4865" width="8.69921875" style="20" bestFit="1" customWidth="1"/>
    <col min="4866" max="4866" width="9" style="20" bestFit="1" customWidth="1"/>
    <col min="4867" max="4867" width="5.59765625" style="20" bestFit="1" customWidth="1"/>
    <col min="4868" max="4868" width="20.69921875" style="20" customWidth="1"/>
    <col min="4869" max="4869" width="22.5" style="20" customWidth="1"/>
    <col min="4870" max="4870" width="10.19921875" style="20" customWidth="1"/>
    <col min="4871" max="4871" width="13.296875" style="20" bestFit="1" customWidth="1"/>
    <col min="4872" max="4872" width="10.19921875" style="20" bestFit="1" customWidth="1"/>
    <col min="4873" max="4873" width="26.5" style="20" customWidth="1"/>
    <col min="4874" max="4874" width="7.09765625" style="20" bestFit="1" customWidth="1"/>
    <col min="4875" max="4875" width="16.19921875" style="20" bestFit="1" customWidth="1"/>
    <col min="4876" max="4876" width="9.09765625" style="20" bestFit="1" customWidth="1"/>
    <col min="4877" max="4878" width="7.296875" style="20" bestFit="1" customWidth="1"/>
    <col min="4879" max="4879" width="5.59765625" style="20" bestFit="1" customWidth="1"/>
    <col min="4880" max="4880" width="6.296875" style="20" bestFit="1" customWidth="1"/>
    <col min="4881" max="4881" width="8.19921875" style="20" customWidth="1"/>
    <col min="4882" max="4882" width="5.5" style="20" customWidth="1"/>
    <col min="4883" max="4883" width="19.296875" style="20" customWidth="1"/>
    <col min="4884" max="4884" width="5.296875" style="20" customWidth="1"/>
    <col min="4885" max="4885" width="7" style="20" bestFit="1" customWidth="1"/>
    <col min="4886" max="4886" width="34.09765625" style="20" bestFit="1" customWidth="1"/>
    <col min="4887" max="4887" width="9.296875" style="20" bestFit="1" customWidth="1"/>
    <col min="4888" max="4888" width="8" style="20" bestFit="1" customWidth="1"/>
    <col min="4889" max="4889" width="20.69921875" style="20" bestFit="1" customWidth="1"/>
    <col min="4890" max="4890" width="8.09765625" style="20" bestFit="1" customWidth="1"/>
    <col min="4891" max="4891" width="7.19921875" style="20" bestFit="1" customWidth="1"/>
    <col min="4892" max="4892" width="11.59765625" style="20" bestFit="1" customWidth="1"/>
    <col min="4893" max="4893" width="7.19921875" style="20" customWidth="1"/>
    <col min="4894" max="4894" width="9.09765625" style="20" customWidth="1"/>
    <col min="4895" max="4895" width="8.796875" style="20" customWidth="1"/>
    <col min="4896" max="4896" width="9" style="20" customWidth="1"/>
    <col min="4897" max="4897" width="9.09765625" style="20" customWidth="1"/>
    <col min="4898" max="4898" width="5" style="20" customWidth="1"/>
    <col min="4899" max="4900" width="9.09765625" style="20" customWidth="1"/>
    <col min="4901" max="4901" width="22.5" style="20" customWidth="1"/>
    <col min="4902" max="4902" width="7.296875" style="20" customWidth="1"/>
    <col min="4903" max="4904" width="8.5" style="20" customWidth="1"/>
    <col min="4905" max="4905" width="16.59765625" style="20" customWidth="1"/>
    <col min="4906" max="4906" width="8.5" style="20" customWidth="1"/>
    <col min="4907" max="4907" width="3.796875" style="20" customWidth="1"/>
    <col min="4908" max="4908" width="3" style="20" customWidth="1"/>
    <col min="4909" max="4909" width="9.69921875" style="20" customWidth="1"/>
    <col min="4910" max="4910" width="6.296875" style="20" customWidth="1"/>
    <col min="4911" max="4911" width="7.796875" style="20" customWidth="1"/>
    <col min="4912" max="4912" width="8.19921875" style="20" customWidth="1"/>
    <col min="4913" max="4913" width="8.796875" style="20" customWidth="1"/>
    <col min="4914" max="4914" width="9.296875" style="20" customWidth="1"/>
    <col min="4915" max="4915" width="25.296875" style="20" bestFit="1" customWidth="1"/>
    <col min="4916" max="4916" width="6.69921875" style="20" customWidth="1"/>
    <col min="4917" max="4917" width="9.09765625" style="20" customWidth="1"/>
    <col min="4918" max="4918" width="9.296875" style="20" customWidth="1"/>
    <col min="4919" max="4919" width="7.796875" style="20" customWidth="1"/>
    <col min="4920" max="4920" width="35.296875" style="20" bestFit="1" customWidth="1"/>
    <col min="4921" max="4921" width="10" style="20" customWidth="1"/>
    <col min="4922" max="4922" width="8.5" style="20" customWidth="1"/>
    <col min="4923" max="4923" width="6.5" style="20" customWidth="1"/>
    <col min="4924" max="4924" width="6.296875" style="20" customWidth="1"/>
    <col min="4925" max="4928" width="6.5" style="20" customWidth="1"/>
    <col min="4929" max="4929" width="9.296875" style="20" customWidth="1"/>
    <col min="4930" max="4930" width="8.796875" style="20" bestFit="1" customWidth="1"/>
    <col min="4931" max="4931" width="21.19921875" style="20" bestFit="1" customWidth="1"/>
    <col min="4932" max="4932" width="9.296875" style="20" customWidth="1"/>
    <col min="4933" max="5120" width="9.296875" style="20"/>
    <col min="5121" max="5121" width="8.69921875" style="20" bestFit="1" customWidth="1"/>
    <col min="5122" max="5122" width="9" style="20" bestFit="1" customWidth="1"/>
    <col min="5123" max="5123" width="5.59765625" style="20" bestFit="1" customWidth="1"/>
    <col min="5124" max="5124" width="20.69921875" style="20" customWidth="1"/>
    <col min="5125" max="5125" width="22.5" style="20" customWidth="1"/>
    <col min="5126" max="5126" width="10.19921875" style="20" customWidth="1"/>
    <col min="5127" max="5127" width="13.296875" style="20" bestFit="1" customWidth="1"/>
    <col min="5128" max="5128" width="10.19921875" style="20" bestFit="1" customWidth="1"/>
    <col min="5129" max="5129" width="26.5" style="20" customWidth="1"/>
    <col min="5130" max="5130" width="7.09765625" style="20" bestFit="1" customWidth="1"/>
    <col min="5131" max="5131" width="16.19921875" style="20" bestFit="1" customWidth="1"/>
    <col min="5132" max="5132" width="9.09765625" style="20" bestFit="1" customWidth="1"/>
    <col min="5133" max="5134" width="7.296875" style="20" bestFit="1" customWidth="1"/>
    <col min="5135" max="5135" width="5.59765625" style="20" bestFit="1" customWidth="1"/>
    <col min="5136" max="5136" width="6.296875" style="20" bestFit="1" customWidth="1"/>
    <col min="5137" max="5137" width="8.19921875" style="20" customWidth="1"/>
    <col min="5138" max="5138" width="5.5" style="20" customWidth="1"/>
    <col min="5139" max="5139" width="19.296875" style="20" customWidth="1"/>
    <col min="5140" max="5140" width="5.296875" style="20" customWidth="1"/>
    <col min="5141" max="5141" width="7" style="20" bestFit="1" customWidth="1"/>
    <col min="5142" max="5142" width="34.09765625" style="20" bestFit="1" customWidth="1"/>
    <col min="5143" max="5143" width="9.296875" style="20" bestFit="1" customWidth="1"/>
    <col min="5144" max="5144" width="8" style="20" bestFit="1" customWidth="1"/>
    <col min="5145" max="5145" width="20.69921875" style="20" bestFit="1" customWidth="1"/>
    <col min="5146" max="5146" width="8.09765625" style="20" bestFit="1" customWidth="1"/>
    <col min="5147" max="5147" width="7.19921875" style="20" bestFit="1" customWidth="1"/>
    <col min="5148" max="5148" width="11.59765625" style="20" bestFit="1" customWidth="1"/>
    <col min="5149" max="5149" width="7.19921875" style="20" customWidth="1"/>
    <col min="5150" max="5150" width="9.09765625" style="20" customWidth="1"/>
    <col min="5151" max="5151" width="8.796875" style="20" customWidth="1"/>
    <col min="5152" max="5152" width="9" style="20" customWidth="1"/>
    <col min="5153" max="5153" width="9.09765625" style="20" customWidth="1"/>
    <col min="5154" max="5154" width="5" style="20" customWidth="1"/>
    <col min="5155" max="5156" width="9.09765625" style="20" customWidth="1"/>
    <col min="5157" max="5157" width="22.5" style="20" customWidth="1"/>
    <col min="5158" max="5158" width="7.296875" style="20" customWidth="1"/>
    <col min="5159" max="5160" width="8.5" style="20" customWidth="1"/>
    <col min="5161" max="5161" width="16.59765625" style="20" customWidth="1"/>
    <col min="5162" max="5162" width="8.5" style="20" customWidth="1"/>
    <col min="5163" max="5163" width="3.796875" style="20" customWidth="1"/>
    <col min="5164" max="5164" width="3" style="20" customWidth="1"/>
    <col min="5165" max="5165" width="9.69921875" style="20" customWidth="1"/>
    <col min="5166" max="5166" width="6.296875" style="20" customWidth="1"/>
    <col min="5167" max="5167" width="7.796875" style="20" customWidth="1"/>
    <col min="5168" max="5168" width="8.19921875" style="20" customWidth="1"/>
    <col min="5169" max="5169" width="8.796875" style="20" customWidth="1"/>
    <col min="5170" max="5170" width="9.296875" style="20" customWidth="1"/>
    <col min="5171" max="5171" width="25.296875" style="20" bestFit="1" customWidth="1"/>
    <col min="5172" max="5172" width="6.69921875" style="20" customWidth="1"/>
    <col min="5173" max="5173" width="9.09765625" style="20" customWidth="1"/>
    <col min="5174" max="5174" width="9.296875" style="20" customWidth="1"/>
    <col min="5175" max="5175" width="7.796875" style="20" customWidth="1"/>
    <col min="5176" max="5176" width="35.296875" style="20" bestFit="1" customWidth="1"/>
    <col min="5177" max="5177" width="10" style="20" customWidth="1"/>
    <col min="5178" max="5178" width="8.5" style="20" customWidth="1"/>
    <col min="5179" max="5179" width="6.5" style="20" customWidth="1"/>
    <col min="5180" max="5180" width="6.296875" style="20" customWidth="1"/>
    <col min="5181" max="5184" width="6.5" style="20" customWidth="1"/>
    <col min="5185" max="5185" width="9.296875" style="20" customWidth="1"/>
    <col min="5186" max="5186" width="8.796875" style="20" bestFit="1" customWidth="1"/>
    <col min="5187" max="5187" width="21.19921875" style="20" bestFit="1" customWidth="1"/>
    <col min="5188" max="5188" width="9.296875" style="20" customWidth="1"/>
    <col min="5189" max="5376" width="9.296875" style="20"/>
    <col min="5377" max="5377" width="8.69921875" style="20" bestFit="1" customWidth="1"/>
    <col min="5378" max="5378" width="9" style="20" bestFit="1" customWidth="1"/>
    <col min="5379" max="5379" width="5.59765625" style="20" bestFit="1" customWidth="1"/>
    <col min="5380" max="5380" width="20.69921875" style="20" customWidth="1"/>
    <col min="5381" max="5381" width="22.5" style="20" customWidth="1"/>
    <col min="5382" max="5382" width="10.19921875" style="20" customWidth="1"/>
    <col min="5383" max="5383" width="13.296875" style="20" bestFit="1" customWidth="1"/>
    <col min="5384" max="5384" width="10.19921875" style="20" bestFit="1" customWidth="1"/>
    <col min="5385" max="5385" width="26.5" style="20" customWidth="1"/>
    <col min="5386" max="5386" width="7.09765625" style="20" bestFit="1" customWidth="1"/>
    <col min="5387" max="5387" width="16.19921875" style="20" bestFit="1" customWidth="1"/>
    <col min="5388" max="5388" width="9.09765625" style="20" bestFit="1" customWidth="1"/>
    <col min="5389" max="5390" width="7.296875" style="20" bestFit="1" customWidth="1"/>
    <col min="5391" max="5391" width="5.59765625" style="20" bestFit="1" customWidth="1"/>
    <col min="5392" max="5392" width="6.296875" style="20" bestFit="1" customWidth="1"/>
    <col min="5393" max="5393" width="8.19921875" style="20" customWidth="1"/>
    <col min="5394" max="5394" width="5.5" style="20" customWidth="1"/>
    <col min="5395" max="5395" width="19.296875" style="20" customWidth="1"/>
    <col min="5396" max="5396" width="5.296875" style="20" customWidth="1"/>
    <col min="5397" max="5397" width="7" style="20" bestFit="1" customWidth="1"/>
    <col min="5398" max="5398" width="34.09765625" style="20" bestFit="1" customWidth="1"/>
    <col min="5399" max="5399" width="9.296875" style="20" bestFit="1" customWidth="1"/>
    <col min="5400" max="5400" width="8" style="20" bestFit="1" customWidth="1"/>
    <col min="5401" max="5401" width="20.69921875" style="20" bestFit="1" customWidth="1"/>
    <col min="5402" max="5402" width="8.09765625" style="20" bestFit="1" customWidth="1"/>
    <col min="5403" max="5403" width="7.19921875" style="20" bestFit="1" customWidth="1"/>
    <col min="5404" max="5404" width="11.59765625" style="20" bestFit="1" customWidth="1"/>
    <col min="5405" max="5405" width="7.19921875" style="20" customWidth="1"/>
    <col min="5406" max="5406" width="9.09765625" style="20" customWidth="1"/>
    <col min="5407" max="5407" width="8.796875" style="20" customWidth="1"/>
    <col min="5408" max="5408" width="9" style="20" customWidth="1"/>
    <col min="5409" max="5409" width="9.09765625" style="20" customWidth="1"/>
    <col min="5410" max="5410" width="5" style="20" customWidth="1"/>
    <col min="5411" max="5412" width="9.09765625" style="20" customWidth="1"/>
    <col min="5413" max="5413" width="22.5" style="20" customWidth="1"/>
    <col min="5414" max="5414" width="7.296875" style="20" customWidth="1"/>
    <col min="5415" max="5416" width="8.5" style="20" customWidth="1"/>
    <col min="5417" max="5417" width="16.59765625" style="20" customWidth="1"/>
    <col min="5418" max="5418" width="8.5" style="20" customWidth="1"/>
    <col min="5419" max="5419" width="3.796875" style="20" customWidth="1"/>
    <col min="5420" max="5420" width="3" style="20" customWidth="1"/>
    <col min="5421" max="5421" width="9.69921875" style="20" customWidth="1"/>
    <col min="5422" max="5422" width="6.296875" style="20" customWidth="1"/>
    <col min="5423" max="5423" width="7.796875" style="20" customWidth="1"/>
    <col min="5424" max="5424" width="8.19921875" style="20" customWidth="1"/>
    <col min="5425" max="5425" width="8.796875" style="20" customWidth="1"/>
    <col min="5426" max="5426" width="9.296875" style="20" customWidth="1"/>
    <col min="5427" max="5427" width="25.296875" style="20" bestFit="1" customWidth="1"/>
    <col min="5428" max="5428" width="6.69921875" style="20" customWidth="1"/>
    <col min="5429" max="5429" width="9.09765625" style="20" customWidth="1"/>
    <col min="5430" max="5430" width="9.296875" style="20" customWidth="1"/>
    <col min="5431" max="5431" width="7.796875" style="20" customWidth="1"/>
    <col min="5432" max="5432" width="35.296875" style="20" bestFit="1" customWidth="1"/>
    <col min="5433" max="5433" width="10" style="20" customWidth="1"/>
    <col min="5434" max="5434" width="8.5" style="20" customWidth="1"/>
    <col min="5435" max="5435" width="6.5" style="20" customWidth="1"/>
    <col min="5436" max="5436" width="6.296875" style="20" customWidth="1"/>
    <col min="5437" max="5440" width="6.5" style="20" customWidth="1"/>
    <col min="5441" max="5441" width="9.296875" style="20" customWidth="1"/>
    <col min="5442" max="5442" width="8.796875" style="20" bestFit="1" customWidth="1"/>
    <col min="5443" max="5443" width="21.19921875" style="20" bestFit="1" customWidth="1"/>
    <col min="5444" max="5444" width="9.296875" style="20" customWidth="1"/>
    <col min="5445" max="5632" width="9.296875" style="20"/>
    <col min="5633" max="5633" width="8.69921875" style="20" bestFit="1" customWidth="1"/>
    <col min="5634" max="5634" width="9" style="20" bestFit="1" customWidth="1"/>
    <col min="5635" max="5635" width="5.59765625" style="20" bestFit="1" customWidth="1"/>
    <col min="5636" max="5636" width="20.69921875" style="20" customWidth="1"/>
    <col min="5637" max="5637" width="22.5" style="20" customWidth="1"/>
    <col min="5638" max="5638" width="10.19921875" style="20" customWidth="1"/>
    <col min="5639" max="5639" width="13.296875" style="20" bestFit="1" customWidth="1"/>
    <col min="5640" max="5640" width="10.19921875" style="20" bestFit="1" customWidth="1"/>
    <col min="5641" max="5641" width="26.5" style="20" customWidth="1"/>
    <col min="5642" max="5642" width="7.09765625" style="20" bestFit="1" customWidth="1"/>
    <col min="5643" max="5643" width="16.19921875" style="20" bestFit="1" customWidth="1"/>
    <col min="5644" max="5644" width="9.09765625" style="20" bestFit="1" customWidth="1"/>
    <col min="5645" max="5646" width="7.296875" style="20" bestFit="1" customWidth="1"/>
    <col min="5647" max="5647" width="5.59765625" style="20" bestFit="1" customWidth="1"/>
    <col min="5648" max="5648" width="6.296875" style="20" bestFit="1" customWidth="1"/>
    <col min="5649" max="5649" width="8.19921875" style="20" customWidth="1"/>
    <col min="5650" max="5650" width="5.5" style="20" customWidth="1"/>
    <col min="5651" max="5651" width="19.296875" style="20" customWidth="1"/>
    <col min="5652" max="5652" width="5.296875" style="20" customWidth="1"/>
    <col min="5653" max="5653" width="7" style="20" bestFit="1" customWidth="1"/>
    <col min="5654" max="5654" width="34.09765625" style="20" bestFit="1" customWidth="1"/>
    <col min="5655" max="5655" width="9.296875" style="20" bestFit="1" customWidth="1"/>
    <col min="5656" max="5656" width="8" style="20" bestFit="1" customWidth="1"/>
    <col min="5657" max="5657" width="20.69921875" style="20" bestFit="1" customWidth="1"/>
    <col min="5658" max="5658" width="8.09765625" style="20" bestFit="1" customWidth="1"/>
    <col min="5659" max="5659" width="7.19921875" style="20" bestFit="1" customWidth="1"/>
    <col min="5660" max="5660" width="11.59765625" style="20" bestFit="1" customWidth="1"/>
    <col min="5661" max="5661" width="7.19921875" style="20" customWidth="1"/>
    <col min="5662" max="5662" width="9.09765625" style="20" customWidth="1"/>
    <col min="5663" max="5663" width="8.796875" style="20" customWidth="1"/>
    <col min="5664" max="5664" width="9" style="20" customWidth="1"/>
    <col min="5665" max="5665" width="9.09765625" style="20" customWidth="1"/>
    <col min="5666" max="5666" width="5" style="20" customWidth="1"/>
    <col min="5667" max="5668" width="9.09765625" style="20" customWidth="1"/>
    <col min="5669" max="5669" width="22.5" style="20" customWidth="1"/>
    <col min="5670" max="5670" width="7.296875" style="20" customWidth="1"/>
    <col min="5671" max="5672" width="8.5" style="20" customWidth="1"/>
    <col min="5673" max="5673" width="16.59765625" style="20" customWidth="1"/>
    <col min="5674" max="5674" width="8.5" style="20" customWidth="1"/>
    <col min="5675" max="5675" width="3.796875" style="20" customWidth="1"/>
    <col min="5676" max="5676" width="3" style="20" customWidth="1"/>
    <col min="5677" max="5677" width="9.69921875" style="20" customWidth="1"/>
    <col min="5678" max="5678" width="6.296875" style="20" customWidth="1"/>
    <col min="5679" max="5679" width="7.796875" style="20" customWidth="1"/>
    <col min="5680" max="5680" width="8.19921875" style="20" customWidth="1"/>
    <col min="5681" max="5681" width="8.796875" style="20" customWidth="1"/>
    <col min="5682" max="5682" width="9.296875" style="20" customWidth="1"/>
    <col min="5683" max="5683" width="25.296875" style="20" bestFit="1" customWidth="1"/>
    <col min="5684" max="5684" width="6.69921875" style="20" customWidth="1"/>
    <col min="5685" max="5685" width="9.09765625" style="20" customWidth="1"/>
    <col min="5686" max="5686" width="9.296875" style="20" customWidth="1"/>
    <col min="5687" max="5687" width="7.796875" style="20" customWidth="1"/>
    <col min="5688" max="5688" width="35.296875" style="20" bestFit="1" customWidth="1"/>
    <col min="5689" max="5689" width="10" style="20" customWidth="1"/>
    <col min="5690" max="5690" width="8.5" style="20" customWidth="1"/>
    <col min="5691" max="5691" width="6.5" style="20" customWidth="1"/>
    <col min="5692" max="5692" width="6.296875" style="20" customWidth="1"/>
    <col min="5693" max="5696" width="6.5" style="20" customWidth="1"/>
    <col min="5697" max="5697" width="9.296875" style="20" customWidth="1"/>
    <col min="5698" max="5698" width="8.796875" style="20" bestFit="1" customWidth="1"/>
    <col min="5699" max="5699" width="21.19921875" style="20" bestFit="1" customWidth="1"/>
    <col min="5700" max="5700" width="9.296875" style="20" customWidth="1"/>
    <col min="5701" max="5888" width="9.296875" style="20"/>
    <col min="5889" max="5889" width="8.69921875" style="20" bestFit="1" customWidth="1"/>
    <col min="5890" max="5890" width="9" style="20" bestFit="1" customWidth="1"/>
    <col min="5891" max="5891" width="5.59765625" style="20" bestFit="1" customWidth="1"/>
    <col min="5892" max="5892" width="20.69921875" style="20" customWidth="1"/>
    <col min="5893" max="5893" width="22.5" style="20" customWidth="1"/>
    <col min="5894" max="5894" width="10.19921875" style="20" customWidth="1"/>
    <col min="5895" max="5895" width="13.296875" style="20" bestFit="1" customWidth="1"/>
    <col min="5896" max="5896" width="10.19921875" style="20" bestFit="1" customWidth="1"/>
    <col min="5897" max="5897" width="26.5" style="20" customWidth="1"/>
    <col min="5898" max="5898" width="7.09765625" style="20" bestFit="1" customWidth="1"/>
    <col min="5899" max="5899" width="16.19921875" style="20" bestFit="1" customWidth="1"/>
    <col min="5900" max="5900" width="9.09765625" style="20" bestFit="1" customWidth="1"/>
    <col min="5901" max="5902" width="7.296875" style="20" bestFit="1" customWidth="1"/>
    <col min="5903" max="5903" width="5.59765625" style="20" bestFit="1" customWidth="1"/>
    <col min="5904" max="5904" width="6.296875" style="20" bestFit="1" customWidth="1"/>
    <col min="5905" max="5905" width="8.19921875" style="20" customWidth="1"/>
    <col min="5906" max="5906" width="5.5" style="20" customWidth="1"/>
    <col min="5907" max="5907" width="19.296875" style="20" customWidth="1"/>
    <col min="5908" max="5908" width="5.296875" style="20" customWidth="1"/>
    <col min="5909" max="5909" width="7" style="20" bestFit="1" customWidth="1"/>
    <col min="5910" max="5910" width="34.09765625" style="20" bestFit="1" customWidth="1"/>
    <col min="5911" max="5911" width="9.296875" style="20" bestFit="1" customWidth="1"/>
    <col min="5912" max="5912" width="8" style="20" bestFit="1" customWidth="1"/>
    <col min="5913" max="5913" width="20.69921875" style="20" bestFit="1" customWidth="1"/>
    <col min="5914" max="5914" width="8.09765625" style="20" bestFit="1" customWidth="1"/>
    <col min="5915" max="5915" width="7.19921875" style="20" bestFit="1" customWidth="1"/>
    <col min="5916" max="5916" width="11.59765625" style="20" bestFit="1" customWidth="1"/>
    <col min="5917" max="5917" width="7.19921875" style="20" customWidth="1"/>
    <col min="5918" max="5918" width="9.09765625" style="20" customWidth="1"/>
    <col min="5919" max="5919" width="8.796875" style="20" customWidth="1"/>
    <col min="5920" max="5920" width="9" style="20" customWidth="1"/>
    <col min="5921" max="5921" width="9.09765625" style="20" customWidth="1"/>
    <col min="5922" max="5922" width="5" style="20" customWidth="1"/>
    <col min="5923" max="5924" width="9.09765625" style="20" customWidth="1"/>
    <col min="5925" max="5925" width="22.5" style="20" customWidth="1"/>
    <col min="5926" max="5926" width="7.296875" style="20" customWidth="1"/>
    <col min="5927" max="5928" width="8.5" style="20" customWidth="1"/>
    <col min="5929" max="5929" width="16.59765625" style="20" customWidth="1"/>
    <col min="5930" max="5930" width="8.5" style="20" customWidth="1"/>
    <col min="5931" max="5931" width="3.796875" style="20" customWidth="1"/>
    <col min="5932" max="5932" width="3" style="20" customWidth="1"/>
    <col min="5933" max="5933" width="9.69921875" style="20" customWidth="1"/>
    <col min="5934" max="5934" width="6.296875" style="20" customWidth="1"/>
    <col min="5935" max="5935" width="7.796875" style="20" customWidth="1"/>
    <col min="5936" max="5936" width="8.19921875" style="20" customWidth="1"/>
    <col min="5937" max="5937" width="8.796875" style="20" customWidth="1"/>
    <col min="5938" max="5938" width="9.296875" style="20" customWidth="1"/>
    <col min="5939" max="5939" width="25.296875" style="20" bestFit="1" customWidth="1"/>
    <col min="5940" max="5940" width="6.69921875" style="20" customWidth="1"/>
    <col min="5941" max="5941" width="9.09765625" style="20" customWidth="1"/>
    <col min="5942" max="5942" width="9.296875" style="20" customWidth="1"/>
    <col min="5943" max="5943" width="7.796875" style="20" customWidth="1"/>
    <col min="5944" max="5944" width="35.296875" style="20" bestFit="1" customWidth="1"/>
    <col min="5945" max="5945" width="10" style="20" customWidth="1"/>
    <col min="5946" max="5946" width="8.5" style="20" customWidth="1"/>
    <col min="5947" max="5947" width="6.5" style="20" customWidth="1"/>
    <col min="5948" max="5948" width="6.296875" style="20" customWidth="1"/>
    <col min="5949" max="5952" width="6.5" style="20" customWidth="1"/>
    <col min="5953" max="5953" width="9.296875" style="20" customWidth="1"/>
    <col min="5954" max="5954" width="8.796875" style="20" bestFit="1" customWidth="1"/>
    <col min="5955" max="5955" width="21.19921875" style="20" bestFit="1" customWidth="1"/>
    <col min="5956" max="5956" width="9.296875" style="20" customWidth="1"/>
    <col min="5957" max="6144" width="9.296875" style="20"/>
    <col min="6145" max="6145" width="8.69921875" style="20" bestFit="1" customWidth="1"/>
    <col min="6146" max="6146" width="9" style="20" bestFit="1" customWidth="1"/>
    <col min="6147" max="6147" width="5.59765625" style="20" bestFit="1" customWidth="1"/>
    <col min="6148" max="6148" width="20.69921875" style="20" customWidth="1"/>
    <col min="6149" max="6149" width="22.5" style="20" customWidth="1"/>
    <col min="6150" max="6150" width="10.19921875" style="20" customWidth="1"/>
    <col min="6151" max="6151" width="13.296875" style="20" bestFit="1" customWidth="1"/>
    <col min="6152" max="6152" width="10.19921875" style="20" bestFit="1" customWidth="1"/>
    <col min="6153" max="6153" width="26.5" style="20" customWidth="1"/>
    <col min="6154" max="6154" width="7.09765625" style="20" bestFit="1" customWidth="1"/>
    <col min="6155" max="6155" width="16.19921875" style="20" bestFit="1" customWidth="1"/>
    <col min="6156" max="6156" width="9.09765625" style="20" bestFit="1" customWidth="1"/>
    <col min="6157" max="6158" width="7.296875" style="20" bestFit="1" customWidth="1"/>
    <col min="6159" max="6159" width="5.59765625" style="20" bestFit="1" customWidth="1"/>
    <col min="6160" max="6160" width="6.296875" style="20" bestFit="1" customWidth="1"/>
    <col min="6161" max="6161" width="8.19921875" style="20" customWidth="1"/>
    <col min="6162" max="6162" width="5.5" style="20" customWidth="1"/>
    <col min="6163" max="6163" width="19.296875" style="20" customWidth="1"/>
    <col min="6164" max="6164" width="5.296875" style="20" customWidth="1"/>
    <col min="6165" max="6165" width="7" style="20" bestFit="1" customWidth="1"/>
    <col min="6166" max="6166" width="34.09765625" style="20" bestFit="1" customWidth="1"/>
    <col min="6167" max="6167" width="9.296875" style="20" bestFit="1" customWidth="1"/>
    <col min="6168" max="6168" width="8" style="20" bestFit="1" customWidth="1"/>
    <col min="6169" max="6169" width="20.69921875" style="20" bestFit="1" customWidth="1"/>
    <col min="6170" max="6170" width="8.09765625" style="20" bestFit="1" customWidth="1"/>
    <col min="6171" max="6171" width="7.19921875" style="20" bestFit="1" customWidth="1"/>
    <col min="6172" max="6172" width="11.59765625" style="20" bestFit="1" customWidth="1"/>
    <col min="6173" max="6173" width="7.19921875" style="20" customWidth="1"/>
    <col min="6174" max="6174" width="9.09765625" style="20" customWidth="1"/>
    <col min="6175" max="6175" width="8.796875" style="20" customWidth="1"/>
    <col min="6176" max="6176" width="9" style="20" customWidth="1"/>
    <col min="6177" max="6177" width="9.09765625" style="20" customWidth="1"/>
    <col min="6178" max="6178" width="5" style="20" customWidth="1"/>
    <col min="6179" max="6180" width="9.09765625" style="20" customWidth="1"/>
    <col min="6181" max="6181" width="22.5" style="20" customWidth="1"/>
    <col min="6182" max="6182" width="7.296875" style="20" customWidth="1"/>
    <col min="6183" max="6184" width="8.5" style="20" customWidth="1"/>
    <col min="6185" max="6185" width="16.59765625" style="20" customWidth="1"/>
    <col min="6186" max="6186" width="8.5" style="20" customWidth="1"/>
    <col min="6187" max="6187" width="3.796875" style="20" customWidth="1"/>
    <col min="6188" max="6188" width="3" style="20" customWidth="1"/>
    <col min="6189" max="6189" width="9.69921875" style="20" customWidth="1"/>
    <col min="6190" max="6190" width="6.296875" style="20" customWidth="1"/>
    <col min="6191" max="6191" width="7.796875" style="20" customWidth="1"/>
    <col min="6192" max="6192" width="8.19921875" style="20" customWidth="1"/>
    <col min="6193" max="6193" width="8.796875" style="20" customWidth="1"/>
    <col min="6194" max="6194" width="9.296875" style="20" customWidth="1"/>
    <col min="6195" max="6195" width="25.296875" style="20" bestFit="1" customWidth="1"/>
    <col min="6196" max="6196" width="6.69921875" style="20" customWidth="1"/>
    <col min="6197" max="6197" width="9.09765625" style="20" customWidth="1"/>
    <col min="6198" max="6198" width="9.296875" style="20" customWidth="1"/>
    <col min="6199" max="6199" width="7.796875" style="20" customWidth="1"/>
    <col min="6200" max="6200" width="35.296875" style="20" bestFit="1" customWidth="1"/>
    <col min="6201" max="6201" width="10" style="20" customWidth="1"/>
    <col min="6202" max="6202" width="8.5" style="20" customWidth="1"/>
    <col min="6203" max="6203" width="6.5" style="20" customWidth="1"/>
    <col min="6204" max="6204" width="6.296875" style="20" customWidth="1"/>
    <col min="6205" max="6208" width="6.5" style="20" customWidth="1"/>
    <col min="6209" max="6209" width="9.296875" style="20" customWidth="1"/>
    <col min="6210" max="6210" width="8.796875" style="20" bestFit="1" customWidth="1"/>
    <col min="6211" max="6211" width="21.19921875" style="20" bestFit="1" customWidth="1"/>
    <col min="6212" max="6212" width="9.296875" style="20" customWidth="1"/>
    <col min="6213" max="6400" width="9.296875" style="20"/>
    <col min="6401" max="6401" width="8.69921875" style="20" bestFit="1" customWidth="1"/>
    <col min="6402" max="6402" width="9" style="20" bestFit="1" customWidth="1"/>
    <col min="6403" max="6403" width="5.59765625" style="20" bestFit="1" customWidth="1"/>
    <col min="6404" max="6404" width="20.69921875" style="20" customWidth="1"/>
    <col min="6405" max="6405" width="22.5" style="20" customWidth="1"/>
    <col min="6406" max="6406" width="10.19921875" style="20" customWidth="1"/>
    <col min="6407" max="6407" width="13.296875" style="20" bestFit="1" customWidth="1"/>
    <col min="6408" max="6408" width="10.19921875" style="20" bestFit="1" customWidth="1"/>
    <col min="6409" max="6409" width="26.5" style="20" customWidth="1"/>
    <col min="6410" max="6410" width="7.09765625" style="20" bestFit="1" customWidth="1"/>
    <col min="6411" max="6411" width="16.19921875" style="20" bestFit="1" customWidth="1"/>
    <col min="6412" max="6412" width="9.09765625" style="20" bestFit="1" customWidth="1"/>
    <col min="6413" max="6414" width="7.296875" style="20" bestFit="1" customWidth="1"/>
    <col min="6415" max="6415" width="5.59765625" style="20" bestFit="1" customWidth="1"/>
    <col min="6416" max="6416" width="6.296875" style="20" bestFit="1" customWidth="1"/>
    <col min="6417" max="6417" width="8.19921875" style="20" customWidth="1"/>
    <col min="6418" max="6418" width="5.5" style="20" customWidth="1"/>
    <col min="6419" max="6419" width="19.296875" style="20" customWidth="1"/>
    <col min="6420" max="6420" width="5.296875" style="20" customWidth="1"/>
    <col min="6421" max="6421" width="7" style="20" bestFit="1" customWidth="1"/>
    <col min="6422" max="6422" width="34.09765625" style="20" bestFit="1" customWidth="1"/>
    <col min="6423" max="6423" width="9.296875" style="20" bestFit="1" customWidth="1"/>
    <col min="6424" max="6424" width="8" style="20" bestFit="1" customWidth="1"/>
    <col min="6425" max="6425" width="20.69921875" style="20" bestFit="1" customWidth="1"/>
    <col min="6426" max="6426" width="8.09765625" style="20" bestFit="1" customWidth="1"/>
    <col min="6427" max="6427" width="7.19921875" style="20" bestFit="1" customWidth="1"/>
    <col min="6428" max="6428" width="11.59765625" style="20" bestFit="1" customWidth="1"/>
    <col min="6429" max="6429" width="7.19921875" style="20" customWidth="1"/>
    <col min="6430" max="6430" width="9.09765625" style="20" customWidth="1"/>
    <col min="6431" max="6431" width="8.796875" style="20" customWidth="1"/>
    <col min="6432" max="6432" width="9" style="20" customWidth="1"/>
    <col min="6433" max="6433" width="9.09765625" style="20" customWidth="1"/>
    <col min="6434" max="6434" width="5" style="20" customWidth="1"/>
    <col min="6435" max="6436" width="9.09765625" style="20" customWidth="1"/>
    <col min="6437" max="6437" width="22.5" style="20" customWidth="1"/>
    <col min="6438" max="6438" width="7.296875" style="20" customWidth="1"/>
    <col min="6439" max="6440" width="8.5" style="20" customWidth="1"/>
    <col min="6441" max="6441" width="16.59765625" style="20" customWidth="1"/>
    <col min="6442" max="6442" width="8.5" style="20" customWidth="1"/>
    <col min="6443" max="6443" width="3.796875" style="20" customWidth="1"/>
    <col min="6444" max="6444" width="3" style="20" customWidth="1"/>
    <col min="6445" max="6445" width="9.69921875" style="20" customWidth="1"/>
    <col min="6446" max="6446" width="6.296875" style="20" customWidth="1"/>
    <col min="6447" max="6447" width="7.796875" style="20" customWidth="1"/>
    <col min="6448" max="6448" width="8.19921875" style="20" customWidth="1"/>
    <col min="6449" max="6449" width="8.796875" style="20" customWidth="1"/>
    <col min="6450" max="6450" width="9.296875" style="20" customWidth="1"/>
    <col min="6451" max="6451" width="25.296875" style="20" bestFit="1" customWidth="1"/>
    <col min="6452" max="6452" width="6.69921875" style="20" customWidth="1"/>
    <col min="6453" max="6453" width="9.09765625" style="20" customWidth="1"/>
    <col min="6454" max="6454" width="9.296875" style="20" customWidth="1"/>
    <col min="6455" max="6455" width="7.796875" style="20" customWidth="1"/>
    <col min="6456" max="6456" width="35.296875" style="20" bestFit="1" customWidth="1"/>
    <col min="6457" max="6457" width="10" style="20" customWidth="1"/>
    <col min="6458" max="6458" width="8.5" style="20" customWidth="1"/>
    <col min="6459" max="6459" width="6.5" style="20" customWidth="1"/>
    <col min="6460" max="6460" width="6.296875" style="20" customWidth="1"/>
    <col min="6461" max="6464" width="6.5" style="20" customWidth="1"/>
    <col min="6465" max="6465" width="9.296875" style="20" customWidth="1"/>
    <col min="6466" max="6466" width="8.796875" style="20" bestFit="1" customWidth="1"/>
    <col min="6467" max="6467" width="21.19921875" style="20" bestFit="1" customWidth="1"/>
    <col min="6468" max="6468" width="9.296875" style="20" customWidth="1"/>
    <col min="6469" max="6656" width="9.296875" style="20"/>
    <col min="6657" max="6657" width="8.69921875" style="20" bestFit="1" customWidth="1"/>
    <col min="6658" max="6658" width="9" style="20" bestFit="1" customWidth="1"/>
    <col min="6659" max="6659" width="5.59765625" style="20" bestFit="1" customWidth="1"/>
    <col min="6660" max="6660" width="20.69921875" style="20" customWidth="1"/>
    <col min="6661" max="6661" width="22.5" style="20" customWidth="1"/>
    <col min="6662" max="6662" width="10.19921875" style="20" customWidth="1"/>
    <col min="6663" max="6663" width="13.296875" style="20" bestFit="1" customWidth="1"/>
    <col min="6664" max="6664" width="10.19921875" style="20" bestFit="1" customWidth="1"/>
    <col min="6665" max="6665" width="26.5" style="20" customWidth="1"/>
    <col min="6666" max="6666" width="7.09765625" style="20" bestFit="1" customWidth="1"/>
    <col min="6667" max="6667" width="16.19921875" style="20" bestFit="1" customWidth="1"/>
    <col min="6668" max="6668" width="9.09765625" style="20" bestFit="1" customWidth="1"/>
    <col min="6669" max="6670" width="7.296875" style="20" bestFit="1" customWidth="1"/>
    <col min="6671" max="6671" width="5.59765625" style="20" bestFit="1" customWidth="1"/>
    <col min="6672" max="6672" width="6.296875" style="20" bestFit="1" customWidth="1"/>
    <col min="6673" max="6673" width="8.19921875" style="20" customWidth="1"/>
    <col min="6674" max="6674" width="5.5" style="20" customWidth="1"/>
    <col min="6675" max="6675" width="19.296875" style="20" customWidth="1"/>
    <col min="6676" max="6676" width="5.296875" style="20" customWidth="1"/>
    <col min="6677" max="6677" width="7" style="20" bestFit="1" customWidth="1"/>
    <col min="6678" max="6678" width="34.09765625" style="20" bestFit="1" customWidth="1"/>
    <col min="6679" max="6679" width="9.296875" style="20" bestFit="1" customWidth="1"/>
    <col min="6680" max="6680" width="8" style="20" bestFit="1" customWidth="1"/>
    <col min="6681" max="6681" width="20.69921875" style="20" bestFit="1" customWidth="1"/>
    <col min="6682" max="6682" width="8.09765625" style="20" bestFit="1" customWidth="1"/>
    <col min="6683" max="6683" width="7.19921875" style="20" bestFit="1" customWidth="1"/>
    <col min="6684" max="6684" width="11.59765625" style="20" bestFit="1" customWidth="1"/>
    <col min="6685" max="6685" width="7.19921875" style="20" customWidth="1"/>
    <col min="6686" max="6686" width="9.09765625" style="20" customWidth="1"/>
    <col min="6687" max="6687" width="8.796875" style="20" customWidth="1"/>
    <col min="6688" max="6688" width="9" style="20" customWidth="1"/>
    <col min="6689" max="6689" width="9.09765625" style="20" customWidth="1"/>
    <col min="6690" max="6690" width="5" style="20" customWidth="1"/>
    <col min="6691" max="6692" width="9.09765625" style="20" customWidth="1"/>
    <col min="6693" max="6693" width="22.5" style="20" customWidth="1"/>
    <col min="6694" max="6694" width="7.296875" style="20" customWidth="1"/>
    <col min="6695" max="6696" width="8.5" style="20" customWidth="1"/>
    <col min="6697" max="6697" width="16.59765625" style="20" customWidth="1"/>
    <col min="6698" max="6698" width="8.5" style="20" customWidth="1"/>
    <col min="6699" max="6699" width="3.796875" style="20" customWidth="1"/>
    <col min="6700" max="6700" width="3" style="20" customWidth="1"/>
    <col min="6701" max="6701" width="9.69921875" style="20" customWidth="1"/>
    <col min="6702" max="6702" width="6.296875" style="20" customWidth="1"/>
    <col min="6703" max="6703" width="7.796875" style="20" customWidth="1"/>
    <col min="6704" max="6704" width="8.19921875" style="20" customWidth="1"/>
    <col min="6705" max="6705" width="8.796875" style="20" customWidth="1"/>
    <col min="6706" max="6706" width="9.296875" style="20" customWidth="1"/>
    <col min="6707" max="6707" width="25.296875" style="20" bestFit="1" customWidth="1"/>
    <col min="6708" max="6708" width="6.69921875" style="20" customWidth="1"/>
    <col min="6709" max="6709" width="9.09765625" style="20" customWidth="1"/>
    <col min="6710" max="6710" width="9.296875" style="20" customWidth="1"/>
    <col min="6711" max="6711" width="7.796875" style="20" customWidth="1"/>
    <col min="6712" max="6712" width="35.296875" style="20" bestFit="1" customWidth="1"/>
    <col min="6713" max="6713" width="10" style="20" customWidth="1"/>
    <col min="6714" max="6714" width="8.5" style="20" customWidth="1"/>
    <col min="6715" max="6715" width="6.5" style="20" customWidth="1"/>
    <col min="6716" max="6716" width="6.296875" style="20" customWidth="1"/>
    <col min="6717" max="6720" width="6.5" style="20" customWidth="1"/>
    <col min="6721" max="6721" width="9.296875" style="20" customWidth="1"/>
    <col min="6722" max="6722" width="8.796875" style="20" bestFit="1" customWidth="1"/>
    <col min="6723" max="6723" width="21.19921875" style="20" bestFit="1" customWidth="1"/>
    <col min="6724" max="6724" width="9.296875" style="20" customWidth="1"/>
    <col min="6725" max="6912" width="9.296875" style="20"/>
    <col min="6913" max="6913" width="8.69921875" style="20" bestFit="1" customWidth="1"/>
    <col min="6914" max="6914" width="9" style="20" bestFit="1" customWidth="1"/>
    <col min="6915" max="6915" width="5.59765625" style="20" bestFit="1" customWidth="1"/>
    <col min="6916" max="6916" width="20.69921875" style="20" customWidth="1"/>
    <col min="6917" max="6917" width="22.5" style="20" customWidth="1"/>
    <col min="6918" max="6918" width="10.19921875" style="20" customWidth="1"/>
    <col min="6919" max="6919" width="13.296875" style="20" bestFit="1" customWidth="1"/>
    <col min="6920" max="6920" width="10.19921875" style="20" bestFit="1" customWidth="1"/>
    <col min="6921" max="6921" width="26.5" style="20" customWidth="1"/>
    <col min="6922" max="6922" width="7.09765625" style="20" bestFit="1" customWidth="1"/>
    <col min="6923" max="6923" width="16.19921875" style="20" bestFit="1" customWidth="1"/>
    <col min="6924" max="6924" width="9.09765625" style="20" bestFit="1" customWidth="1"/>
    <col min="6925" max="6926" width="7.296875" style="20" bestFit="1" customWidth="1"/>
    <col min="6927" max="6927" width="5.59765625" style="20" bestFit="1" customWidth="1"/>
    <col min="6928" max="6928" width="6.296875" style="20" bestFit="1" customWidth="1"/>
    <col min="6929" max="6929" width="8.19921875" style="20" customWidth="1"/>
    <col min="6930" max="6930" width="5.5" style="20" customWidth="1"/>
    <col min="6931" max="6931" width="19.296875" style="20" customWidth="1"/>
    <col min="6932" max="6932" width="5.296875" style="20" customWidth="1"/>
    <col min="6933" max="6933" width="7" style="20" bestFit="1" customWidth="1"/>
    <col min="6934" max="6934" width="34.09765625" style="20" bestFit="1" customWidth="1"/>
    <col min="6935" max="6935" width="9.296875" style="20" bestFit="1" customWidth="1"/>
    <col min="6936" max="6936" width="8" style="20" bestFit="1" customWidth="1"/>
    <col min="6937" max="6937" width="20.69921875" style="20" bestFit="1" customWidth="1"/>
    <col min="6938" max="6938" width="8.09765625" style="20" bestFit="1" customWidth="1"/>
    <col min="6939" max="6939" width="7.19921875" style="20" bestFit="1" customWidth="1"/>
    <col min="6940" max="6940" width="11.59765625" style="20" bestFit="1" customWidth="1"/>
    <col min="6941" max="6941" width="7.19921875" style="20" customWidth="1"/>
    <col min="6942" max="6942" width="9.09765625" style="20" customWidth="1"/>
    <col min="6943" max="6943" width="8.796875" style="20" customWidth="1"/>
    <col min="6944" max="6944" width="9" style="20" customWidth="1"/>
    <col min="6945" max="6945" width="9.09765625" style="20" customWidth="1"/>
    <col min="6946" max="6946" width="5" style="20" customWidth="1"/>
    <col min="6947" max="6948" width="9.09765625" style="20" customWidth="1"/>
    <col min="6949" max="6949" width="22.5" style="20" customWidth="1"/>
    <col min="6950" max="6950" width="7.296875" style="20" customWidth="1"/>
    <col min="6951" max="6952" width="8.5" style="20" customWidth="1"/>
    <col min="6953" max="6953" width="16.59765625" style="20" customWidth="1"/>
    <col min="6954" max="6954" width="8.5" style="20" customWidth="1"/>
    <col min="6955" max="6955" width="3.796875" style="20" customWidth="1"/>
    <col min="6956" max="6956" width="3" style="20" customWidth="1"/>
    <col min="6957" max="6957" width="9.69921875" style="20" customWidth="1"/>
    <col min="6958" max="6958" width="6.296875" style="20" customWidth="1"/>
    <col min="6959" max="6959" width="7.796875" style="20" customWidth="1"/>
    <col min="6960" max="6960" width="8.19921875" style="20" customWidth="1"/>
    <col min="6961" max="6961" width="8.796875" style="20" customWidth="1"/>
    <col min="6962" max="6962" width="9.296875" style="20" customWidth="1"/>
    <col min="6963" max="6963" width="25.296875" style="20" bestFit="1" customWidth="1"/>
    <col min="6964" max="6964" width="6.69921875" style="20" customWidth="1"/>
    <col min="6965" max="6965" width="9.09765625" style="20" customWidth="1"/>
    <col min="6966" max="6966" width="9.296875" style="20" customWidth="1"/>
    <col min="6967" max="6967" width="7.796875" style="20" customWidth="1"/>
    <col min="6968" max="6968" width="35.296875" style="20" bestFit="1" customWidth="1"/>
    <col min="6969" max="6969" width="10" style="20" customWidth="1"/>
    <col min="6970" max="6970" width="8.5" style="20" customWidth="1"/>
    <col min="6971" max="6971" width="6.5" style="20" customWidth="1"/>
    <col min="6972" max="6972" width="6.296875" style="20" customWidth="1"/>
    <col min="6973" max="6976" width="6.5" style="20" customWidth="1"/>
    <col min="6977" max="6977" width="9.296875" style="20" customWidth="1"/>
    <col min="6978" max="6978" width="8.796875" style="20" bestFit="1" customWidth="1"/>
    <col min="6979" max="6979" width="21.19921875" style="20" bestFit="1" customWidth="1"/>
    <col min="6980" max="6980" width="9.296875" style="20" customWidth="1"/>
    <col min="6981" max="7168" width="9.296875" style="20"/>
    <col min="7169" max="7169" width="8.69921875" style="20" bestFit="1" customWidth="1"/>
    <col min="7170" max="7170" width="9" style="20" bestFit="1" customWidth="1"/>
    <col min="7171" max="7171" width="5.59765625" style="20" bestFit="1" customWidth="1"/>
    <col min="7172" max="7172" width="20.69921875" style="20" customWidth="1"/>
    <col min="7173" max="7173" width="22.5" style="20" customWidth="1"/>
    <col min="7174" max="7174" width="10.19921875" style="20" customWidth="1"/>
    <col min="7175" max="7175" width="13.296875" style="20" bestFit="1" customWidth="1"/>
    <col min="7176" max="7176" width="10.19921875" style="20" bestFit="1" customWidth="1"/>
    <col min="7177" max="7177" width="26.5" style="20" customWidth="1"/>
    <col min="7178" max="7178" width="7.09765625" style="20" bestFit="1" customWidth="1"/>
    <col min="7179" max="7179" width="16.19921875" style="20" bestFit="1" customWidth="1"/>
    <col min="7180" max="7180" width="9.09765625" style="20" bestFit="1" customWidth="1"/>
    <col min="7181" max="7182" width="7.296875" style="20" bestFit="1" customWidth="1"/>
    <col min="7183" max="7183" width="5.59765625" style="20" bestFit="1" customWidth="1"/>
    <col min="7184" max="7184" width="6.296875" style="20" bestFit="1" customWidth="1"/>
    <col min="7185" max="7185" width="8.19921875" style="20" customWidth="1"/>
    <col min="7186" max="7186" width="5.5" style="20" customWidth="1"/>
    <col min="7187" max="7187" width="19.296875" style="20" customWidth="1"/>
    <col min="7188" max="7188" width="5.296875" style="20" customWidth="1"/>
    <col min="7189" max="7189" width="7" style="20" bestFit="1" customWidth="1"/>
    <col min="7190" max="7190" width="34.09765625" style="20" bestFit="1" customWidth="1"/>
    <col min="7191" max="7191" width="9.296875" style="20" bestFit="1" customWidth="1"/>
    <col min="7192" max="7192" width="8" style="20" bestFit="1" customWidth="1"/>
    <col min="7193" max="7193" width="20.69921875" style="20" bestFit="1" customWidth="1"/>
    <col min="7194" max="7194" width="8.09765625" style="20" bestFit="1" customWidth="1"/>
    <col min="7195" max="7195" width="7.19921875" style="20" bestFit="1" customWidth="1"/>
    <col min="7196" max="7196" width="11.59765625" style="20" bestFit="1" customWidth="1"/>
    <col min="7197" max="7197" width="7.19921875" style="20" customWidth="1"/>
    <col min="7198" max="7198" width="9.09765625" style="20" customWidth="1"/>
    <col min="7199" max="7199" width="8.796875" style="20" customWidth="1"/>
    <col min="7200" max="7200" width="9" style="20" customWidth="1"/>
    <col min="7201" max="7201" width="9.09765625" style="20" customWidth="1"/>
    <col min="7202" max="7202" width="5" style="20" customWidth="1"/>
    <col min="7203" max="7204" width="9.09765625" style="20" customWidth="1"/>
    <col min="7205" max="7205" width="22.5" style="20" customWidth="1"/>
    <col min="7206" max="7206" width="7.296875" style="20" customWidth="1"/>
    <col min="7207" max="7208" width="8.5" style="20" customWidth="1"/>
    <col min="7209" max="7209" width="16.59765625" style="20" customWidth="1"/>
    <col min="7210" max="7210" width="8.5" style="20" customWidth="1"/>
    <col min="7211" max="7211" width="3.796875" style="20" customWidth="1"/>
    <col min="7212" max="7212" width="3" style="20" customWidth="1"/>
    <col min="7213" max="7213" width="9.69921875" style="20" customWidth="1"/>
    <col min="7214" max="7214" width="6.296875" style="20" customWidth="1"/>
    <col min="7215" max="7215" width="7.796875" style="20" customWidth="1"/>
    <col min="7216" max="7216" width="8.19921875" style="20" customWidth="1"/>
    <col min="7217" max="7217" width="8.796875" style="20" customWidth="1"/>
    <col min="7218" max="7218" width="9.296875" style="20" customWidth="1"/>
    <col min="7219" max="7219" width="25.296875" style="20" bestFit="1" customWidth="1"/>
    <col min="7220" max="7220" width="6.69921875" style="20" customWidth="1"/>
    <col min="7221" max="7221" width="9.09765625" style="20" customWidth="1"/>
    <col min="7222" max="7222" width="9.296875" style="20" customWidth="1"/>
    <col min="7223" max="7223" width="7.796875" style="20" customWidth="1"/>
    <col min="7224" max="7224" width="35.296875" style="20" bestFit="1" customWidth="1"/>
    <col min="7225" max="7225" width="10" style="20" customWidth="1"/>
    <col min="7226" max="7226" width="8.5" style="20" customWidth="1"/>
    <col min="7227" max="7227" width="6.5" style="20" customWidth="1"/>
    <col min="7228" max="7228" width="6.296875" style="20" customWidth="1"/>
    <col min="7229" max="7232" width="6.5" style="20" customWidth="1"/>
    <col min="7233" max="7233" width="9.296875" style="20" customWidth="1"/>
    <col min="7234" max="7234" width="8.796875" style="20" bestFit="1" customWidth="1"/>
    <col min="7235" max="7235" width="21.19921875" style="20" bestFit="1" customWidth="1"/>
    <col min="7236" max="7236" width="9.296875" style="20" customWidth="1"/>
    <col min="7237" max="7424" width="9.296875" style="20"/>
    <col min="7425" max="7425" width="8.69921875" style="20" bestFit="1" customWidth="1"/>
    <col min="7426" max="7426" width="9" style="20" bestFit="1" customWidth="1"/>
    <col min="7427" max="7427" width="5.59765625" style="20" bestFit="1" customWidth="1"/>
    <col min="7428" max="7428" width="20.69921875" style="20" customWidth="1"/>
    <col min="7429" max="7429" width="22.5" style="20" customWidth="1"/>
    <col min="7430" max="7430" width="10.19921875" style="20" customWidth="1"/>
    <col min="7431" max="7431" width="13.296875" style="20" bestFit="1" customWidth="1"/>
    <col min="7432" max="7432" width="10.19921875" style="20" bestFit="1" customWidth="1"/>
    <col min="7433" max="7433" width="26.5" style="20" customWidth="1"/>
    <col min="7434" max="7434" width="7.09765625" style="20" bestFit="1" customWidth="1"/>
    <col min="7435" max="7435" width="16.19921875" style="20" bestFit="1" customWidth="1"/>
    <col min="7436" max="7436" width="9.09765625" style="20" bestFit="1" customWidth="1"/>
    <col min="7437" max="7438" width="7.296875" style="20" bestFit="1" customWidth="1"/>
    <col min="7439" max="7439" width="5.59765625" style="20" bestFit="1" customWidth="1"/>
    <col min="7440" max="7440" width="6.296875" style="20" bestFit="1" customWidth="1"/>
    <col min="7441" max="7441" width="8.19921875" style="20" customWidth="1"/>
    <col min="7442" max="7442" width="5.5" style="20" customWidth="1"/>
    <col min="7443" max="7443" width="19.296875" style="20" customWidth="1"/>
    <col min="7444" max="7444" width="5.296875" style="20" customWidth="1"/>
    <col min="7445" max="7445" width="7" style="20" bestFit="1" customWidth="1"/>
    <col min="7446" max="7446" width="34.09765625" style="20" bestFit="1" customWidth="1"/>
    <col min="7447" max="7447" width="9.296875" style="20" bestFit="1" customWidth="1"/>
    <col min="7448" max="7448" width="8" style="20" bestFit="1" customWidth="1"/>
    <col min="7449" max="7449" width="20.69921875" style="20" bestFit="1" customWidth="1"/>
    <col min="7450" max="7450" width="8.09765625" style="20" bestFit="1" customWidth="1"/>
    <col min="7451" max="7451" width="7.19921875" style="20" bestFit="1" customWidth="1"/>
    <col min="7452" max="7452" width="11.59765625" style="20" bestFit="1" customWidth="1"/>
    <col min="7453" max="7453" width="7.19921875" style="20" customWidth="1"/>
    <col min="7454" max="7454" width="9.09765625" style="20" customWidth="1"/>
    <col min="7455" max="7455" width="8.796875" style="20" customWidth="1"/>
    <col min="7456" max="7456" width="9" style="20" customWidth="1"/>
    <col min="7457" max="7457" width="9.09765625" style="20" customWidth="1"/>
    <col min="7458" max="7458" width="5" style="20" customWidth="1"/>
    <col min="7459" max="7460" width="9.09765625" style="20" customWidth="1"/>
    <col min="7461" max="7461" width="22.5" style="20" customWidth="1"/>
    <col min="7462" max="7462" width="7.296875" style="20" customWidth="1"/>
    <col min="7463" max="7464" width="8.5" style="20" customWidth="1"/>
    <col min="7465" max="7465" width="16.59765625" style="20" customWidth="1"/>
    <col min="7466" max="7466" width="8.5" style="20" customWidth="1"/>
    <col min="7467" max="7467" width="3.796875" style="20" customWidth="1"/>
    <col min="7468" max="7468" width="3" style="20" customWidth="1"/>
    <col min="7469" max="7469" width="9.69921875" style="20" customWidth="1"/>
    <col min="7470" max="7470" width="6.296875" style="20" customWidth="1"/>
    <col min="7471" max="7471" width="7.796875" style="20" customWidth="1"/>
    <col min="7472" max="7472" width="8.19921875" style="20" customWidth="1"/>
    <col min="7473" max="7473" width="8.796875" style="20" customWidth="1"/>
    <col min="7474" max="7474" width="9.296875" style="20" customWidth="1"/>
    <col min="7475" max="7475" width="25.296875" style="20" bestFit="1" customWidth="1"/>
    <col min="7476" max="7476" width="6.69921875" style="20" customWidth="1"/>
    <col min="7477" max="7477" width="9.09765625" style="20" customWidth="1"/>
    <col min="7478" max="7478" width="9.296875" style="20" customWidth="1"/>
    <col min="7479" max="7479" width="7.796875" style="20" customWidth="1"/>
    <col min="7480" max="7480" width="35.296875" style="20" bestFit="1" customWidth="1"/>
    <col min="7481" max="7481" width="10" style="20" customWidth="1"/>
    <col min="7482" max="7482" width="8.5" style="20" customWidth="1"/>
    <col min="7483" max="7483" width="6.5" style="20" customWidth="1"/>
    <col min="7484" max="7484" width="6.296875" style="20" customWidth="1"/>
    <col min="7485" max="7488" width="6.5" style="20" customWidth="1"/>
    <col min="7489" max="7489" width="9.296875" style="20" customWidth="1"/>
    <col min="7490" max="7490" width="8.796875" style="20" bestFit="1" customWidth="1"/>
    <col min="7491" max="7491" width="21.19921875" style="20" bestFit="1" customWidth="1"/>
    <col min="7492" max="7492" width="9.296875" style="20" customWidth="1"/>
    <col min="7493" max="7680" width="9.296875" style="20"/>
    <col min="7681" max="7681" width="8.69921875" style="20" bestFit="1" customWidth="1"/>
    <col min="7682" max="7682" width="9" style="20" bestFit="1" customWidth="1"/>
    <col min="7683" max="7683" width="5.59765625" style="20" bestFit="1" customWidth="1"/>
    <col min="7684" max="7684" width="20.69921875" style="20" customWidth="1"/>
    <col min="7685" max="7685" width="22.5" style="20" customWidth="1"/>
    <col min="7686" max="7686" width="10.19921875" style="20" customWidth="1"/>
    <col min="7687" max="7687" width="13.296875" style="20" bestFit="1" customWidth="1"/>
    <col min="7688" max="7688" width="10.19921875" style="20" bestFit="1" customWidth="1"/>
    <col min="7689" max="7689" width="26.5" style="20" customWidth="1"/>
    <col min="7690" max="7690" width="7.09765625" style="20" bestFit="1" customWidth="1"/>
    <col min="7691" max="7691" width="16.19921875" style="20" bestFit="1" customWidth="1"/>
    <col min="7692" max="7692" width="9.09765625" style="20" bestFit="1" customWidth="1"/>
    <col min="7693" max="7694" width="7.296875" style="20" bestFit="1" customWidth="1"/>
    <col min="7695" max="7695" width="5.59765625" style="20" bestFit="1" customWidth="1"/>
    <col min="7696" max="7696" width="6.296875" style="20" bestFit="1" customWidth="1"/>
    <col min="7697" max="7697" width="8.19921875" style="20" customWidth="1"/>
    <col min="7698" max="7698" width="5.5" style="20" customWidth="1"/>
    <col min="7699" max="7699" width="19.296875" style="20" customWidth="1"/>
    <col min="7700" max="7700" width="5.296875" style="20" customWidth="1"/>
    <col min="7701" max="7701" width="7" style="20" bestFit="1" customWidth="1"/>
    <col min="7702" max="7702" width="34.09765625" style="20" bestFit="1" customWidth="1"/>
    <col min="7703" max="7703" width="9.296875" style="20" bestFit="1" customWidth="1"/>
    <col min="7704" max="7704" width="8" style="20" bestFit="1" customWidth="1"/>
    <col min="7705" max="7705" width="20.69921875" style="20" bestFit="1" customWidth="1"/>
    <col min="7706" max="7706" width="8.09765625" style="20" bestFit="1" customWidth="1"/>
    <col min="7707" max="7707" width="7.19921875" style="20" bestFit="1" customWidth="1"/>
    <col min="7708" max="7708" width="11.59765625" style="20" bestFit="1" customWidth="1"/>
    <col min="7709" max="7709" width="7.19921875" style="20" customWidth="1"/>
    <col min="7710" max="7710" width="9.09765625" style="20" customWidth="1"/>
    <col min="7711" max="7711" width="8.796875" style="20" customWidth="1"/>
    <col min="7712" max="7712" width="9" style="20" customWidth="1"/>
    <col min="7713" max="7713" width="9.09765625" style="20" customWidth="1"/>
    <col min="7714" max="7714" width="5" style="20" customWidth="1"/>
    <col min="7715" max="7716" width="9.09765625" style="20" customWidth="1"/>
    <col min="7717" max="7717" width="22.5" style="20" customWidth="1"/>
    <col min="7718" max="7718" width="7.296875" style="20" customWidth="1"/>
    <col min="7719" max="7720" width="8.5" style="20" customWidth="1"/>
    <col min="7721" max="7721" width="16.59765625" style="20" customWidth="1"/>
    <col min="7722" max="7722" width="8.5" style="20" customWidth="1"/>
    <col min="7723" max="7723" width="3.796875" style="20" customWidth="1"/>
    <col min="7724" max="7724" width="3" style="20" customWidth="1"/>
    <col min="7725" max="7725" width="9.69921875" style="20" customWidth="1"/>
    <col min="7726" max="7726" width="6.296875" style="20" customWidth="1"/>
    <col min="7727" max="7727" width="7.796875" style="20" customWidth="1"/>
    <col min="7728" max="7728" width="8.19921875" style="20" customWidth="1"/>
    <col min="7729" max="7729" width="8.796875" style="20" customWidth="1"/>
    <col min="7730" max="7730" width="9.296875" style="20" customWidth="1"/>
    <col min="7731" max="7731" width="25.296875" style="20" bestFit="1" customWidth="1"/>
    <col min="7732" max="7732" width="6.69921875" style="20" customWidth="1"/>
    <col min="7733" max="7733" width="9.09765625" style="20" customWidth="1"/>
    <col min="7734" max="7734" width="9.296875" style="20" customWidth="1"/>
    <col min="7735" max="7735" width="7.796875" style="20" customWidth="1"/>
    <col min="7736" max="7736" width="35.296875" style="20" bestFit="1" customWidth="1"/>
    <col min="7737" max="7737" width="10" style="20" customWidth="1"/>
    <col min="7738" max="7738" width="8.5" style="20" customWidth="1"/>
    <col min="7739" max="7739" width="6.5" style="20" customWidth="1"/>
    <col min="7740" max="7740" width="6.296875" style="20" customWidth="1"/>
    <col min="7741" max="7744" width="6.5" style="20" customWidth="1"/>
    <col min="7745" max="7745" width="9.296875" style="20" customWidth="1"/>
    <col min="7746" max="7746" width="8.796875" style="20" bestFit="1" customWidth="1"/>
    <col min="7747" max="7747" width="21.19921875" style="20" bestFit="1" customWidth="1"/>
    <col min="7748" max="7748" width="9.296875" style="20" customWidth="1"/>
    <col min="7749" max="7936" width="9.296875" style="20"/>
    <col min="7937" max="7937" width="8.69921875" style="20" bestFit="1" customWidth="1"/>
    <col min="7938" max="7938" width="9" style="20" bestFit="1" customWidth="1"/>
    <col min="7939" max="7939" width="5.59765625" style="20" bestFit="1" customWidth="1"/>
    <col min="7940" max="7940" width="20.69921875" style="20" customWidth="1"/>
    <col min="7941" max="7941" width="22.5" style="20" customWidth="1"/>
    <col min="7942" max="7942" width="10.19921875" style="20" customWidth="1"/>
    <col min="7943" max="7943" width="13.296875" style="20" bestFit="1" customWidth="1"/>
    <col min="7944" max="7944" width="10.19921875" style="20" bestFit="1" customWidth="1"/>
    <col min="7945" max="7945" width="26.5" style="20" customWidth="1"/>
    <col min="7946" max="7946" width="7.09765625" style="20" bestFit="1" customWidth="1"/>
    <col min="7947" max="7947" width="16.19921875" style="20" bestFit="1" customWidth="1"/>
    <col min="7948" max="7948" width="9.09765625" style="20" bestFit="1" customWidth="1"/>
    <col min="7949" max="7950" width="7.296875" style="20" bestFit="1" customWidth="1"/>
    <col min="7951" max="7951" width="5.59765625" style="20" bestFit="1" customWidth="1"/>
    <col min="7952" max="7952" width="6.296875" style="20" bestFit="1" customWidth="1"/>
    <col min="7953" max="7953" width="8.19921875" style="20" customWidth="1"/>
    <col min="7954" max="7954" width="5.5" style="20" customWidth="1"/>
    <col min="7955" max="7955" width="19.296875" style="20" customWidth="1"/>
    <col min="7956" max="7956" width="5.296875" style="20" customWidth="1"/>
    <col min="7957" max="7957" width="7" style="20" bestFit="1" customWidth="1"/>
    <col min="7958" max="7958" width="34.09765625" style="20" bestFit="1" customWidth="1"/>
    <col min="7959" max="7959" width="9.296875" style="20" bestFit="1" customWidth="1"/>
    <col min="7960" max="7960" width="8" style="20" bestFit="1" customWidth="1"/>
    <col min="7961" max="7961" width="20.69921875" style="20" bestFit="1" customWidth="1"/>
    <col min="7962" max="7962" width="8.09765625" style="20" bestFit="1" customWidth="1"/>
    <col min="7963" max="7963" width="7.19921875" style="20" bestFit="1" customWidth="1"/>
    <col min="7964" max="7964" width="11.59765625" style="20" bestFit="1" customWidth="1"/>
    <col min="7965" max="7965" width="7.19921875" style="20" customWidth="1"/>
    <col min="7966" max="7966" width="9.09765625" style="20" customWidth="1"/>
    <col min="7967" max="7967" width="8.796875" style="20" customWidth="1"/>
    <col min="7968" max="7968" width="9" style="20" customWidth="1"/>
    <col min="7969" max="7969" width="9.09765625" style="20" customWidth="1"/>
    <col min="7970" max="7970" width="5" style="20" customWidth="1"/>
    <col min="7971" max="7972" width="9.09765625" style="20" customWidth="1"/>
    <col min="7973" max="7973" width="22.5" style="20" customWidth="1"/>
    <col min="7974" max="7974" width="7.296875" style="20" customWidth="1"/>
    <col min="7975" max="7976" width="8.5" style="20" customWidth="1"/>
    <col min="7977" max="7977" width="16.59765625" style="20" customWidth="1"/>
    <col min="7978" max="7978" width="8.5" style="20" customWidth="1"/>
    <col min="7979" max="7979" width="3.796875" style="20" customWidth="1"/>
    <col min="7980" max="7980" width="3" style="20" customWidth="1"/>
    <col min="7981" max="7981" width="9.69921875" style="20" customWidth="1"/>
    <col min="7982" max="7982" width="6.296875" style="20" customWidth="1"/>
    <col min="7983" max="7983" width="7.796875" style="20" customWidth="1"/>
    <col min="7984" max="7984" width="8.19921875" style="20" customWidth="1"/>
    <col min="7985" max="7985" width="8.796875" style="20" customWidth="1"/>
    <col min="7986" max="7986" width="9.296875" style="20" customWidth="1"/>
    <col min="7987" max="7987" width="25.296875" style="20" bestFit="1" customWidth="1"/>
    <col min="7988" max="7988" width="6.69921875" style="20" customWidth="1"/>
    <col min="7989" max="7989" width="9.09765625" style="20" customWidth="1"/>
    <col min="7990" max="7990" width="9.296875" style="20" customWidth="1"/>
    <col min="7991" max="7991" width="7.796875" style="20" customWidth="1"/>
    <col min="7992" max="7992" width="35.296875" style="20" bestFit="1" customWidth="1"/>
    <col min="7993" max="7993" width="10" style="20" customWidth="1"/>
    <col min="7994" max="7994" width="8.5" style="20" customWidth="1"/>
    <col min="7995" max="7995" width="6.5" style="20" customWidth="1"/>
    <col min="7996" max="7996" width="6.296875" style="20" customWidth="1"/>
    <col min="7997" max="8000" width="6.5" style="20" customWidth="1"/>
    <col min="8001" max="8001" width="9.296875" style="20" customWidth="1"/>
    <col min="8002" max="8002" width="8.796875" style="20" bestFit="1" customWidth="1"/>
    <col min="8003" max="8003" width="21.19921875" style="20" bestFit="1" customWidth="1"/>
    <col min="8004" max="8004" width="9.296875" style="20" customWidth="1"/>
    <col min="8005" max="8192" width="9.296875" style="20"/>
    <col min="8193" max="8193" width="8.69921875" style="20" bestFit="1" customWidth="1"/>
    <col min="8194" max="8194" width="9" style="20" bestFit="1" customWidth="1"/>
    <col min="8195" max="8195" width="5.59765625" style="20" bestFit="1" customWidth="1"/>
    <col min="8196" max="8196" width="20.69921875" style="20" customWidth="1"/>
    <col min="8197" max="8197" width="22.5" style="20" customWidth="1"/>
    <col min="8198" max="8198" width="10.19921875" style="20" customWidth="1"/>
    <col min="8199" max="8199" width="13.296875" style="20" bestFit="1" customWidth="1"/>
    <col min="8200" max="8200" width="10.19921875" style="20" bestFit="1" customWidth="1"/>
    <col min="8201" max="8201" width="26.5" style="20" customWidth="1"/>
    <col min="8202" max="8202" width="7.09765625" style="20" bestFit="1" customWidth="1"/>
    <col min="8203" max="8203" width="16.19921875" style="20" bestFit="1" customWidth="1"/>
    <col min="8204" max="8204" width="9.09765625" style="20" bestFit="1" customWidth="1"/>
    <col min="8205" max="8206" width="7.296875" style="20" bestFit="1" customWidth="1"/>
    <col min="8207" max="8207" width="5.59765625" style="20" bestFit="1" customWidth="1"/>
    <col min="8208" max="8208" width="6.296875" style="20" bestFit="1" customWidth="1"/>
    <col min="8209" max="8209" width="8.19921875" style="20" customWidth="1"/>
    <col min="8210" max="8210" width="5.5" style="20" customWidth="1"/>
    <col min="8211" max="8211" width="19.296875" style="20" customWidth="1"/>
    <col min="8212" max="8212" width="5.296875" style="20" customWidth="1"/>
    <col min="8213" max="8213" width="7" style="20" bestFit="1" customWidth="1"/>
    <col min="8214" max="8214" width="34.09765625" style="20" bestFit="1" customWidth="1"/>
    <col min="8215" max="8215" width="9.296875" style="20" bestFit="1" customWidth="1"/>
    <col min="8216" max="8216" width="8" style="20" bestFit="1" customWidth="1"/>
    <col min="8217" max="8217" width="20.69921875" style="20" bestFit="1" customWidth="1"/>
    <col min="8218" max="8218" width="8.09765625" style="20" bestFit="1" customWidth="1"/>
    <col min="8219" max="8219" width="7.19921875" style="20" bestFit="1" customWidth="1"/>
    <col min="8220" max="8220" width="11.59765625" style="20" bestFit="1" customWidth="1"/>
    <col min="8221" max="8221" width="7.19921875" style="20" customWidth="1"/>
    <col min="8222" max="8222" width="9.09765625" style="20" customWidth="1"/>
    <col min="8223" max="8223" width="8.796875" style="20" customWidth="1"/>
    <col min="8224" max="8224" width="9" style="20" customWidth="1"/>
    <col min="8225" max="8225" width="9.09765625" style="20" customWidth="1"/>
    <col min="8226" max="8226" width="5" style="20" customWidth="1"/>
    <col min="8227" max="8228" width="9.09765625" style="20" customWidth="1"/>
    <col min="8229" max="8229" width="22.5" style="20" customWidth="1"/>
    <col min="8230" max="8230" width="7.296875" style="20" customWidth="1"/>
    <col min="8231" max="8232" width="8.5" style="20" customWidth="1"/>
    <col min="8233" max="8233" width="16.59765625" style="20" customWidth="1"/>
    <col min="8234" max="8234" width="8.5" style="20" customWidth="1"/>
    <col min="8235" max="8235" width="3.796875" style="20" customWidth="1"/>
    <col min="8236" max="8236" width="3" style="20" customWidth="1"/>
    <col min="8237" max="8237" width="9.69921875" style="20" customWidth="1"/>
    <col min="8238" max="8238" width="6.296875" style="20" customWidth="1"/>
    <col min="8239" max="8239" width="7.796875" style="20" customWidth="1"/>
    <col min="8240" max="8240" width="8.19921875" style="20" customWidth="1"/>
    <col min="8241" max="8241" width="8.796875" style="20" customWidth="1"/>
    <col min="8242" max="8242" width="9.296875" style="20" customWidth="1"/>
    <col min="8243" max="8243" width="25.296875" style="20" bestFit="1" customWidth="1"/>
    <col min="8244" max="8244" width="6.69921875" style="20" customWidth="1"/>
    <col min="8245" max="8245" width="9.09765625" style="20" customWidth="1"/>
    <col min="8246" max="8246" width="9.296875" style="20" customWidth="1"/>
    <col min="8247" max="8247" width="7.796875" style="20" customWidth="1"/>
    <col min="8248" max="8248" width="35.296875" style="20" bestFit="1" customWidth="1"/>
    <col min="8249" max="8249" width="10" style="20" customWidth="1"/>
    <col min="8250" max="8250" width="8.5" style="20" customWidth="1"/>
    <col min="8251" max="8251" width="6.5" style="20" customWidth="1"/>
    <col min="8252" max="8252" width="6.296875" style="20" customWidth="1"/>
    <col min="8253" max="8256" width="6.5" style="20" customWidth="1"/>
    <col min="8257" max="8257" width="9.296875" style="20" customWidth="1"/>
    <col min="8258" max="8258" width="8.796875" style="20" bestFit="1" customWidth="1"/>
    <col min="8259" max="8259" width="21.19921875" style="20" bestFit="1" customWidth="1"/>
    <col min="8260" max="8260" width="9.296875" style="20" customWidth="1"/>
    <col min="8261" max="8448" width="9.296875" style="20"/>
    <col min="8449" max="8449" width="8.69921875" style="20" bestFit="1" customWidth="1"/>
    <col min="8450" max="8450" width="9" style="20" bestFit="1" customWidth="1"/>
    <col min="8451" max="8451" width="5.59765625" style="20" bestFit="1" customWidth="1"/>
    <col min="8452" max="8452" width="20.69921875" style="20" customWidth="1"/>
    <col min="8453" max="8453" width="22.5" style="20" customWidth="1"/>
    <col min="8454" max="8454" width="10.19921875" style="20" customWidth="1"/>
    <col min="8455" max="8455" width="13.296875" style="20" bestFit="1" customWidth="1"/>
    <col min="8456" max="8456" width="10.19921875" style="20" bestFit="1" customWidth="1"/>
    <col min="8457" max="8457" width="26.5" style="20" customWidth="1"/>
    <col min="8458" max="8458" width="7.09765625" style="20" bestFit="1" customWidth="1"/>
    <col min="8459" max="8459" width="16.19921875" style="20" bestFit="1" customWidth="1"/>
    <col min="8460" max="8460" width="9.09765625" style="20" bestFit="1" customWidth="1"/>
    <col min="8461" max="8462" width="7.296875" style="20" bestFit="1" customWidth="1"/>
    <col min="8463" max="8463" width="5.59765625" style="20" bestFit="1" customWidth="1"/>
    <col min="8464" max="8464" width="6.296875" style="20" bestFit="1" customWidth="1"/>
    <col min="8465" max="8465" width="8.19921875" style="20" customWidth="1"/>
    <col min="8466" max="8466" width="5.5" style="20" customWidth="1"/>
    <col min="8467" max="8467" width="19.296875" style="20" customWidth="1"/>
    <col min="8468" max="8468" width="5.296875" style="20" customWidth="1"/>
    <col min="8469" max="8469" width="7" style="20" bestFit="1" customWidth="1"/>
    <col min="8470" max="8470" width="34.09765625" style="20" bestFit="1" customWidth="1"/>
    <col min="8471" max="8471" width="9.296875" style="20" bestFit="1" customWidth="1"/>
    <col min="8472" max="8472" width="8" style="20" bestFit="1" customWidth="1"/>
    <col min="8473" max="8473" width="20.69921875" style="20" bestFit="1" customWidth="1"/>
    <col min="8474" max="8474" width="8.09765625" style="20" bestFit="1" customWidth="1"/>
    <col min="8475" max="8475" width="7.19921875" style="20" bestFit="1" customWidth="1"/>
    <col min="8476" max="8476" width="11.59765625" style="20" bestFit="1" customWidth="1"/>
    <col min="8477" max="8477" width="7.19921875" style="20" customWidth="1"/>
    <col min="8478" max="8478" width="9.09765625" style="20" customWidth="1"/>
    <col min="8479" max="8479" width="8.796875" style="20" customWidth="1"/>
    <col min="8480" max="8480" width="9" style="20" customWidth="1"/>
    <col min="8481" max="8481" width="9.09765625" style="20" customWidth="1"/>
    <col min="8482" max="8482" width="5" style="20" customWidth="1"/>
    <col min="8483" max="8484" width="9.09765625" style="20" customWidth="1"/>
    <col min="8485" max="8485" width="22.5" style="20" customWidth="1"/>
    <col min="8486" max="8486" width="7.296875" style="20" customWidth="1"/>
    <col min="8487" max="8488" width="8.5" style="20" customWidth="1"/>
    <col min="8489" max="8489" width="16.59765625" style="20" customWidth="1"/>
    <col min="8490" max="8490" width="8.5" style="20" customWidth="1"/>
    <col min="8491" max="8491" width="3.796875" style="20" customWidth="1"/>
    <col min="8492" max="8492" width="3" style="20" customWidth="1"/>
    <col min="8493" max="8493" width="9.69921875" style="20" customWidth="1"/>
    <col min="8494" max="8494" width="6.296875" style="20" customWidth="1"/>
    <col min="8495" max="8495" width="7.796875" style="20" customWidth="1"/>
    <col min="8496" max="8496" width="8.19921875" style="20" customWidth="1"/>
    <col min="8497" max="8497" width="8.796875" style="20" customWidth="1"/>
    <col min="8498" max="8498" width="9.296875" style="20" customWidth="1"/>
    <col min="8499" max="8499" width="25.296875" style="20" bestFit="1" customWidth="1"/>
    <col min="8500" max="8500" width="6.69921875" style="20" customWidth="1"/>
    <col min="8501" max="8501" width="9.09765625" style="20" customWidth="1"/>
    <col min="8502" max="8502" width="9.296875" style="20" customWidth="1"/>
    <col min="8503" max="8503" width="7.796875" style="20" customWidth="1"/>
    <col min="8504" max="8504" width="35.296875" style="20" bestFit="1" customWidth="1"/>
    <col min="8505" max="8505" width="10" style="20" customWidth="1"/>
    <col min="8506" max="8506" width="8.5" style="20" customWidth="1"/>
    <col min="8507" max="8507" width="6.5" style="20" customWidth="1"/>
    <col min="8508" max="8508" width="6.296875" style="20" customWidth="1"/>
    <col min="8509" max="8512" width="6.5" style="20" customWidth="1"/>
    <col min="8513" max="8513" width="9.296875" style="20" customWidth="1"/>
    <col min="8514" max="8514" width="8.796875" style="20" bestFit="1" customWidth="1"/>
    <col min="8515" max="8515" width="21.19921875" style="20" bestFit="1" customWidth="1"/>
    <col min="8516" max="8516" width="9.296875" style="20" customWidth="1"/>
    <col min="8517" max="8704" width="9.296875" style="20"/>
    <col min="8705" max="8705" width="8.69921875" style="20" bestFit="1" customWidth="1"/>
    <col min="8706" max="8706" width="9" style="20" bestFit="1" customWidth="1"/>
    <col min="8707" max="8707" width="5.59765625" style="20" bestFit="1" customWidth="1"/>
    <col min="8708" max="8708" width="20.69921875" style="20" customWidth="1"/>
    <col min="8709" max="8709" width="22.5" style="20" customWidth="1"/>
    <col min="8710" max="8710" width="10.19921875" style="20" customWidth="1"/>
    <col min="8711" max="8711" width="13.296875" style="20" bestFit="1" customWidth="1"/>
    <col min="8712" max="8712" width="10.19921875" style="20" bestFit="1" customWidth="1"/>
    <col min="8713" max="8713" width="26.5" style="20" customWidth="1"/>
    <col min="8714" max="8714" width="7.09765625" style="20" bestFit="1" customWidth="1"/>
    <col min="8715" max="8715" width="16.19921875" style="20" bestFit="1" customWidth="1"/>
    <col min="8716" max="8716" width="9.09765625" style="20" bestFit="1" customWidth="1"/>
    <col min="8717" max="8718" width="7.296875" style="20" bestFit="1" customWidth="1"/>
    <col min="8719" max="8719" width="5.59765625" style="20" bestFit="1" customWidth="1"/>
    <col min="8720" max="8720" width="6.296875" style="20" bestFit="1" customWidth="1"/>
    <col min="8721" max="8721" width="8.19921875" style="20" customWidth="1"/>
    <col min="8722" max="8722" width="5.5" style="20" customWidth="1"/>
    <col min="8723" max="8723" width="19.296875" style="20" customWidth="1"/>
    <col min="8724" max="8724" width="5.296875" style="20" customWidth="1"/>
    <col min="8725" max="8725" width="7" style="20" bestFit="1" customWidth="1"/>
    <col min="8726" max="8726" width="34.09765625" style="20" bestFit="1" customWidth="1"/>
    <col min="8727" max="8727" width="9.296875" style="20" bestFit="1" customWidth="1"/>
    <col min="8728" max="8728" width="8" style="20" bestFit="1" customWidth="1"/>
    <col min="8729" max="8729" width="20.69921875" style="20" bestFit="1" customWidth="1"/>
    <col min="8730" max="8730" width="8.09765625" style="20" bestFit="1" customWidth="1"/>
    <col min="8731" max="8731" width="7.19921875" style="20" bestFit="1" customWidth="1"/>
    <col min="8732" max="8732" width="11.59765625" style="20" bestFit="1" customWidth="1"/>
    <col min="8733" max="8733" width="7.19921875" style="20" customWidth="1"/>
    <col min="8734" max="8734" width="9.09765625" style="20" customWidth="1"/>
    <col min="8735" max="8735" width="8.796875" style="20" customWidth="1"/>
    <col min="8736" max="8736" width="9" style="20" customWidth="1"/>
    <col min="8737" max="8737" width="9.09765625" style="20" customWidth="1"/>
    <col min="8738" max="8738" width="5" style="20" customWidth="1"/>
    <col min="8739" max="8740" width="9.09765625" style="20" customWidth="1"/>
    <col min="8741" max="8741" width="22.5" style="20" customWidth="1"/>
    <col min="8742" max="8742" width="7.296875" style="20" customWidth="1"/>
    <col min="8743" max="8744" width="8.5" style="20" customWidth="1"/>
    <col min="8745" max="8745" width="16.59765625" style="20" customWidth="1"/>
    <col min="8746" max="8746" width="8.5" style="20" customWidth="1"/>
    <col min="8747" max="8747" width="3.796875" style="20" customWidth="1"/>
    <col min="8748" max="8748" width="3" style="20" customWidth="1"/>
    <col min="8749" max="8749" width="9.69921875" style="20" customWidth="1"/>
    <col min="8750" max="8750" width="6.296875" style="20" customWidth="1"/>
    <col min="8751" max="8751" width="7.796875" style="20" customWidth="1"/>
    <col min="8752" max="8752" width="8.19921875" style="20" customWidth="1"/>
    <col min="8753" max="8753" width="8.796875" style="20" customWidth="1"/>
    <col min="8754" max="8754" width="9.296875" style="20" customWidth="1"/>
    <col min="8755" max="8755" width="25.296875" style="20" bestFit="1" customWidth="1"/>
    <col min="8756" max="8756" width="6.69921875" style="20" customWidth="1"/>
    <col min="8757" max="8757" width="9.09765625" style="20" customWidth="1"/>
    <col min="8758" max="8758" width="9.296875" style="20" customWidth="1"/>
    <col min="8759" max="8759" width="7.796875" style="20" customWidth="1"/>
    <col min="8760" max="8760" width="35.296875" style="20" bestFit="1" customWidth="1"/>
    <col min="8761" max="8761" width="10" style="20" customWidth="1"/>
    <col min="8762" max="8762" width="8.5" style="20" customWidth="1"/>
    <col min="8763" max="8763" width="6.5" style="20" customWidth="1"/>
    <col min="8764" max="8764" width="6.296875" style="20" customWidth="1"/>
    <col min="8765" max="8768" width="6.5" style="20" customWidth="1"/>
    <col min="8769" max="8769" width="9.296875" style="20" customWidth="1"/>
    <col min="8770" max="8770" width="8.796875" style="20" bestFit="1" customWidth="1"/>
    <col min="8771" max="8771" width="21.19921875" style="20" bestFit="1" customWidth="1"/>
    <col min="8772" max="8772" width="9.296875" style="20" customWidth="1"/>
    <col min="8773" max="8960" width="9.296875" style="20"/>
    <col min="8961" max="8961" width="8.69921875" style="20" bestFit="1" customWidth="1"/>
    <col min="8962" max="8962" width="9" style="20" bestFit="1" customWidth="1"/>
    <col min="8963" max="8963" width="5.59765625" style="20" bestFit="1" customWidth="1"/>
    <col min="8964" max="8964" width="20.69921875" style="20" customWidth="1"/>
    <col min="8965" max="8965" width="22.5" style="20" customWidth="1"/>
    <col min="8966" max="8966" width="10.19921875" style="20" customWidth="1"/>
    <col min="8967" max="8967" width="13.296875" style="20" bestFit="1" customWidth="1"/>
    <col min="8968" max="8968" width="10.19921875" style="20" bestFit="1" customWidth="1"/>
    <col min="8969" max="8969" width="26.5" style="20" customWidth="1"/>
    <col min="8970" max="8970" width="7.09765625" style="20" bestFit="1" customWidth="1"/>
    <col min="8971" max="8971" width="16.19921875" style="20" bestFit="1" customWidth="1"/>
    <col min="8972" max="8972" width="9.09765625" style="20" bestFit="1" customWidth="1"/>
    <col min="8973" max="8974" width="7.296875" style="20" bestFit="1" customWidth="1"/>
    <col min="8975" max="8975" width="5.59765625" style="20" bestFit="1" customWidth="1"/>
    <col min="8976" max="8976" width="6.296875" style="20" bestFit="1" customWidth="1"/>
    <col min="8977" max="8977" width="8.19921875" style="20" customWidth="1"/>
    <col min="8978" max="8978" width="5.5" style="20" customWidth="1"/>
    <col min="8979" max="8979" width="19.296875" style="20" customWidth="1"/>
    <col min="8980" max="8980" width="5.296875" style="20" customWidth="1"/>
    <col min="8981" max="8981" width="7" style="20" bestFit="1" customWidth="1"/>
    <col min="8982" max="8982" width="34.09765625" style="20" bestFit="1" customWidth="1"/>
    <col min="8983" max="8983" width="9.296875" style="20" bestFit="1" customWidth="1"/>
    <col min="8984" max="8984" width="8" style="20" bestFit="1" customWidth="1"/>
    <col min="8985" max="8985" width="20.69921875" style="20" bestFit="1" customWidth="1"/>
    <col min="8986" max="8986" width="8.09765625" style="20" bestFit="1" customWidth="1"/>
    <col min="8987" max="8987" width="7.19921875" style="20" bestFit="1" customWidth="1"/>
    <col min="8988" max="8988" width="11.59765625" style="20" bestFit="1" customWidth="1"/>
    <col min="8989" max="8989" width="7.19921875" style="20" customWidth="1"/>
    <col min="8990" max="8990" width="9.09765625" style="20" customWidth="1"/>
    <col min="8991" max="8991" width="8.796875" style="20" customWidth="1"/>
    <col min="8992" max="8992" width="9" style="20" customWidth="1"/>
    <col min="8993" max="8993" width="9.09765625" style="20" customWidth="1"/>
    <col min="8994" max="8994" width="5" style="20" customWidth="1"/>
    <col min="8995" max="8996" width="9.09765625" style="20" customWidth="1"/>
    <col min="8997" max="8997" width="22.5" style="20" customWidth="1"/>
    <col min="8998" max="8998" width="7.296875" style="20" customWidth="1"/>
    <col min="8999" max="9000" width="8.5" style="20" customWidth="1"/>
    <col min="9001" max="9001" width="16.59765625" style="20" customWidth="1"/>
    <col min="9002" max="9002" width="8.5" style="20" customWidth="1"/>
    <col min="9003" max="9003" width="3.796875" style="20" customWidth="1"/>
    <col min="9004" max="9004" width="3" style="20" customWidth="1"/>
    <col min="9005" max="9005" width="9.69921875" style="20" customWidth="1"/>
    <col min="9006" max="9006" width="6.296875" style="20" customWidth="1"/>
    <col min="9007" max="9007" width="7.796875" style="20" customWidth="1"/>
    <col min="9008" max="9008" width="8.19921875" style="20" customWidth="1"/>
    <col min="9009" max="9009" width="8.796875" style="20" customWidth="1"/>
    <col min="9010" max="9010" width="9.296875" style="20" customWidth="1"/>
    <col min="9011" max="9011" width="25.296875" style="20" bestFit="1" customWidth="1"/>
    <col min="9012" max="9012" width="6.69921875" style="20" customWidth="1"/>
    <col min="9013" max="9013" width="9.09765625" style="20" customWidth="1"/>
    <col min="9014" max="9014" width="9.296875" style="20" customWidth="1"/>
    <col min="9015" max="9015" width="7.796875" style="20" customWidth="1"/>
    <col min="9016" max="9016" width="35.296875" style="20" bestFit="1" customWidth="1"/>
    <col min="9017" max="9017" width="10" style="20" customWidth="1"/>
    <col min="9018" max="9018" width="8.5" style="20" customWidth="1"/>
    <col min="9019" max="9019" width="6.5" style="20" customWidth="1"/>
    <col min="9020" max="9020" width="6.296875" style="20" customWidth="1"/>
    <col min="9021" max="9024" width="6.5" style="20" customWidth="1"/>
    <col min="9025" max="9025" width="9.296875" style="20" customWidth="1"/>
    <col min="9026" max="9026" width="8.796875" style="20" bestFit="1" customWidth="1"/>
    <col min="9027" max="9027" width="21.19921875" style="20" bestFit="1" customWidth="1"/>
    <col min="9028" max="9028" width="9.296875" style="20" customWidth="1"/>
    <col min="9029" max="9216" width="9.296875" style="20"/>
    <col min="9217" max="9217" width="8.69921875" style="20" bestFit="1" customWidth="1"/>
    <col min="9218" max="9218" width="9" style="20" bestFit="1" customWidth="1"/>
    <col min="9219" max="9219" width="5.59765625" style="20" bestFit="1" customWidth="1"/>
    <col min="9220" max="9220" width="20.69921875" style="20" customWidth="1"/>
    <col min="9221" max="9221" width="22.5" style="20" customWidth="1"/>
    <col min="9222" max="9222" width="10.19921875" style="20" customWidth="1"/>
    <col min="9223" max="9223" width="13.296875" style="20" bestFit="1" customWidth="1"/>
    <col min="9224" max="9224" width="10.19921875" style="20" bestFit="1" customWidth="1"/>
    <col min="9225" max="9225" width="26.5" style="20" customWidth="1"/>
    <col min="9226" max="9226" width="7.09765625" style="20" bestFit="1" customWidth="1"/>
    <col min="9227" max="9227" width="16.19921875" style="20" bestFit="1" customWidth="1"/>
    <col min="9228" max="9228" width="9.09765625" style="20" bestFit="1" customWidth="1"/>
    <col min="9229" max="9230" width="7.296875" style="20" bestFit="1" customWidth="1"/>
    <col min="9231" max="9231" width="5.59765625" style="20" bestFit="1" customWidth="1"/>
    <col min="9232" max="9232" width="6.296875" style="20" bestFit="1" customWidth="1"/>
    <col min="9233" max="9233" width="8.19921875" style="20" customWidth="1"/>
    <col min="9234" max="9234" width="5.5" style="20" customWidth="1"/>
    <col min="9235" max="9235" width="19.296875" style="20" customWidth="1"/>
    <col min="9236" max="9236" width="5.296875" style="20" customWidth="1"/>
    <col min="9237" max="9237" width="7" style="20" bestFit="1" customWidth="1"/>
    <col min="9238" max="9238" width="34.09765625" style="20" bestFit="1" customWidth="1"/>
    <col min="9239" max="9239" width="9.296875" style="20" bestFit="1" customWidth="1"/>
    <col min="9240" max="9240" width="8" style="20" bestFit="1" customWidth="1"/>
    <col min="9241" max="9241" width="20.69921875" style="20" bestFit="1" customWidth="1"/>
    <col min="9242" max="9242" width="8.09765625" style="20" bestFit="1" customWidth="1"/>
    <col min="9243" max="9243" width="7.19921875" style="20" bestFit="1" customWidth="1"/>
    <col min="9244" max="9244" width="11.59765625" style="20" bestFit="1" customWidth="1"/>
    <col min="9245" max="9245" width="7.19921875" style="20" customWidth="1"/>
    <col min="9246" max="9246" width="9.09765625" style="20" customWidth="1"/>
    <col min="9247" max="9247" width="8.796875" style="20" customWidth="1"/>
    <col min="9248" max="9248" width="9" style="20" customWidth="1"/>
    <col min="9249" max="9249" width="9.09765625" style="20" customWidth="1"/>
    <col min="9250" max="9250" width="5" style="20" customWidth="1"/>
    <col min="9251" max="9252" width="9.09765625" style="20" customWidth="1"/>
    <col min="9253" max="9253" width="22.5" style="20" customWidth="1"/>
    <col min="9254" max="9254" width="7.296875" style="20" customWidth="1"/>
    <col min="9255" max="9256" width="8.5" style="20" customWidth="1"/>
    <col min="9257" max="9257" width="16.59765625" style="20" customWidth="1"/>
    <col min="9258" max="9258" width="8.5" style="20" customWidth="1"/>
    <col min="9259" max="9259" width="3.796875" style="20" customWidth="1"/>
    <col min="9260" max="9260" width="3" style="20" customWidth="1"/>
    <col min="9261" max="9261" width="9.69921875" style="20" customWidth="1"/>
    <col min="9262" max="9262" width="6.296875" style="20" customWidth="1"/>
    <col min="9263" max="9263" width="7.796875" style="20" customWidth="1"/>
    <col min="9264" max="9264" width="8.19921875" style="20" customWidth="1"/>
    <col min="9265" max="9265" width="8.796875" style="20" customWidth="1"/>
    <col min="9266" max="9266" width="9.296875" style="20" customWidth="1"/>
    <col min="9267" max="9267" width="25.296875" style="20" bestFit="1" customWidth="1"/>
    <col min="9268" max="9268" width="6.69921875" style="20" customWidth="1"/>
    <col min="9269" max="9269" width="9.09765625" style="20" customWidth="1"/>
    <col min="9270" max="9270" width="9.296875" style="20" customWidth="1"/>
    <col min="9271" max="9271" width="7.796875" style="20" customWidth="1"/>
    <col min="9272" max="9272" width="35.296875" style="20" bestFit="1" customWidth="1"/>
    <col min="9273" max="9273" width="10" style="20" customWidth="1"/>
    <col min="9274" max="9274" width="8.5" style="20" customWidth="1"/>
    <col min="9275" max="9275" width="6.5" style="20" customWidth="1"/>
    <col min="9276" max="9276" width="6.296875" style="20" customWidth="1"/>
    <col min="9277" max="9280" width="6.5" style="20" customWidth="1"/>
    <col min="9281" max="9281" width="9.296875" style="20" customWidth="1"/>
    <col min="9282" max="9282" width="8.796875" style="20" bestFit="1" customWidth="1"/>
    <col min="9283" max="9283" width="21.19921875" style="20" bestFit="1" customWidth="1"/>
    <col min="9284" max="9284" width="9.296875" style="20" customWidth="1"/>
    <col min="9285" max="9472" width="9.296875" style="20"/>
    <col min="9473" max="9473" width="8.69921875" style="20" bestFit="1" customWidth="1"/>
    <col min="9474" max="9474" width="9" style="20" bestFit="1" customWidth="1"/>
    <col min="9475" max="9475" width="5.59765625" style="20" bestFit="1" customWidth="1"/>
    <col min="9476" max="9476" width="20.69921875" style="20" customWidth="1"/>
    <col min="9477" max="9477" width="22.5" style="20" customWidth="1"/>
    <col min="9478" max="9478" width="10.19921875" style="20" customWidth="1"/>
    <col min="9479" max="9479" width="13.296875" style="20" bestFit="1" customWidth="1"/>
    <col min="9480" max="9480" width="10.19921875" style="20" bestFit="1" customWidth="1"/>
    <col min="9481" max="9481" width="26.5" style="20" customWidth="1"/>
    <col min="9482" max="9482" width="7.09765625" style="20" bestFit="1" customWidth="1"/>
    <col min="9483" max="9483" width="16.19921875" style="20" bestFit="1" customWidth="1"/>
    <col min="9484" max="9484" width="9.09765625" style="20" bestFit="1" customWidth="1"/>
    <col min="9485" max="9486" width="7.296875" style="20" bestFit="1" customWidth="1"/>
    <col min="9487" max="9487" width="5.59765625" style="20" bestFit="1" customWidth="1"/>
    <col min="9488" max="9488" width="6.296875" style="20" bestFit="1" customWidth="1"/>
    <col min="9489" max="9489" width="8.19921875" style="20" customWidth="1"/>
    <col min="9490" max="9490" width="5.5" style="20" customWidth="1"/>
    <col min="9491" max="9491" width="19.296875" style="20" customWidth="1"/>
    <col min="9492" max="9492" width="5.296875" style="20" customWidth="1"/>
    <col min="9493" max="9493" width="7" style="20" bestFit="1" customWidth="1"/>
    <col min="9494" max="9494" width="34.09765625" style="20" bestFit="1" customWidth="1"/>
    <col min="9495" max="9495" width="9.296875" style="20" bestFit="1" customWidth="1"/>
    <col min="9496" max="9496" width="8" style="20" bestFit="1" customWidth="1"/>
    <col min="9497" max="9497" width="20.69921875" style="20" bestFit="1" customWidth="1"/>
    <col min="9498" max="9498" width="8.09765625" style="20" bestFit="1" customWidth="1"/>
    <col min="9499" max="9499" width="7.19921875" style="20" bestFit="1" customWidth="1"/>
    <col min="9500" max="9500" width="11.59765625" style="20" bestFit="1" customWidth="1"/>
    <col min="9501" max="9501" width="7.19921875" style="20" customWidth="1"/>
    <col min="9502" max="9502" width="9.09765625" style="20" customWidth="1"/>
    <col min="9503" max="9503" width="8.796875" style="20" customWidth="1"/>
    <col min="9504" max="9504" width="9" style="20" customWidth="1"/>
    <col min="9505" max="9505" width="9.09765625" style="20" customWidth="1"/>
    <col min="9506" max="9506" width="5" style="20" customWidth="1"/>
    <col min="9507" max="9508" width="9.09765625" style="20" customWidth="1"/>
    <col min="9509" max="9509" width="22.5" style="20" customWidth="1"/>
    <col min="9510" max="9510" width="7.296875" style="20" customWidth="1"/>
    <col min="9511" max="9512" width="8.5" style="20" customWidth="1"/>
    <col min="9513" max="9513" width="16.59765625" style="20" customWidth="1"/>
    <col min="9514" max="9514" width="8.5" style="20" customWidth="1"/>
    <col min="9515" max="9515" width="3.796875" style="20" customWidth="1"/>
    <col min="9516" max="9516" width="3" style="20" customWidth="1"/>
    <col min="9517" max="9517" width="9.69921875" style="20" customWidth="1"/>
    <col min="9518" max="9518" width="6.296875" style="20" customWidth="1"/>
    <col min="9519" max="9519" width="7.796875" style="20" customWidth="1"/>
    <col min="9520" max="9520" width="8.19921875" style="20" customWidth="1"/>
    <col min="9521" max="9521" width="8.796875" style="20" customWidth="1"/>
    <col min="9522" max="9522" width="9.296875" style="20" customWidth="1"/>
    <col min="9523" max="9523" width="25.296875" style="20" bestFit="1" customWidth="1"/>
    <col min="9524" max="9524" width="6.69921875" style="20" customWidth="1"/>
    <col min="9525" max="9525" width="9.09765625" style="20" customWidth="1"/>
    <col min="9526" max="9526" width="9.296875" style="20" customWidth="1"/>
    <col min="9527" max="9527" width="7.796875" style="20" customWidth="1"/>
    <col min="9528" max="9528" width="35.296875" style="20" bestFit="1" customWidth="1"/>
    <col min="9529" max="9529" width="10" style="20" customWidth="1"/>
    <col min="9530" max="9530" width="8.5" style="20" customWidth="1"/>
    <col min="9531" max="9531" width="6.5" style="20" customWidth="1"/>
    <col min="9532" max="9532" width="6.296875" style="20" customWidth="1"/>
    <col min="9533" max="9536" width="6.5" style="20" customWidth="1"/>
    <col min="9537" max="9537" width="9.296875" style="20" customWidth="1"/>
    <col min="9538" max="9538" width="8.796875" style="20" bestFit="1" customWidth="1"/>
    <col min="9539" max="9539" width="21.19921875" style="20" bestFit="1" customWidth="1"/>
    <col min="9540" max="9540" width="9.296875" style="20" customWidth="1"/>
    <col min="9541" max="9728" width="9.296875" style="20"/>
    <col min="9729" max="9729" width="8.69921875" style="20" bestFit="1" customWidth="1"/>
    <col min="9730" max="9730" width="9" style="20" bestFit="1" customWidth="1"/>
    <col min="9731" max="9731" width="5.59765625" style="20" bestFit="1" customWidth="1"/>
    <col min="9732" max="9732" width="20.69921875" style="20" customWidth="1"/>
    <col min="9733" max="9733" width="22.5" style="20" customWidth="1"/>
    <col min="9734" max="9734" width="10.19921875" style="20" customWidth="1"/>
    <col min="9735" max="9735" width="13.296875" style="20" bestFit="1" customWidth="1"/>
    <col min="9736" max="9736" width="10.19921875" style="20" bestFit="1" customWidth="1"/>
    <col min="9737" max="9737" width="26.5" style="20" customWidth="1"/>
    <col min="9738" max="9738" width="7.09765625" style="20" bestFit="1" customWidth="1"/>
    <col min="9739" max="9739" width="16.19921875" style="20" bestFit="1" customWidth="1"/>
    <col min="9740" max="9740" width="9.09765625" style="20" bestFit="1" customWidth="1"/>
    <col min="9741" max="9742" width="7.296875" style="20" bestFit="1" customWidth="1"/>
    <col min="9743" max="9743" width="5.59765625" style="20" bestFit="1" customWidth="1"/>
    <col min="9744" max="9744" width="6.296875" style="20" bestFit="1" customWidth="1"/>
    <col min="9745" max="9745" width="8.19921875" style="20" customWidth="1"/>
    <col min="9746" max="9746" width="5.5" style="20" customWidth="1"/>
    <col min="9747" max="9747" width="19.296875" style="20" customWidth="1"/>
    <col min="9748" max="9748" width="5.296875" style="20" customWidth="1"/>
    <col min="9749" max="9749" width="7" style="20" bestFit="1" customWidth="1"/>
    <col min="9750" max="9750" width="34.09765625" style="20" bestFit="1" customWidth="1"/>
    <col min="9751" max="9751" width="9.296875" style="20" bestFit="1" customWidth="1"/>
    <col min="9752" max="9752" width="8" style="20" bestFit="1" customWidth="1"/>
    <col min="9753" max="9753" width="20.69921875" style="20" bestFit="1" customWidth="1"/>
    <col min="9754" max="9754" width="8.09765625" style="20" bestFit="1" customWidth="1"/>
    <col min="9755" max="9755" width="7.19921875" style="20" bestFit="1" customWidth="1"/>
    <col min="9756" max="9756" width="11.59765625" style="20" bestFit="1" customWidth="1"/>
    <col min="9757" max="9757" width="7.19921875" style="20" customWidth="1"/>
    <col min="9758" max="9758" width="9.09765625" style="20" customWidth="1"/>
    <col min="9759" max="9759" width="8.796875" style="20" customWidth="1"/>
    <col min="9760" max="9760" width="9" style="20" customWidth="1"/>
    <col min="9761" max="9761" width="9.09765625" style="20" customWidth="1"/>
    <col min="9762" max="9762" width="5" style="20" customWidth="1"/>
    <col min="9763" max="9764" width="9.09765625" style="20" customWidth="1"/>
    <col min="9765" max="9765" width="22.5" style="20" customWidth="1"/>
    <col min="9766" max="9766" width="7.296875" style="20" customWidth="1"/>
    <col min="9767" max="9768" width="8.5" style="20" customWidth="1"/>
    <col min="9769" max="9769" width="16.59765625" style="20" customWidth="1"/>
    <col min="9770" max="9770" width="8.5" style="20" customWidth="1"/>
    <col min="9771" max="9771" width="3.796875" style="20" customWidth="1"/>
    <col min="9772" max="9772" width="3" style="20" customWidth="1"/>
    <col min="9773" max="9773" width="9.69921875" style="20" customWidth="1"/>
    <col min="9774" max="9774" width="6.296875" style="20" customWidth="1"/>
    <col min="9775" max="9775" width="7.796875" style="20" customWidth="1"/>
    <col min="9776" max="9776" width="8.19921875" style="20" customWidth="1"/>
    <col min="9777" max="9777" width="8.796875" style="20" customWidth="1"/>
    <col min="9778" max="9778" width="9.296875" style="20" customWidth="1"/>
    <col min="9779" max="9779" width="25.296875" style="20" bestFit="1" customWidth="1"/>
    <col min="9780" max="9780" width="6.69921875" style="20" customWidth="1"/>
    <col min="9781" max="9781" width="9.09765625" style="20" customWidth="1"/>
    <col min="9782" max="9782" width="9.296875" style="20" customWidth="1"/>
    <col min="9783" max="9783" width="7.796875" style="20" customWidth="1"/>
    <col min="9784" max="9784" width="35.296875" style="20" bestFit="1" customWidth="1"/>
    <col min="9785" max="9785" width="10" style="20" customWidth="1"/>
    <col min="9786" max="9786" width="8.5" style="20" customWidth="1"/>
    <col min="9787" max="9787" width="6.5" style="20" customWidth="1"/>
    <col min="9788" max="9788" width="6.296875" style="20" customWidth="1"/>
    <col min="9789" max="9792" width="6.5" style="20" customWidth="1"/>
    <col min="9793" max="9793" width="9.296875" style="20" customWidth="1"/>
    <col min="9794" max="9794" width="8.796875" style="20" bestFit="1" customWidth="1"/>
    <col min="9795" max="9795" width="21.19921875" style="20" bestFit="1" customWidth="1"/>
    <col min="9796" max="9796" width="9.296875" style="20" customWidth="1"/>
    <col min="9797" max="9984" width="9.296875" style="20"/>
    <col min="9985" max="9985" width="8.69921875" style="20" bestFit="1" customWidth="1"/>
    <col min="9986" max="9986" width="9" style="20" bestFit="1" customWidth="1"/>
    <col min="9987" max="9987" width="5.59765625" style="20" bestFit="1" customWidth="1"/>
    <col min="9988" max="9988" width="20.69921875" style="20" customWidth="1"/>
    <col min="9989" max="9989" width="22.5" style="20" customWidth="1"/>
    <col min="9990" max="9990" width="10.19921875" style="20" customWidth="1"/>
    <col min="9991" max="9991" width="13.296875" style="20" bestFit="1" customWidth="1"/>
    <col min="9992" max="9992" width="10.19921875" style="20" bestFit="1" customWidth="1"/>
    <col min="9993" max="9993" width="26.5" style="20" customWidth="1"/>
    <col min="9994" max="9994" width="7.09765625" style="20" bestFit="1" customWidth="1"/>
    <col min="9995" max="9995" width="16.19921875" style="20" bestFit="1" customWidth="1"/>
    <col min="9996" max="9996" width="9.09765625" style="20" bestFit="1" customWidth="1"/>
    <col min="9997" max="9998" width="7.296875" style="20" bestFit="1" customWidth="1"/>
    <col min="9999" max="9999" width="5.59765625" style="20" bestFit="1" customWidth="1"/>
    <col min="10000" max="10000" width="6.296875" style="20" bestFit="1" customWidth="1"/>
    <col min="10001" max="10001" width="8.19921875" style="20" customWidth="1"/>
    <col min="10002" max="10002" width="5.5" style="20" customWidth="1"/>
    <col min="10003" max="10003" width="19.296875" style="20" customWidth="1"/>
    <col min="10004" max="10004" width="5.296875" style="20" customWidth="1"/>
    <col min="10005" max="10005" width="7" style="20" bestFit="1" customWidth="1"/>
    <col min="10006" max="10006" width="34.09765625" style="20" bestFit="1" customWidth="1"/>
    <col min="10007" max="10007" width="9.296875" style="20" bestFit="1" customWidth="1"/>
    <col min="10008" max="10008" width="8" style="20" bestFit="1" customWidth="1"/>
    <col min="10009" max="10009" width="20.69921875" style="20" bestFit="1" customWidth="1"/>
    <col min="10010" max="10010" width="8.09765625" style="20" bestFit="1" customWidth="1"/>
    <col min="10011" max="10011" width="7.19921875" style="20" bestFit="1" customWidth="1"/>
    <col min="10012" max="10012" width="11.59765625" style="20" bestFit="1" customWidth="1"/>
    <col min="10013" max="10013" width="7.19921875" style="20" customWidth="1"/>
    <col min="10014" max="10014" width="9.09765625" style="20" customWidth="1"/>
    <col min="10015" max="10015" width="8.796875" style="20" customWidth="1"/>
    <col min="10016" max="10016" width="9" style="20" customWidth="1"/>
    <col min="10017" max="10017" width="9.09765625" style="20" customWidth="1"/>
    <col min="10018" max="10018" width="5" style="20" customWidth="1"/>
    <col min="10019" max="10020" width="9.09765625" style="20" customWidth="1"/>
    <col min="10021" max="10021" width="22.5" style="20" customWidth="1"/>
    <col min="10022" max="10022" width="7.296875" style="20" customWidth="1"/>
    <col min="10023" max="10024" width="8.5" style="20" customWidth="1"/>
    <col min="10025" max="10025" width="16.59765625" style="20" customWidth="1"/>
    <col min="10026" max="10026" width="8.5" style="20" customWidth="1"/>
    <col min="10027" max="10027" width="3.796875" style="20" customWidth="1"/>
    <col min="10028" max="10028" width="3" style="20" customWidth="1"/>
    <col min="10029" max="10029" width="9.69921875" style="20" customWidth="1"/>
    <col min="10030" max="10030" width="6.296875" style="20" customWidth="1"/>
    <col min="10031" max="10031" width="7.796875" style="20" customWidth="1"/>
    <col min="10032" max="10032" width="8.19921875" style="20" customWidth="1"/>
    <col min="10033" max="10033" width="8.796875" style="20" customWidth="1"/>
    <col min="10034" max="10034" width="9.296875" style="20" customWidth="1"/>
    <col min="10035" max="10035" width="25.296875" style="20" bestFit="1" customWidth="1"/>
    <col min="10036" max="10036" width="6.69921875" style="20" customWidth="1"/>
    <col min="10037" max="10037" width="9.09765625" style="20" customWidth="1"/>
    <col min="10038" max="10038" width="9.296875" style="20" customWidth="1"/>
    <col min="10039" max="10039" width="7.796875" style="20" customWidth="1"/>
    <col min="10040" max="10040" width="35.296875" style="20" bestFit="1" customWidth="1"/>
    <col min="10041" max="10041" width="10" style="20" customWidth="1"/>
    <col min="10042" max="10042" width="8.5" style="20" customWidth="1"/>
    <col min="10043" max="10043" width="6.5" style="20" customWidth="1"/>
    <col min="10044" max="10044" width="6.296875" style="20" customWidth="1"/>
    <col min="10045" max="10048" width="6.5" style="20" customWidth="1"/>
    <col min="10049" max="10049" width="9.296875" style="20" customWidth="1"/>
    <col min="10050" max="10050" width="8.796875" style="20" bestFit="1" customWidth="1"/>
    <col min="10051" max="10051" width="21.19921875" style="20" bestFit="1" customWidth="1"/>
    <col min="10052" max="10052" width="9.296875" style="20" customWidth="1"/>
    <col min="10053" max="10240" width="9.296875" style="20"/>
    <col min="10241" max="10241" width="8.69921875" style="20" bestFit="1" customWidth="1"/>
    <col min="10242" max="10242" width="9" style="20" bestFit="1" customWidth="1"/>
    <col min="10243" max="10243" width="5.59765625" style="20" bestFit="1" customWidth="1"/>
    <col min="10244" max="10244" width="20.69921875" style="20" customWidth="1"/>
    <col min="10245" max="10245" width="22.5" style="20" customWidth="1"/>
    <col min="10246" max="10246" width="10.19921875" style="20" customWidth="1"/>
    <col min="10247" max="10247" width="13.296875" style="20" bestFit="1" customWidth="1"/>
    <col min="10248" max="10248" width="10.19921875" style="20" bestFit="1" customWidth="1"/>
    <col min="10249" max="10249" width="26.5" style="20" customWidth="1"/>
    <col min="10250" max="10250" width="7.09765625" style="20" bestFit="1" customWidth="1"/>
    <col min="10251" max="10251" width="16.19921875" style="20" bestFit="1" customWidth="1"/>
    <col min="10252" max="10252" width="9.09765625" style="20" bestFit="1" customWidth="1"/>
    <col min="10253" max="10254" width="7.296875" style="20" bestFit="1" customWidth="1"/>
    <col min="10255" max="10255" width="5.59765625" style="20" bestFit="1" customWidth="1"/>
    <col min="10256" max="10256" width="6.296875" style="20" bestFit="1" customWidth="1"/>
    <col min="10257" max="10257" width="8.19921875" style="20" customWidth="1"/>
    <col min="10258" max="10258" width="5.5" style="20" customWidth="1"/>
    <col min="10259" max="10259" width="19.296875" style="20" customWidth="1"/>
    <col min="10260" max="10260" width="5.296875" style="20" customWidth="1"/>
    <col min="10261" max="10261" width="7" style="20" bestFit="1" customWidth="1"/>
    <col min="10262" max="10262" width="34.09765625" style="20" bestFit="1" customWidth="1"/>
    <col min="10263" max="10263" width="9.296875" style="20" bestFit="1" customWidth="1"/>
    <col min="10264" max="10264" width="8" style="20" bestFit="1" customWidth="1"/>
    <col min="10265" max="10265" width="20.69921875" style="20" bestFit="1" customWidth="1"/>
    <col min="10266" max="10266" width="8.09765625" style="20" bestFit="1" customWidth="1"/>
    <col min="10267" max="10267" width="7.19921875" style="20" bestFit="1" customWidth="1"/>
    <col min="10268" max="10268" width="11.59765625" style="20" bestFit="1" customWidth="1"/>
    <col min="10269" max="10269" width="7.19921875" style="20" customWidth="1"/>
    <col min="10270" max="10270" width="9.09765625" style="20" customWidth="1"/>
    <col min="10271" max="10271" width="8.796875" style="20" customWidth="1"/>
    <col min="10272" max="10272" width="9" style="20" customWidth="1"/>
    <col min="10273" max="10273" width="9.09765625" style="20" customWidth="1"/>
    <col min="10274" max="10274" width="5" style="20" customWidth="1"/>
    <col min="10275" max="10276" width="9.09765625" style="20" customWidth="1"/>
    <col min="10277" max="10277" width="22.5" style="20" customWidth="1"/>
    <col min="10278" max="10278" width="7.296875" style="20" customWidth="1"/>
    <col min="10279" max="10280" width="8.5" style="20" customWidth="1"/>
    <col min="10281" max="10281" width="16.59765625" style="20" customWidth="1"/>
    <col min="10282" max="10282" width="8.5" style="20" customWidth="1"/>
    <col min="10283" max="10283" width="3.796875" style="20" customWidth="1"/>
    <col min="10284" max="10284" width="3" style="20" customWidth="1"/>
    <col min="10285" max="10285" width="9.69921875" style="20" customWidth="1"/>
    <col min="10286" max="10286" width="6.296875" style="20" customWidth="1"/>
    <col min="10287" max="10287" width="7.796875" style="20" customWidth="1"/>
    <col min="10288" max="10288" width="8.19921875" style="20" customWidth="1"/>
    <col min="10289" max="10289" width="8.796875" style="20" customWidth="1"/>
    <col min="10290" max="10290" width="9.296875" style="20" customWidth="1"/>
    <col min="10291" max="10291" width="25.296875" style="20" bestFit="1" customWidth="1"/>
    <col min="10292" max="10292" width="6.69921875" style="20" customWidth="1"/>
    <col min="10293" max="10293" width="9.09765625" style="20" customWidth="1"/>
    <col min="10294" max="10294" width="9.296875" style="20" customWidth="1"/>
    <col min="10295" max="10295" width="7.796875" style="20" customWidth="1"/>
    <col min="10296" max="10296" width="35.296875" style="20" bestFit="1" customWidth="1"/>
    <col min="10297" max="10297" width="10" style="20" customWidth="1"/>
    <col min="10298" max="10298" width="8.5" style="20" customWidth="1"/>
    <col min="10299" max="10299" width="6.5" style="20" customWidth="1"/>
    <col min="10300" max="10300" width="6.296875" style="20" customWidth="1"/>
    <col min="10301" max="10304" width="6.5" style="20" customWidth="1"/>
    <col min="10305" max="10305" width="9.296875" style="20" customWidth="1"/>
    <col min="10306" max="10306" width="8.796875" style="20" bestFit="1" customWidth="1"/>
    <col min="10307" max="10307" width="21.19921875" style="20" bestFit="1" customWidth="1"/>
    <col min="10308" max="10308" width="9.296875" style="20" customWidth="1"/>
    <col min="10309" max="10496" width="9.296875" style="20"/>
    <col min="10497" max="10497" width="8.69921875" style="20" bestFit="1" customWidth="1"/>
    <col min="10498" max="10498" width="9" style="20" bestFit="1" customWidth="1"/>
    <col min="10499" max="10499" width="5.59765625" style="20" bestFit="1" customWidth="1"/>
    <col min="10500" max="10500" width="20.69921875" style="20" customWidth="1"/>
    <col min="10501" max="10501" width="22.5" style="20" customWidth="1"/>
    <col min="10502" max="10502" width="10.19921875" style="20" customWidth="1"/>
    <col min="10503" max="10503" width="13.296875" style="20" bestFit="1" customWidth="1"/>
    <col min="10504" max="10504" width="10.19921875" style="20" bestFit="1" customWidth="1"/>
    <col min="10505" max="10505" width="26.5" style="20" customWidth="1"/>
    <col min="10506" max="10506" width="7.09765625" style="20" bestFit="1" customWidth="1"/>
    <col min="10507" max="10507" width="16.19921875" style="20" bestFit="1" customWidth="1"/>
    <col min="10508" max="10508" width="9.09765625" style="20" bestFit="1" customWidth="1"/>
    <col min="10509" max="10510" width="7.296875" style="20" bestFit="1" customWidth="1"/>
    <col min="10511" max="10511" width="5.59765625" style="20" bestFit="1" customWidth="1"/>
    <col min="10512" max="10512" width="6.296875" style="20" bestFit="1" customWidth="1"/>
    <col min="10513" max="10513" width="8.19921875" style="20" customWidth="1"/>
    <col min="10514" max="10514" width="5.5" style="20" customWidth="1"/>
    <col min="10515" max="10515" width="19.296875" style="20" customWidth="1"/>
    <col min="10516" max="10516" width="5.296875" style="20" customWidth="1"/>
    <col min="10517" max="10517" width="7" style="20" bestFit="1" customWidth="1"/>
    <col min="10518" max="10518" width="34.09765625" style="20" bestFit="1" customWidth="1"/>
    <col min="10519" max="10519" width="9.296875" style="20" bestFit="1" customWidth="1"/>
    <col min="10520" max="10520" width="8" style="20" bestFit="1" customWidth="1"/>
    <col min="10521" max="10521" width="20.69921875" style="20" bestFit="1" customWidth="1"/>
    <col min="10522" max="10522" width="8.09765625" style="20" bestFit="1" customWidth="1"/>
    <col min="10523" max="10523" width="7.19921875" style="20" bestFit="1" customWidth="1"/>
    <col min="10524" max="10524" width="11.59765625" style="20" bestFit="1" customWidth="1"/>
    <col min="10525" max="10525" width="7.19921875" style="20" customWidth="1"/>
    <col min="10526" max="10526" width="9.09765625" style="20" customWidth="1"/>
    <col min="10527" max="10527" width="8.796875" style="20" customWidth="1"/>
    <col min="10528" max="10528" width="9" style="20" customWidth="1"/>
    <col min="10529" max="10529" width="9.09765625" style="20" customWidth="1"/>
    <col min="10530" max="10530" width="5" style="20" customWidth="1"/>
    <col min="10531" max="10532" width="9.09765625" style="20" customWidth="1"/>
    <col min="10533" max="10533" width="22.5" style="20" customWidth="1"/>
    <col min="10534" max="10534" width="7.296875" style="20" customWidth="1"/>
    <col min="10535" max="10536" width="8.5" style="20" customWidth="1"/>
    <col min="10537" max="10537" width="16.59765625" style="20" customWidth="1"/>
    <col min="10538" max="10538" width="8.5" style="20" customWidth="1"/>
    <col min="10539" max="10539" width="3.796875" style="20" customWidth="1"/>
    <col min="10540" max="10540" width="3" style="20" customWidth="1"/>
    <col min="10541" max="10541" width="9.69921875" style="20" customWidth="1"/>
    <col min="10542" max="10542" width="6.296875" style="20" customWidth="1"/>
    <col min="10543" max="10543" width="7.796875" style="20" customWidth="1"/>
    <col min="10544" max="10544" width="8.19921875" style="20" customWidth="1"/>
    <col min="10545" max="10545" width="8.796875" style="20" customWidth="1"/>
    <col min="10546" max="10546" width="9.296875" style="20" customWidth="1"/>
    <col min="10547" max="10547" width="25.296875" style="20" bestFit="1" customWidth="1"/>
    <col min="10548" max="10548" width="6.69921875" style="20" customWidth="1"/>
    <col min="10549" max="10549" width="9.09765625" style="20" customWidth="1"/>
    <col min="10550" max="10550" width="9.296875" style="20" customWidth="1"/>
    <col min="10551" max="10551" width="7.796875" style="20" customWidth="1"/>
    <col min="10552" max="10552" width="35.296875" style="20" bestFit="1" customWidth="1"/>
    <col min="10553" max="10553" width="10" style="20" customWidth="1"/>
    <col min="10554" max="10554" width="8.5" style="20" customWidth="1"/>
    <col min="10555" max="10555" width="6.5" style="20" customWidth="1"/>
    <col min="10556" max="10556" width="6.296875" style="20" customWidth="1"/>
    <col min="10557" max="10560" width="6.5" style="20" customWidth="1"/>
    <col min="10561" max="10561" width="9.296875" style="20" customWidth="1"/>
    <col min="10562" max="10562" width="8.796875" style="20" bestFit="1" customWidth="1"/>
    <col min="10563" max="10563" width="21.19921875" style="20" bestFit="1" customWidth="1"/>
    <col min="10564" max="10564" width="9.296875" style="20" customWidth="1"/>
    <col min="10565" max="10752" width="9.296875" style="20"/>
    <col min="10753" max="10753" width="8.69921875" style="20" bestFit="1" customWidth="1"/>
    <col min="10754" max="10754" width="9" style="20" bestFit="1" customWidth="1"/>
    <col min="10755" max="10755" width="5.59765625" style="20" bestFit="1" customWidth="1"/>
    <col min="10756" max="10756" width="20.69921875" style="20" customWidth="1"/>
    <col min="10757" max="10757" width="22.5" style="20" customWidth="1"/>
    <col min="10758" max="10758" width="10.19921875" style="20" customWidth="1"/>
    <col min="10759" max="10759" width="13.296875" style="20" bestFit="1" customWidth="1"/>
    <col min="10760" max="10760" width="10.19921875" style="20" bestFit="1" customWidth="1"/>
    <col min="10761" max="10761" width="26.5" style="20" customWidth="1"/>
    <col min="10762" max="10762" width="7.09765625" style="20" bestFit="1" customWidth="1"/>
    <col min="10763" max="10763" width="16.19921875" style="20" bestFit="1" customWidth="1"/>
    <col min="10764" max="10764" width="9.09765625" style="20" bestFit="1" customWidth="1"/>
    <col min="10765" max="10766" width="7.296875" style="20" bestFit="1" customWidth="1"/>
    <col min="10767" max="10767" width="5.59765625" style="20" bestFit="1" customWidth="1"/>
    <col min="10768" max="10768" width="6.296875" style="20" bestFit="1" customWidth="1"/>
    <col min="10769" max="10769" width="8.19921875" style="20" customWidth="1"/>
    <col min="10770" max="10770" width="5.5" style="20" customWidth="1"/>
    <col min="10771" max="10771" width="19.296875" style="20" customWidth="1"/>
    <col min="10772" max="10772" width="5.296875" style="20" customWidth="1"/>
    <col min="10773" max="10773" width="7" style="20" bestFit="1" customWidth="1"/>
    <col min="10774" max="10774" width="34.09765625" style="20" bestFit="1" customWidth="1"/>
    <col min="10775" max="10775" width="9.296875" style="20" bestFit="1" customWidth="1"/>
    <col min="10776" max="10776" width="8" style="20" bestFit="1" customWidth="1"/>
    <col min="10777" max="10777" width="20.69921875" style="20" bestFit="1" customWidth="1"/>
    <col min="10778" max="10778" width="8.09765625" style="20" bestFit="1" customWidth="1"/>
    <col min="10779" max="10779" width="7.19921875" style="20" bestFit="1" customWidth="1"/>
    <col min="10780" max="10780" width="11.59765625" style="20" bestFit="1" customWidth="1"/>
    <col min="10781" max="10781" width="7.19921875" style="20" customWidth="1"/>
    <col min="10782" max="10782" width="9.09765625" style="20" customWidth="1"/>
    <col min="10783" max="10783" width="8.796875" style="20" customWidth="1"/>
    <col min="10784" max="10784" width="9" style="20" customWidth="1"/>
    <col min="10785" max="10785" width="9.09765625" style="20" customWidth="1"/>
    <col min="10786" max="10786" width="5" style="20" customWidth="1"/>
    <col min="10787" max="10788" width="9.09765625" style="20" customWidth="1"/>
    <col min="10789" max="10789" width="22.5" style="20" customWidth="1"/>
    <col min="10790" max="10790" width="7.296875" style="20" customWidth="1"/>
    <col min="10791" max="10792" width="8.5" style="20" customWidth="1"/>
    <col min="10793" max="10793" width="16.59765625" style="20" customWidth="1"/>
    <col min="10794" max="10794" width="8.5" style="20" customWidth="1"/>
    <col min="10795" max="10795" width="3.796875" style="20" customWidth="1"/>
    <col min="10796" max="10796" width="3" style="20" customWidth="1"/>
    <col min="10797" max="10797" width="9.69921875" style="20" customWidth="1"/>
    <col min="10798" max="10798" width="6.296875" style="20" customWidth="1"/>
    <col min="10799" max="10799" width="7.796875" style="20" customWidth="1"/>
    <col min="10800" max="10800" width="8.19921875" style="20" customWidth="1"/>
    <col min="10801" max="10801" width="8.796875" style="20" customWidth="1"/>
    <col min="10802" max="10802" width="9.296875" style="20" customWidth="1"/>
    <col min="10803" max="10803" width="25.296875" style="20" bestFit="1" customWidth="1"/>
    <col min="10804" max="10804" width="6.69921875" style="20" customWidth="1"/>
    <col min="10805" max="10805" width="9.09765625" style="20" customWidth="1"/>
    <col min="10806" max="10806" width="9.296875" style="20" customWidth="1"/>
    <col min="10807" max="10807" width="7.796875" style="20" customWidth="1"/>
    <col min="10808" max="10808" width="35.296875" style="20" bestFit="1" customWidth="1"/>
    <col min="10809" max="10809" width="10" style="20" customWidth="1"/>
    <col min="10810" max="10810" width="8.5" style="20" customWidth="1"/>
    <col min="10811" max="10811" width="6.5" style="20" customWidth="1"/>
    <col min="10812" max="10812" width="6.296875" style="20" customWidth="1"/>
    <col min="10813" max="10816" width="6.5" style="20" customWidth="1"/>
    <col min="10817" max="10817" width="9.296875" style="20" customWidth="1"/>
    <col min="10818" max="10818" width="8.796875" style="20" bestFit="1" customWidth="1"/>
    <col min="10819" max="10819" width="21.19921875" style="20" bestFit="1" customWidth="1"/>
    <col min="10820" max="10820" width="9.296875" style="20" customWidth="1"/>
    <col min="10821" max="11008" width="9.296875" style="20"/>
    <col min="11009" max="11009" width="8.69921875" style="20" bestFit="1" customWidth="1"/>
    <col min="11010" max="11010" width="9" style="20" bestFit="1" customWidth="1"/>
    <col min="11011" max="11011" width="5.59765625" style="20" bestFit="1" customWidth="1"/>
    <col min="11012" max="11012" width="20.69921875" style="20" customWidth="1"/>
    <col min="11013" max="11013" width="22.5" style="20" customWidth="1"/>
    <col min="11014" max="11014" width="10.19921875" style="20" customWidth="1"/>
    <col min="11015" max="11015" width="13.296875" style="20" bestFit="1" customWidth="1"/>
    <col min="11016" max="11016" width="10.19921875" style="20" bestFit="1" customWidth="1"/>
    <col min="11017" max="11017" width="26.5" style="20" customWidth="1"/>
    <col min="11018" max="11018" width="7.09765625" style="20" bestFit="1" customWidth="1"/>
    <col min="11019" max="11019" width="16.19921875" style="20" bestFit="1" customWidth="1"/>
    <col min="11020" max="11020" width="9.09765625" style="20" bestFit="1" customWidth="1"/>
    <col min="11021" max="11022" width="7.296875" style="20" bestFit="1" customWidth="1"/>
    <col min="11023" max="11023" width="5.59765625" style="20" bestFit="1" customWidth="1"/>
    <col min="11024" max="11024" width="6.296875" style="20" bestFit="1" customWidth="1"/>
    <col min="11025" max="11025" width="8.19921875" style="20" customWidth="1"/>
    <col min="11026" max="11026" width="5.5" style="20" customWidth="1"/>
    <col min="11027" max="11027" width="19.296875" style="20" customWidth="1"/>
    <col min="11028" max="11028" width="5.296875" style="20" customWidth="1"/>
    <col min="11029" max="11029" width="7" style="20" bestFit="1" customWidth="1"/>
    <col min="11030" max="11030" width="34.09765625" style="20" bestFit="1" customWidth="1"/>
    <col min="11031" max="11031" width="9.296875" style="20" bestFit="1" customWidth="1"/>
    <col min="11032" max="11032" width="8" style="20" bestFit="1" customWidth="1"/>
    <col min="11033" max="11033" width="20.69921875" style="20" bestFit="1" customWidth="1"/>
    <col min="11034" max="11034" width="8.09765625" style="20" bestFit="1" customWidth="1"/>
    <col min="11035" max="11035" width="7.19921875" style="20" bestFit="1" customWidth="1"/>
    <col min="11036" max="11036" width="11.59765625" style="20" bestFit="1" customWidth="1"/>
    <col min="11037" max="11037" width="7.19921875" style="20" customWidth="1"/>
    <col min="11038" max="11038" width="9.09765625" style="20" customWidth="1"/>
    <col min="11039" max="11039" width="8.796875" style="20" customWidth="1"/>
    <col min="11040" max="11040" width="9" style="20" customWidth="1"/>
    <col min="11041" max="11041" width="9.09765625" style="20" customWidth="1"/>
    <col min="11042" max="11042" width="5" style="20" customWidth="1"/>
    <col min="11043" max="11044" width="9.09765625" style="20" customWidth="1"/>
    <col min="11045" max="11045" width="22.5" style="20" customWidth="1"/>
    <col min="11046" max="11046" width="7.296875" style="20" customWidth="1"/>
    <col min="11047" max="11048" width="8.5" style="20" customWidth="1"/>
    <col min="11049" max="11049" width="16.59765625" style="20" customWidth="1"/>
    <col min="11050" max="11050" width="8.5" style="20" customWidth="1"/>
    <col min="11051" max="11051" width="3.796875" style="20" customWidth="1"/>
    <col min="11052" max="11052" width="3" style="20" customWidth="1"/>
    <col min="11053" max="11053" width="9.69921875" style="20" customWidth="1"/>
    <col min="11054" max="11054" width="6.296875" style="20" customWidth="1"/>
    <col min="11055" max="11055" width="7.796875" style="20" customWidth="1"/>
    <col min="11056" max="11056" width="8.19921875" style="20" customWidth="1"/>
    <col min="11057" max="11057" width="8.796875" style="20" customWidth="1"/>
    <col min="11058" max="11058" width="9.296875" style="20" customWidth="1"/>
    <col min="11059" max="11059" width="25.296875" style="20" bestFit="1" customWidth="1"/>
    <col min="11060" max="11060" width="6.69921875" style="20" customWidth="1"/>
    <col min="11061" max="11061" width="9.09765625" style="20" customWidth="1"/>
    <col min="11062" max="11062" width="9.296875" style="20" customWidth="1"/>
    <col min="11063" max="11063" width="7.796875" style="20" customWidth="1"/>
    <col min="11064" max="11064" width="35.296875" style="20" bestFit="1" customWidth="1"/>
    <col min="11065" max="11065" width="10" style="20" customWidth="1"/>
    <col min="11066" max="11066" width="8.5" style="20" customWidth="1"/>
    <col min="11067" max="11067" width="6.5" style="20" customWidth="1"/>
    <col min="11068" max="11068" width="6.296875" style="20" customWidth="1"/>
    <col min="11069" max="11072" width="6.5" style="20" customWidth="1"/>
    <col min="11073" max="11073" width="9.296875" style="20" customWidth="1"/>
    <col min="11074" max="11074" width="8.796875" style="20" bestFit="1" customWidth="1"/>
    <col min="11075" max="11075" width="21.19921875" style="20" bestFit="1" customWidth="1"/>
    <col min="11076" max="11076" width="9.296875" style="20" customWidth="1"/>
    <col min="11077" max="11264" width="9.296875" style="20"/>
    <col min="11265" max="11265" width="8.69921875" style="20" bestFit="1" customWidth="1"/>
    <col min="11266" max="11266" width="9" style="20" bestFit="1" customWidth="1"/>
    <col min="11267" max="11267" width="5.59765625" style="20" bestFit="1" customWidth="1"/>
    <col min="11268" max="11268" width="20.69921875" style="20" customWidth="1"/>
    <col min="11269" max="11269" width="22.5" style="20" customWidth="1"/>
    <col min="11270" max="11270" width="10.19921875" style="20" customWidth="1"/>
    <col min="11271" max="11271" width="13.296875" style="20" bestFit="1" customWidth="1"/>
    <col min="11272" max="11272" width="10.19921875" style="20" bestFit="1" customWidth="1"/>
    <col min="11273" max="11273" width="26.5" style="20" customWidth="1"/>
    <col min="11274" max="11274" width="7.09765625" style="20" bestFit="1" customWidth="1"/>
    <col min="11275" max="11275" width="16.19921875" style="20" bestFit="1" customWidth="1"/>
    <col min="11276" max="11276" width="9.09765625" style="20" bestFit="1" customWidth="1"/>
    <col min="11277" max="11278" width="7.296875" style="20" bestFit="1" customWidth="1"/>
    <col min="11279" max="11279" width="5.59765625" style="20" bestFit="1" customWidth="1"/>
    <col min="11280" max="11280" width="6.296875" style="20" bestFit="1" customWidth="1"/>
    <col min="11281" max="11281" width="8.19921875" style="20" customWidth="1"/>
    <col min="11282" max="11282" width="5.5" style="20" customWidth="1"/>
    <col min="11283" max="11283" width="19.296875" style="20" customWidth="1"/>
    <col min="11284" max="11284" width="5.296875" style="20" customWidth="1"/>
    <col min="11285" max="11285" width="7" style="20" bestFit="1" customWidth="1"/>
    <col min="11286" max="11286" width="34.09765625" style="20" bestFit="1" customWidth="1"/>
    <col min="11287" max="11287" width="9.296875" style="20" bestFit="1" customWidth="1"/>
    <col min="11288" max="11288" width="8" style="20" bestFit="1" customWidth="1"/>
    <col min="11289" max="11289" width="20.69921875" style="20" bestFit="1" customWidth="1"/>
    <col min="11290" max="11290" width="8.09765625" style="20" bestFit="1" customWidth="1"/>
    <col min="11291" max="11291" width="7.19921875" style="20" bestFit="1" customWidth="1"/>
    <col min="11292" max="11292" width="11.59765625" style="20" bestFit="1" customWidth="1"/>
    <col min="11293" max="11293" width="7.19921875" style="20" customWidth="1"/>
    <col min="11294" max="11294" width="9.09765625" style="20" customWidth="1"/>
    <col min="11295" max="11295" width="8.796875" style="20" customWidth="1"/>
    <col min="11296" max="11296" width="9" style="20" customWidth="1"/>
    <col min="11297" max="11297" width="9.09765625" style="20" customWidth="1"/>
    <col min="11298" max="11298" width="5" style="20" customWidth="1"/>
    <col min="11299" max="11300" width="9.09765625" style="20" customWidth="1"/>
    <col min="11301" max="11301" width="22.5" style="20" customWidth="1"/>
    <col min="11302" max="11302" width="7.296875" style="20" customWidth="1"/>
    <col min="11303" max="11304" width="8.5" style="20" customWidth="1"/>
    <col min="11305" max="11305" width="16.59765625" style="20" customWidth="1"/>
    <col min="11306" max="11306" width="8.5" style="20" customWidth="1"/>
    <col min="11307" max="11307" width="3.796875" style="20" customWidth="1"/>
    <col min="11308" max="11308" width="3" style="20" customWidth="1"/>
    <col min="11309" max="11309" width="9.69921875" style="20" customWidth="1"/>
    <col min="11310" max="11310" width="6.296875" style="20" customWidth="1"/>
    <col min="11311" max="11311" width="7.796875" style="20" customWidth="1"/>
    <col min="11312" max="11312" width="8.19921875" style="20" customWidth="1"/>
    <col min="11313" max="11313" width="8.796875" style="20" customWidth="1"/>
    <col min="11314" max="11314" width="9.296875" style="20" customWidth="1"/>
    <col min="11315" max="11315" width="25.296875" style="20" bestFit="1" customWidth="1"/>
    <col min="11316" max="11316" width="6.69921875" style="20" customWidth="1"/>
    <col min="11317" max="11317" width="9.09765625" style="20" customWidth="1"/>
    <col min="11318" max="11318" width="9.296875" style="20" customWidth="1"/>
    <col min="11319" max="11319" width="7.796875" style="20" customWidth="1"/>
    <col min="11320" max="11320" width="35.296875" style="20" bestFit="1" customWidth="1"/>
    <col min="11321" max="11321" width="10" style="20" customWidth="1"/>
    <col min="11322" max="11322" width="8.5" style="20" customWidth="1"/>
    <col min="11323" max="11323" width="6.5" style="20" customWidth="1"/>
    <col min="11324" max="11324" width="6.296875" style="20" customWidth="1"/>
    <col min="11325" max="11328" width="6.5" style="20" customWidth="1"/>
    <col min="11329" max="11329" width="9.296875" style="20" customWidth="1"/>
    <col min="11330" max="11330" width="8.796875" style="20" bestFit="1" customWidth="1"/>
    <col min="11331" max="11331" width="21.19921875" style="20" bestFit="1" customWidth="1"/>
    <col min="11332" max="11332" width="9.296875" style="20" customWidth="1"/>
    <col min="11333" max="11520" width="9.296875" style="20"/>
    <col min="11521" max="11521" width="8.69921875" style="20" bestFit="1" customWidth="1"/>
    <col min="11522" max="11522" width="9" style="20" bestFit="1" customWidth="1"/>
    <col min="11523" max="11523" width="5.59765625" style="20" bestFit="1" customWidth="1"/>
    <col min="11524" max="11524" width="20.69921875" style="20" customWidth="1"/>
    <col min="11525" max="11525" width="22.5" style="20" customWidth="1"/>
    <col min="11526" max="11526" width="10.19921875" style="20" customWidth="1"/>
    <col min="11527" max="11527" width="13.296875" style="20" bestFit="1" customWidth="1"/>
    <col min="11528" max="11528" width="10.19921875" style="20" bestFit="1" customWidth="1"/>
    <col min="11529" max="11529" width="26.5" style="20" customWidth="1"/>
    <col min="11530" max="11530" width="7.09765625" style="20" bestFit="1" customWidth="1"/>
    <col min="11531" max="11531" width="16.19921875" style="20" bestFit="1" customWidth="1"/>
    <col min="11532" max="11532" width="9.09765625" style="20" bestFit="1" customWidth="1"/>
    <col min="11533" max="11534" width="7.296875" style="20" bestFit="1" customWidth="1"/>
    <col min="11535" max="11535" width="5.59765625" style="20" bestFit="1" customWidth="1"/>
    <col min="11536" max="11536" width="6.296875" style="20" bestFit="1" customWidth="1"/>
    <col min="11537" max="11537" width="8.19921875" style="20" customWidth="1"/>
    <col min="11538" max="11538" width="5.5" style="20" customWidth="1"/>
    <col min="11539" max="11539" width="19.296875" style="20" customWidth="1"/>
    <col min="11540" max="11540" width="5.296875" style="20" customWidth="1"/>
    <col min="11541" max="11541" width="7" style="20" bestFit="1" customWidth="1"/>
    <col min="11542" max="11542" width="34.09765625" style="20" bestFit="1" customWidth="1"/>
    <col min="11543" max="11543" width="9.296875" style="20" bestFit="1" customWidth="1"/>
    <col min="11544" max="11544" width="8" style="20" bestFit="1" customWidth="1"/>
    <col min="11545" max="11545" width="20.69921875" style="20" bestFit="1" customWidth="1"/>
    <col min="11546" max="11546" width="8.09765625" style="20" bestFit="1" customWidth="1"/>
    <col min="11547" max="11547" width="7.19921875" style="20" bestFit="1" customWidth="1"/>
    <col min="11548" max="11548" width="11.59765625" style="20" bestFit="1" customWidth="1"/>
    <col min="11549" max="11549" width="7.19921875" style="20" customWidth="1"/>
    <col min="11550" max="11550" width="9.09765625" style="20" customWidth="1"/>
    <col min="11551" max="11551" width="8.796875" style="20" customWidth="1"/>
    <col min="11552" max="11552" width="9" style="20" customWidth="1"/>
    <col min="11553" max="11553" width="9.09765625" style="20" customWidth="1"/>
    <col min="11554" max="11554" width="5" style="20" customWidth="1"/>
    <col min="11555" max="11556" width="9.09765625" style="20" customWidth="1"/>
    <col min="11557" max="11557" width="22.5" style="20" customWidth="1"/>
    <col min="11558" max="11558" width="7.296875" style="20" customWidth="1"/>
    <col min="11559" max="11560" width="8.5" style="20" customWidth="1"/>
    <col min="11561" max="11561" width="16.59765625" style="20" customWidth="1"/>
    <col min="11562" max="11562" width="8.5" style="20" customWidth="1"/>
    <col min="11563" max="11563" width="3.796875" style="20" customWidth="1"/>
    <col min="11564" max="11564" width="3" style="20" customWidth="1"/>
    <col min="11565" max="11565" width="9.69921875" style="20" customWidth="1"/>
    <col min="11566" max="11566" width="6.296875" style="20" customWidth="1"/>
    <col min="11567" max="11567" width="7.796875" style="20" customWidth="1"/>
    <col min="11568" max="11568" width="8.19921875" style="20" customWidth="1"/>
    <col min="11569" max="11569" width="8.796875" style="20" customWidth="1"/>
    <col min="11570" max="11570" width="9.296875" style="20" customWidth="1"/>
    <col min="11571" max="11571" width="25.296875" style="20" bestFit="1" customWidth="1"/>
    <col min="11572" max="11572" width="6.69921875" style="20" customWidth="1"/>
    <col min="11573" max="11573" width="9.09765625" style="20" customWidth="1"/>
    <col min="11574" max="11574" width="9.296875" style="20" customWidth="1"/>
    <col min="11575" max="11575" width="7.796875" style="20" customWidth="1"/>
    <col min="11576" max="11576" width="35.296875" style="20" bestFit="1" customWidth="1"/>
    <col min="11577" max="11577" width="10" style="20" customWidth="1"/>
    <col min="11578" max="11578" width="8.5" style="20" customWidth="1"/>
    <col min="11579" max="11579" width="6.5" style="20" customWidth="1"/>
    <col min="11580" max="11580" width="6.296875" style="20" customWidth="1"/>
    <col min="11581" max="11584" width="6.5" style="20" customWidth="1"/>
    <col min="11585" max="11585" width="9.296875" style="20" customWidth="1"/>
    <col min="11586" max="11586" width="8.796875" style="20" bestFit="1" customWidth="1"/>
    <col min="11587" max="11587" width="21.19921875" style="20" bestFit="1" customWidth="1"/>
    <col min="11588" max="11588" width="9.296875" style="20" customWidth="1"/>
    <col min="11589" max="11776" width="9.296875" style="20"/>
    <col min="11777" max="11777" width="8.69921875" style="20" bestFit="1" customWidth="1"/>
    <col min="11778" max="11778" width="9" style="20" bestFit="1" customWidth="1"/>
    <col min="11779" max="11779" width="5.59765625" style="20" bestFit="1" customWidth="1"/>
    <col min="11780" max="11780" width="20.69921875" style="20" customWidth="1"/>
    <col min="11781" max="11781" width="22.5" style="20" customWidth="1"/>
    <col min="11782" max="11782" width="10.19921875" style="20" customWidth="1"/>
    <col min="11783" max="11783" width="13.296875" style="20" bestFit="1" customWidth="1"/>
    <col min="11784" max="11784" width="10.19921875" style="20" bestFit="1" customWidth="1"/>
    <col min="11785" max="11785" width="26.5" style="20" customWidth="1"/>
    <col min="11786" max="11786" width="7.09765625" style="20" bestFit="1" customWidth="1"/>
    <col min="11787" max="11787" width="16.19921875" style="20" bestFit="1" customWidth="1"/>
    <col min="11788" max="11788" width="9.09765625" style="20" bestFit="1" customWidth="1"/>
    <col min="11789" max="11790" width="7.296875" style="20" bestFit="1" customWidth="1"/>
    <col min="11791" max="11791" width="5.59765625" style="20" bestFit="1" customWidth="1"/>
    <col min="11792" max="11792" width="6.296875" style="20" bestFit="1" customWidth="1"/>
    <col min="11793" max="11793" width="8.19921875" style="20" customWidth="1"/>
    <col min="11794" max="11794" width="5.5" style="20" customWidth="1"/>
    <col min="11795" max="11795" width="19.296875" style="20" customWidth="1"/>
    <col min="11796" max="11796" width="5.296875" style="20" customWidth="1"/>
    <col min="11797" max="11797" width="7" style="20" bestFit="1" customWidth="1"/>
    <col min="11798" max="11798" width="34.09765625" style="20" bestFit="1" customWidth="1"/>
    <col min="11799" max="11799" width="9.296875" style="20" bestFit="1" customWidth="1"/>
    <col min="11800" max="11800" width="8" style="20" bestFit="1" customWidth="1"/>
    <col min="11801" max="11801" width="20.69921875" style="20" bestFit="1" customWidth="1"/>
    <col min="11802" max="11802" width="8.09765625" style="20" bestFit="1" customWidth="1"/>
    <col min="11803" max="11803" width="7.19921875" style="20" bestFit="1" customWidth="1"/>
    <col min="11804" max="11804" width="11.59765625" style="20" bestFit="1" customWidth="1"/>
    <col min="11805" max="11805" width="7.19921875" style="20" customWidth="1"/>
    <col min="11806" max="11806" width="9.09765625" style="20" customWidth="1"/>
    <col min="11807" max="11807" width="8.796875" style="20" customWidth="1"/>
    <col min="11808" max="11808" width="9" style="20" customWidth="1"/>
    <col min="11809" max="11809" width="9.09765625" style="20" customWidth="1"/>
    <col min="11810" max="11810" width="5" style="20" customWidth="1"/>
    <col min="11811" max="11812" width="9.09765625" style="20" customWidth="1"/>
    <col min="11813" max="11813" width="22.5" style="20" customWidth="1"/>
    <col min="11814" max="11814" width="7.296875" style="20" customWidth="1"/>
    <col min="11815" max="11816" width="8.5" style="20" customWidth="1"/>
    <col min="11817" max="11817" width="16.59765625" style="20" customWidth="1"/>
    <col min="11818" max="11818" width="8.5" style="20" customWidth="1"/>
    <col min="11819" max="11819" width="3.796875" style="20" customWidth="1"/>
    <col min="11820" max="11820" width="3" style="20" customWidth="1"/>
    <col min="11821" max="11821" width="9.69921875" style="20" customWidth="1"/>
    <col min="11822" max="11822" width="6.296875" style="20" customWidth="1"/>
    <col min="11823" max="11823" width="7.796875" style="20" customWidth="1"/>
    <col min="11824" max="11824" width="8.19921875" style="20" customWidth="1"/>
    <col min="11825" max="11825" width="8.796875" style="20" customWidth="1"/>
    <col min="11826" max="11826" width="9.296875" style="20" customWidth="1"/>
    <col min="11827" max="11827" width="25.296875" style="20" bestFit="1" customWidth="1"/>
    <col min="11828" max="11828" width="6.69921875" style="20" customWidth="1"/>
    <col min="11829" max="11829" width="9.09765625" style="20" customWidth="1"/>
    <col min="11830" max="11830" width="9.296875" style="20" customWidth="1"/>
    <col min="11831" max="11831" width="7.796875" style="20" customWidth="1"/>
    <col min="11832" max="11832" width="35.296875" style="20" bestFit="1" customWidth="1"/>
    <col min="11833" max="11833" width="10" style="20" customWidth="1"/>
    <col min="11834" max="11834" width="8.5" style="20" customWidth="1"/>
    <col min="11835" max="11835" width="6.5" style="20" customWidth="1"/>
    <col min="11836" max="11836" width="6.296875" style="20" customWidth="1"/>
    <col min="11837" max="11840" width="6.5" style="20" customWidth="1"/>
    <col min="11841" max="11841" width="9.296875" style="20" customWidth="1"/>
    <col min="11842" max="11842" width="8.796875" style="20" bestFit="1" customWidth="1"/>
    <col min="11843" max="11843" width="21.19921875" style="20" bestFit="1" customWidth="1"/>
    <col min="11844" max="11844" width="9.296875" style="20" customWidth="1"/>
    <col min="11845" max="12032" width="9.296875" style="20"/>
    <col min="12033" max="12033" width="8.69921875" style="20" bestFit="1" customWidth="1"/>
    <col min="12034" max="12034" width="9" style="20" bestFit="1" customWidth="1"/>
    <col min="12035" max="12035" width="5.59765625" style="20" bestFit="1" customWidth="1"/>
    <col min="12036" max="12036" width="20.69921875" style="20" customWidth="1"/>
    <col min="12037" max="12037" width="22.5" style="20" customWidth="1"/>
    <col min="12038" max="12038" width="10.19921875" style="20" customWidth="1"/>
    <col min="12039" max="12039" width="13.296875" style="20" bestFit="1" customWidth="1"/>
    <col min="12040" max="12040" width="10.19921875" style="20" bestFit="1" customWidth="1"/>
    <col min="12041" max="12041" width="26.5" style="20" customWidth="1"/>
    <col min="12042" max="12042" width="7.09765625" style="20" bestFit="1" customWidth="1"/>
    <col min="12043" max="12043" width="16.19921875" style="20" bestFit="1" customWidth="1"/>
    <col min="12044" max="12044" width="9.09765625" style="20" bestFit="1" customWidth="1"/>
    <col min="12045" max="12046" width="7.296875" style="20" bestFit="1" customWidth="1"/>
    <col min="12047" max="12047" width="5.59765625" style="20" bestFit="1" customWidth="1"/>
    <col min="12048" max="12048" width="6.296875" style="20" bestFit="1" customWidth="1"/>
    <col min="12049" max="12049" width="8.19921875" style="20" customWidth="1"/>
    <col min="12050" max="12050" width="5.5" style="20" customWidth="1"/>
    <col min="12051" max="12051" width="19.296875" style="20" customWidth="1"/>
    <col min="12052" max="12052" width="5.296875" style="20" customWidth="1"/>
    <col min="12053" max="12053" width="7" style="20" bestFit="1" customWidth="1"/>
    <col min="12054" max="12054" width="34.09765625" style="20" bestFit="1" customWidth="1"/>
    <col min="12055" max="12055" width="9.296875" style="20" bestFit="1" customWidth="1"/>
    <col min="12056" max="12056" width="8" style="20" bestFit="1" customWidth="1"/>
    <col min="12057" max="12057" width="20.69921875" style="20" bestFit="1" customWidth="1"/>
    <col min="12058" max="12058" width="8.09765625" style="20" bestFit="1" customWidth="1"/>
    <col min="12059" max="12059" width="7.19921875" style="20" bestFit="1" customWidth="1"/>
    <col min="12060" max="12060" width="11.59765625" style="20" bestFit="1" customWidth="1"/>
    <col min="12061" max="12061" width="7.19921875" style="20" customWidth="1"/>
    <col min="12062" max="12062" width="9.09765625" style="20" customWidth="1"/>
    <col min="12063" max="12063" width="8.796875" style="20" customWidth="1"/>
    <col min="12064" max="12064" width="9" style="20" customWidth="1"/>
    <col min="12065" max="12065" width="9.09765625" style="20" customWidth="1"/>
    <col min="12066" max="12066" width="5" style="20" customWidth="1"/>
    <col min="12067" max="12068" width="9.09765625" style="20" customWidth="1"/>
    <col min="12069" max="12069" width="22.5" style="20" customWidth="1"/>
    <col min="12070" max="12070" width="7.296875" style="20" customWidth="1"/>
    <col min="12071" max="12072" width="8.5" style="20" customWidth="1"/>
    <col min="12073" max="12073" width="16.59765625" style="20" customWidth="1"/>
    <col min="12074" max="12074" width="8.5" style="20" customWidth="1"/>
    <col min="12075" max="12075" width="3.796875" style="20" customWidth="1"/>
    <col min="12076" max="12076" width="3" style="20" customWidth="1"/>
    <col min="12077" max="12077" width="9.69921875" style="20" customWidth="1"/>
    <col min="12078" max="12078" width="6.296875" style="20" customWidth="1"/>
    <col min="12079" max="12079" width="7.796875" style="20" customWidth="1"/>
    <col min="12080" max="12080" width="8.19921875" style="20" customWidth="1"/>
    <col min="12081" max="12081" width="8.796875" style="20" customWidth="1"/>
    <col min="12082" max="12082" width="9.296875" style="20" customWidth="1"/>
    <col min="12083" max="12083" width="25.296875" style="20" bestFit="1" customWidth="1"/>
    <col min="12084" max="12084" width="6.69921875" style="20" customWidth="1"/>
    <col min="12085" max="12085" width="9.09765625" style="20" customWidth="1"/>
    <col min="12086" max="12086" width="9.296875" style="20" customWidth="1"/>
    <col min="12087" max="12087" width="7.796875" style="20" customWidth="1"/>
    <col min="12088" max="12088" width="35.296875" style="20" bestFit="1" customWidth="1"/>
    <col min="12089" max="12089" width="10" style="20" customWidth="1"/>
    <col min="12090" max="12090" width="8.5" style="20" customWidth="1"/>
    <col min="12091" max="12091" width="6.5" style="20" customWidth="1"/>
    <col min="12092" max="12092" width="6.296875" style="20" customWidth="1"/>
    <col min="12093" max="12096" width="6.5" style="20" customWidth="1"/>
    <col min="12097" max="12097" width="9.296875" style="20" customWidth="1"/>
    <col min="12098" max="12098" width="8.796875" style="20" bestFit="1" customWidth="1"/>
    <col min="12099" max="12099" width="21.19921875" style="20" bestFit="1" customWidth="1"/>
    <col min="12100" max="12100" width="9.296875" style="20" customWidth="1"/>
    <col min="12101" max="12288" width="9.296875" style="20"/>
    <col min="12289" max="12289" width="8.69921875" style="20" bestFit="1" customWidth="1"/>
    <col min="12290" max="12290" width="9" style="20" bestFit="1" customWidth="1"/>
    <col min="12291" max="12291" width="5.59765625" style="20" bestFit="1" customWidth="1"/>
    <col min="12292" max="12292" width="20.69921875" style="20" customWidth="1"/>
    <col min="12293" max="12293" width="22.5" style="20" customWidth="1"/>
    <col min="12294" max="12294" width="10.19921875" style="20" customWidth="1"/>
    <col min="12295" max="12295" width="13.296875" style="20" bestFit="1" customWidth="1"/>
    <col min="12296" max="12296" width="10.19921875" style="20" bestFit="1" customWidth="1"/>
    <col min="12297" max="12297" width="26.5" style="20" customWidth="1"/>
    <col min="12298" max="12298" width="7.09765625" style="20" bestFit="1" customWidth="1"/>
    <col min="12299" max="12299" width="16.19921875" style="20" bestFit="1" customWidth="1"/>
    <col min="12300" max="12300" width="9.09765625" style="20" bestFit="1" customWidth="1"/>
    <col min="12301" max="12302" width="7.296875" style="20" bestFit="1" customWidth="1"/>
    <col min="12303" max="12303" width="5.59765625" style="20" bestFit="1" customWidth="1"/>
    <col min="12304" max="12304" width="6.296875" style="20" bestFit="1" customWidth="1"/>
    <col min="12305" max="12305" width="8.19921875" style="20" customWidth="1"/>
    <col min="12306" max="12306" width="5.5" style="20" customWidth="1"/>
    <col min="12307" max="12307" width="19.296875" style="20" customWidth="1"/>
    <col min="12308" max="12308" width="5.296875" style="20" customWidth="1"/>
    <col min="12309" max="12309" width="7" style="20" bestFit="1" customWidth="1"/>
    <col min="12310" max="12310" width="34.09765625" style="20" bestFit="1" customWidth="1"/>
    <col min="12311" max="12311" width="9.296875" style="20" bestFit="1" customWidth="1"/>
    <col min="12312" max="12312" width="8" style="20" bestFit="1" customWidth="1"/>
    <col min="12313" max="12313" width="20.69921875" style="20" bestFit="1" customWidth="1"/>
    <col min="12314" max="12314" width="8.09765625" style="20" bestFit="1" customWidth="1"/>
    <col min="12315" max="12315" width="7.19921875" style="20" bestFit="1" customWidth="1"/>
    <col min="12316" max="12316" width="11.59765625" style="20" bestFit="1" customWidth="1"/>
    <col min="12317" max="12317" width="7.19921875" style="20" customWidth="1"/>
    <col min="12318" max="12318" width="9.09765625" style="20" customWidth="1"/>
    <col min="12319" max="12319" width="8.796875" style="20" customWidth="1"/>
    <col min="12320" max="12320" width="9" style="20" customWidth="1"/>
    <col min="12321" max="12321" width="9.09765625" style="20" customWidth="1"/>
    <col min="12322" max="12322" width="5" style="20" customWidth="1"/>
    <col min="12323" max="12324" width="9.09765625" style="20" customWidth="1"/>
    <col min="12325" max="12325" width="22.5" style="20" customWidth="1"/>
    <col min="12326" max="12326" width="7.296875" style="20" customWidth="1"/>
    <col min="12327" max="12328" width="8.5" style="20" customWidth="1"/>
    <col min="12329" max="12329" width="16.59765625" style="20" customWidth="1"/>
    <col min="12330" max="12330" width="8.5" style="20" customWidth="1"/>
    <col min="12331" max="12331" width="3.796875" style="20" customWidth="1"/>
    <col min="12332" max="12332" width="3" style="20" customWidth="1"/>
    <col min="12333" max="12333" width="9.69921875" style="20" customWidth="1"/>
    <col min="12334" max="12334" width="6.296875" style="20" customWidth="1"/>
    <col min="12335" max="12335" width="7.796875" style="20" customWidth="1"/>
    <col min="12336" max="12336" width="8.19921875" style="20" customWidth="1"/>
    <col min="12337" max="12337" width="8.796875" style="20" customWidth="1"/>
    <col min="12338" max="12338" width="9.296875" style="20" customWidth="1"/>
    <col min="12339" max="12339" width="25.296875" style="20" bestFit="1" customWidth="1"/>
    <col min="12340" max="12340" width="6.69921875" style="20" customWidth="1"/>
    <col min="12341" max="12341" width="9.09765625" style="20" customWidth="1"/>
    <col min="12342" max="12342" width="9.296875" style="20" customWidth="1"/>
    <col min="12343" max="12343" width="7.796875" style="20" customWidth="1"/>
    <col min="12344" max="12344" width="35.296875" style="20" bestFit="1" customWidth="1"/>
    <col min="12345" max="12345" width="10" style="20" customWidth="1"/>
    <col min="12346" max="12346" width="8.5" style="20" customWidth="1"/>
    <col min="12347" max="12347" width="6.5" style="20" customWidth="1"/>
    <col min="12348" max="12348" width="6.296875" style="20" customWidth="1"/>
    <col min="12349" max="12352" width="6.5" style="20" customWidth="1"/>
    <col min="12353" max="12353" width="9.296875" style="20" customWidth="1"/>
    <col min="12354" max="12354" width="8.796875" style="20" bestFit="1" customWidth="1"/>
    <col min="12355" max="12355" width="21.19921875" style="20" bestFit="1" customWidth="1"/>
    <col min="12356" max="12356" width="9.296875" style="20" customWidth="1"/>
    <col min="12357" max="12544" width="9.296875" style="20"/>
    <col min="12545" max="12545" width="8.69921875" style="20" bestFit="1" customWidth="1"/>
    <col min="12546" max="12546" width="9" style="20" bestFit="1" customWidth="1"/>
    <col min="12547" max="12547" width="5.59765625" style="20" bestFit="1" customWidth="1"/>
    <col min="12548" max="12548" width="20.69921875" style="20" customWidth="1"/>
    <col min="12549" max="12549" width="22.5" style="20" customWidth="1"/>
    <col min="12550" max="12550" width="10.19921875" style="20" customWidth="1"/>
    <col min="12551" max="12551" width="13.296875" style="20" bestFit="1" customWidth="1"/>
    <col min="12552" max="12552" width="10.19921875" style="20" bestFit="1" customWidth="1"/>
    <col min="12553" max="12553" width="26.5" style="20" customWidth="1"/>
    <col min="12554" max="12554" width="7.09765625" style="20" bestFit="1" customWidth="1"/>
    <col min="12555" max="12555" width="16.19921875" style="20" bestFit="1" customWidth="1"/>
    <col min="12556" max="12556" width="9.09765625" style="20" bestFit="1" customWidth="1"/>
    <col min="12557" max="12558" width="7.296875" style="20" bestFit="1" customWidth="1"/>
    <col min="12559" max="12559" width="5.59765625" style="20" bestFit="1" customWidth="1"/>
    <col min="12560" max="12560" width="6.296875" style="20" bestFit="1" customWidth="1"/>
    <col min="12561" max="12561" width="8.19921875" style="20" customWidth="1"/>
    <col min="12562" max="12562" width="5.5" style="20" customWidth="1"/>
    <col min="12563" max="12563" width="19.296875" style="20" customWidth="1"/>
    <col min="12564" max="12564" width="5.296875" style="20" customWidth="1"/>
    <col min="12565" max="12565" width="7" style="20" bestFit="1" customWidth="1"/>
    <col min="12566" max="12566" width="34.09765625" style="20" bestFit="1" customWidth="1"/>
    <col min="12567" max="12567" width="9.296875" style="20" bestFit="1" customWidth="1"/>
    <col min="12568" max="12568" width="8" style="20" bestFit="1" customWidth="1"/>
    <col min="12569" max="12569" width="20.69921875" style="20" bestFit="1" customWidth="1"/>
    <col min="12570" max="12570" width="8.09765625" style="20" bestFit="1" customWidth="1"/>
    <col min="12571" max="12571" width="7.19921875" style="20" bestFit="1" customWidth="1"/>
    <col min="12572" max="12572" width="11.59765625" style="20" bestFit="1" customWidth="1"/>
    <col min="12573" max="12573" width="7.19921875" style="20" customWidth="1"/>
    <col min="12574" max="12574" width="9.09765625" style="20" customWidth="1"/>
    <col min="12575" max="12575" width="8.796875" style="20" customWidth="1"/>
    <col min="12576" max="12576" width="9" style="20" customWidth="1"/>
    <col min="12577" max="12577" width="9.09765625" style="20" customWidth="1"/>
    <col min="12578" max="12578" width="5" style="20" customWidth="1"/>
    <col min="12579" max="12580" width="9.09765625" style="20" customWidth="1"/>
    <col min="12581" max="12581" width="22.5" style="20" customWidth="1"/>
    <col min="12582" max="12582" width="7.296875" style="20" customWidth="1"/>
    <col min="12583" max="12584" width="8.5" style="20" customWidth="1"/>
    <col min="12585" max="12585" width="16.59765625" style="20" customWidth="1"/>
    <col min="12586" max="12586" width="8.5" style="20" customWidth="1"/>
    <col min="12587" max="12587" width="3.796875" style="20" customWidth="1"/>
    <col min="12588" max="12588" width="3" style="20" customWidth="1"/>
    <col min="12589" max="12589" width="9.69921875" style="20" customWidth="1"/>
    <col min="12590" max="12590" width="6.296875" style="20" customWidth="1"/>
    <col min="12591" max="12591" width="7.796875" style="20" customWidth="1"/>
    <col min="12592" max="12592" width="8.19921875" style="20" customWidth="1"/>
    <col min="12593" max="12593" width="8.796875" style="20" customWidth="1"/>
    <col min="12594" max="12594" width="9.296875" style="20" customWidth="1"/>
    <col min="12595" max="12595" width="25.296875" style="20" bestFit="1" customWidth="1"/>
    <col min="12596" max="12596" width="6.69921875" style="20" customWidth="1"/>
    <col min="12597" max="12597" width="9.09765625" style="20" customWidth="1"/>
    <col min="12598" max="12598" width="9.296875" style="20" customWidth="1"/>
    <col min="12599" max="12599" width="7.796875" style="20" customWidth="1"/>
    <col min="12600" max="12600" width="35.296875" style="20" bestFit="1" customWidth="1"/>
    <col min="12601" max="12601" width="10" style="20" customWidth="1"/>
    <col min="12602" max="12602" width="8.5" style="20" customWidth="1"/>
    <col min="12603" max="12603" width="6.5" style="20" customWidth="1"/>
    <col min="12604" max="12604" width="6.296875" style="20" customWidth="1"/>
    <col min="12605" max="12608" width="6.5" style="20" customWidth="1"/>
    <col min="12609" max="12609" width="9.296875" style="20" customWidth="1"/>
    <col min="12610" max="12610" width="8.796875" style="20" bestFit="1" customWidth="1"/>
    <col min="12611" max="12611" width="21.19921875" style="20" bestFit="1" customWidth="1"/>
    <col min="12612" max="12612" width="9.296875" style="20" customWidth="1"/>
    <col min="12613" max="12800" width="9.296875" style="20"/>
    <col min="12801" max="12801" width="8.69921875" style="20" bestFit="1" customWidth="1"/>
    <col min="12802" max="12802" width="9" style="20" bestFit="1" customWidth="1"/>
    <col min="12803" max="12803" width="5.59765625" style="20" bestFit="1" customWidth="1"/>
    <col min="12804" max="12804" width="20.69921875" style="20" customWidth="1"/>
    <col min="12805" max="12805" width="22.5" style="20" customWidth="1"/>
    <col min="12806" max="12806" width="10.19921875" style="20" customWidth="1"/>
    <col min="12807" max="12807" width="13.296875" style="20" bestFit="1" customWidth="1"/>
    <col min="12808" max="12808" width="10.19921875" style="20" bestFit="1" customWidth="1"/>
    <col min="12809" max="12809" width="26.5" style="20" customWidth="1"/>
    <col min="12810" max="12810" width="7.09765625" style="20" bestFit="1" customWidth="1"/>
    <col min="12811" max="12811" width="16.19921875" style="20" bestFit="1" customWidth="1"/>
    <col min="12812" max="12812" width="9.09765625" style="20" bestFit="1" customWidth="1"/>
    <col min="12813" max="12814" width="7.296875" style="20" bestFit="1" customWidth="1"/>
    <col min="12815" max="12815" width="5.59765625" style="20" bestFit="1" customWidth="1"/>
    <col min="12816" max="12816" width="6.296875" style="20" bestFit="1" customWidth="1"/>
    <col min="12817" max="12817" width="8.19921875" style="20" customWidth="1"/>
    <col min="12818" max="12818" width="5.5" style="20" customWidth="1"/>
    <col min="12819" max="12819" width="19.296875" style="20" customWidth="1"/>
    <col min="12820" max="12820" width="5.296875" style="20" customWidth="1"/>
    <col min="12821" max="12821" width="7" style="20" bestFit="1" customWidth="1"/>
    <col min="12822" max="12822" width="34.09765625" style="20" bestFit="1" customWidth="1"/>
    <col min="12823" max="12823" width="9.296875" style="20" bestFit="1" customWidth="1"/>
    <col min="12824" max="12824" width="8" style="20" bestFit="1" customWidth="1"/>
    <col min="12825" max="12825" width="20.69921875" style="20" bestFit="1" customWidth="1"/>
    <col min="12826" max="12826" width="8.09765625" style="20" bestFit="1" customWidth="1"/>
    <col min="12827" max="12827" width="7.19921875" style="20" bestFit="1" customWidth="1"/>
    <col min="12828" max="12828" width="11.59765625" style="20" bestFit="1" customWidth="1"/>
    <col min="12829" max="12829" width="7.19921875" style="20" customWidth="1"/>
    <col min="12830" max="12830" width="9.09765625" style="20" customWidth="1"/>
    <col min="12831" max="12831" width="8.796875" style="20" customWidth="1"/>
    <col min="12832" max="12832" width="9" style="20" customWidth="1"/>
    <col min="12833" max="12833" width="9.09765625" style="20" customWidth="1"/>
    <col min="12834" max="12834" width="5" style="20" customWidth="1"/>
    <col min="12835" max="12836" width="9.09765625" style="20" customWidth="1"/>
    <col min="12837" max="12837" width="22.5" style="20" customWidth="1"/>
    <col min="12838" max="12838" width="7.296875" style="20" customWidth="1"/>
    <col min="12839" max="12840" width="8.5" style="20" customWidth="1"/>
    <col min="12841" max="12841" width="16.59765625" style="20" customWidth="1"/>
    <col min="12842" max="12842" width="8.5" style="20" customWidth="1"/>
    <col min="12843" max="12843" width="3.796875" style="20" customWidth="1"/>
    <col min="12844" max="12844" width="3" style="20" customWidth="1"/>
    <col min="12845" max="12845" width="9.69921875" style="20" customWidth="1"/>
    <col min="12846" max="12846" width="6.296875" style="20" customWidth="1"/>
    <col min="12847" max="12847" width="7.796875" style="20" customWidth="1"/>
    <col min="12848" max="12848" width="8.19921875" style="20" customWidth="1"/>
    <col min="12849" max="12849" width="8.796875" style="20" customWidth="1"/>
    <col min="12850" max="12850" width="9.296875" style="20" customWidth="1"/>
    <col min="12851" max="12851" width="25.296875" style="20" bestFit="1" customWidth="1"/>
    <col min="12852" max="12852" width="6.69921875" style="20" customWidth="1"/>
    <col min="12853" max="12853" width="9.09765625" style="20" customWidth="1"/>
    <col min="12854" max="12854" width="9.296875" style="20" customWidth="1"/>
    <col min="12855" max="12855" width="7.796875" style="20" customWidth="1"/>
    <col min="12856" max="12856" width="35.296875" style="20" bestFit="1" customWidth="1"/>
    <col min="12857" max="12857" width="10" style="20" customWidth="1"/>
    <col min="12858" max="12858" width="8.5" style="20" customWidth="1"/>
    <col min="12859" max="12859" width="6.5" style="20" customWidth="1"/>
    <col min="12860" max="12860" width="6.296875" style="20" customWidth="1"/>
    <col min="12861" max="12864" width="6.5" style="20" customWidth="1"/>
    <col min="12865" max="12865" width="9.296875" style="20" customWidth="1"/>
    <col min="12866" max="12866" width="8.796875" style="20" bestFit="1" customWidth="1"/>
    <col min="12867" max="12867" width="21.19921875" style="20" bestFit="1" customWidth="1"/>
    <col min="12868" max="12868" width="9.296875" style="20" customWidth="1"/>
    <col min="12869" max="13056" width="9.296875" style="20"/>
    <col min="13057" max="13057" width="8.69921875" style="20" bestFit="1" customWidth="1"/>
    <col min="13058" max="13058" width="9" style="20" bestFit="1" customWidth="1"/>
    <col min="13059" max="13059" width="5.59765625" style="20" bestFit="1" customWidth="1"/>
    <col min="13060" max="13060" width="20.69921875" style="20" customWidth="1"/>
    <col min="13061" max="13061" width="22.5" style="20" customWidth="1"/>
    <col min="13062" max="13062" width="10.19921875" style="20" customWidth="1"/>
    <col min="13063" max="13063" width="13.296875" style="20" bestFit="1" customWidth="1"/>
    <col min="13064" max="13064" width="10.19921875" style="20" bestFit="1" customWidth="1"/>
    <col min="13065" max="13065" width="26.5" style="20" customWidth="1"/>
    <col min="13066" max="13066" width="7.09765625" style="20" bestFit="1" customWidth="1"/>
    <col min="13067" max="13067" width="16.19921875" style="20" bestFit="1" customWidth="1"/>
    <col min="13068" max="13068" width="9.09765625" style="20" bestFit="1" customWidth="1"/>
    <col min="13069" max="13070" width="7.296875" style="20" bestFit="1" customWidth="1"/>
    <col min="13071" max="13071" width="5.59765625" style="20" bestFit="1" customWidth="1"/>
    <col min="13072" max="13072" width="6.296875" style="20" bestFit="1" customWidth="1"/>
    <col min="13073" max="13073" width="8.19921875" style="20" customWidth="1"/>
    <col min="13074" max="13074" width="5.5" style="20" customWidth="1"/>
    <col min="13075" max="13075" width="19.296875" style="20" customWidth="1"/>
    <col min="13076" max="13076" width="5.296875" style="20" customWidth="1"/>
    <col min="13077" max="13077" width="7" style="20" bestFit="1" customWidth="1"/>
    <col min="13078" max="13078" width="34.09765625" style="20" bestFit="1" customWidth="1"/>
    <col min="13079" max="13079" width="9.296875" style="20" bestFit="1" customWidth="1"/>
    <col min="13080" max="13080" width="8" style="20" bestFit="1" customWidth="1"/>
    <col min="13081" max="13081" width="20.69921875" style="20" bestFit="1" customWidth="1"/>
    <col min="13082" max="13082" width="8.09765625" style="20" bestFit="1" customWidth="1"/>
    <col min="13083" max="13083" width="7.19921875" style="20" bestFit="1" customWidth="1"/>
    <col min="13084" max="13084" width="11.59765625" style="20" bestFit="1" customWidth="1"/>
    <col min="13085" max="13085" width="7.19921875" style="20" customWidth="1"/>
    <col min="13086" max="13086" width="9.09765625" style="20" customWidth="1"/>
    <col min="13087" max="13087" width="8.796875" style="20" customWidth="1"/>
    <col min="13088" max="13088" width="9" style="20" customWidth="1"/>
    <col min="13089" max="13089" width="9.09765625" style="20" customWidth="1"/>
    <col min="13090" max="13090" width="5" style="20" customWidth="1"/>
    <col min="13091" max="13092" width="9.09765625" style="20" customWidth="1"/>
    <col min="13093" max="13093" width="22.5" style="20" customWidth="1"/>
    <col min="13094" max="13094" width="7.296875" style="20" customWidth="1"/>
    <col min="13095" max="13096" width="8.5" style="20" customWidth="1"/>
    <col min="13097" max="13097" width="16.59765625" style="20" customWidth="1"/>
    <col min="13098" max="13098" width="8.5" style="20" customWidth="1"/>
    <col min="13099" max="13099" width="3.796875" style="20" customWidth="1"/>
    <col min="13100" max="13100" width="3" style="20" customWidth="1"/>
    <col min="13101" max="13101" width="9.69921875" style="20" customWidth="1"/>
    <col min="13102" max="13102" width="6.296875" style="20" customWidth="1"/>
    <col min="13103" max="13103" width="7.796875" style="20" customWidth="1"/>
    <col min="13104" max="13104" width="8.19921875" style="20" customWidth="1"/>
    <col min="13105" max="13105" width="8.796875" style="20" customWidth="1"/>
    <col min="13106" max="13106" width="9.296875" style="20" customWidth="1"/>
    <col min="13107" max="13107" width="25.296875" style="20" bestFit="1" customWidth="1"/>
    <col min="13108" max="13108" width="6.69921875" style="20" customWidth="1"/>
    <col min="13109" max="13109" width="9.09765625" style="20" customWidth="1"/>
    <col min="13110" max="13110" width="9.296875" style="20" customWidth="1"/>
    <col min="13111" max="13111" width="7.796875" style="20" customWidth="1"/>
    <col min="13112" max="13112" width="35.296875" style="20" bestFit="1" customWidth="1"/>
    <col min="13113" max="13113" width="10" style="20" customWidth="1"/>
    <col min="13114" max="13114" width="8.5" style="20" customWidth="1"/>
    <col min="13115" max="13115" width="6.5" style="20" customWidth="1"/>
    <col min="13116" max="13116" width="6.296875" style="20" customWidth="1"/>
    <col min="13117" max="13120" width="6.5" style="20" customWidth="1"/>
    <col min="13121" max="13121" width="9.296875" style="20" customWidth="1"/>
    <col min="13122" max="13122" width="8.796875" style="20" bestFit="1" customWidth="1"/>
    <col min="13123" max="13123" width="21.19921875" style="20" bestFit="1" customWidth="1"/>
    <col min="13124" max="13124" width="9.296875" style="20" customWidth="1"/>
    <col min="13125" max="13312" width="9.296875" style="20"/>
    <col min="13313" max="13313" width="8.69921875" style="20" bestFit="1" customWidth="1"/>
    <col min="13314" max="13314" width="9" style="20" bestFit="1" customWidth="1"/>
    <col min="13315" max="13315" width="5.59765625" style="20" bestFit="1" customWidth="1"/>
    <col min="13316" max="13316" width="20.69921875" style="20" customWidth="1"/>
    <col min="13317" max="13317" width="22.5" style="20" customWidth="1"/>
    <col min="13318" max="13318" width="10.19921875" style="20" customWidth="1"/>
    <col min="13319" max="13319" width="13.296875" style="20" bestFit="1" customWidth="1"/>
    <col min="13320" max="13320" width="10.19921875" style="20" bestFit="1" customWidth="1"/>
    <col min="13321" max="13321" width="26.5" style="20" customWidth="1"/>
    <col min="13322" max="13322" width="7.09765625" style="20" bestFit="1" customWidth="1"/>
    <col min="13323" max="13323" width="16.19921875" style="20" bestFit="1" customWidth="1"/>
    <col min="13324" max="13324" width="9.09765625" style="20" bestFit="1" customWidth="1"/>
    <col min="13325" max="13326" width="7.296875" style="20" bestFit="1" customWidth="1"/>
    <col min="13327" max="13327" width="5.59765625" style="20" bestFit="1" customWidth="1"/>
    <col min="13328" max="13328" width="6.296875" style="20" bestFit="1" customWidth="1"/>
    <col min="13329" max="13329" width="8.19921875" style="20" customWidth="1"/>
    <col min="13330" max="13330" width="5.5" style="20" customWidth="1"/>
    <col min="13331" max="13331" width="19.296875" style="20" customWidth="1"/>
    <col min="13332" max="13332" width="5.296875" style="20" customWidth="1"/>
    <col min="13333" max="13333" width="7" style="20" bestFit="1" customWidth="1"/>
    <col min="13334" max="13334" width="34.09765625" style="20" bestFit="1" customWidth="1"/>
    <col min="13335" max="13335" width="9.296875" style="20" bestFit="1" customWidth="1"/>
    <col min="13336" max="13336" width="8" style="20" bestFit="1" customWidth="1"/>
    <col min="13337" max="13337" width="20.69921875" style="20" bestFit="1" customWidth="1"/>
    <col min="13338" max="13338" width="8.09765625" style="20" bestFit="1" customWidth="1"/>
    <col min="13339" max="13339" width="7.19921875" style="20" bestFit="1" customWidth="1"/>
    <col min="13340" max="13340" width="11.59765625" style="20" bestFit="1" customWidth="1"/>
    <col min="13341" max="13341" width="7.19921875" style="20" customWidth="1"/>
    <col min="13342" max="13342" width="9.09765625" style="20" customWidth="1"/>
    <col min="13343" max="13343" width="8.796875" style="20" customWidth="1"/>
    <col min="13344" max="13344" width="9" style="20" customWidth="1"/>
    <col min="13345" max="13345" width="9.09765625" style="20" customWidth="1"/>
    <col min="13346" max="13346" width="5" style="20" customWidth="1"/>
    <col min="13347" max="13348" width="9.09765625" style="20" customWidth="1"/>
    <col min="13349" max="13349" width="22.5" style="20" customWidth="1"/>
    <col min="13350" max="13350" width="7.296875" style="20" customWidth="1"/>
    <col min="13351" max="13352" width="8.5" style="20" customWidth="1"/>
    <col min="13353" max="13353" width="16.59765625" style="20" customWidth="1"/>
    <col min="13354" max="13354" width="8.5" style="20" customWidth="1"/>
    <col min="13355" max="13355" width="3.796875" style="20" customWidth="1"/>
    <col min="13356" max="13356" width="3" style="20" customWidth="1"/>
    <col min="13357" max="13357" width="9.69921875" style="20" customWidth="1"/>
    <col min="13358" max="13358" width="6.296875" style="20" customWidth="1"/>
    <col min="13359" max="13359" width="7.796875" style="20" customWidth="1"/>
    <col min="13360" max="13360" width="8.19921875" style="20" customWidth="1"/>
    <col min="13361" max="13361" width="8.796875" style="20" customWidth="1"/>
    <col min="13362" max="13362" width="9.296875" style="20" customWidth="1"/>
    <col min="13363" max="13363" width="25.296875" style="20" bestFit="1" customWidth="1"/>
    <col min="13364" max="13364" width="6.69921875" style="20" customWidth="1"/>
    <col min="13365" max="13365" width="9.09765625" style="20" customWidth="1"/>
    <col min="13366" max="13366" width="9.296875" style="20" customWidth="1"/>
    <col min="13367" max="13367" width="7.796875" style="20" customWidth="1"/>
    <col min="13368" max="13368" width="35.296875" style="20" bestFit="1" customWidth="1"/>
    <col min="13369" max="13369" width="10" style="20" customWidth="1"/>
    <col min="13370" max="13370" width="8.5" style="20" customWidth="1"/>
    <col min="13371" max="13371" width="6.5" style="20" customWidth="1"/>
    <col min="13372" max="13372" width="6.296875" style="20" customWidth="1"/>
    <col min="13373" max="13376" width="6.5" style="20" customWidth="1"/>
    <col min="13377" max="13377" width="9.296875" style="20" customWidth="1"/>
    <col min="13378" max="13378" width="8.796875" style="20" bestFit="1" customWidth="1"/>
    <col min="13379" max="13379" width="21.19921875" style="20" bestFit="1" customWidth="1"/>
    <col min="13380" max="13380" width="9.296875" style="20" customWidth="1"/>
    <col min="13381" max="13568" width="9.296875" style="20"/>
    <col min="13569" max="13569" width="8.69921875" style="20" bestFit="1" customWidth="1"/>
    <col min="13570" max="13570" width="9" style="20" bestFit="1" customWidth="1"/>
    <col min="13571" max="13571" width="5.59765625" style="20" bestFit="1" customWidth="1"/>
    <col min="13572" max="13572" width="20.69921875" style="20" customWidth="1"/>
    <col min="13573" max="13573" width="22.5" style="20" customWidth="1"/>
    <col min="13574" max="13574" width="10.19921875" style="20" customWidth="1"/>
    <col min="13575" max="13575" width="13.296875" style="20" bestFit="1" customWidth="1"/>
    <col min="13576" max="13576" width="10.19921875" style="20" bestFit="1" customWidth="1"/>
    <col min="13577" max="13577" width="26.5" style="20" customWidth="1"/>
    <col min="13578" max="13578" width="7.09765625" style="20" bestFit="1" customWidth="1"/>
    <col min="13579" max="13579" width="16.19921875" style="20" bestFit="1" customWidth="1"/>
    <col min="13580" max="13580" width="9.09765625" style="20" bestFit="1" customWidth="1"/>
    <col min="13581" max="13582" width="7.296875" style="20" bestFit="1" customWidth="1"/>
    <col min="13583" max="13583" width="5.59765625" style="20" bestFit="1" customWidth="1"/>
    <col min="13584" max="13584" width="6.296875" style="20" bestFit="1" customWidth="1"/>
    <col min="13585" max="13585" width="8.19921875" style="20" customWidth="1"/>
    <col min="13586" max="13586" width="5.5" style="20" customWidth="1"/>
    <col min="13587" max="13587" width="19.296875" style="20" customWidth="1"/>
    <col min="13588" max="13588" width="5.296875" style="20" customWidth="1"/>
    <col min="13589" max="13589" width="7" style="20" bestFit="1" customWidth="1"/>
    <col min="13590" max="13590" width="34.09765625" style="20" bestFit="1" customWidth="1"/>
    <col min="13591" max="13591" width="9.296875" style="20" bestFit="1" customWidth="1"/>
    <col min="13592" max="13592" width="8" style="20" bestFit="1" customWidth="1"/>
    <col min="13593" max="13593" width="20.69921875" style="20" bestFit="1" customWidth="1"/>
    <col min="13594" max="13594" width="8.09765625" style="20" bestFit="1" customWidth="1"/>
    <col min="13595" max="13595" width="7.19921875" style="20" bestFit="1" customWidth="1"/>
    <col min="13596" max="13596" width="11.59765625" style="20" bestFit="1" customWidth="1"/>
    <col min="13597" max="13597" width="7.19921875" style="20" customWidth="1"/>
    <col min="13598" max="13598" width="9.09765625" style="20" customWidth="1"/>
    <col min="13599" max="13599" width="8.796875" style="20" customWidth="1"/>
    <col min="13600" max="13600" width="9" style="20" customWidth="1"/>
    <col min="13601" max="13601" width="9.09765625" style="20" customWidth="1"/>
    <col min="13602" max="13602" width="5" style="20" customWidth="1"/>
    <col min="13603" max="13604" width="9.09765625" style="20" customWidth="1"/>
    <col min="13605" max="13605" width="22.5" style="20" customWidth="1"/>
    <col min="13606" max="13606" width="7.296875" style="20" customWidth="1"/>
    <col min="13607" max="13608" width="8.5" style="20" customWidth="1"/>
    <col min="13609" max="13609" width="16.59765625" style="20" customWidth="1"/>
    <col min="13610" max="13610" width="8.5" style="20" customWidth="1"/>
    <col min="13611" max="13611" width="3.796875" style="20" customWidth="1"/>
    <col min="13612" max="13612" width="3" style="20" customWidth="1"/>
    <col min="13613" max="13613" width="9.69921875" style="20" customWidth="1"/>
    <col min="13614" max="13614" width="6.296875" style="20" customWidth="1"/>
    <col min="13615" max="13615" width="7.796875" style="20" customWidth="1"/>
    <col min="13616" max="13616" width="8.19921875" style="20" customWidth="1"/>
    <col min="13617" max="13617" width="8.796875" style="20" customWidth="1"/>
    <col min="13618" max="13618" width="9.296875" style="20" customWidth="1"/>
    <col min="13619" max="13619" width="25.296875" style="20" bestFit="1" customWidth="1"/>
    <col min="13620" max="13620" width="6.69921875" style="20" customWidth="1"/>
    <col min="13621" max="13621" width="9.09765625" style="20" customWidth="1"/>
    <col min="13622" max="13622" width="9.296875" style="20" customWidth="1"/>
    <col min="13623" max="13623" width="7.796875" style="20" customWidth="1"/>
    <col min="13624" max="13624" width="35.296875" style="20" bestFit="1" customWidth="1"/>
    <col min="13625" max="13625" width="10" style="20" customWidth="1"/>
    <col min="13626" max="13626" width="8.5" style="20" customWidth="1"/>
    <col min="13627" max="13627" width="6.5" style="20" customWidth="1"/>
    <col min="13628" max="13628" width="6.296875" style="20" customWidth="1"/>
    <col min="13629" max="13632" width="6.5" style="20" customWidth="1"/>
    <col min="13633" max="13633" width="9.296875" style="20" customWidth="1"/>
    <col min="13634" max="13634" width="8.796875" style="20" bestFit="1" customWidth="1"/>
    <col min="13635" max="13635" width="21.19921875" style="20" bestFit="1" customWidth="1"/>
    <col min="13636" max="13636" width="9.296875" style="20" customWidth="1"/>
    <col min="13637" max="13824" width="9.296875" style="20"/>
    <col min="13825" max="13825" width="8.69921875" style="20" bestFit="1" customWidth="1"/>
    <col min="13826" max="13826" width="9" style="20" bestFit="1" customWidth="1"/>
    <col min="13827" max="13827" width="5.59765625" style="20" bestFit="1" customWidth="1"/>
    <col min="13828" max="13828" width="20.69921875" style="20" customWidth="1"/>
    <col min="13829" max="13829" width="22.5" style="20" customWidth="1"/>
    <col min="13830" max="13830" width="10.19921875" style="20" customWidth="1"/>
    <col min="13831" max="13831" width="13.296875" style="20" bestFit="1" customWidth="1"/>
    <col min="13832" max="13832" width="10.19921875" style="20" bestFit="1" customWidth="1"/>
    <col min="13833" max="13833" width="26.5" style="20" customWidth="1"/>
    <col min="13834" max="13834" width="7.09765625" style="20" bestFit="1" customWidth="1"/>
    <col min="13835" max="13835" width="16.19921875" style="20" bestFit="1" customWidth="1"/>
    <col min="13836" max="13836" width="9.09765625" style="20" bestFit="1" customWidth="1"/>
    <col min="13837" max="13838" width="7.296875" style="20" bestFit="1" customWidth="1"/>
    <col min="13839" max="13839" width="5.59765625" style="20" bestFit="1" customWidth="1"/>
    <col min="13840" max="13840" width="6.296875" style="20" bestFit="1" customWidth="1"/>
    <col min="13841" max="13841" width="8.19921875" style="20" customWidth="1"/>
    <col min="13842" max="13842" width="5.5" style="20" customWidth="1"/>
    <col min="13843" max="13843" width="19.296875" style="20" customWidth="1"/>
    <col min="13844" max="13844" width="5.296875" style="20" customWidth="1"/>
    <col min="13845" max="13845" width="7" style="20" bestFit="1" customWidth="1"/>
    <col min="13846" max="13846" width="34.09765625" style="20" bestFit="1" customWidth="1"/>
    <col min="13847" max="13847" width="9.296875" style="20" bestFit="1" customWidth="1"/>
    <col min="13848" max="13848" width="8" style="20" bestFit="1" customWidth="1"/>
    <col min="13849" max="13849" width="20.69921875" style="20" bestFit="1" customWidth="1"/>
    <col min="13850" max="13850" width="8.09765625" style="20" bestFit="1" customWidth="1"/>
    <col min="13851" max="13851" width="7.19921875" style="20" bestFit="1" customWidth="1"/>
    <col min="13852" max="13852" width="11.59765625" style="20" bestFit="1" customWidth="1"/>
    <col min="13853" max="13853" width="7.19921875" style="20" customWidth="1"/>
    <col min="13854" max="13854" width="9.09765625" style="20" customWidth="1"/>
    <col min="13855" max="13855" width="8.796875" style="20" customWidth="1"/>
    <col min="13856" max="13856" width="9" style="20" customWidth="1"/>
    <col min="13857" max="13857" width="9.09765625" style="20" customWidth="1"/>
    <col min="13858" max="13858" width="5" style="20" customWidth="1"/>
    <col min="13859" max="13860" width="9.09765625" style="20" customWidth="1"/>
    <col min="13861" max="13861" width="22.5" style="20" customWidth="1"/>
    <col min="13862" max="13862" width="7.296875" style="20" customWidth="1"/>
    <col min="13863" max="13864" width="8.5" style="20" customWidth="1"/>
    <col min="13865" max="13865" width="16.59765625" style="20" customWidth="1"/>
    <col min="13866" max="13866" width="8.5" style="20" customWidth="1"/>
    <col min="13867" max="13867" width="3.796875" style="20" customWidth="1"/>
    <col min="13868" max="13868" width="3" style="20" customWidth="1"/>
    <col min="13869" max="13869" width="9.69921875" style="20" customWidth="1"/>
    <col min="13870" max="13870" width="6.296875" style="20" customWidth="1"/>
    <col min="13871" max="13871" width="7.796875" style="20" customWidth="1"/>
    <col min="13872" max="13872" width="8.19921875" style="20" customWidth="1"/>
    <col min="13873" max="13873" width="8.796875" style="20" customWidth="1"/>
    <col min="13874" max="13874" width="9.296875" style="20" customWidth="1"/>
    <col min="13875" max="13875" width="25.296875" style="20" bestFit="1" customWidth="1"/>
    <col min="13876" max="13876" width="6.69921875" style="20" customWidth="1"/>
    <col min="13877" max="13877" width="9.09765625" style="20" customWidth="1"/>
    <col min="13878" max="13878" width="9.296875" style="20" customWidth="1"/>
    <col min="13879" max="13879" width="7.796875" style="20" customWidth="1"/>
    <col min="13880" max="13880" width="35.296875" style="20" bestFit="1" customWidth="1"/>
    <col min="13881" max="13881" width="10" style="20" customWidth="1"/>
    <col min="13882" max="13882" width="8.5" style="20" customWidth="1"/>
    <col min="13883" max="13883" width="6.5" style="20" customWidth="1"/>
    <col min="13884" max="13884" width="6.296875" style="20" customWidth="1"/>
    <col min="13885" max="13888" width="6.5" style="20" customWidth="1"/>
    <col min="13889" max="13889" width="9.296875" style="20" customWidth="1"/>
    <col min="13890" max="13890" width="8.796875" style="20" bestFit="1" customWidth="1"/>
    <col min="13891" max="13891" width="21.19921875" style="20" bestFit="1" customWidth="1"/>
    <col min="13892" max="13892" width="9.296875" style="20" customWidth="1"/>
    <col min="13893" max="14080" width="9.296875" style="20"/>
    <col min="14081" max="14081" width="8.69921875" style="20" bestFit="1" customWidth="1"/>
    <col min="14082" max="14082" width="9" style="20" bestFit="1" customWidth="1"/>
    <col min="14083" max="14083" width="5.59765625" style="20" bestFit="1" customWidth="1"/>
    <col min="14084" max="14084" width="20.69921875" style="20" customWidth="1"/>
    <col min="14085" max="14085" width="22.5" style="20" customWidth="1"/>
    <col min="14086" max="14086" width="10.19921875" style="20" customWidth="1"/>
    <col min="14087" max="14087" width="13.296875" style="20" bestFit="1" customWidth="1"/>
    <col min="14088" max="14088" width="10.19921875" style="20" bestFit="1" customWidth="1"/>
    <col min="14089" max="14089" width="26.5" style="20" customWidth="1"/>
    <col min="14090" max="14090" width="7.09765625" style="20" bestFit="1" customWidth="1"/>
    <col min="14091" max="14091" width="16.19921875" style="20" bestFit="1" customWidth="1"/>
    <col min="14092" max="14092" width="9.09765625" style="20" bestFit="1" customWidth="1"/>
    <col min="14093" max="14094" width="7.296875" style="20" bestFit="1" customWidth="1"/>
    <col min="14095" max="14095" width="5.59765625" style="20" bestFit="1" customWidth="1"/>
    <col min="14096" max="14096" width="6.296875" style="20" bestFit="1" customWidth="1"/>
    <col min="14097" max="14097" width="8.19921875" style="20" customWidth="1"/>
    <col min="14098" max="14098" width="5.5" style="20" customWidth="1"/>
    <col min="14099" max="14099" width="19.296875" style="20" customWidth="1"/>
    <col min="14100" max="14100" width="5.296875" style="20" customWidth="1"/>
    <col min="14101" max="14101" width="7" style="20" bestFit="1" customWidth="1"/>
    <col min="14102" max="14102" width="34.09765625" style="20" bestFit="1" customWidth="1"/>
    <col min="14103" max="14103" width="9.296875" style="20" bestFit="1" customWidth="1"/>
    <col min="14104" max="14104" width="8" style="20" bestFit="1" customWidth="1"/>
    <col min="14105" max="14105" width="20.69921875" style="20" bestFit="1" customWidth="1"/>
    <col min="14106" max="14106" width="8.09765625" style="20" bestFit="1" customWidth="1"/>
    <col min="14107" max="14107" width="7.19921875" style="20" bestFit="1" customWidth="1"/>
    <col min="14108" max="14108" width="11.59765625" style="20" bestFit="1" customWidth="1"/>
    <col min="14109" max="14109" width="7.19921875" style="20" customWidth="1"/>
    <col min="14110" max="14110" width="9.09765625" style="20" customWidth="1"/>
    <col min="14111" max="14111" width="8.796875" style="20" customWidth="1"/>
    <col min="14112" max="14112" width="9" style="20" customWidth="1"/>
    <col min="14113" max="14113" width="9.09765625" style="20" customWidth="1"/>
    <col min="14114" max="14114" width="5" style="20" customWidth="1"/>
    <col min="14115" max="14116" width="9.09765625" style="20" customWidth="1"/>
    <col min="14117" max="14117" width="22.5" style="20" customWidth="1"/>
    <col min="14118" max="14118" width="7.296875" style="20" customWidth="1"/>
    <col min="14119" max="14120" width="8.5" style="20" customWidth="1"/>
    <col min="14121" max="14121" width="16.59765625" style="20" customWidth="1"/>
    <col min="14122" max="14122" width="8.5" style="20" customWidth="1"/>
    <col min="14123" max="14123" width="3.796875" style="20" customWidth="1"/>
    <col min="14124" max="14124" width="3" style="20" customWidth="1"/>
    <col min="14125" max="14125" width="9.69921875" style="20" customWidth="1"/>
    <col min="14126" max="14126" width="6.296875" style="20" customWidth="1"/>
    <col min="14127" max="14127" width="7.796875" style="20" customWidth="1"/>
    <col min="14128" max="14128" width="8.19921875" style="20" customWidth="1"/>
    <col min="14129" max="14129" width="8.796875" style="20" customWidth="1"/>
    <col min="14130" max="14130" width="9.296875" style="20" customWidth="1"/>
    <col min="14131" max="14131" width="25.296875" style="20" bestFit="1" customWidth="1"/>
    <col min="14132" max="14132" width="6.69921875" style="20" customWidth="1"/>
    <col min="14133" max="14133" width="9.09765625" style="20" customWidth="1"/>
    <col min="14134" max="14134" width="9.296875" style="20" customWidth="1"/>
    <col min="14135" max="14135" width="7.796875" style="20" customWidth="1"/>
    <col min="14136" max="14136" width="35.296875" style="20" bestFit="1" customWidth="1"/>
    <col min="14137" max="14137" width="10" style="20" customWidth="1"/>
    <col min="14138" max="14138" width="8.5" style="20" customWidth="1"/>
    <col min="14139" max="14139" width="6.5" style="20" customWidth="1"/>
    <col min="14140" max="14140" width="6.296875" style="20" customWidth="1"/>
    <col min="14141" max="14144" width="6.5" style="20" customWidth="1"/>
    <col min="14145" max="14145" width="9.296875" style="20" customWidth="1"/>
    <col min="14146" max="14146" width="8.796875" style="20" bestFit="1" customWidth="1"/>
    <col min="14147" max="14147" width="21.19921875" style="20" bestFit="1" customWidth="1"/>
    <col min="14148" max="14148" width="9.296875" style="20" customWidth="1"/>
    <col min="14149" max="14336" width="9.296875" style="20"/>
    <col min="14337" max="14337" width="8.69921875" style="20" bestFit="1" customWidth="1"/>
    <col min="14338" max="14338" width="9" style="20" bestFit="1" customWidth="1"/>
    <col min="14339" max="14339" width="5.59765625" style="20" bestFit="1" customWidth="1"/>
    <col min="14340" max="14340" width="20.69921875" style="20" customWidth="1"/>
    <col min="14341" max="14341" width="22.5" style="20" customWidth="1"/>
    <col min="14342" max="14342" width="10.19921875" style="20" customWidth="1"/>
    <col min="14343" max="14343" width="13.296875" style="20" bestFit="1" customWidth="1"/>
    <col min="14344" max="14344" width="10.19921875" style="20" bestFit="1" customWidth="1"/>
    <col min="14345" max="14345" width="26.5" style="20" customWidth="1"/>
    <col min="14346" max="14346" width="7.09765625" style="20" bestFit="1" customWidth="1"/>
    <col min="14347" max="14347" width="16.19921875" style="20" bestFit="1" customWidth="1"/>
    <col min="14348" max="14348" width="9.09765625" style="20" bestFit="1" customWidth="1"/>
    <col min="14349" max="14350" width="7.296875" style="20" bestFit="1" customWidth="1"/>
    <col min="14351" max="14351" width="5.59765625" style="20" bestFit="1" customWidth="1"/>
    <col min="14352" max="14352" width="6.296875" style="20" bestFit="1" customWidth="1"/>
    <col min="14353" max="14353" width="8.19921875" style="20" customWidth="1"/>
    <col min="14354" max="14354" width="5.5" style="20" customWidth="1"/>
    <col min="14355" max="14355" width="19.296875" style="20" customWidth="1"/>
    <col min="14356" max="14356" width="5.296875" style="20" customWidth="1"/>
    <col min="14357" max="14357" width="7" style="20" bestFit="1" customWidth="1"/>
    <col min="14358" max="14358" width="34.09765625" style="20" bestFit="1" customWidth="1"/>
    <col min="14359" max="14359" width="9.296875" style="20" bestFit="1" customWidth="1"/>
    <col min="14360" max="14360" width="8" style="20" bestFit="1" customWidth="1"/>
    <col min="14361" max="14361" width="20.69921875" style="20" bestFit="1" customWidth="1"/>
    <col min="14362" max="14362" width="8.09765625" style="20" bestFit="1" customWidth="1"/>
    <col min="14363" max="14363" width="7.19921875" style="20" bestFit="1" customWidth="1"/>
    <col min="14364" max="14364" width="11.59765625" style="20" bestFit="1" customWidth="1"/>
    <col min="14365" max="14365" width="7.19921875" style="20" customWidth="1"/>
    <col min="14366" max="14366" width="9.09765625" style="20" customWidth="1"/>
    <col min="14367" max="14367" width="8.796875" style="20" customWidth="1"/>
    <col min="14368" max="14368" width="9" style="20" customWidth="1"/>
    <col min="14369" max="14369" width="9.09765625" style="20" customWidth="1"/>
    <col min="14370" max="14370" width="5" style="20" customWidth="1"/>
    <col min="14371" max="14372" width="9.09765625" style="20" customWidth="1"/>
    <col min="14373" max="14373" width="22.5" style="20" customWidth="1"/>
    <col min="14374" max="14374" width="7.296875" style="20" customWidth="1"/>
    <col min="14375" max="14376" width="8.5" style="20" customWidth="1"/>
    <col min="14377" max="14377" width="16.59765625" style="20" customWidth="1"/>
    <col min="14378" max="14378" width="8.5" style="20" customWidth="1"/>
    <col min="14379" max="14379" width="3.796875" style="20" customWidth="1"/>
    <col min="14380" max="14380" width="3" style="20" customWidth="1"/>
    <col min="14381" max="14381" width="9.69921875" style="20" customWidth="1"/>
    <col min="14382" max="14382" width="6.296875" style="20" customWidth="1"/>
    <col min="14383" max="14383" width="7.796875" style="20" customWidth="1"/>
    <col min="14384" max="14384" width="8.19921875" style="20" customWidth="1"/>
    <col min="14385" max="14385" width="8.796875" style="20" customWidth="1"/>
    <col min="14386" max="14386" width="9.296875" style="20" customWidth="1"/>
    <col min="14387" max="14387" width="25.296875" style="20" bestFit="1" customWidth="1"/>
    <col min="14388" max="14388" width="6.69921875" style="20" customWidth="1"/>
    <col min="14389" max="14389" width="9.09765625" style="20" customWidth="1"/>
    <col min="14390" max="14390" width="9.296875" style="20" customWidth="1"/>
    <col min="14391" max="14391" width="7.796875" style="20" customWidth="1"/>
    <col min="14392" max="14392" width="35.296875" style="20" bestFit="1" customWidth="1"/>
    <col min="14393" max="14393" width="10" style="20" customWidth="1"/>
    <col min="14394" max="14394" width="8.5" style="20" customWidth="1"/>
    <col min="14395" max="14395" width="6.5" style="20" customWidth="1"/>
    <col min="14396" max="14396" width="6.296875" style="20" customWidth="1"/>
    <col min="14397" max="14400" width="6.5" style="20" customWidth="1"/>
    <col min="14401" max="14401" width="9.296875" style="20" customWidth="1"/>
    <col min="14402" max="14402" width="8.796875" style="20" bestFit="1" customWidth="1"/>
    <col min="14403" max="14403" width="21.19921875" style="20" bestFit="1" customWidth="1"/>
    <col min="14404" max="14404" width="9.296875" style="20" customWidth="1"/>
    <col min="14405" max="14592" width="9.296875" style="20"/>
    <col min="14593" max="14593" width="8.69921875" style="20" bestFit="1" customWidth="1"/>
    <col min="14594" max="14594" width="9" style="20" bestFit="1" customWidth="1"/>
    <col min="14595" max="14595" width="5.59765625" style="20" bestFit="1" customWidth="1"/>
    <col min="14596" max="14596" width="20.69921875" style="20" customWidth="1"/>
    <col min="14597" max="14597" width="22.5" style="20" customWidth="1"/>
    <col min="14598" max="14598" width="10.19921875" style="20" customWidth="1"/>
    <col min="14599" max="14599" width="13.296875" style="20" bestFit="1" customWidth="1"/>
    <col min="14600" max="14600" width="10.19921875" style="20" bestFit="1" customWidth="1"/>
    <col min="14601" max="14601" width="26.5" style="20" customWidth="1"/>
    <col min="14602" max="14602" width="7.09765625" style="20" bestFit="1" customWidth="1"/>
    <col min="14603" max="14603" width="16.19921875" style="20" bestFit="1" customWidth="1"/>
    <col min="14604" max="14604" width="9.09765625" style="20" bestFit="1" customWidth="1"/>
    <col min="14605" max="14606" width="7.296875" style="20" bestFit="1" customWidth="1"/>
    <col min="14607" max="14607" width="5.59765625" style="20" bestFit="1" customWidth="1"/>
    <col min="14608" max="14608" width="6.296875" style="20" bestFit="1" customWidth="1"/>
    <col min="14609" max="14609" width="8.19921875" style="20" customWidth="1"/>
    <col min="14610" max="14610" width="5.5" style="20" customWidth="1"/>
    <col min="14611" max="14611" width="19.296875" style="20" customWidth="1"/>
    <col min="14612" max="14612" width="5.296875" style="20" customWidth="1"/>
    <col min="14613" max="14613" width="7" style="20" bestFit="1" customWidth="1"/>
    <col min="14614" max="14614" width="34.09765625" style="20" bestFit="1" customWidth="1"/>
    <col min="14615" max="14615" width="9.296875" style="20" bestFit="1" customWidth="1"/>
    <col min="14616" max="14616" width="8" style="20" bestFit="1" customWidth="1"/>
    <col min="14617" max="14617" width="20.69921875" style="20" bestFit="1" customWidth="1"/>
    <col min="14618" max="14618" width="8.09765625" style="20" bestFit="1" customWidth="1"/>
    <col min="14619" max="14619" width="7.19921875" style="20" bestFit="1" customWidth="1"/>
    <col min="14620" max="14620" width="11.59765625" style="20" bestFit="1" customWidth="1"/>
    <col min="14621" max="14621" width="7.19921875" style="20" customWidth="1"/>
    <col min="14622" max="14622" width="9.09765625" style="20" customWidth="1"/>
    <col min="14623" max="14623" width="8.796875" style="20" customWidth="1"/>
    <col min="14624" max="14624" width="9" style="20" customWidth="1"/>
    <col min="14625" max="14625" width="9.09765625" style="20" customWidth="1"/>
    <col min="14626" max="14626" width="5" style="20" customWidth="1"/>
    <col min="14627" max="14628" width="9.09765625" style="20" customWidth="1"/>
    <col min="14629" max="14629" width="22.5" style="20" customWidth="1"/>
    <col min="14630" max="14630" width="7.296875" style="20" customWidth="1"/>
    <col min="14631" max="14632" width="8.5" style="20" customWidth="1"/>
    <col min="14633" max="14633" width="16.59765625" style="20" customWidth="1"/>
    <col min="14634" max="14634" width="8.5" style="20" customWidth="1"/>
    <col min="14635" max="14635" width="3.796875" style="20" customWidth="1"/>
    <col min="14636" max="14636" width="3" style="20" customWidth="1"/>
    <col min="14637" max="14637" width="9.69921875" style="20" customWidth="1"/>
    <col min="14638" max="14638" width="6.296875" style="20" customWidth="1"/>
    <col min="14639" max="14639" width="7.796875" style="20" customWidth="1"/>
    <col min="14640" max="14640" width="8.19921875" style="20" customWidth="1"/>
    <col min="14641" max="14641" width="8.796875" style="20" customWidth="1"/>
    <col min="14642" max="14642" width="9.296875" style="20" customWidth="1"/>
    <col min="14643" max="14643" width="25.296875" style="20" bestFit="1" customWidth="1"/>
    <col min="14644" max="14644" width="6.69921875" style="20" customWidth="1"/>
    <col min="14645" max="14645" width="9.09765625" style="20" customWidth="1"/>
    <col min="14646" max="14646" width="9.296875" style="20" customWidth="1"/>
    <col min="14647" max="14647" width="7.796875" style="20" customWidth="1"/>
    <col min="14648" max="14648" width="35.296875" style="20" bestFit="1" customWidth="1"/>
    <col min="14649" max="14649" width="10" style="20" customWidth="1"/>
    <col min="14650" max="14650" width="8.5" style="20" customWidth="1"/>
    <col min="14651" max="14651" width="6.5" style="20" customWidth="1"/>
    <col min="14652" max="14652" width="6.296875" style="20" customWidth="1"/>
    <col min="14653" max="14656" width="6.5" style="20" customWidth="1"/>
    <col min="14657" max="14657" width="9.296875" style="20" customWidth="1"/>
    <col min="14658" max="14658" width="8.796875" style="20" bestFit="1" customWidth="1"/>
    <col min="14659" max="14659" width="21.19921875" style="20" bestFit="1" customWidth="1"/>
    <col min="14660" max="14660" width="9.296875" style="20" customWidth="1"/>
    <col min="14661" max="14848" width="9.296875" style="20"/>
    <col min="14849" max="14849" width="8.69921875" style="20" bestFit="1" customWidth="1"/>
    <col min="14850" max="14850" width="9" style="20" bestFit="1" customWidth="1"/>
    <col min="14851" max="14851" width="5.59765625" style="20" bestFit="1" customWidth="1"/>
    <col min="14852" max="14852" width="20.69921875" style="20" customWidth="1"/>
    <col min="14853" max="14853" width="22.5" style="20" customWidth="1"/>
    <col min="14854" max="14854" width="10.19921875" style="20" customWidth="1"/>
    <col min="14855" max="14855" width="13.296875" style="20" bestFit="1" customWidth="1"/>
    <col min="14856" max="14856" width="10.19921875" style="20" bestFit="1" customWidth="1"/>
    <col min="14857" max="14857" width="26.5" style="20" customWidth="1"/>
    <col min="14858" max="14858" width="7.09765625" style="20" bestFit="1" customWidth="1"/>
    <col min="14859" max="14859" width="16.19921875" style="20" bestFit="1" customWidth="1"/>
    <col min="14860" max="14860" width="9.09765625" style="20" bestFit="1" customWidth="1"/>
    <col min="14861" max="14862" width="7.296875" style="20" bestFit="1" customWidth="1"/>
    <col min="14863" max="14863" width="5.59765625" style="20" bestFit="1" customWidth="1"/>
    <col min="14864" max="14864" width="6.296875" style="20" bestFit="1" customWidth="1"/>
    <col min="14865" max="14865" width="8.19921875" style="20" customWidth="1"/>
    <col min="14866" max="14866" width="5.5" style="20" customWidth="1"/>
    <col min="14867" max="14867" width="19.296875" style="20" customWidth="1"/>
    <col min="14868" max="14868" width="5.296875" style="20" customWidth="1"/>
    <col min="14869" max="14869" width="7" style="20" bestFit="1" customWidth="1"/>
    <col min="14870" max="14870" width="34.09765625" style="20" bestFit="1" customWidth="1"/>
    <col min="14871" max="14871" width="9.296875" style="20" bestFit="1" customWidth="1"/>
    <col min="14872" max="14872" width="8" style="20" bestFit="1" customWidth="1"/>
    <col min="14873" max="14873" width="20.69921875" style="20" bestFit="1" customWidth="1"/>
    <col min="14874" max="14874" width="8.09765625" style="20" bestFit="1" customWidth="1"/>
    <col min="14875" max="14875" width="7.19921875" style="20" bestFit="1" customWidth="1"/>
    <col min="14876" max="14876" width="11.59765625" style="20" bestFit="1" customWidth="1"/>
    <col min="14877" max="14877" width="7.19921875" style="20" customWidth="1"/>
    <col min="14878" max="14878" width="9.09765625" style="20" customWidth="1"/>
    <col min="14879" max="14879" width="8.796875" style="20" customWidth="1"/>
    <col min="14880" max="14880" width="9" style="20" customWidth="1"/>
    <col min="14881" max="14881" width="9.09765625" style="20" customWidth="1"/>
    <col min="14882" max="14882" width="5" style="20" customWidth="1"/>
    <col min="14883" max="14884" width="9.09765625" style="20" customWidth="1"/>
    <col min="14885" max="14885" width="22.5" style="20" customWidth="1"/>
    <col min="14886" max="14886" width="7.296875" style="20" customWidth="1"/>
    <col min="14887" max="14888" width="8.5" style="20" customWidth="1"/>
    <col min="14889" max="14889" width="16.59765625" style="20" customWidth="1"/>
    <col min="14890" max="14890" width="8.5" style="20" customWidth="1"/>
    <col min="14891" max="14891" width="3.796875" style="20" customWidth="1"/>
    <col min="14892" max="14892" width="3" style="20" customWidth="1"/>
    <col min="14893" max="14893" width="9.69921875" style="20" customWidth="1"/>
    <col min="14894" max="14894" width="6.296875" style="20" customWidth="1"/>
    <col min="14895" max="14895" width="7.796875" style="20" customWidth="1"/>
    <col min="14896" max="14896" width="8.19921875" style="20" customWidth="1"/>
    <col min="14897" max="14897" width="8.796875" style="20" customWidth="1"/>
    <col min="14898" max="14898" width="9.296875" style="20" customWidth="1"/>
    <col min="14899" max="14899" width="25.296875" style="20" bestFit="1" customWidth="1"/>
    <col min="14900" max="14900" width="6.69921875" style="20" customWidth="1"/>
    <col min="14901" max="14901" width="9.09765625" style="20" customWidth="1"/>
    <col min="14902" max="14902" width="9.296875" style="20" customWidth="1"/>
    <col min="14903" max="14903" width="7.796875" style="20" customWidth="1"/>
    <col min="14904" max="14904" width="35.296875" style="20" bestFit="1" customWidth="1"/>
    <col min="14905" max="14905" width="10" style="20" customWidth="1"/>
    <col min="14906" max="14906" width="8.5" style="20" customWidth="1"/>
    <col min="14907" max="14907" width="6.5" style="20" customWidth="1"/>
    <col min="14908" max="14908" width="6.296875" style="20" customWidth="1"/>
    <col min="14909" max="14912" width="6.5" style="20" customWidth="1"/>
    <col min="14913" max="14913" width="9.296875" style="20" customWidth="1"/>
    <col min="14914" max="14914" width="8.796875" style="20" bestFit="1" customWidth="1"/>
    <col min="14915" max="14915" width="21.19921875" style="20" bestFit="1" customWidth="1"/>
    <col min="14916" max="14916" width="9.296875" style="20" customWidth="1"/>
    <col min="14917" max="15104" width="9.296875" style="20"/>
    <col min="15105" max="15105" width="8.69921875" style="20" bestFit="1" customWidth="1"/>
    <col min="15106" max="15106" width="9" style="20" bestFit="1" customWidth="1"/>
    <col min="15107" max="15107" width="5.59765625" style="20" bestFit="1" customWidth="1"/>
    <col min="15108" max="15108" width="20.69921875" style="20" customWidth="1"/>
    <col min="15109" max="15109" width="22.5" style="20" customWidth="1"/>
    <col min="15110" max="15110" width="10.19921875" style="20" customWidth="1"/>
    <col min="15111" max="15111" width="13.296875" style="20" bestFit="1" customWidth="1"/>
    <col min="15112" max="15112" width="10.19921875" style="20" bestFit="1" customWidth="1"/>
    <col min="15113" max="15113" width="26.5" style="20" customWidth="1"/>
    <col min="15114" max="15114" width="7.09765625" style="20" bestFit="1" customWidth="1"/>
    <col min="15115" max="15115" width="16.19921875" style="20" bestFit="1" customWidth="1"/>
    <col min="15116" max="15116" width="9.09765625" style="20" bestFit="1" customWidth="1"/>
    <col min="15117" max="15118" width="7.296875" style="20" bestFit="1" customWidth="1"/>
    <col min="15119" max="15119" width="5.59765625" style="20" bestFit="1" customWidth="1"/>
    <col min="15120" max="15120" width="6.296875" style="20" bestFit="1" customWidth="1"/>
    <col min="15121" max="15121" width="8.19921875" style="20" customWidth="1"/>
    <col min="15122" max="15122" width="5.5" style="20" customWidth="1"/>
    <col min="15123" max="15123" width="19.296875" style="20" customWidth="1"/>
    <col min="15124" max="15124" width="5.296875" style="20" customWidth="1"/>
    <col min="15125" max="15125" width="7" style="20" bestFit="1" customWidth="1"/>
    <col min="15126" max="15126" width="34.09765625" style="20" bestFit="1" customWidth="1"/>
    <col min="15127" max="15127" width="9.296875" style="20" bestFit="1" customWidth="1"/>
    <col min="15128" max="15128" width="8" style="20" bestFit="1" customWidth="1"/>
    <col min="15129" max="15129" width="20.69921875" style="20" bestFit="1" customWidth="1"/>
    <col min="15130" max="15130" width="8.09765625" style="20" bestFit="1" customWidth="1"/>
    <col min="15131" max="15131" width="7.19921875" style="20" bestFit="1" customWidth="1"/>
    <col min="15132" max="15132" width="11.59765625" style="20" bestFit="1" customWidth="1"/>
    <col min="15133" max="15133" width="7.19921875" style="20" customWidth="1"/>
    <col min="15134" max="15134" width="9.09765625" style="20" customWidth="1"/>
    <col min="15135" max="15135" width="8.796875" style="20" customWidth="1"/>
    <col min="15136" max="15136" width="9" style="20" customWidth="1"/>
    <col min="15137" max="15137" width="9.09765625" style="20" customWidth="1"/>
    <col min="15138" max="15138" width="5" style="20" customWidth="1"/>
    <col min="15139" max="15140" width="9.09765625" style="20" customWidth="1"/>
    <col min="15141" max="15141" width="22.5" style="20" customWidth="1"/>
    <col min="15142" max="15142" width="7.296875" style="20" customWidth="1"/>
    <col min="15143" max="15144" width="8.5" style="20" customWidth="1"/>
    <col min="15145" max="15145" width="16.59765625" style="20" customWidth="1"/>
    <col min="15146" max="15146" width="8.5" style="20" customWidth="1"/>
    <col min="15147" max="15147" width="3.796875" style="20" customWidth="1"/>
    <col min="15148" max="15148" width="3" style="20" customWidth="1"/>
    <col min="15149" max="15149" width="9.69921875" style="20" customWidth="1"/>
    <col min="15150" max="15150" width="6.296875" style="20" customWidth="1"/>
    <col min="15151" max="15151" width="7.796875" style="20" customWidth="1"/>
    <col min="15152" max="15152" width="8.19921875" style="20" customWidth="1"/>
    <col min="15153" max="15153" width="8.796875" style="20" customWidth="1"/>
    <col min="15154" max="15154" width="9.296875" style="20" customWidth="1"/>
    <col min="15155" max="15155" width="25.296875" style="20" bestFit="1" customWidth="1"/>
    <col min="15156" max="15156" width="6.69921875" style="20" customWidth="1"/>
    <col min="15157" max="15157" width="9.09765625" style="20" customWidth="1"/>
    <col min="15158" max="15158" width="9.296875" style="20" customWidth="1"/>
    <col min="15159" max="15159" width="7.796875" style="20" customWidth="1"/>
    <col min="15160" max="15160" width="35.296875" style="20" bestFit="1" customWidth="1"/>
    <col min="15161" max="15161" width="10" style="20" customWidth="1"/>
    <col min="15162" max="15162" width="8.5" style="20" customWidth="1"/>
    <col min="15163" max="15163" width="6.5" style="20" customWidth="1"/>
    <col min="15164" max="15164" width="6.296875" style="20" customWidth="1"/>
    <col min="15165" max="15168" width="6.5" style="20" customWidth="1"/>
    <col min="15169" max="15169" width="9.296875" style="20" customWidth="1"/>
    <col min="15170" max="15170" width="8.796875" style="20" bestFit="1" customWidth="1"/>
    <col min="15171" max="15171" width="21.19921875" style="20" bestFit="1" customWidth="1"/>
    <col min="15172" max="15172" width="9.296875" style="20" customWidth="1"/>
    <col min="15173" max="15360" width="9.296875" style="20"/>
    <col min="15361" max="15361" width="8.69921875" style="20" bestFit="1" customWidth="1"/>
    <col min="15362" max="15362" width="9" style="20" bestFit="1" customWidth="1"/>
    <col min="15363" max="15363" width="5.59765625" style="20" bestFit="1" customWidth="1"/>
    <col min="15364" max="15364" width="20.69921875" style="20" customWidth="1"/>
    <col min="15365" max="15365" width="22.5" style="20" customWidth="1"/>
    <col min="15366" max="15366" width="10.19921875" style="20" customWidth="1"/>
    <col min="15367" max="15367" width="13.296875" style="20" bestFit="1" customWidth="1"/>
    <col min="15368" max="15368" width="10.19921875" style="20" bestFit="1" customWidth="1"/>
    <col min="15369" max="15369" width="26.5" style="20" customWidth="1"/>
    <col min="15370" max="15370" width="7.09765625" style="20" bestFit="1" customWidth="1"/>
    <col min="15371" max="15371" width="16.19921875" style="20" bestFit="1" customWidth="1"/>
    <col min="15372" max="15372" width="9.09765625" style="20" bestFit="1" customWidth="1"/>
    <col min="15373" max="15374" width="7.296875" style="20" bestFit="1" customWidth="1"/>
    <col min="15375" max="15375" width="5.59765625" style="20" bestFit="1" customWidth="1"/>
    <col min="15376" max="15376" width="6.296875" style="20" bestFit="1" customWidth="1"/>
    <col min="15377" max="15377" width="8.19921875" style="20" customWidth="1"/>
    <col min="15378" max="15378" width="5.5" style="20" customWidth="1"/>
    <col min="15379" max="15379" width="19.296875" style="20" customWidth="1"/>
    <col min="15380" max="15380" width="5.296875" style="20" customWidth="1"/>
    <col min="15381" max="15381" width="7" style="20" bestFit="1" customWidth="1"/>
    <col min="15382" max="15382" width="34.09765625" style="20" bestFit="1" customWidth="1"/>
    <col min="15383" max="15383" width="9.296875" style="20" bestFit="1" customWidth="1"/>
    <col min="15384" max="15384" width="8" style="20" bestFit="1" customWidth="1"/>
    <col min="15385" max="15385" width="20.69921875" style="20" bestFit="1" customWidth="1"/>
    <col min="15386" max="15386" width="8.09765625" style="20" bestFit="1" customWidth="1"/>
    <col min="15387" max="15387" width="7.19921875" style="20" bestFit="1" customWidth="1"/>
    <col min="15388" max="15388" width="11.59765625" style="20" bestFit="1" customWidth="1"/>
    <col min="15389" max="15389" width="7.19921875" style="20" customWidth="1"/>
    <col min="15390" max="15390" width="9.09765625" style="20" customWidth="1"/>
    <col min="15391" max="15391" width="8.796875" style="20" customWidth="1"/>
    <col min="15392" max="15392" width="9" style="20" customWidth="1"/>
    <col min="15393" max="15393" width="9.09765625" style="20" customWidth="1"/>
    <col min="15394" max="15394" width="5" style="20" customWidth="1"/>
    <col min="15395" max="15396" width="9.09765625" style="20" customWidth="1"/>
    <col min="15397" max="15397" width="22.5" style="20" customWidth="1"/>
    <col min="15398" max="15398" width="7.296875" style="20" customWidth="1"/>
    <col min="15399" max="15400" width="8.5" style="20" customWidth="1"/>
    <col min="15401" max="15401" width="16.59765625" style="20" customWidth="1"/>
    <col min="15402" max="15402" width="8.5" style="20" customWidth="1"/>
    <col min="15403" max="15403" width="3.796875" style="20" customWidth="1"/>
    <col min="15404" max="15404" width="3" style="20" customWidth="1"/>
    <col min="15405" max="15405" width="9.69921875" style="20" customWidth="1"/>
    <col min="15406" max="15406" width="6.296875" style="20" customWidth="1"/>
    <col min="15407" max="15407" width="7.796875" style="20" customWidth="1"/>
    <col min="15408" max="15408" width="8.19921875" style="20" customWidth="1"/>
    <col min="15409" max="15409" width="8.796875" style="20" customWidth="1"/>
    <col min="15410" max="15410" width="9.296875" style="20" customWidth="1"/>
    <col min="15411" max="15411" width="25.296875" style="20" bestFit="1" customWidth="1"/>
    <col min="15412" max="15412" width="6.69921875" style="20" customWidth="1"/>
    <col min="15413" max="15413" width="9.09765625" style="20" customWidth="1"/>
    <col min="15414" max="15414" width="9.296875" style="20" customWidth="1"/>
    <col min="15415" max="15415" width="7.796875" style="20" customWidth="1"/>
    <col min="15416" max="15416" width="35.296875" style="20" bestFit="1" customWidth="1"/>
    <col min="15417" max="15417" width="10" style="20" customWidth="1"/>
    <col min="15418" max="15418" width="8.5" style="20" customWidth="1"/>
    <col min="15419" max="15419" width="6.5" style="20" customWidth="1"/>
    <col min="15420" max="15420" width="6.296875" style="20" customWidth="1"/>
    <col min="15421" max="15424" width="6.5" style="20" customWidth="1"/>
    <col min="15425" max="15425" width="9.296875" style="20" customWidth="1"/>
    <col min="15426" max="15426" width="8.796875" style="20" bestFit="1" customWidth="1"/>
    <col min="15427" max="15427" width="21.19921875" style="20" bestFit="1" customWidth="1"/>
    <col min="15428" max="15428" width="9.296875" style="20" customWidth="1"/>
    <col min="15429" max="15616" width="9.296875" style="20"/>
    <col min="15617" max="15617" width="8.69921875" style="20" bestFit="1" customWidth="1"/>
    <col min="15618" max="15618" width="9" style="20" bestFit="1" customWidth="1"/>
    <col min="15619" max="15619" width="5.59765625" style="20" bestFit="1" customWidth="1"/>
    <col min="15620" max="15620" width="20.69921875" style="20" customWidth="1"/>
    <col min="15621" max="15621" width="22.5" style="20" customWidth="1"/>
    <col min="15622" max="15622" width="10.19921875" style="20" customWidth="1"/>
    <col min="15623" max="15623" width="13.296875" style="20" bestFit="1" customWidth="1"/>
    <col min="15624" max="15624" width="10.19921875" style="20" bestFit="1" customWidth="1"/>
    <col min="15625" max="15625" width="26.5" style="20" customWidth="1"/>
    <col min="15626" max="15626" width="7.09765625" style="20" bestFit="1" customWidth="1"/>
    <col min="15627" max="15627" width="16.19921875" style="20" bestFit="1" customWidth="1"/>
    <col min="15628" max="15628" width="9.09765625" style="20" bestFit="1" customWidth="1"/>
    <col min="15629" max="15630" width="7.296875" style="20" bestFit="1" customWidth="1"/>
    <col min="15631" max="15631" width="5.59765625" style="20" bestFit="1" customWidth="1"/>
    <col min="15632" max="15632" width="6.296875" style="20" bestFit="1" customWidth="1"/>
    <col min="15633" max="15633" width="8.19921875" style="20" customWidth="1"/>
    <col min="15634" max="15634" width="5.5" style="20" customWidth="1"/>
    <col min="15635" max="15635" width="19.296875" style="20" customWidth="1"/>
    <col min="15636" max="15636" width="5.296875" style="20" customWidth="1"/>
    <col min="15637" max="15637" width="7" style="20" bestFit="1" customWidth="1"/>
    <col min="15638" max="15638" width="34.09765625" style="20" bestFit="1" customWidth="1"/>
    <col min="15639" max="15639" width="9.296875" style="20" bestFit="1" customWidth="1"/>
    <col min="15640" max="15640" width="8" style="20" bestFit="1" customWidth="1"/>
    <col min="15641" max="15641" width="20.69921875" style="20" bestFit="1" customWidth="1"/>
    <col min="15642" max="15642" width="8.09765625" style="20" bestFit="1" customWidth="1"/>
    <col min="15643" max="15643" width="7.19921875" style="20" bestFit="1" customWidth="1"/>
    <col min="15644" max="15644" width="11.59765625" style="20" bestFit="1" customWidth="1"/>
    <col min="15645" max="15645" width="7.19921875" style="20" customWidth="1"/>
    <col min="15646" max="15646" width="9.09765625" style="20" customWidth="1"/>
    <col min="15647" max="15647" width="8.796875" style="20" customWidth="1"/>
    <col min="15648" max="15648" width="9" style="20" customWidth="1"/>
    <col min="15649" max="15649" width="9.09765625" style="20" customWidth="1"/>
    <col min="15650" max="15650" width="5" style="20" customWidth="1"/>
    <col min="15651" max="15652" width="9.09765625" style="20" customWidth="1"/>
    <col min="15653" max="15653" width="22.5" style="20" customWidth="1"/>
    <col min="15654" max="15654" width="7.296875" style="20" customWidth="1"/>
    <col min="15655" max="15656" width="8.5" style="20" customWidth="1"/>
    <col min="15657" max="15657" width="16.59765625" style="20" customWidth="1"/>
    <col min="15658" max="15658" width="8.5" style="20" customWidth="1"/>
    <col min="15659" max="15659" width="3.796875" style="20" customWidth="1"/>
    <col min="15660" max="15660" width="3" style="20" customWidth="1"/>
    <col min="15661" max="15661" width="9.69921875" style="20" customWidth="1"/>
    <col min="15662" max="15662" width="6.296875" style="20" customWidth="1"/>
    <col min="15663" max="15663" width="7.796875" style="20" customWidth="1"/>
    <col min="15664" max="15664" width="8.19921875" style="20" customWidth="1"/>
    <col min="15665" max="15665" width="8.796875" style="20" customWidth="1"/>
    <col min="15666" max="15666" width="9.296875" style="20" customWidth="1"/>
    <col min="15667" max="15667" width="25.296875" style="20" bestFit="1" customWidth="1"/>
    <col min="15668" max="15668" width="6.69921875" style="20" customWidth="1"/>
    <col min="15669" max="15669" width="9.09765625" style="20" customWidth="1"/>
    <col min="15670" max="15670" width="9.296875" style="20" customWidth="1"/>
    <col min="15671" max="15671" width="7.796875" style="20" customWidth="1"/>
    <col min="15672" max="15672" width="35.296875" style="20" bestFit="1" customWidth="1"/>
    <col min="15673" max="15673" width="10" style="20" customWidth="1"/>
    <col min="15674" max="15674" width="8.5" style="20" customWidth="1"/>
    <col min="15675" max="15675" width="6.5" style="20" customWidth="1"/>
    <col min="15676" max="15676" width="6.296875" style="20" customWidth="1"/>
    <col min="15677" max="15680" width="6.5" style="20" customWidth="1"/>
    <col min="15681" max="15681" width="9.296875" style="20" customWidth="1"/>
    <col min="15682" max="15682" width="8.796875" style="20" bestFit="1" customWidth="1"/>
    <col min="15683" max="15683" width="21.19921875" style="20" bestFit="1" customWidth="1"/>
    <col min="15684" max="15684" width="9.296875" style="20" customWidth="1"/>
    <col min="15685" max="15872" width="9.296875" style="20"/>
    <col min="15873" max="15873" width="8.69921875" style="20" bestFit="1" customWidth="1"/>
    <col min="15874" max="15874" width="9" style="20" bestFit="1" customWidth="1"/>
    <col min="15875" max="15875" width="5.59765625" style="20" bestFit="1" customWidth="1"/>
    <col min="15876" max="15876" width="20.69921875" style="20" customWidth="1"/>
    <col min="15877" max="15877" width="22.5" style="20" customWidth="1"/>
    <col min="15878" max="15878" width="10.19921875" style="20" customWidth="1"/>
    <col min="15879" max="15879" width="13.296875" style="20" bestFit="1" customWidth="1"/>
    <col min="15880" max="15880" width="10.19921875" style="20" bestFit="1" customWidth="1"/>
    <col min="15881" max="15881" width="26.5" style="20" customWidth="1"/>
    <col min="15882" max="15882" width="7.09765625" style="20" bestFit="1" customWidth="1"/>
    <col min="15883" max="15883" width="16.19921875" style="20" bestFit="1" customWidth="1"/>
    <col min="15884" max="15884" width="9.09765625" style="20" bestFit="1" customWidth="1"/>
    <col min="15885" max="15886" width="7.296875" style="20" bestFit="1" customWidth="1"/>
    <col min="15887" max="15887" width="5.59765625" style="20" bestFit="1" customWidth="1"/>
    <col min="15888" max="15888" width="6.296875" style="20" bestFit="1" customWidth="1"/>
    <col min="15889" max="15889" width="8.19921875" style="20" customWidth="1"/>
    <col min="15890" max="15890" width="5.5" style="20" customWidth="1"/>
    <col min="15891" max="15891" width="19.296875" style="20" customWidth="1"/>
    <col min="15892" max="15892" width="5.296875" style="20" customWidth="1"/>
    <col min="15893" max="15893" width="7" style="20" bestFit="1" customWidth="1"/>
    <col min="15894" max="15894" width="34.09765625" style="20" bestFit="1" customWidth="1"/>
    <col min="15895" max="15895" width="9.296875" style="20" bestFit="1" customWidth="1"/>
    <col min="15896" max="15896" width="8" style="20" bestFit="1" customWidth="1"/>
    <col min="15897" max="15897" width="20.69921875" style="20" bestFit="1" customWidth="1"/>
    <col min="15898" max="15898" width="8.09765625" style="20" bestFit="1" customWidth="1"/>
    <col min="15899" max="15899" width="7.19921875" style="20" bestFit="1" customWidth="1"/>
    <col min="15900" max="15900" width="11.59765625" style="20" bestFit="1" customWidth="1"/>
    <col min="15901" max="15901" width="7.19921875" style="20" customWidth="1"/>
    <col min="15902" max="15902" width="9.09765625" style="20" customWidth="1"/>
    <col min="15903" max="15903" width="8.796875" style="20" customWidth="1"/>
    <col min="15904" max="15904" width="9" style="20" customWidth="1"/>
    <col min="15905" max="15905" width="9.09765625" style="20" customWidth="1"/>
    <col min="15906" max="15906" width="5" style="20" customWidth="1"/>
    <col min="15907" max="15908" width="9.09765625" style="20" customWidth="1"/>
    <col min="15909" max="15909" width="22.5" style="20" customWidth="1"/>
    <col min="15910" max="15910" width="7.296875" style="20" customWidth="1"/>
    <col min="15911" max="15912" width="8.5" style="20" customWidth="1"/>
    <col min="15913" max="15913" width="16.59765625" style="20" customWidth="1"/>
    <col min="15914" max="15914" width="8.5" style="20" customWidth="1"/>
    <col min="15915" max="15915" width="3.796875" style="20" customWidth="1"/>
    <col min="15916" max="15916" width="3" style="20" customWidth="1"/>
    <col min="15917" max="15917" width="9.69921875" style="20" customWidth="1"/>
    <col min="15918" max="15918" width="6.296875" style="20" customWidth="1"/>
    <col min="15919" max="15919" width="7.796875" style="20" customWidth="1"/>
    <col min="15920" max="15920" width="8.19921875" style="20" customWidth="1"/>
    <col min="15921" max="15921" width="8.796875" style="20" customWidth="1"/>
    <col min="15922" max="15922" width="9.296875" style="20" customWidth="1"/>
    <col min="15923" max="15923" width="25.296875" style="20" bestFit="1" customWidth="1"/>
    <col min="15924" max="15924" width="6.69921875" style="20" customWidth="1"/>
    <col min="15925" max="15925" width="9.09765625" style="20" customWidth="1"/>
    <col min="15926" max="15926" width="9.296875" style="20" customWidth="1"/>
    <col min="15927" max="15927" width="7.796875" style="20" customWidth="1"/>
    <col min="15928" max="15928" width="35.296875" style="20" bestFit="1" customWidth="1"/>
    <col min="15929" max="15929" width="10" style="20" customWidth="1"/>
    <col min="15930" max="15930" width="8.5" style="20" customWidth="1"/>
    <col min="15931" max="15931" width="6.5" style="20" customWidth="1"/>
    <col min="15932" max="15932" width="6.296875" style="20" customWidth="1"/>
    <col min="15933" max="15936" width="6.5" style="20" customWidth="1"/>
    <col min="15937" max="15937" width="9.296875" style="20" customWidth="1"/>
    <col min="15938" max="15938" width="8.796875" style="20" bestFit="1" customWidth="1"/>
    <col min="15939" max="15939" width="21.19921875" style="20" bestFit="1" customWidth="1"/>
    <col min="15940" max="15940" width="9.296875" style="20" customWidth="1"/>
    <col min="15941" max="16128" width="9.296875" style="20"/>
    <col min="16129" max="16129" width="8.69921875" style="20" bestFit="1" customWidth="1"/>
    <col min="16130" max="16130" width="9" style="20" bestFit="1" customWidth="1"/>
    <col min="16131" max="16131" width="5.59765625" style="20" bestFit="1" customWidth="1"/>
    <col min="16132" max="16132" width="20.69921875" style="20" customWidth="1"/>
    <col min="16133" max="16133" width="22.5" style="20" customWidth="1"/>
    <col min="16134" max="16134" width="10.19921875" style="20" customWidth="1"/>
    <col min="16135" max="16135" width="13.296875" style="20" bestFit="1" customWidth="1"/>
    <col min="16136" max="16136" width="10.19921875" style="20" bestFit="1" customWidth="1"/>
    <col min="16137" max="16137" width="26.5" style="20" customWidth="1"/>
    <col min="16138" max="16138" width="7.09765625" style="20" bestFit="1" customWidth="1"/>
    <col min="16139" max="16139" width="16.19921875" style="20" bestFit="1" customWidth="1"/>
    <col min="16140" max="16140" width="9.09765625" style="20" bestFit="1" customWidth="1"/>
    <col min="16141" max="16142" width="7.296875" style="20" bestFit="1" customWidth="1"/>
    <col min="16143" max="16143" width="5.59765625" style="20" bestFit="1" customWidth="1"/>
    <col min="16144" max="16144" width="6.296875" style="20" bestFit="1" customWidth="1"/>
    <col min="16145" max="16145" width="8.19921875" style="20" customWidth="1"/>
    <col min="16146" max="16146" width="5.5" style="20" customWidth="1"/>
    <col min="16147" max="16147" width="19.296875" style="20" customWidth="1"/>
    <col min="16148" max="16148" width="5.296875" style="20" customWidth="1"/>
    <col min="16149" max="16149" width="7" style="20" bestFit="1" customWidth="1"/>
    <col min="16150" max="16150" width="34.09765625" style="20" bestFit="1" customWidth="1"/>
    <col min="16151" max="16151" width="9.296875" style="20" bestFit="1" customWidth="1"/>
    <col min="16152" max="16152" width="8" style="20" bestFit="1" customWidth="1"/>
    <col min="16153" max="16153" width="20.69921875" style="20" bestFit="1" customWidth="1"/>
    <col min="16154" max="16154" width="8.09765625" style="20" bestFit="1" customWidth="1"/>
    <col min="16155" max="16155" width="7.19921875" style="20" bestFit="1" customWidth="1"/>
    <col min="16156" max="16156" width="11.59765625" style="20" bestFit="1" customWidth="1"/>
    <col min="16157" max="16157" width="7.19921875" style="20" customWidth="1"/>
    <col min="16158" max="16158" width="9.09765625" style="20" customWidth="1"/>
    <col min="16159" max="16159" width="8.796875" style="20" customWidth="1"/>
    <col min="16160" max="16160" width="9" style="20" customWidth="1"/>
    <col min="16161" max="16161" width="9.09765625" style="20" customWidth="1"/>
    <col min="16162" max="16162" width="5" style="20" customWidth="1"/>
    <col min="16163" max="16164" width="9.09765625" style="20" customWidth="1"/>
    <col min="16165" max="16165" width="22.5" style="20" customWidth="1"/>
    <col min="16166" max="16166" width="7.296875" style="20" customWidth="1"/>
    <col min="16167" max="16168" width="8.5" style="20" customWidth="1"/>
    <col min="16169" max="16169" width="16.59765625" style="20" customWidth="1"/>
    <col min="16170" max="16170" width="8.5" style="20" customWidth="1"/>
    <col min="16171" max="16171" width="3.796875" style="20" customWidth="1"/>
    <col min="16172" max="16172" width="3" style="20" customWidth="1"/>
    <col min="16173" max="16173" width="9.69921875" style="20" customWidth="1"/>
    <col min="16174" max="16174" width="6.296875" style="20" customWidth="1"/>
    <col min="16175" max="16175" width="7.796875" style="20" customWidth="1"/>
    <col min="16176" max="16176" width="8.19921875" style="20" customWidth="1"/>
    <col min="16177" max="16177" width="8.796875" style="20" customWidth="1"/>
    <col min="16178" max="16178" width="9.296875" style="20" customWidth="1"/>
    <col min="16179" max="16179" width="25.296875" style="20" bestFit="1" customWidth="1"/>
    <col min="16180" max="16180" width="6.69921875" style="20" customWidth="1"/>
    <col min="16181" max="16181" width="9.09765625" style="20" customWidth="1"/>
    <col min="16182" max="16182" width="9.296875" style="20" customWidth="1"/>
    <col min="16183" max="16183" width="7.796875" style="20" customWidth="1"/>
    <col min="16184" max="16184" width="35.296875" style="20" bestFit="1" customWidth="1"/>
    <col min="16185" max="16185" width="10" style="20" customWidth="1"/>
    <col min="16186" max="16186" width="8.5" style="20" customWidth="1"/>
    <col min="16187" max="16187" width="6.5" style="20" customWidth="1"/>
    <col min="16188" max="16188" width="6.296875" style="20" customWidth="1"/>
    <col min="16189" max="16192" width="6.5" style="20" customWidth="1"/>
    <col min="16193" max="16193" width="9.296875" style="20" customWidth="1"/>
    <col min="16194" max="16194" width="8.796875" style="20" bestFit="1" customWidth="1"/>
    <col min="16195" max="16195" width="21.19921875" style="20" bestFit="1" customWidth="1"/>
    <col min="16196" max="16196" width="9.296875" style="20" customWidth="1"/>
    <col min="16197" max="16384" width="9.296875" style="20"/>
  </cols>
  <sheetData>
    <row r="1" spans="1:68" x14ac:dyDescent="0.3">
      <c r="B1" s="25">
        <v>8</v>
      </c>
    </row>
    <row r="2" spans="1:68" s="1" customFormat="1" ht="27.75" customHeight="1" x14ac:dyDescent="0.3">
      <c r="A2" s="1">
        <v>1</v>
      </c>
      <c r="B2" s="2">
        <v>2</v>
      </c>
      <c r="C2" s="1">
        <v>3</v>
      </c>
      <c r="D2" s="3">
        <v>4</v>
      </c>
      <c r="E2" s="3">
        <v>5</v>
      </c>
      <c r="F2" s="1">
        <v>6</v>
      </c>
      <c r="G2" s="4">
        <v>7</v>
      </c>
      <c r="H2" s="1" t="s">
        <v>0</v>
      </c>
      <c r="I2" s="5">
        <v>9</v>
      </c>
      <c r="J2" s="1">
        <v>10</v>
      </c>
      <c r="K2" s="6">
        <v>11</v>
      </c>
      <c r="L2" s="1">
        <v>12</v>
      </c>
      <c r="M2" s="1">
        <v>13</v>
      </c>
      <c r="N2" s="4">
        <v>14</v>
      </c>
      <c r="O2" s="1">
        <v>15</v>
      </c>
      <c r="P2" s="1">
        <v>16</v>
      </c>
      <c r="Q2" s="4">
        <v>17</v>
      </c>
      <c r="R2" s="4">
        <v>18</v>
      </c>
      <c r="S2" s="4">
        <v>19</v>
      </c>
      <c r="T2" s="1">
        <v>20</v>
      </c>
      <c r="U2" s="4">
        <v>21</v>
      </c>
      <c r="V2" s="1">
        <v>22</v>
      </c>
      <c r="W2" s="3">
        <v>23</v>
      </c>
      <c r="X2" s="1">
        <v>24</v>
      </c>
      <c r="Y2" s="3">
        <v>25</v>
      </c>
      <c r="Z2" s="1">
        <v>26</v>
      </c>
      <c r="AA2" s="4">
        <v>27</v>
      </c>
      <c r="AB2" s="4" t="s">
        <v>1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7">
        <v>37</v>
      </c>
      <c r="AL2" s="7">
        <v>38</v>
      </c>
      <c r="AM2" s="7">
        <v>39</v>
      </c>
      <c r="AN2" s="7">
        <v>40</v>
      </c>
      <c r="AO2" s="8">
        <v>41</v>
      </c>
      <c r="AP2" s="7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9">
        <v>58</v>
      </c>
      <c r="BG2" s="9">
        <v>59</v>
      </c>
      <c r="BH2" s="9">
        <v>60</v>
      </c>
      <c r="BI2" s="7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 t="s">
        <v>2</v>
      </c>
      <c r="BP2" s="1" t="s">
        <v>3</v>
      </c>
    </row>
    <row r="3" spans="1:68" s="10" customFormat="1" ht="72" x14ac:dyDescent="0.3">
      <c r="A3" s="56" t="s">
        <v>4</v>
      </c>
      <c r="B3" s="2" t="s">
        <v>5</v>
      </c>
      <c r="C3" s="56" t="s">
        <v>6</v>
      </c>
      <c r="D3" s="10" t="s">
        <v>7</v>
      </c>
      <c r="E3" s="10" t="s">
        <v>8</v>
      </c>
      <c r="F3" s="10" t="s">
        <v>9</v>
      </c>
      <c r="G3" s="4" t="s">
        <v>10</v>
      </c>
      <c r="H3" s="11" t="s">
        <v>11</v>
      </c>
      <c r="I3" s="12" t="s">
        <v>12</v>
      </c>
      <c r="J3" s="10" t="s">
        <v>13</v>
      </c>
      <c r="K3" s="12" t="s">
        <v>14</v>
      </c>
      <c r="L3" s="10" t="s">
        <v>15</v>
      </c>
      <c r="M3" s="10" t="s">
        <v>16</v>
      </c>
      <c r="N3" s="4" t="s">
        <v>17</v>
      </c>
      <c r="O3" s="10" t="s">
        <v>18</v>
      </c>
      <c r="P3" s="10" t="s">
        <v>19</v>
      </c>
      <c r="Q3" s="4" t="s">
        <v>20</v>
      </c>
      <c r="R3" s="4" t="s">
        <v>21</v>
      </c>
      <c r="S3" s="4" t="s">
        <v>22</v>
      </c>
      <c r="T3" s="10" t="s">
        <v>23</v>
      </c>
      <c r="U3" s="4" t="s">
        <v>24</v>
      </c>
      <c r="V3" s="10" t="s">
        <v>25</v>
      </c>
      <c r="W3" s="10" t="s">
        <v>26</v>
      </c>
      <c r="X3" s="10" t="s">
        <v>27</v>
      </c>
      <c r="Y3" s="10" t="s">
        <v>26</v>
      </c>
      <c r="Z3" s="10" t="s">
        <v>28</v>
      </c>
      <c r="AA3" s="4" t="s">
        <v>29</v>
      </c>
      <c r="AB3" s="4" t="s">
        <v>30</v>
      </c>
      <c r="AC3" s="10" t="s">
        <v>31</v>
      </c>
      <c r="AD3" s="10" t="s">
        <v>32</v>
      </c>
      <c r="AE3" s="10" t="s">
        <v>33</v>
      </c>
      <c r="AF3" s="10" t="s">
        <v>34</v>
      </c>
      <c r="AG3" s="10" t="s">
        <v>35</v>
      </c>
      <c r="AH3" s="10" t="s">
        <v>36</v>
      </c>
      <c r="AI3" s="10" t="s">
        <v>37</v>
      </c>
      <c r="AJ3" s="10" t="s">
        <v>38</v>
      </c>
      <c r="AK3" s="7" t="s">
        <v>39</v>
      </c>
      <c r="AL3" s="7" t="s">
        <v>40</v>
      </c>
      <c r="AM3" s="7" t="s">
        <v>41</v>
      </c>
      <c r="AN3" s="7" t="s">
        <v>42</v>
      </c>
      <c r="AO3" s="13" t="s">
        <v>43</v>
      </c>
      <c r="AP3" s="7" t="s">
        <v>1413</v>
      </c>
      <c r="AQ3" s="10" t="s">
        <v>44</v>
      </c>
      <c r="AR3" s="10" t="s">
        <v>45</v>
      </c>
      <c r="AS3" s="10" t="s">
        <v>46</v>
      </c>
      <c r="AT3" s="10" t="s">
        <v>47</v>
      </c>
      <c r="AU3" s="10" t="s">
        <v>48</v>
      </c>
      <c r="AV3" s="10" t="s">
        <v>49</v>
      </c>
      <c r="AW3" s="10" t="s">
        <v>50</v>
      </c>
      <c r="AX3" s="10" t="s">
        <v>51</v>
      </c>
      <c r="AY3" s="10" t="s">
        <v>52</v>
      </c>
      <c r="AZ3" s="10" t="s">
        <v>53</v>
      </c>
      <c r="BA3" s="10" t="s">
        <v>54</v>
      </c>
      <c r="BB3" s="10" t="s">
        <v>55</v>
      </c>
      <c r="BC3" s="10" t="s">
        <v>56</v>
      </c>
      <c r="BD3" s="10" t="s">
        <v>57</v>
      </c>
      <c r="BE3" s="10" t="s">
        <v>58</v>
      </c>
      <c r="BF3" s="9" t="s">
        <v>59</v>
      </c>
      <c r="BG3" s="9" t="s">
        <v>60</v>
      </c>
      <c r="BH3" s="9" t="s">
        <v>61</v>
      </c>
      <c r="BI3" s="7" t="s">
        <v>1412</v>
      </c>
      <c r="BK3" s="10" t="s">
        <v>62</v>
      </c>
      <c r="BL3" s="10" t="s">
        <v>63</v>
      </c>
      <c r="BM3" s="10" t="s">
        <v>64</v>
      </c>
      <c r="BN3" s="10" t="s">
        <v>65</v>
      </c>
      <c r="BO3" s="10" t="s">
        <v>66</v>
      </c>
      <c r="BP3" s="10" t="s">
        <v>67</v>
      </c>
    </row>
    <row r="4" spans="1:68" ht="15.6" x14ac:dyDescent="0.3">
      <c r="A4" s="58">
        <v>11111</v>
      </c>
      <c r="B4" s="15"/>
      <c r="C4" s="57" t="str">
        <f>+LEFT(AO4,1)</f>
        <v>1</v>
      </c>
      <c r="D4" s="39" t="str">
        <f>TRIM(UPPER(INFOS!A2))</f>
        <v>THAON</v>
      </c>
      <c r="E4" s="40" t="str">
        <f>TRIM(UPPER(INFOS!B2))</f>
        <v>ARTHUR</v>
      </c>
      <c r="F4" s="41"/>
      <c r="G4" s="42" t="str">
        <f>+IF(C4="2",D4,"")</f>
        <v/>
      </c>
      <c r="H4" s="43">
        <f>VALUE(INFOS!F2)</f>
        <v>31933</v>
      </c>
      <c r="I4" s="41" t="str">
        <f>TRIM(UPPER(INFOS!G2))</f>
        <v>PARIS 14</v>
      </c>
      <c r="J4" s="44"/>
      <c r="K4" s="45" t="str">
        <f>TRIM(IF(LEFT(INFOS!J2,3)="FRA","FRANCAISE",UPPER(INFOS!J2)))</f>
        <v>FRANCAISE</v>
      </c>
      <c r="L4" s="41"/>
      <c r="M4" s="41"/>
      <c r="N4" s="45" t="str">
        <f>UPPER(INFOS!X2)</f>
        <v>E404459</v>
      </c>
      <c r="O4" s="41"/>
      <c r="P4" s="41" t="str">
        <f>IF(OR(INFOS!W2="0",INFOS!U2=""),"",IF(INFOS!U2="concubinage","K",LEFT(INFOS!U2,1)))</f>
        <v>C</v>
      </c>
      <c r="Q4" s="45"/>
      <c r="R4" s="41" t="str">
        <f>IF(OR(INFOS!V2=0,INFOS!V2=""),"",INFOS!V2)</f>
        <v/>
      </c>
      <c r="S4" s="46"/>
      <c r="T4" s="47" t="str">
        <f>IF(OR(U4="BIS",U4="TER"),LEFT(INFOS!O2,FIND("/",INFOS!O2)-1),LEFT(INFOS!O2,FIND(",",INFOS!O2)-3))</f>
        <v>2</v>
      </c>
      <c r="U4" s="41" t="str">
        <f>IFERROR(MID(INFOS!O2,FIND("/",INFOS!O2)+1,3),"")</f>
        <v>TER</v>
      </c>
      <c r="V4" s="41" t="str">
        <f>IFERROR(UPPER(MID(INFOS!O2,FIND(",",INFOS!O2)+2,26)),"")</f>
        <v>RUE DE BRETAGNE</v>
      </c>
      <c r="W4" s="47"/>
      <c r="X4" s="45" t="str">
        <f>+INFOS!S2</f>
        <v>45600</v>
      </c>
      <c r="Y4" s="41" t="str">
        <f>TRIM(UPPER(INFOS!T2))</f>
        <v>LIMOGES</v>
      </c>
      <c r="Z4" s="47"/>
      <c r="AA4" s="47"/>
      <c r="AB4" s="48">
        <f>VALUE(CONCATENATE(0,INFOS!D2))</f>
        <v>677682457</v>
      </c>
      <c r="AC4" s="49" t="s">
        <v>68</v>
      </c>
      <c r="AD4" s="47" t="str">
        <f>INFOS!AB2</f>
        <v>SG PARIS KLEBER</v>
      </c>
      <c r="AE4" s="47"/>
      <c r="AF4" s="47"/>
      <c r="AG4" s="47" t="str">
        <f>CLEAN(INFOS!AE2)</f>
        <v>30003033000005043899427</v>
      </c>
      <c r="AH4" s="47">
        <f>INFOS!AF2</f>
        <v>0</v>
      </c>
      <c r="AI4" s="47"/>
      <c r="AJ4" s="47"/>
      <c r="AK4" s="16" t="str">
        <f>VLOOKUP(D4,MEGALIST!$C:$BF,25,0)</f>
        <v>CHAUFFEUR</v>
      </c>
      <c r="AL4" s="50" t="str">
        <f>VLOOKUP(AK4,'BASE EMPLOI'!$A:$M,7,0)</f>
        <v>465b</v>
      </c>
      <c r="AM4" s="50" t="s">
        <v>71</v>
      </c>
      <c r="AN4" s="50">
        <f>VLOOKUP(AK4,'BASE EMPLOI'!$A:$M,8,0)</f>
        <v>2</v>
      </c>
      <c r="AO4" s="51" t="str">
        <f>IF(TEXT(INFOS!K2,"0")="0","",TEXT(INFOS!K2,"0"))</f>
        <v>188067544563201</v>
      </c>
      <c r="AP4" s="50" t="str">
        <f>VLOOKUP(AK4,'BASE EMPLOI'!$A:$M,3,0)</f>
        <v>2324</v>
      </c>
      <c r="AQ4" s="47"/>
      <c r="AR4" s="47"/>
      <c r="AS4" s="43"/>
      <c r="AT4" s="47"/>
      <c r="AU4" s="47"/>
      <c r="AV4" s="47"/>
      <c r="AW4" s="47"/>
      <c r="AX4" s="47"/>
      <c r="AY4" s="41" t="str">
        <f>TRIM(UPPER(INFOS!H2))</f>
        <v>FRANCE</v>
      </c>
      <c r="AZ4" s="51" t="str">
        <f>IF(TEXT(INFOS!L2,"0")="0","",TEXT(INFOS!L2,"0"))</f>
        <v/>
      </c>
      <c r="BA4" s="52"/>
      <c r="BB4" s="52"/>
      <c r="BC4" s="52"/>
      <c r="BD4" s="53" t="str">
        <f>CLEAN(INFOS!E2)</f>
        <v>mailthaon@hotmail.fr</v>
      </c>
      <c r="BE4" s="17"/>
      <c r="BG4" s="19">
        <v>43</v>
      </c>
      <c r="BH4" s="19"/>
      <c r="BK4" s="41" t="str">
        <f>INFOS!AD2</f>
        <v>FR76</v>
      </c>
      <c r="BL4" s="41" t="str">
        <f>INFOS!AC2</f>
        <v>SOGEFRPPXXX</v>
      </c>
      <c r="BM4" s="21"/>
      <c r="BN4" s="22"/>
      <c r="BP4" s="23"/>
    </row>
    <row r="5" spans="1:68" ht="15.6" x14ac:dyDescent="0.3">
      <c r="A5" s="14">
        <f>+A4+1</f>
        <v>11112</v>
      </c>
      <c r="B5" s="15"/>
      <c r="C5" s="57" t="str">
        <f t="shared" ref="C5:C32" si="0">+LEFT(AO5,1)</f>
        <v>1</v>
      </c>
      <c r="D5" s="39" t="str">
        <f>TRIM(UPPER(INFOS!A3))</f>
        <v>MALAK</v>
      </c>
      <c r="E5" s="40" t="str">
        <f>TRIM(UPPER(INFOS!B3))</f>
        <v>EMANUEL</v>
      </c>
      <c r="F5" s="41"/>
      <c r="G5" s="42" t="str">
        <f t="shared" ref="G5:G6" si="1">+IF(C5="2",D5,"")</f>
        <v/>
      </c>
      <c r="H5" s="43">
        <f>VALUE(INFOS!F3)</f>
        <v>24222</v>
      </c>
      <c r="I5" s="41" t="str">
        <f>TRIM(UPPER(INFOS!G3))</f>
        <v>LE CAIRE - EGYPTE</v>
      </c>
      <c r="J5" s="44"/>
      <c r="K5" s="45" t="str">
        <f>TRIM(IF(LEFT(INFOS!J3,3)="FRA","FRANCAISE",UPPER(INFOS!J3)))</f>
        <v>ITALIENNE</v>
      </c>
      <c r="L5" s="41"/>
      <c r="M5" s="41"/>
      <c r="N5" s="45" t="str">
        <f>UPPER(INFOS!X3)</f>
        <v>EN COURS D'IMMATRICULATION</v>
      </c>
      <c r="O5" s="41"/>
      <c r="P5" s="41" t="str">
        <f>IF(OR(INFOS!W3="0",INFOS!U3=""),"",IF(INFOS!U3="concubinage","K",LEFT(INFOS!U3,1)))</f>
        <v>C</v>
      </c>
      <c r="Q5" s="45"/>
      <c r="R5" s="41" t="str">
        <f>IF(OR(INFOS!V3=0,INFOS!V3=""),"",INFOS!V3)</f>
        <v/>
      </c>
      <c r="S5" s="46"/>
      <c r="T5" s="47" t="str">
        <f>IF(OR(U5="BIS",U5="TER"),LEFT(INFOS!O3,FIND("/",INFOS!O3)-1),LEFT(INFOS!O3,FIND(",",INFOS!O3)-3))</f>
        <v/>
      </c>
      <c r="U5" s="41" t="str">
        <f>IFERROR(MID(INFOS!O3,FIND("/",INFOS!O3)+1,3),"")</f>
        <v/>
      </c>
      <c r="V5" s="41" t="str">
        <f>IFERROR(UPPER(MID(INFOS!O3,FIND(",",INFOS!O3)+2,26)),"")</f>
        <v>BOULEVARD GARIBALDI</v>
      </c>
      <c r="W5" s="47"/>
      <c r="X5" s="45" t="str">
        <f>+INFOS!S3</f>
        <v>07400</v>
      </c>
      <c r="Y5" s="41" t="str">
        <f>TRIM(UPPER(INFOS!T3))</f>
        <v>VIERZON</v>
      </c>
      <c r="Z5" s="47"/>
      <c r="AA5" s="47"/>
      <c r="AB5" s="48">
        <f>VALUE(CONCATENATE(0,INFOS!D3))</f>
        <v>669704930</v>
      </c>
      <c r="AC5" s="49" t="s">
        <v>68</v>
      </c>
      <c r="AD5" s="47"/>
      <c r="AE5" s="47"/>
      <c r="AF5" s="47"/>
      <c r="AG5" s="47"/>
      <c r="AH5" s="47"/>
      <c r="AI5" s="47"/>
      <c r="AJ5" s="47"/>
      <c r="AK5" s="16" t="str">
        <f>VLOOKUP(D5,MEGALIST!$C:$BF,25,0)</f>
        <v>ASSISTANT REALISATEUR ADJOINT - AD PA</v>
      </c>
      <c r="AL5" s="50" t="e">
        <f>VLOOKUP(AK5,'BASE EMPLOI'!A:M,7,0)</f>
        <v>#N/A</v>
      </c>
      <c r="AM5" s="50" t="s">
        <v>71</v>
      </c>
      <c r="AN5" s="50" t="e">
        <f>VLOOKUP(AK5,'BASE EMPLOI'!$A:$M,3,0)</f>
        <v>#N/A</v>
      </c>
      <c r="AO5" s="51" t="str">
        <f>IF(TEXT(INFOS!K3,"0")="0","",TEXT(INFOS!K3,"0"))</f>
        <v>195069974532165</v>
      </c>
      <c r="AP5" s="50" t="e">
        <f>VLOOKUP(AK5,'BASE EMPLOI'!$A:$M,3,0)</f>
        <v>#N/A</v>
      </c>
      <c r="AQ5" s="47"/>
      <c r="AR5" s="47"/>
      <c r="AS5" s="43"/>
      <c r="AT5" s="47"/>
      <c r="AU5" s="47"/>
      <c r="AV5" s="47"/>
      <c r="AW5" s="47"/>
      <c r="AX5" s="47"/>
      <c r="AY5" s="41" t="str">
        <f>TRIM(UPPER(INFOS!H3))</f>
        <v>EGYPTE</v>
      </c>
      <c r="AZ5" s="51" t="str">
        <f>IF(TEXT(INFOS!L3,"0")="0","",TEXT(INFOS!L3,"0"))</f>
        <v/>
      </c>
      <c r="BA5" s="52"/>
      <c r="BB5" s="52"/>
      <c r="BC5" s="52"/>
      <c r="BD5" s="53" t="str">
        <f>LOWER(INFOS!E3)</f>
        <v xml:space="preserve">mailmanu@gmail.com	</v>
      </c>
      <c r="BE5" s="17"/>
      <c r="BG5" s="19">
        <v>43</v>
      </c>
      <c r="BH5" s="19"/>
      <c r="BI5" s="18" t="s">
        <v>73</v>
      </c>
      <c r="BK5" s="41" t="str">
        <f>INFOS!AD3</f>
        <v>FR77</v>
      </c>
      <c r="BL5" s="41" t="str">
        <f>INFOS!AC3</f>
        <v>SOGEFRPPXXX</v>
      </c>
      <c r="BM5" s="21"/>
      <c r="BN5" s="22"/>
      <c r="BP5" s="23"/>
    </row>
    <row r="6" spans="1:68" ht="15.6" x14ac:dyDescent="0.3">
      <c r="A6" s="14">
        <f t="shared" ref="A6:A32" si="2">+A5+1</f>
        <v>11113</v>
      </c>
      <c r="B6" s="24"/>
      <c r="C6" s="57" t="str">
        <f t="shared" si="0"/>
        <v>1</v>
      </c>
      <c r="D6" s="39" t="str">
        <f>TRIM(UPPER(INFOS!A4))</f>
        <v>CHENILLE</v>
      </c>
      <c r="E6" s="40" t="str">
        <f>TRIM(UPPER(INFOS!B4))</f>
        <v>SEBASTIEN</v>
      </c>
      <c r="F6" s="41"/>
      <c r="G6" s="42" t="str">
        <f t="shared" si="1"/>
        <v/>
      </c>
      <c r="H6" s="43">
        <f>VALUE(INFOS!F4)</f>
        <v>36192</v>
      </c>
      <c r="I6" s="41" t="str">
        <f>TRIM(UPPER(INFOS!G4))</f>
        <v>PARIS 09</v>
      </c>
      <c r="J6" s="44"/>
      <c r="K6" s="45" t="str">
        <f>TRIM(IF(LEFT(INFOS!J4,3)="FRA","FRANCAISE",UPPER(INFOS!J4)))</f>
        <v>FRANCAISE</v>
      </c>
      <c r="L6" s="41"/>
      <c r="M6" s="41"/>
      <c r="N6" s="45" t="str">
        <f>UPPER(INFOS!X4)</f>
        <v>Y0482585</v>
      </c>
      <c r="O6" s="41"/>
      <c r="P6" s="41" t="str">
        <f>IF(OR(INFOS!W4="0",INFOS!U4=""),"",IF(INFOS!U4="concubinage","K",LEFT(INFOS!U4,1)))</f>
        <v>M</v>
      </c>
      <c r="Q6" s="45"/>
      <c r="R6" s="41" t="str">
        <f>IF(OR(INFOS!V4=0,INFOS!V4=""),"",INFOS!V4)</f>
        <v/>
      </c>
      <c r="S6" s="46"/>
      <c r="T6" s="47" t="str">
        <f>IF(OR(U6="BIS",U6="TER"),LEFT(INFOS!O4,FIND("/",INFOS!O4)-1),LEFT(INFOS!O4,FIND(",",INFOS!O4)-3))</f>
        <v>52</v>
      </c>
      <c r="U6" s="41" t="str">
        <f>IFERROR(MID(INFOS!O4,FIND("/",INFOS!O4)+1,3),"")</f>
        <v>bis</v>
      </c>
      <c r="V6" s="41" t="str">
        <f>IFERROR(UPPER(MID(INFOS!O4,FIND(",",INFOS!O4)+2,26)),"")</f>
        <v>AVENUE DES JONQUILLES</v>
      </c>
      <c r="W6" s="47"/>
      <c r="X6" s="45" t="str">
        <f>+INFOS!S4</f>
        <v>61250</v>
      </c>
      <c r="Y6" s="41" t="str">
        <f>TRIM(UPPER(INFOS!T4))</f>
        <v>ALBI</v>
      </c>
      <c r="Z6" s="47"/>
      <c r="AA6" s="47"/>
      <c r="AB6" s="48">
        <f>VALUE(CONCATENATE(0,INFOS!D4))</f>
        <v>634540527</v>
      </c>
      <c r="AC6" s="49" t="s">
        <v>68</v>
      </c>
      <c r="AD6" s="47"/>
      <c r="AE6" s="47"/>
      <c r="AF6" s="47"/>
      <c r="AG6" s="47"/>
      <c r="AH6" s="47"/>
      <c r="AI6" s="47"/>
      <c r="AJ6" s="47"/>
      <c r="AK6" s="16" t="s">
        <v>69</v>
      </c>
      <c r="AL6" s="50" t="s">
        <v>70</v>
      </c>
      <c r="AM6" s="50" t="s">
        <v>71</v>
      </c>
      <c r="AN6" s="50" t="s">
        <v>72</v>
      </c>
      <c r="AO6" s="51" t="str">
        <f>IF(TEXT(INFOS!K4,"0")="0","",TEXT(INFOS!K4,"0"))</f>
        <v>175117525689415</v>
      </c>
      <c r="AP6" s="50" t="e">
        <f>VLOOKUP(AK6,'BASE EMPLOI'!$A:$M,3,0)</f>
        <v>#N/A</v>
      </c>
      <c r="AQ6" s="47"/>
      <c r="AR6" s="47"/>
      <c r="AS6" s="43"/>
      <c r="AT6" s="47"/>
      <c r="AU6" s="47"/>
      <c r="AV6" s="47"/>
      <c r="AW6" s="47"/>
      <c r="AX6" s="47"/>
      <c r="AY6" s="41" t="str">
        <f>TRIM(UPPER(INFOS!H4))</f>
        <v>FRANCE</v>
      </c>
      <c r="AZ6" s="51" t="str">
        <f>IF(TEXT(INFOS!L4,"0")="0","",TEXT(INFOS!L4,"0"))</f>
        <v/>
      </c>
      <c r="BA6" s="52"/>
      <c r="BB6" s="52"/>
      <c r="BC6" s="52"/>
      <c r="BD6" s="53" t="str">
        <f>LOWER(INFOS!E4)</f>
        <v xml:space="preserve">mailsebastien@me.com	</v>
      </c>
      <c r="BE6" s="17"/>
      <c r="BG6" s="19">
        <v>43</v>
      </c>
      <c r="BH6" s="19"/>
      <c r="BI6" s="18" t="s">
        <v>73</v>
      </c>
      <c r="BK6" s="41" t="str">
        <f>INFOS!AD4</f>
        <v>FR78</v>
      </c>
      <c r="BL6" s="41" t="str">
        <f>INFOS!AC4</f>
        <v>SOGEFRPPXXX</v>
      </c>
      <c r="BM6" s="21"/>
      <c r="BN6" s="22"/>
      <c r="BP6" s="23"/>
    </row>
    <row r="7" spans="1:68" ht="15.6" x14ac:dyDescent="0.3">
      <c r="A7" s="14">
        <f t="shared" si="2"/>
        <v>11114</v>
      </c>
      <c r="C7" s="57" t="str">
        <f t="shared" si="0"/>
        <v/>
      </c>
      <c r="D7" s="39" t="str">
        <f>TRIM(UPPER(INFOS!A5))</f>
        <v/>
      </c>
      <c r="E7" s="40" t="str">
        <f>TRIM(UPPER(INFOS!B5))</f>
        <v/>
      </c>
      <c r="F7" s="41"/>
      <c r="G7" s="42" t="str">
        <f t="shared" ref="G5:G32" si="3">+IF(C7="2",D7,"")</f>
        <v/>
      </c>
      <c r="H7" s="43">
        <f>VALUE(INFOS!F5)</f>
        <v>0</v>
      </c>
      <c r="I7" s="41" t="str">
        <f>TRIM(UPPER(INFOS!G5))</f>
        <v/>
      </c>
      <c r="J7" s="44"/>
      <c r="K7" s="45" t="str">
        <f>TRIM(IF(LEFT(INFOS!J5,3)="FRA","FRANCAISE",UPPER(INFOS!J5)))</f>
        <v/>
      </c>
      <c r="L7" s="41"/>
      <c r="M7" s="41"/>
      <c r="N7" s="45" t="str">
        <f>UPPER(INFOS!X5)</f>
        <v/>
      </c>
      <c r="O7" s="41"/>
      <c r="P7" s="41" t="str">
        <f>IF(OR(INFOS!W5="0",INFOS!U5=""),"",IF(INFOS!U5="concubinage","K",LEFT(INFOS!U5,1)))</f>
        <v/>
      </c>
      <c r="Q7" s="45"/>
      <c r="R7" s="41" t="str">
        <f>IF(OR(INFOS!V5=0,INFOS!V5=""),"",INFOS!V5)</f>
        <v/>
      </c>
      <c r="S7" s="46"/>
      <c r="T7" s="47">
        <f>+INFOS!N5</f>
        <v>0</v>
      </c>
      <c r="U7" s="41" t="str">
        <f>IF(OR(LEFT(INFOS!O5,3)="BIS",LEFT(INFOS!O5,3)="TER"),LEFT(INFOS!O5,1),"")</f>
        <v/>
      </c>
      <c r="V7" s="41" t="str">
        <f>TRIM(IF(U7="",UPPER(LEFT(INFOS!O5,26)),MID(INFOS!O5,5,26)))</f>
        <v/>
      </c>
      <c r="W7" s="47"/>
      <c r="X7" s="45">
        <f>+INFOS!S5</f>
        <v>0</v>
      </c>
      <c r="Y7" s="41" t="str">
        <f>TRIM(UPPER(INFOS!T5))</f>
        <v/>
      </c>
      <c r="Z7" s="47"/>
      <c r="AA7" s="47"/>
      <c r="AB7" s="48">
        <f>VALUE(CONCATENATE(0,INFOS!D5))</f>
        <v>0</v>
      </c>
      <c r="AC7" s="49" t="s">
        <v>68</v>
      </c>
      <c r="AD7" s="47"/>
      <c r="AE7" s="47"/>
      <c r="AF7" s="47"/>
      <c r="AG7" s="47"/>
      <c r="AH7" s="47"/>
      <c r="AI7" s="47"/>
      <c r="AJ7" s="47"/>
      <c r="AK7" s="16" t="s">
        <v>69</v>
      </c>
      <c r="AL7" s="50" t="s">
        <v>70</v>
      </c>
      <c r="AM7" s="50" t="s">
        <v>71</v>
      </c>
      <c r="AN7" s="50" t="s">
        <v>72</v>
      </c>
      <c r="AO7" s="51" t="str">
        <f>IF(TEXT(INFOS!K5,"0")="0","",TEXT(INFOS!K5,"0"))</f>
        <v/>
      </c>
      <c r="AP7" s="50"/>
      <c r="AQ7" s="47"/>
      <c r="AR7" s="47"/>
      <c r="AS7" s="43"/>
      <c r="AT7" s="47"/>
      <c r="AU7" s="47"/>
      <c r="AV7" s="47"/>
      <c r="AW7" s="47"/>
      <c r="AX7" s="47"/>
      <c r="AY7" s="41" t="str">
        <f>TRIM(UPPER(INFOS!H5))</f>
        <v/>
      </c>
      <c r="AZ7" s="51" t="str">
        <f>IF(TEXT(INFOS!L5,"0")="0","",TEXT(INFOS!L5,"0"))</f>
        <v/>
      </c>
      <c r="BA7" s="52"/>
      <c r="BB7" s="52"/>
      <c r="BC7" s="52"/>
      <c r="BD7" s="53" t="str">
        <f>LOWER(INFOS!E5)</f>
        <v/>
      </c>
      <c r="BE7" s="17"/>
      <c r="BG7" s="19">
        <v>43</v>
      </c>
      <c r="BH7" s="19"/>
      <c r="BI7" s="18" t="s">
        <v>73</v>
      </c>
      <c r="BK7" s="41">
        <f>INFOS!AD5</f>
        <v>0</v>
      </c>
      <c r="BL7" s="41">
        <f>INFOS!AC5</f>
        <v>0</v>
      </c>
      <c r="BM7" s="21"/>
      <c r="BN7" s="22"/>
      <c r="BP7" s="23"/>
    </row>
    <row r="8" spans="1:68" ht="15.6" x14ac:dyDescent="0.3">
      <c r="A8" s="14">
        <f t="shared" si="2"/>
        <v>11115</v>
      </c>
      <c r="C8" s="57" t="str">
        <f t="shared" si="0"/>
        <v/>
      </c>
      <c r="D8" s="39" t="str">
        <f>TRIM(UPPER(INFOS!A6))</f>
        <v/>
      </c>
      <c r="E8" s="40" t="str">
        <f>TRIM(UPPER(INFOS!B6))</f>
        <v/>
      </c>
      <c r="F8" s="41"/>
      <c r="G8" s="42" t="str">
        <f t="shared" si="3"/>
        <v/>
      </c>
      <c r="H8" s="43">
        <f>VALUE(INFOS!F6)</f>
        <v>0</v>
      </c>
      <c r="I8" s="41" t="str">
        <f>TRIM(UPPER(INFOS!G6))</f>
        <v/>
      </c>
      <c r="J8" s="44"/>
      <c r="K8" s="45" t="str">
        <f>TRIM(IF(LEFT(INFOS!J6,3)="FRA","FRANCAISE",UPPER(INFOS!J6)))</f>
        <v/>
      </c>
      <c r="L8" s="41"/>
      <c r="M8" s="41"/>
      <c r="N8" s="45" t="str">
        <f>UPPER(INFOS!X6)</f>
        <v/>
      </c>
      <c r="O8" s="41"/>
      <c r="P8" s="41" t="str">
        <f>IF(OR(INFOS!W6="0",INFOS!U6=""),"",IF(INFOS!U6="concubinage","K",LEFT(INFOS!U6,1)))</f>
        <v/>
      </c>
      <c r="Q8" s="45"/>
      <c r="R8" s="41" t="str">
        <f>IF(OR(INFOS!V6=0,INFOS!V6=""),"",INFOS!V6)</f>
        <v/>
      </c>
      <c r="S8" s="46"/>
      <c r="T8" s="47">
        <f>+INFOS!N6</f>
        <v>0</v>
      </c>
      <c r="U8" s="41" t="str">
        <f>IF(OR(LEFT(INFOS!O6,3)="BIS",LEFT(INFOS!O6,3)="TER"),LEFT(INFOS!O6,1),"")</f>
        <v/>
      </c>
      <c r="V8" s="41" t="str">
        <f>TRIM(IF(U8="",UPPER(LEFT(INFOS!O6,26)),MID(INFOS!O6,5,26)))</f>
        <v/>
      </c>
      <c r="W8" s="47"/>
      <c r="X8" s="45">
        <f>+INFOS!S6</f>
        <v>0</v>
      </c>
      <c r="Y8" s="41" t="str">
        <f>TRIM(UPPER(INFOS!T6))</f>
        <v/>
      </c>
      <c r="Z8" s="47"/>
      <c r="AA8" s="47"/>
      <c r="AB8" s="48">
        <f>VALUE(CONCATENATE(0,INFOS!D6))</f>
        <v>0</v>
      </c>
      <c r="AC8" s="49" t="s">
        <v>68</v>
      </c>
      <c r="AD8" s="47"/>
      <c r="AE8" s="47"/>
      <c r="AF8" s="47"/>
      <c r="AG8" s="47"/>
      <c r="AH8" s="47"/>
      <c r="AI8" s="47"/>
      <c r="AJ8" s="47"/>
      <c r="AK8" s="16" t="s">
        <v>69</v>
      </c>
      <c r="AL8" s="50" t="s">
        <v>70</v>
      </c>
      <c r="AM8" s="50" t="s">
        <v>71</v>
      </c>
      <c r="AN8" s="50" t="s">
        <v>72</v>
      </c>
      <c r="AO8" s="51" t="str">
        <f>IF(TEXT(INFOS!K6,"0")="0","",TEXT(INFOS!K6,"0"))</f>
        <v/>
      </c>
      <c r="AP8" s="50"/>
      <c r="AQ8" s="47"/>
      <c r="AR8" s="47"/>
      <c r="AS8" s="43"/>
      <c r="AT8" s="47"/>
      <c r="AU8" s="47"/>
      <c r="AV8" s="47"/>
      <c r="AW8" s="47"/>
      <c r="AX8" s="47"/>
      <c r="AY8" s="41" t="str">
        <f>TRIM(UPPER(INFOS!H6))</f>
        <v/>
      </c>
      <c r="AZ8" s="51" t="str">
        <f>IF(TEXT(INFOS!L6,"0")="0","",TEXT(INFOS!L6,"0"))</f>
        <v/>
      </c>
      <c r="BA8" s="52"/>
      <c r="BB8" s="52"/>
      <c r="BC8" s="52"/>
      <c r="BD8" s="53" t="str">
        <f>LOWER(INFOS!E6)</f>
        <v/>
      </c>
      <c r="BE8" s="17"/>
      <c r="BG8" s="19">
        <v>43</v>
      </c>
      <c r="BH8" s="19"/>
      <c r="BI8" s="18" t="s">
        <v>73</v>
      </c>
      <c r="BK8" s="41">
        <f>INFOS!AD6</f>
        <v>0</v>
      </c>
      <c r="BL8" s="41">
        <f>INFOS!AC6</f>
        <v>0</v>
      </c>
      <c r="BM8" s="21"/>
      <c r="BN8" s="22"/>
      <c r="BP8" s="23"/>
    </row>
    <row r="9" spans="1:68" ht="15.6" x14ac:dyDescent="0.3">
      <c r="A9" s="14">
        <f t="shared" si="2"/>
        <v>11116</v>
      </c>
      <c r="C9" s="57" t="str">
        <f t="shared" si="0"/>
        <v/>
      </c>
      <c r="D9" s="39" t="str">
        <f>TRIM(UPPER(INFOS!A7))</f>
        <v/>
      </c>
      <c r="E9" s="40" t="str">
        <f>TRIM(UPPER(INFOS!B7))</f>
        <v/>
      </c>
      <c r="F9" s="41"/>
      <c r="G9" s="42" t="str">
        <f t="shared" si="3"/>
        <v/>
      </c>
      <c r="H9" s="43">
        <f>VALUE(INFOS!F7)</f>
        <v>0</v>
      </c>
      <c r="I9" s="41" t="str">
        <f>TRIM(UPPER(INFOS!G7))</f>
        <v/>
      </c>
      <c r="J9" s="44"/>
      <c r="K9" s="45" t="str">
        <f>TRIM(IF(LEFT(INFOS!J7,3)="FRA","FRANCAISE",UPPER(INFOS!J7)))</f>
        <v/>
      </c>
      <c r="L9" s="41"/>
      <c r="M9" s="41"/>
      <c r="N9" s="45" t="str">
        <f>UPPER(INFOS!X7)</f>
        <v/>
      </c>
      <c r="O9" s="41"/>
      <c r="P9" s="41" t="str">
        <f>IF(OR(INFOS!W7="0",INFOS!U7=""),"",IF(INFOS!U7="concubinage","K",LEFT(INFOS!U7,1)))</f>
        <v/>
      </c>
      <c r="Q9" s="45"/>
      <c r="R9" s="41" t="str">
        <f>IF(OR(INFOS!V7=0,INFOS!V7=""),"",INFOS!V7)</f>
        <v/>
      </c>
      <c r="S9" s="46"/>
      <c r="T9" s="47">
        <f>+INFOS!N7</f>
        <v>0</v>
      </c>
      <c r="U9" s="41" t="str">
        <f>IF(OR(LEFT(INFOS!O7,3)="BIS",LEFT(INFOS!O7,3)="TER"),LEFT(INFOS!O7,1),"")</f>
        <v/>
      </c>
      <c r="V9" s="41" t="str">
        <f>TRIM(IF(U9="",UPPER(LEFT(INFOS!O7,26)),MID(INFOS!O7,5,26)))</f>
        <v/>
      </c>
      <c r="W9" s="47"/>
      <c r="X9" s="45">
        <f>+INFOS!S7</f>
        <v>0</v>
      </c>
      <c r="Y9" s="41" t="str">
        <f>TRIM(UPPER(INFOS!T7))</f>
        <v/>
      </c>
      <c r="Z9" s="47"/>
      <c r="AA9" s="47"/>
      <c r="AB9" s="48">
        <f>VALUE(CONCATENATE(0,INFOS!D7))</f>
        <v>0</v>
      </c>
      <c r="AC9" s="49" t="s">
        <v>68</v>
      </c>
      <c r="AD9" s="47"/>
      <c r="AE9" s="47"/>
      <c r="AF9" s="47"/>
      <c r="AG9" s="47"/>
      <c r="AH9" s="47"/>
      <c r="AI9" s="47"/>
      <c r="AJ9" s="47"/>
      <c r="AK9" s="16" t="s">
        <v>69</v>
      </c>
      <c r="AL9" s="50" t="s">
        <v>70</v>
      </c>
      <c r="AM9" s="50" t="s">
        <v>71</v>
      </c>
      <c r="AN9" s="50" t="s">
        <v>72</v>
      </c>
      <c r="AO9" s="51" t="str">
        <f>IF(TEXT(INFOS!K7,"0")="0","",TEXT(INFOS!K7,"0"))</f>
        <v/>
      </c>
      <c r="AP9" s="50"/>
      <c r="AQ9" s="47"/>
      <c r="AR9" s="47"/>
      <c r="AS9" s="43"/>
      <c r="AT9" s="47"/>
      <c r="AU9" s="47"/>
      <c r="AV9" s="47"/>
      <c r="AW9" s="47"/>
      <c r="AX9" s="47"/>
      <c r="AY9" s="41" t="str">
        <f>TRIM(UPPER(INFOS!H7))</f>
        <v/>
      </c>
      <c r="AZ9" s="51" t="str">
        <f>IF(TEXT(INFOS!L7,"0")="0","",TEXT(INFOS!L7,"0"))</f>
        <v/>
      </c>
      <c r="BA9" s="52"/>
      <c r="BB9" s="52"/>
      <c r="BC9" s="52"/>
      <c r="BD9" s="53" t="str">
        <f>LOWER(INFOS!E7)</f>
        <v/>
      </c>
      <c r="BE9" s="17"/>
      <c r="BG9" s="19">
        <v>43</v>
      </c>
      <c r="BH9" s="19"/>
      <c r="BI9" s="18" t="s">
        <v>73</v>
      </c>
      <c r="BK9" s="41">
        <f>INFOS!AD7</f>
        <v>0</v>
      </c>
      <c r="BL9" s="41">
        <f>INFOS!AC7</f>
        <v>0</v>
      </c>
      <c r="BM9" s="21"/>
      <c r="BN9" s="22"/>
      <c r="BP9" s="23"/>
    </row>
    <row r="10" spans="1:68" ht="15.6" x14ac:dyDescent="0.3">
      <c r="A10" s="14">
        <f t="shared" si="2"/>
        <v>11117</v>
      </c>
      <c r="C10" s="57" t="str">
        <f t="shared" si="0"/>
        <v/>
      </c>
      <c r="D10" s="39" t="str">
        <f>TRIM(UPPER(INFOS!A8))</f>
        <v/>
      </c>
      <c r="E10" s="40" t="str">
        <f>TRIM(UPPER(INFOS!B8))</f>
        <v/>
      </c>
      <c r="F10" s="41"/>
      <c r="G10" s="42" t="str">
        <f t="shared" si="3"/>
        <v/>
      </c>
      <c r="H10" s="43">
        <f>VALUE(INFOS!F8)</f>
        <v>0</v>
      </c>
      <c r="I10" s="41" t="str">
        <f>TRIM(UPPER(INFOS!G8))</f>
        <v/>
      </c>
      <c r="J10" s="44"/>
      <c r="K10" s="45" t="str">
        <f>TRIM(IF(LEFT(INFOS!J8,3)="FRA","FRANCAISE",UPPER(INFOS!J8)))</f>
        <v/>
      </c>
      <c r="L10" s="41"/>
      <c r="M10" s="41"/>
      <c r="N10" s="45" t="str">
        <f>UPPER(INFOS!X8)</f>
        <v/>
      </c>
      <c r="O10" s="41"/>
      <c r="P10" s="41" t="str">
        <f>IF(OR(INFOS!W8="0",INFOS!U8=""),"",IF(INFOS!U8="concubinage","K",LEFT(INFOS!U8,1)))</f>
        <v/>
      </c>
      <c r="Q10" s="45"/>
      <c r="R10" s="41" t="str">
        <f>IF(OR(INFOS!V8=0,INFOS!V8=""),"",INFOS!V8)</f>
        <v/>
      </c>
      <c r="S10" s="46"/>
      <c r="T10" s="47">
        <f>+INFOS!N8</f>
        <v>0</v>
      </c>
      <c r="U10" s="41" t="str">
        <f>IF(OR(LEFT(INFOS!O8,3)="BIS",LEFT(INFOS!O8,3)="TER"),LEFT(INFOS!O8,1),"")</f>
        <v/>
      </c>
      <c r="V10" s="41" t="str">
        <f>TRIM(IF(U10="",UPPER(LEFT(INFOS!O8,26)),MID(INFOS!O8,5,26)))</f>
        <v/>
      </c>
      <c r="W10" s="47"/>
      <c r="X10" s="45">
        <f>+INFOS!S8</f>
        <v>0</v>
      </c>
      <c r="Y10" s="41" t="str">
        <f>TRIM(UPPER(INFOS!T8))</f>
        <v/>
      </c>
      <c r="Z10" s="47"/>
      <c r="AA10" s="47"/>
      <c r="AB10" s="48">
        <f>VALUE(CONCATENATE(0,INFOS!D8))</f>
        <v>0</v>
      </c>
      <c r="AC10" s="49" t="s">
        <v>68</v>
      </c>
      <c r="AD10" s="47"/>
      <c r="AE10" s="47"/>
      <c r="AF10" s="47"/>
      <c r="AG10" s="47"/>
      <c r="AH10" s="47"/>
      <c r="AI10" s="47"/>
      <c r="AJ10" s="47"/>
      <c r="AK10" s="16" t="s">
        <v>69</v>
      </c>
      <c r="AL10" s="50" t="s">
        <v>70</v>
      </c>
      <c r="AM10" s="50" t="s">
        <v>71</v>
      </c>
      <c r="AN10" s="50" t="s">
        <v>72</v>
      </c>
      <c r="AO10" s="51" t="str">
        <f>IF(TEXT(INFOS!K8,"0")="0","",TEXT(INFOS!K8,"0"))</f>
        <v/>
      </c>
      <c r="AP10" s="50"/>
      <c r="AQ10" s="47"/>
      <c r="AR10" s="47"/>
      <c r="AS10" s="43"/>
      <c r="AT10" s="47"/>
      <c r="AU10" s="47"/>
      <c r="AV10" s="47"/>
      <c r="AW10" s="47"/>
      <c r="AX10" s="47"/>
      <c r="AY10" s="41" t="str">
        <f>TRIM(UPPER(INFOS!H8))</f>
        <v/>
      </c>
      <c r="AZ10" s="51" t="str">
        <f>IF(TEXT(INFOS!L8,"0")="0","",TEXT(INFOS!L8,"0"))</f>
        <v/>
      </c>
      <c r="BA10" s="52"/>
      <c r="BB10" s="52"/>
      <c r="BC10" s="52"/>
      <c r="BD10" s="53" t="str">
        <f>LOWER(INFOS!E8)</f>
        <v/>
      </c>
      <c r="BE10" s="17"/>
      <c r="BG10" s="19">
        <v>43</v>
      </c>
      <c r="BH10" s="19"/>
      <c r="BI10" s="18" t="s">
        <v>73</v>
      </c>
      <c r="BK10" s="41">
        <f>INFOS!AD8</f>
        <v>0</v>
      </c>
      <c r="BL10" s="41">
        <f>INFOS!AC8</f>
        <v>0</v>
      </c>
      <c r="BM10" s="21"/>
      <c r="BN10" s="22"/>
      <c r="BP10" s="23"/>
    </row>
    <row r="11" spans="1:68" ht="15.6" x14ac:dyDescent="0.3">
      <c r="A11" s="14">
        <f t="shared" si="2"/>
        <v>11118</v>
      </c>
      <c r="B11" s="24"/>
      <c r="C11" s="57" t="str">
        <f t="shared" si="0"/>
        <v/>
      </c>
      <c r="D11" s="39" t="str">
        <f>TRIM(UPPER(INFOS!A9))</f>
        <v/>
      </c>
      <c r="E11" s="40" t="str">
        <f>TRIM(UPPER(INFOS!B9))</f>
        <v/>
      </c>
      <c r="F11" s="41"/>
      <c r="G11" s="42" t="str">
        <f t="shared" si="3"/>
        <v/>
      </c>
      <c r="H11" s="43">
        <f>VALUE(INFOS!F9)</f>
        <v>0</v>
      </c>
      <c r="I11" s="41" t="str">
        <f>TRIM(UPPER(INFOS!G9))</f>
        <v/>
      </c>
      <c r="J11" s="44"/>
      <c r="K11" s="45" t="str">
        <f>TRIM(IF(LEFT(INFOS!J9,3)="FRA","FRANCAISE",UPPER(INFOS!J9)))</f>
        <v/>
      </c>
      <c r="L11" s="41"/>
      <c r="M11" s="41"/>
      <c r="N11" s="45" t="str">
        <f>UPPER(INFOS!X9)</f>
        <v/>
      </c>
      <c r="O11" s="41"/>
      <c r="P11" s="41" t="str">
        <f>IF(OR(INFOS!W9="0",INFOS!U9=""),"",IF(INFOS!U9="concubinage","K",LEFT(INFOS!U9,1)))</f>
        <v/>
      </c>
      <c r="Q11" s="45"/>
      <c r="R11" s="41" t="str">
        <f>IF(OR(INFOS!V9=0,INFOS!V9=""),"",INFOS!V9)</f>
        <v/>
      </c>
      <c r="S11" s="46"/>
      <c r="T11" s="47">
        <f>+INFOS!N9</f>
        <v>0</v>
      </c>
      <c r="U11" s="41" t="str">
        <f>IF(OR(LEFT(INFOS!O9,3)="BIS",LEFT(INFOS!O9,3)="TER"),LEFT(INFOS!O9,1),"")</f>
        <v/>
      </c>
      <c r="V11" s="41" t="str">
        <f>TRIM(IF(U11="",UPPER(LEFT(INFOS!O9,26)),MID(INFOS!O9,5,26)))</f>
        <v/>
      </c>
      <c r="W11" s="47"/>
      <c r="X11" s="45">
        <f>+INFOS!S9</f>
        <v>0</v>
      </c>
      <c r="Y11" s="41" t="str">
        <f>TRIM(UPPER(INFOS!T9))</f>
        <v/>
      </c>
      <c r="Z11" s="47"/>
      <c r="AA11" s="47"/>
      <c r="AB11" s="48">
        <f>VALUE(CONCATENATE(0,INFOS!D9))</f>
        <v>0</v>
      </c>
      <c r="AC11" s="49" t="s">
        <v>68</v>
      </c>
      <c r="AD11" s="47"/>
      <c r="AE11" s="47"/>
      <c r="AF11" s="47"/>
      <c r="AG11" s="47"/>
      <c r="AH11" s="47"/>
      <c r="AI11" s="47"/>
      <c r="AJ11" s="47"/>
      <c r="AK11" s="16" t="s">
        <v>69</v>
      </c>
      <c r="AL11" s="50" t="s">
        <v>70</v>
      </c>
      <c r="AM11" s="50" t="s">
        <v>71</v>
      </c>
      <c r="AN11" s="50" t="s">
        <v>72</v>
      </c>
      <c r="AO11" s="51" t="str">
        <f>IF(TEXT(INFOS!K9,"0")="0","",TEXT(INFOS!K9,"0"))</f>
        <v/>
      </c>
      <c r="AP11" s="50"/>
      <c r="AQ11" s="47"/>
      <c r="AR11" s="47"/>
      <c r="AS11" s="43"/>
      <c r="AT11" s="47"/>
      <c r="AU11" s="47"/>
      <c r="AV11" s="47"/>
      <c r="AW11" s="47"/>
      <c r="AX11" s="47"/>
      <c r="AY11" s="41" t="str">
        <f>TRIM(UPPER(INFOS!H9))</f>
        <v/>
      </c>
      <c r="AZ11" s="51" t="str">
        <f>IF(TEXT(INFOS!L9,"0")="0","",TEXT(INFOS!L9,"0"))</f>
        <v/>
      </c>
      <c r="BA11" s="52"/>
      <c r="BB11" s="52"/>
      <c r="BC11" s="52"/>
      <c r="BD11" s="53" t="str">
        <f>LOWER(INFOS!E9)</f>
        <v/>
      </c>
      <c r="BE11" s="17"/>
      <c r="BG11" s="19">
        <v>43</v>
      </c>
      <c r="BH11" s="19"/>
      <c r="BI11" s="18" t="s">
        <v>73</v>
      </c>
      <c r="BK11" s="41">
        <f>INFOS!AD9</f>
        <v>0</v>
      </c>
      <c r="BL11" s="41">
        <f>INFOS!AC9</f>
        <v>0</v>
      </c>
      <c r="BM11" s="21"/>
      <c r="BN11" s="22"/>
      <c r="BP11" s="23"/>
    </row>
    <row r="12" spans="1:68" ht="15.6" x14ac:dyDescent="0.3">
      <c r="A12" s="14">
        <f t="shared" si="2"/>
        <v>11119</v>
      </c>
      <c r="C12" s="57" t="str">
        <f t="shared" si="0"/>
        <v/>
      </c>
      <c r="D12" s="39" t="str">
        <f>TRIM(UPPER(INFOS!A10))</f>
        <v/>
      </c>
      <c r="E12" s="40" t="str">
        <f>TRIM(UPPER(INFOS!B10))</f>
        <v/>
      </c>
      <c r="F12" s="41"/>
      <c r="G12" s="42" t="str">
        <f t="shared" si="3"/>
        <v/>
      </c>
      <c r="H12" s="43">
        <f>VALUE(INFOS!F10)</f>
        <v>0</v>
      </c>
      <c r="I12" s="41" t="str">
        <f>TRIM(UPPER(INFOS!G10))</f>
        <v/>
      </c>
      <c r="J12" s="44"/>
      <c r="K12" s="45" t="str">
        <f>TRIM(IF(LEFT(INFOS!J10,3)="FRA","FRANCAISE",UPPER(INFOS!J10)))</f>
        <v/>
      </c>
      <c r="L12" s="41"/>
      <c r="M12" s="41"/>
      <c r="N12" s="45" t="str">
        <f>UPPER(INFOS!X10)</f>
        <v/>
      </c>
      <c r="O12" s="41"/>
      <c r="P12" s="41" t="str">
        <f>IF(OR(INFOS!W10="0",INFOS!U10=""),"",IF(INFOS!U10="concubinage","K",LEFT(INFOS!U10,1)))</f>
        <v/>
      </c>
      <c r="Q12" s="45"/>
      <c r="R12" s="41" t="str">
        <f>IF(OR(INFOS!V10=0,INFOS!V10=""),"",INFOS!V10)</f>
        <v/>
      </c>
      <c r="S12" s="46"/>
      <c r="T12" s="47">
        <f>+INFOS!N10</f>
        <v>0</v>
      </c>
      <c r="U12" s="41" t="str">
        <f>IF(OR(LEFT(INFOS!O10,3)="BIS",LEFT(INFOS!O10,3)="TER"),LEFT(INFOS!O10,1),"")</f>
        <v/>
      </c>
      <c r="V12" s="41" t="str">
        <f>TRIM(IF(U12="",UPPER(LEFT(INFOS!O10,26)),MID(INFOS!O10,5,26)))</f>
        <v/>
      </c>
      <c r="W12" s="47"/>
      <c r="X12" s="45">
        <f>+INFOS!S10</f>
        <v>0</v>
      </c>
      <c r="Y12" s="41" t="str">
        <f>TRIM(UPPER(INFOS!T10))</f>
        <v/>
      </c>
      <c r="Z12" s="47"/>
      <c r="AA12" s="47"/>
      <c r="AB12" s="48">
        <f>VALUE(CONCATENATE(0,INFOS!D10))</f>
        <v>0</v>
      </c>
      <c r="AC12" s="49" t="s">
        <v>68</v>
      </c>
      <c r="AD12" s="47"/>
      <c r="AE12" s="47"/>
      <c r="AF12" s="47"/>
      <c r="AG12" s="47"/>
      <c r="AH12" s="47"/>
      <c r="AI12" s="47"/>
      <c r="AJ12" s="47"/>
      <c r="AK12" s="16" t="s">
        <v>69</v>
      </c>
      <c r="AL12" s="50" t="s">
        <v>70</v>
      </c>
      <c r="AM12" s="50" t="s">
        <v>71</v>
      </c>
      <c r="AN12" s="50" t="s">
        <v>72</v>
      </c>
      <c r="AO12" s="51" t="str">
        <f>IF(TEXT(INFOS!K10,"0")="0","",TEXT(INFOS!K10,"0"))</f>
        <v/>
      </c>
      <c r="AP12" s="50"/>
      <c r="AQ12" s="47"/>
      <c r="AR12" s="47"/>
      <c r="AS12" s="43"/>
      <c r="AT12" s="47"/>
      <c r="AU12" s="47"/>
      <c r="AV12" s="47"/>
      <c r="AW12" s="47"/>
      <c r="AX12" s="47"/>
      <c r="AY12" s="41" t="str">
        <f>TRIM(UPPER(INFOS!H10))</f>
        <v/>
      </c>
      <c r="AZ12" s="51" t="str">
        <f>IF(TEXT(INFOS!L10,"0")="0","",TEXT(INFOS!L10,"0"))</f>
        <v/>
      </c>
      <c r="BA12" s="52"/>
      <c r="BB12" s="52"/>
      <c r="BC12" s="52"/>
      <c r="BD12" s="53" t="str">
        <f>LOWER(INFOS!E10)</f>
        <v/>
      </c>
      <c r="BE12" s="17"/>
      <c r="BG12" s="19">
        <v>43</v>
      </c>
      <c r="BH12" s="19"/>
      <c r="BI12" s="18" t="s">
        <v>73</v>
      </c>
      <c r="BK12" s="41">
        <f>INFOS!AD10</f>
        <v>0</v>
      </c>
      <c r="BL12" s="41">
        <f>INFOS!AC10</f>
        <v>0</v>
      </c>
      <c r="BM12" s="21"/>
      <c r="BN12" s="22"/>
      <c r="BP12" s="23"/>
    </row>
    <row r="13" spans="1:68" ht="15.6" x14ac:dyDescent="0.3">
      <c r="A13" s="14">
        <f t="shared" si="2"/>
        <v>11120</v>
      </c>
      <c r="C13" s="57" t="str">
        <f t="shared" si="0"/>
        <v/>
      </c>
      <c r="D13" s="39" t="str">
        <f>TRIM(UPPER(INFOS!A11))</f>
        <v/>
      </c>
      <c r="E13" s="40" t="str">
        <f>TRIM(UPPER(INFOS!B11))</f>
        <v/>
      </c>
      <c r="F13" s="41"/>
      <c r="G13" s="42" t="str">
        <f t="shared" si="3"/>
        <v/>
      </c>
      <c r="H13" s="43">
        <f>VALUE(INFOS!F11)</f>
        <v>0</v>
      </c>
      <c r="I13" s="41" t="str">
        <f>TRIM(UPPER(INFOS!G11))</f>
        <v/>
      </c>
      <c r="J13" s="44"/>
      <c r="K13" s="45" t="str">
        <f>TRIM(IF(LEFT(INFOS!J11,3)="FRA","FRANCAISE",UPPER(INFOS!J11)))</f>
        <v/>
      </c>
      <c r="L13" s="41"/>
      <c r="M13" s="41"/>
      <c r="N13" s="45" t="str">
        <f>UPPER(INFOS!X11)</f>
        <v/>
      </c>
      <c r="O13" s="41"/>
      <c r="P13" s="41" t="str">
        <f>IF(OR(INFOS!W11="0",INFOS!U11=""),"",IF(INFOS!U11="concubinage","K",LEFT(INFOS!U11,1)))</f>
        <v/>
      </c>
      <c r="Q13" s="45"/>
      <c r="R13" s="41" t="str">
        <f>IF(OR(INFOS!V11=0,INFOS!V11=""),"",INFOS!V11)</f>
        <v/>
      </c>
      <c r="S13" s="46"/>
      <c r="T13" s="47">
        <f>+INFOS!N11</f>
        <v>0</v>
      </c>
      <c r="U13" s="41" t="str">
        <f>IF(OR(LEFT(INFOS!O11,3)="BIS",LEFT(INFOS!O11,3)="TER"),LEFT(INFOS!O11,1),"")</f>
        <v/>
      </c>
      <c r="V13" s="41" t="str">
        <f>TRIM(IF(U13="",UPPER(LEFT(INFOS!O11,26)),MID(INFOS!O11,5,26)))</f>
        <v/>
      </c>
      <c r="W13" s="47"/>
      <c r="X13" s="45">
        <f>+INFOS!S11</f>
        <v>0</v>
      </c>
      <c r="Y13" s="41" t="str">
        <f>TRIM(UPPER(INFOS!T11))</f>
        <v/>
      </c>
      <c r="Z13" s="47"/>
      <c r="AA13" s="47"/>
      <c r="AB13" s="48">
        <f>VALUE(CONCATENATE(0,INFOS!D11))</f>
        <v>0</v>
      </c>
      <c r="AC13" s="49" t="s">
        <v>68</v>
      </c>
      <c r="AD13" s="47"/>
      <c r="AE13" s="47"/>
      <c r="AF13" s="47"/>
      <c r="AG13" s="47"/>
      <c r="AH13" s="47"/>
      <c r="AI13" s="47"/>
      <c r="AJ13" s="47"/>
      <c r="AK13" s="16" t="s">
        <v>69</v>
      </c>
      <c r="AL13" s="50" t="s">
        <v>70</v>
      </c>
      <c r="AM13" s="50" t="s">
        <v>71</v>
      </c>
      <c r="AN13" s="50" t="s">
        <v>72</v>
      </c>
      <c r="AO13" s="51" t="str">
        <f>IF(TEXT(INFOS!K11,"0")="0","",TEXT(INFOS!K11,"0"))</f>
        <v/>
      </c>
      <c r="AP13" s="50"/>
      <c r="AQ13" s="47"/>
      <c r="AR13" s="47"/>
      <c r="AS13" s="43"/>
      <c r="AT13" s="47"/>
      <c r="AU13" s="47"/>
      <c r="AV13" s="47"/>
      <c r="AW13" s="47"/>
      <c r="AX13" s="47"/>
      <c r="AY13" s="41" t="str">
        <f>TRIM(UPPER(INFOS!H11))</f>
        <v/>
      </c>
      <c r="AZ13" s="51" t="str">
        <f>IF(TEXT(INFOS!L11,"0")="0","",TEXT(INFOS!L11,"0"))</f>
        <v/>
      </c>
      <c r="BA13" s="52"/>
      <c r="BB13" s="52"/>
      <c r="BC13" s="52"/>
      <c r="BD13" s="53" t="str">
        <f>LOWER(INFOS!E11)</f>
        <v/>
      </c>
      <c r="BE13" s="17"/>
      <c r="BG13" s="19">
        <v>43</v>
      </c>
      <c r="BH13" s="19"/>
      <c r="BI13" s="18" t="s">
        <v>73</v>
      </c>
      <c r="BK13" s="41">
        <f>INFOS!AD11</f>
        <v>0</v>
      </c>
      <c r="BL13" s="41">
        <f>INFOS!AC11</f>
        <v>0</v>
      </c>
      <c r="BM13" s="21"/>
      <c r="BN13" s="22"/>
      <c r="BP13" s="23"/>
    </row>
    <row r="14" spans="1:68" ht="15.6" x14ac:dyDescent="0.3">
      <c r="A14" s="14">
        <f t="shared" si="2"/>
        <v>11121</v>
      </c>
      <c r="C14" s="57" t="str">
        <f t="shared" si="0"/>
        <v/>
      </c>
      <c r="D14" s="39" t="str">
        <f>TRIM(UPPER(INFOS!A12))</f>
        <v/>
      </c>
      <c r="E14" s="40" t="str">
        <f>TRIM(UPPER(INFOS!B12))</f>
        <v/>
      </c>
      <c r="F14" s="41"/>
      <c r="G14" s="42" t="str">
        <f t="shared" si="3"/>
        <v/>
      </c>
      <c r="H14" s="43">
        <f>VALUE(INFOS!F12)</f>
        <v>0</v>
      </c>
      <c r="I14" s="41" t="str">
        <f>TRIM(UPPER(INFOS!G12))</f>
        <v/>
      </c>
      <c r="J14" s="44"/>
      <c r="K14" s="45" t="str">
        <f>TRIM(IF(LEFT(INFOS!J12,3)="FRA","FRANCAISE",UPPER(INFOS!J12)))</f>
        <v/>
      </c>
      <c r="L14" s="41"/>
      <c r="M14" s="41"/>
      <c r="N14" s="45" t="str">
        <f>UPPER(INFOS!X12)</f>
        <v/>
      </c>
      <c r="O14" s="41"/>
      <c r="P14" s="41" t="str">
        <f>IF(OR(INFOS!W12="0",INFOS!U12=""),"",IF(INFOS!U12="concubinage","K",LEFT(INFOS!U12,1)))</f>
        <v/>
      </c>
      <c r="Q14" s="45"/>
      <c r="R14" s="41" t="str">
        <f>IF(OR(INFOS!V12=0,INFOS!V12=""),"",INFOS!V12)</f>
        <v/>
      </c>
      <c r="S14" s="46"/>
      <c r="T14" s="47">
        <f>+INFOS!N12</f>
        <v>0</v>
      </c>
      <c r="U14" s="41" t="str">
        <f>IF(OR(LEFT(INFOS!O12,3)="BIS",LEFT(INFOS!O12,3)="TER"),LEFT(INFOS!O12,1),"")</f>
        <v/>
      </c>
      <c r="V14" s="41" t="str">
        <f>TRIM(IF(U14="",UPPER(LEFT(INFOS!O12,26)),MID(INFOS!O12,5,26)))</f>
        <v/>
      </c>
      <c r="W14" s="47"/>
      <c r="X14" s="45">
        <f>+INFOS!S12</f>
        <v>0</v>
      </c>
      <c r="Y14" s="41" t="str">
        <f>TRIM(UPPER(INFOS!T12))</f>
        <v/>
      </c>
      <c r="Z14" s="47"/>
      <c r="AA14" s="47"/>
      <c r="AB14" s="48">
        <f>VALUE(CONCATENATE(0,INFOS!D12))</f>
        <v>0</v>
      </c>
      <c r="AC14" s="49" t="s">
        <v>68</v>
      </c>
      <c r="AD14" s="47"/>
      <c r="AE14" s="47"/>
      <c r="AF14" s="47"/>
      <c r="AG14" s="47"/>
      <c r="AH14" s="47"/>
      <c r="AI14" s="47"/>
      <c r="AJ14" s="47"/>
      <c r="AK14" s="16" t="s">
        <v>69</v>
      </c>
      <c r="AL14" s="50" t="s">
        <v>70</v>
      </c>
      <c r="AM14" s="50" t="s">
        <v>71</v>
      </c>
      <c r="AN14" s="50" t="s">
        <v>72</v>
      </c>
      <c r="AO14" s="51" t="str">
        <f>IF(TEXT(INFOS!K12,"0")="0","",TEXT(INFOS!K12,"0"))</f>
        <v/>
      </c>
      <c r="AP14" s="54"/>
      <c r="AQ14" s="47"/>
      <c r="AR14" s="47"/>
      <c r="AS14" s="43"/>
      <c r="AT14" s="47"/>
      <c r="AU14" s="47"/>
      <c r="AV14" s="47"/>
      <c r="AW14" s="47"/>
      <c r="AX14" s="47"/>
      <c r="AY14" s="41" t="str">
        <f>TRIM(UPPER(INFOS!H12))</f>
        <v/>
      </c>
      <c r="AZ14" s="51" t="str">
        <f>IF(TEXT(INFOS!L12,"0")="0","",TEXT(INFOS!L12,"0"))</f>
        <v/>
      </c>
      <c r="BA14" s="52"/>
      <c r="BB14" s="52"/>
      <c r="BC14" s="52"/>
      <c r="BD14" s="53" t="str">
        <f>LOWER(INFOS!E12)</f>
        <v/>
      </c>
      <c r="BE14" s="17"/>
      <c r="BG14" s="19">
        <v>43</v>
      </c>
      <c r="BH14" s="19"/>
      <c r="BI14" s="18" t="s">
        <v>73</v>
      </c>
      <c r="BK14" s="41">
        <f>INFOS!AD12</f>
        <v>0</v>
      </c>
      <c r="BL14" s="41">
        <f>INFOS!AC12</f>
        <v>0</v>
      </c>
      <c r="BM14" s="21"/>
      <c r="BN14" s="22"/>
      <c r="BP14" s="23"/>
    </row>
    <row r="15" spans="1:68" ht="15.6" x14ac:dyDescent="0.3">
      <c r="A15" s="14">
        <f t="shared" si="2"/>
        <v>11122</v>
      </c>
      <c r="C15" s="57" t="str">
        <f t="shared" si="0"/>
        <v/>
      </c>
      <c r="D15" s="39" t="str">
        <f>TRIM(UPPER(INFOS!A13))</f>
        <v/>
      </c>
      <c r="E15" s="40" t="str">
        <f>TRIM(UPPER(INFOS!B13))</f>
        <v/>
      </c>
      <c r="F15" s="41"/>
      <c r="G15" s="42" t="str">
        <f t="shared" si="3"/>
        <v/>
      </c>
      <c r="H15" s="43">
        <f>VALUE(INFOS!F13)</f>
        <v>0</v>
      </c>
      <c r="I15" s="41" t="str">
        <f>TRIM(UPPER(INFOS!G13))</f>
        <v/>
      </c>
      <c r="J15" s="44"/>
      <c r="K15" s="45" t="str">
        <f>TRIM(IF(LEFT(INFOS!J13,3)="FRA","FRANCAISE",UPPER(INFOS!J13)))</f>
        <v/>
      </c>
      <c r="L15" s="41"/>
      <c r="M15" s="41"/>
      <c r="N15" s="45" t="str">
        <f>UPPER(INFOS!X13)</f>
        <v/>
      </c>
      <c r="O15" s="41"/>
      <c r="P15" s="41" t="str">
        <f>IF(OR(INFOS!W13="0",INFOS!U13=""),"",IF(INFOS!U13="concubinage","K",LEFT(INFOS!U13,1)))</f>
        <v/>
      </c>
      <c r="Q15" s="45"/>
      <c r="R15" s="41" t="str">
        <f>IF(OR(INFOS!V13=0,INFOS!V13=""),"",INFOS!V13)</f>
        <v/>
      </c>
      <c r="S15" s="46"/>
      <c r="T15" s="47">
        <f>+INFOS!N13</f>
        <v>0</v>
      </c>
      <c r="U15" s="41" t="str">
        <f>IF(OR(LEFT(INFOS!O13,3)="BIS",LEFT(INFOS!O13,3)="TER"),LEFT(INFOS!O13,1),"")</f>
        <v/>
      </c>
      <c r="V15" s="41" t="str">
        <f>TRIM(IF(U15="",UPPER(LEFT(INFOS!O13,26)),MID(INFOS!O13,5,26)))</f>
        <v/>
      </c>
      <c r="W15" s="47"/>
      <c r="X15" s="45">
        <f>+INFOS!S13</f>
        <v>0</v>
      </c>
      <c r="Y15" s="41" t="str">
        <f>TRIM(UPPER(INFOS!T13))</f>
        <v/>
      </c>
      <c r="Z15" s="47"/>
      <c r="AA15" s="47"/>
      <c r="AB15" s="48">
        <f>VALUE(CONCATENATE(0,INFOS!D13))</f>
        <v>0</v>
      </c>
      <c r="AC15" s="49" t="s">
        <v>68</v>
      </c>
      <c r="AD15" s="47"/>
      <c r="AE15" s="47"/>
      <c r="AF15" s="47"/>
      <c r="AG15" s="47"/>
      <c r="AH15" s="47"/>
      <c r="AI15" s="47"/>
      <c r="AJ15" s="47"/>
      <c r="AK15" s="16" t="s">
        <v>69</v>
      </c>
      <c r="AL15" s="50" t="s">
        <v>70</v>
      </c>
      <c r="AM15" s="50" t="s">
        <v>71</v>
      </c>
      <c r="AN15" s="50" t="s">
        <v>72</v>
      </c>
      <c r="AO15" s="51" t="str">
        <f>IF(TEXT(INFOS!K13,"0")="0","",TEXT(INFOS!K13,"0"))</f>
        <v/>
      </c>
      <c r="AP15" s="54"/>
      <c r="AQ15" s="47"/>
      <c r="AR15" s="47"/>
      <c r="AS15" s="43"/>
      <c r="AT15" s="47"/>
      <c r="AU15" s="47"/>
      <c r="AV15" s="47"/>
      <c r="AW15" s="47"/>
      <c r="AX15" s="47"/>
      <c r="AY15" s="41" t="str">
        <f>TRIM(UPPER(INFOS!H13))</f>
        <v/>
      </c>
      <c r="AZ15" s="51" t="str">
        <f>IF(TEXT(INFOS!L13,"0")="0","",TEXT(INFOS!L13,"0"))</f>
        <v/>
      </c>
      <c r="BA15" s="52"/>
      <c r="BB15" s="52"/>
      <c r="BC15" s="52"/>
      <c r="BD15" s="53" t="str">
        <f>LOWER(INFOS!E13)</f>
        <v/>
      </c>
      <c r="BE15" s="17"/>
      <c r="BG15" s="19">
        <v>43</v>
      </c>
      <c r="BH15" s="19"/>
      <c r="BI15" s="18" t="s">
        <v>73</v>
      </c>
      <c r="BK15" s="41">
        <f>INFOS!AD13</f>
        <v>0</v>
      </c>
      <c r="BL15" s="41">
        <f>INFOS!AC13</f>
        <v>0</v>
      </c>
      <c r="BM15" s="21"/>
      <c r="BN15" s="22"/>
      <c r="BP15" s="23"/>
    </row>
    <row r="16" spans="1:68" ht="15.6" x14ac:dyDescent="0.3">
      <c r="A16" s="14">
        <f t="shared" si="2"/>
        <v>11123</v>
      </c>
      <c r="C16" s="57" t="str">
        <f t="shared" si="0"/>
        <v/>
      </c>
      <c r="D16" s="39" t="str">
        <f>TRIM(UPPER(INFOS!A14))</f>
        <v/>
      </c>
      <c r="E16" s="40" t="str">
        <f>TRIM(UPPER(INFOS!B14))</f>
        <v/>
      </c>
      <c r="F16" s="41"/>
      <c r="G16" s="42" t="str">
        <f t="shared" si="3"/>
        <v/>
      </c>
      <c r="H16" s="43">
        <f>VALUE(INFOS!F14)</f>
        <v>0</v>
      </c>
      <c r="I16" s="41" t="str">
        <f>TRIM(UPPER(INFOS!G14))</f>
        <v/>
      </c>
      <c r="J16" s="44"/>
      <c r="K16" s="45" t="str">
        <f>TRIM(IF(LEFT(INFOS!J14,3)="FRA","FRANCAISE",UPPER(INFOS!J14)))</f>
        <v/>
      </c>
      <c r="L16" s="41"/>
      <c r="M16" s="41"/>
      <c r="N16" s="45" t="str">
        <f>UPPER(INFOS!X14)</f>
        <v/>
      </c>
      <c r="O16" s="41"/>
      <c r="P16" s="41" t="str">
        <f>IF(OR(INFOS!W14="0",INFOS!U14=""),"",IF(INFOS!U14="concubinage","K",LEFT(INFOS!U14,1)))</f>
        <v/>
      </c>
      <c r="Q16" s="45"/>
      <c r="R16" s="41" t="str">
        <f>IF(OR(INFOS!V14=0,INFOS!V14=""),"",INFOS!V14)</f>
        <v/>
      </c>
      <c r="S16" s="46"/>
      <c r="T16" s="47">
        <f>+INFOS!N14</f>
        <v>0</v>
      </c>
      <c r="U16" s="41" t="str">
        <f>IF(OR(LEFT(INFOS!O14,3)="BIS",LEFT(INFOS!O14,3)="TER"),LEFT(INFOS!O14,1),"")</f>
        <v/>
      </c>
      <c r="V16" s="41" t="str">
        <f>TRIM(IF(U16="",UPPER(LEFT(INFOS!O14,26)),MID(INFOS!O14,5,26)))</f>
        <v/>
      </c>
      <c r="W16" s="47"/>
      <c r="X16" s="45">
        <f>+INFOS!S14</f>
        <v>0</v>
      </c>
      <c r="Y16" s="41" t="str">
        <f>TRIM(UPPER(INFOS!T14))</f>
        <v/>
      </c>
      <c r="Z16" s="47"/>
      <c r="AA16" s="47"/>
      <c r="AB16" s="48">
        <f>VALUE(CONCATENATE(0,INFOS!D14))</f>
        <v>0</v>
      </c>
      <c r="AC16" s="49" t="s">
        <v>68</v>
      </c>
      <c r="AD16" s="47"/>
      <c r="AE16" s="47"/>
      <c r="AF16" s="47"/>
      <c r="AG16" s="47"/>
      <c r="AH16" s="47"/>
      <c r="AI16" s="47"/>
      <c r="AJ16" s="47"/>
      <c r="AK16" s="16" t="s">
        <v>69</v>
      </c>
      <c r="AL16" s="50" t="s">
        <v>70</v>
      </c>
      <c r="AM16" s="50" t="s">
        <v>71</v>
      </c>
      <c r="AN16" s="50" t="s">
        <v>72</v>
      </c>
      <c r="AO16" s="51" t="str">
        <f>IF(TEXT(INFOS!K14,"0")="0","",TEXT(INFOS!K14,"0"))</f>
        <v/>
      </c>
      <c r="AP16" s="54"/>
      <c r="AQ16" s="47"/>
      <c r="AR16" s="47"/>
      <c r="AS16" s="43"/>
      <c r="AT16" s="47"/>
      <c r="AU16" s="47"/>
      <c r="AV16" s="47"/>
      <c r="AW16" s="47"/>
      <c r="AX16" s="47"/>
      <c r="AY16" s="41" t="str">
        <f>TRIM(UPPER(INFOS!H14))</f>
        <v/>
      </c>
      <c r="AZ16" s="51" t="str">
        <f>IF(TEXT(INFOS!L14,"0")="0","",TEXT(INFOS!L14,"0"))</f>
        <v/>
      </c>
      <c r="BA16" s="52"/>
      <c r="BB16" s="52"/>
      <c r="BC16" s="52"/>
      <c r="BD16" s="53" t="str">
        <f>LOWER(INFOS!E14)</f>
        <v/>
      </c>
      <c r="BE16" s="17"/>
      <c r="BG16" s="19">
        <v>43</v>
      </c>
      <c r="BH16" s="19"/>
      <c r="BI16" s="18" t="s">
        <v>73</v>
      </c>
      <c r="BK16" s="41">
        <f>INFOS!AD14</f>
        <v>0</v>
      </c>
      <c r="BL16" s="41">
        <f>INFOS!AC14</f>
        <v>0</v>
      </c>
      <c r="BM16" s="21"/>
      <c r="BN16" s="22"/>
      <c r="BP16" s="23"/>
    </row>
    <row r="17" spans="1:68" ht="15.6" x14ac:dyDescent="0.3">
      <c r="A17" s="14">
        <f t="shared" si="2"/>
        <v>11124</v>
      </c>
      <c r="C17" s="57" t="str">
        <f t="shared" si="0"/>
        <v/>
      </c>
      <c r="D17" s="39" t="str">
        <f>TRIM(UPPER(INFOS!A15))</f>
        <v/>
      </c>
      <c r="E17" s="40" t="str">
        <f>TRIM(UPPER(INFOS!B15))</f>
        <v/>
      </c>
      <c r="F17" s="41"/>
      <c r="G17" s="42" t="str">
        <f t="shared" si="3"/>
        <v/>
      </c>
      <c r="H17" s="43">
        <f>VALUE(INFOS!F15)</f>
        <v>0</v>
      </c>
      <c r="I17" s="41" t="str">
        <f>TRIM(UPPER(INFOS!G15))</f>
        <v/>
      </c>
      <c r="J17" s="44"/>
      <c r="K17" s="45" t="str">
        <f>TRIM(IF(LEFT(INFOS!J15,3)="FRA","FRANCAISE",UPPER(INFOS!J15)))</f>
        <v/>
      </c>
      <c r="L17" s="41"/>
      <c r="M17" s="41"/>
      <c r="N17" s="45" t="str">
        <f>UPPER(INFOS!X15)</f>
        <v/>
      </c>
      <c r="O17" s="41"/>
      <c r="P17" s="41" t="str">
        <f>IF(OR(INFOS!W15="0",INFOS!U15=""),"",IF(INFOS!U15="concubinage","K",LEFT(INFOS!U15,1)))</f>
        <v/>
      </c>
      <c r="Q17" s="45"/>
      <c r="R17" s="41" t="str">
        <f>IF(OR(INFOS!V15=0,INFOS!V15=""),"",INFOS!V15)</f>
        <v/>
      </c>
      <c r="S17" s="46"/>
      <c r="T17" s="47">
        <f>+INFOS!N15</f>
        <v>0</v>
      </c>
      <c r="U17" s="41" t="str">
        <f>IF(OR(LEFT(INFOS!O15,3)="BIS",LEFT(INFOS!O15,3)="TER"),LEFT(INFOS!O15,1),"")</f>
        <v/>
      </c>
      <c r="V17" s="41" t="str">
        <f>TRIM(IF(U17="",UPPER(LEFT(INFOS!O15,26)),MID(INFOS!O15,5,26)))</f>
        <v/>
      </c>
      <c r="W17" s="47"/>
      <c r="X17" s="45">
        <f>+INFOS!S15</f>
        <v>0</v>
      </c>
      <c r="Y17" s="41" t="str">
        <f>TRIM(UPPER(INFOS!T15))</f>
        <v/>
      </c>
      <c r="Z17" s="47"/>
      <c r="AA17" s="47"/>
      <c r="AB17" s="48">
        <f>VALUE(CONCATENATE(0,INFOS!D15))</f>
        <v>0</v>
      </c>
      <c r="AC17" s="49" t="s">
        <v>68</v>
      </c>
      <c r="AD17" s="47"/>
      <c r="AE17" s="47"/>
      <c r="AF17" s="47"/>
      <c r="AG17" s="47"/>
      <c r="AH17" s="47"/>
      <c r="AI17" s="47"/>
      <c r="AJ17" s="47"/>
      <c r="AK17" s="16" t="s">
        <v>69</v>
      </c>
      <c r="AL17" s="50" t="s">
        <v>70</v>
      </c>
      <c r="AM17" s="50" t="s">
        <v>71</v>
      </c>
      <c r="AN17" s="50" t="s">
        <v>72</v>
      </c>
      <c r="AO17" s="51" t="str">
        <f>IF(TEXT(INFOS!K15,"0")="0","",TEXT(INFOS!K15,"0"))</f>
        <v/>
      </c>
      <c r="AP17" s="54"/>
      <c r="AQ17" s="47"/>
      <c r="AR17" s="47"/>
      <c r="AS17" s="43"/>
      <c r="AT17" s="47"/>
      <c r="AU17" s="47"/>
      <c r="AV17" s="47"/>
      <c r="AW17" s="47"/>
      <c r="AX17" s="47"/>
      <c r="AY17" s="41" t="str">
        <f>TRIM(UPPER(INFOS!H15))</f>
        <v/>
      </c>
      <c r="AZ17" s="51" t="str">
        <f>IF(TEXT(INFOS!L15,"0")="0","",TEXT(INFOS!L15,"0"))</f>
        <v/>
      </c>
      <c r="BA17" s="52"/>
      <c r="BB17" s="52"/>
      <c r="BC17" s="52"/>
      <c r="BD17" s="53" t="str">
        <f>LOWER(INFOS!E15)</f>
        <v/>
      </c>
      <c r="BE17" s="17"/>
      <c r="BG17" s="19">
        <v>43</v>
      </c>
      <c r="BH17" s="19"/>
      <c r="BI17" s="18" t="s">
        <v>73</v>
      </c>
      <c r="BK17" s="41">
        <f>INFOS!AD15</f>
        <v>0</v>
      </c>
      <c r="BL17" s="41">
        <f>INFOS!AC15</f>
        <v>0</v>
      </c>
      <c r="BM17" s="21"/>
      <c r="BN17" s="22"/>
      <c r="BP17" s="23"/>
    </row>
    <row r="18" spans="1:68" ht="15.6" x14ac:dyDescent="0.3">
      <c r="A18" s="14">
        <f t="shared" si="2"/>
        <v>11125</v>
      </c>
      <c r="B18" s="24"/>
      <c r="C18" s="57" t="str">
        <f t="shared" si="0"/>
        <v/>
      </c>
      <c r="D18" s="39" t="str">
        <f>TRIM(UPPER(INFOS!A16))</f>
        <v/>
      </c>
      <c r="E18" s="40" t="str">
        <f>TRIM(UPPER(INFOS!B16))</f>
        <v/>
      </c>
      <c r="F18" s="41"/>
      <c r="G18" s="42" t="str">
        <f t="shared" si="3"/>
        <v/>
      </c>
      <c r="H18" s="43">
        <f>VALUE(INFOS!F16)</f>
        <v>0</v>
      </c>
      <c r="I18" s="41" t="str">
        <f>TRIM(UPPER(INFOS!G16))</f>
        <v/>
      </c>
      <c r="J18" s="44"/>
      <c r="K18" s="45" t="str">
        <f>TRIM(IF(LEFT(INFOS!J16,3)="FRA","FRANCAISE",UPPER(INFOS!J16)))</f>
        <v/>
      </c>
      <c r="L18" s="41"/>
      <c r="M18" s="41"/>
      <c r="N18" s="45" t="str">
        <f>UPPER(INFOS!X16)</f>
        <v/>
      </c>
      <c r="O18" s="41"/>
      <c r="P18" s="41" t="str">
        <f>IF(OR(INFOS!W16="0",INFOS!U16=""),"",IF(INFOS!U16="concubinage","K",LEFT(INFOS!U16,1)))</f>
        <v/>
      </c>
      <c r="Q18" s="45"/>
      <c r="R18" s="41" t="str">
        <f>IF(OR(INFOS!V16=0,INFOS!V16=""),"",INFOS!V16)</f>
        <v/>
      </c>
      <c r="S18" s="46"/>
      <c r="T18" s="47">
        <f>+INFOS!N16</f>
        <v>0</v>
      </c>
      <c r="U18" s="41" t="str">
        <f>IF(OR(LEFT(INFOS!O16,3)="BIS",LEFT(INFOS!O16,3)="TER"),LEFT(INFOS!O16,1),"")</f>
        <v/>
      </c>
      <c r="V18" s="41" t="str">
        <f>TRIM(IF(U18="",UPPER(LEFT(INFOS!O16,26)),MID(INFOS!O16,5,26)))</f>
        <v/>
      </c>
      <c r="W18" s="47"/>
      <c r="X18" s="45">
        <f>+INFOS!S16</f>
        <v>0</v>
      </c>
      <c r="Y18" s="41" t="str">
        <f>TRIM(UPPER(INFOS!T16))</f>
        <v/>
      </c>
      <c r="Z18" s="47"/>
      <c r="AA18" s="47"/>
      <c r="AB18" s="48">
        <f>VALUE(CONCATENATE(0,INFOS!D16))</f>
        <v>0</v>
      </c>
      <c r="AC18" s="49" t="s">
        <v>68</v>
      </c>
      <c r="AD18" s="47"/>
      <c r="AE18" s="47"/>
      <c r="AF18" s="47"/>
      <c r="AG18" s="47"/>
      <c r="AH18" s="47"/>
      <c r="AI18" s="47"/>
      <c r="AJ18" s="47"/>
      <c r="AK18" s="16" t="s">
        <v>69</v>
      </c>
      <c r="AL18" s="50" t="s">
        <v>70</v>
      </c>
      <c r="AM18" s="50" t="s">
        <v>71</v>
      </c>
      <c r="AN18" s="50" t="s">
        <v>72</v>
      </c>
      <c r="AO18" s="51" t="str">
        <f>IF(TEXT(INFOS!K16,"0")="0","",TEXT(INFOS!K16,"0"))</f>
        <v/>
      </c>
      <c r="AP18" s="54"/>
      <c r="AQ18" s="47"/>
      <c r="AR18" s="47"/>
      <c r="AS18" s="43"/>
      <c r="AT18" s="47"/>
      <c r="AU18" s="47"/>
      <c r="AV18" s="47"/>
      <c r="AW18" s="47"/>
      <c r="AX18" s="47"/>
      <c r="AY18" s="41" t="str">
        <f>TRIM(UPPER(INFOS!H16))</f>
        <v/>
      </c>
      <c r="AZ18" s="51" t="str">
        <f>IF(TEXT(INFOS!L16,"0")="0","",TEXT(INFOS!L16,"0"))</f>
        <v/>
      </c>
      <c r="BA18" s="52"/>
      <c r="BB18" s="52"/>
      <c r="BC18" s="52"/>
      <c r="BD18" s="53" t="str">
        <f>LOWER(INFOS!E16)</f>
        <v/>
      </c>
      <c r="BE18" s="17"/>
      <c r="BG18" s="19">
        <v>43</v>
      </c>
      <c r="BH18" s="19"/>
      <c r="BI18" s="18" t="s">
        <v>73</v>
      </c>
      <c r="BK18" s="41">
        <f>INFOS!AD16</f>
        <v>0</v>
      </c>
      <c r="BL18" s="41">
        <f>INFOS!AC16</f>
        <v>0</v>
      </c>
      <c r="BM18" s="21"/>
      <c r="BN18" s="22"/>
      <c r="BP18" s="23"/>
    </row>
    <row r="19" spans="1:68" ht="15.6" x14ac:dyDescent="0.3">
      <c r="A19" s="14">
        <f t="shared" si="2"/>
        <v>11126</v>
      </c>
      <c r="C19" s="57" t="str">
        <f t="shared" si="0"/>
        <v/>
      </c>
      <c r="D19" s="39" t="str">
        <f>TRIM(UPPER(INFOS!A17))</f>
        <v/>
      </c>
      <c r="E19" s="40" t="str">
        <f>TRIM(UPPER(INFOS!B17))</f>
        <v/>
      </c>
      <c r="F19" s="41"/>
      <c r="G19" s="42" t="str">
        <f t="shared" si="3"/>
        <v/>
      </c>
      <c r="H19" s="43">
        <f>VALUE(INFOS!F17)</f>
        <v>0</v>
      </c>
      <c r="I19" s="41" t="str">
        <f>TRIM(UPPER(INFOS!G17))</f>
        <v/>
      </c>
      <c r="J19" s="44"/>
      <c r="K19" s="45" t="str">
        <f>TRIM(IF(LEFT(INFOS!J17,3)="FRA","FRANCAISE",UPPER(INFOS!J17)))</f>
        <v/>
      </c>
      <c r="L19" s="41"/>
      <c r="M19" s="41"/>
      <c r="N19" s="45" t="str">
        <f>UPPER(INFOS!X17)</f>
        <v/>
      </c>
      <c r="O19" s="41"/>
      <c r="P19" s="41" t="str">
        <f>IF(OR(INFOS!W17="0",INFOS!U17=""),"",IF(INFOS!U17="concubinage","K",LEFT(INFOS!U17,1)))</f>
        <v/>
      </c>
      <c r="Q19" s="45"/>
      <c r="R19" s="41" t="str">
        <f>IF(OR(INFOS!V17=0,INFOS!V17=""),"",INFOS!V17)</f>
        <v/>
      </c>
      <c r="S19" s="46"/>
      <c r="T19" s="47">
        <f>+INFOS!N17</f>
        <v>0</v>
      </c>
      <c r="U19" s="41" t="str">
        <f>IF(OR(LEFT(INFOS!O17,3)="BIS",LEFT(INFOS!O17,3)="TER"),LEFT(INFOS!O17,1),"")</f>
        <v/>
      </c>
      <c r="V19" s="41" t="str">
        <f>TRIM(IF(U19="",UPPER(LEFT(INFOS!O17,26)),MID(INFOS!O17,5,26)))</f>
        <v/>
      </c>
      <c r="W19" s="47"/>
      <c r="X19" s="45">
        <f>+INFOS!S17</f>
        <v>0</v>
      </c>
      <c r="Y19" s="41" t="str">
        <f>TRIM(UPPER(INFOS!T17))</f>
        <v/>
      </c>
      <c r="Z19" s="47"/>
      <c r="AA19" s="47"/>
      <c r="AB19" s="48">
        <f>VALUE(CONCATENATE(0,INFOS!D17))</f>
        <v>0</v>
      </c>
      <c r="AC19" s="49" t="s">
        <v>68</v>
      </c>
      <c r="AD19" s="47"/>
      <c r="AE19" s="47"/>
      <c r="AF19" s="47"/>
      <c r="AG19" s="47"/>
      <c r="AH19" s="47"/>
      <c r="AI19" s="47"/>
      <c r="AJ19" s="47"/>
      <c r="AK19" s="16" t="s">
        <v>69</v>
      </c>
      <c r="AL19" s="50" t="s">
        <v>70</v>
      </c>
      <c r="AM19" s="50" t="s">
        <v>71</v>
      </c>
      <c r="AN19" s="50" t="s">
        <v>72</v>
      </c>
      <c r="AO19" s="51" t="str">
        <f>IF(TEXT(INFOS!K17,"0")="0","",TEXT(INFOS!K17,"0"))</f>
        <v/>
      </c>
      <c r="AP19" s="54"/>
      <c r="AQ19" s="47"/>
      <c r="AR19" s="47"/>
      <c r="AS19" s="43"/>
      <c r="AT19" s="47"/>
      <c r="AU19" s="47"/>
      <c r="AV19" s="47"/>
      <c r="AW19" s="47"/>
      <c r="AX19" s="47"/>
      <c r="AY19" s="41" t="str">
        <f>TRIM(UPPER(INFOS!H17))</f>
        <v/>
      </c>
      <c r="AZ19" s="51" t="str">
        <f>IF(TEXT(INFOS!L17,"0")="0","",TEXT(INFOS!L17,"0"))</f>
        <v/>
      </c>
      <c r="BA19" s="52"/>
      <c r="BB19" s="52"/>
      <c r="BC19" s="52"/>
      <c r="BD19" s="53" t="str">
        <f>LOWER(INFOS!E17)</f>
        <v/>
      </c>
      <c r="BE19" s="17"/>
      <c r="BG19" s="19">
        <v>43</v>
      </c>
      <c r="BH19" s="19"/>
      <c r="BI19" s="18" t="s">
        <v>73</v>
      </c>
      <c r="BK19" s="41">
        <f>INFOS!AD17</f>
        <v>0</v>
      </c>
      <c r="BL19" s="41">
        <f>INFOS!AC17</f>
        <v>0</v>
      </c>
      <c r="BM19" s="21"/>
      <c r="BN19" s="22"/>
      <c r="BP19" s="23"/>
    </row>
    <row r="20" spans="1:68" ht="15.6" x14ac:dyDescent="0.3">
      <c r="A20" s="14">
        <f t="shared" si="2"/>
        <v>11127</v>
      </c>
      <c r="C20" s="57" t="str">
        <f t="shared" si="0"/>
        <v/>
      </c>
      <c r="D20" s="39" t="str">
        <f>TRIM(UPPER(INFOS!A18))</f>
        <v/>
      </c>
      <c r="E20" s="40" t="str">
        <f>TRIM(UPPER(INFOS!B18))</f>
        <v/>
      </c>
      <c r="F20" s="41"/>
      <c r="G20" s="42" t="str">
        <f t="shared" si="3"/>
        <v/>
      </c>
      <c r="H20" s="43">
        <f>VALUE(INFOS!F18)</f>
        <v>0</v>
      </c>
      <c r="I20" s="41" t="str">
        <f>TRIM(UPPER(INFOS!G18))</f>
        <v/>
      </c>
      <c r="J20" s="44"/>
      <c r="K20" s="45" t="str">
        <f>TRIM(IF(LEFT(INFOS!J18,3)="FRA","FRANCAISE",UPPER(INFOS!J18)))</f>
        <v/>
      </c>
      <c r="L20" s="41"/>
      <c r="M20" s="41"/>
      <c r="N20" s="45" t="str">
        <f>UPPER(INFOS!X18)</f>
        <v/>
      </c>
      <c r="O20" s="41"/>
      <c r="P20" s="41" t="str">
        <f>IF(OR(INFOS!W18="0",INFOS!U18=""),"",IF(INFOS!U18="concubinage","K",LEFT(INFOS!U18,1)))</f>
        <v/>
      </c>
      <c r="Q20" s="45"/>
      <c r="R20" s="41" t="str">
        <f>IF(OR(INFOS!V18=0,INFOS!V18=""),"",INFOS!V18)</f>
        <v/>
      </c>
      <c r="S20" s="46"/>
      <c r="T20" s="47">
        <f>+INFOS!N18</f>
        <v>0</v>
      </c>
      <c r="U20" s="41" t="str">
        <f>IF(OR(LEFT(INFOS!O18,3)="BIS",LEFT(INFOS!O18,3)="TER"),LEFT(INFOS!O18,1),"")</f>
        <v/>
      </c>
      <c r="V20" s="41" t="str">
        <f>TRIM(IF(U20="",UPPER(LEFT(INFOS!O18,26)),MID(INFOS!O18,5,26)))</f>
        <v/>
      </c>
      <c r="W20" s="47"/>
      <c r="X20" s="45">
        <f>+INFOS!S18</f>
        <v>0</v>
      </c>
      <c r="Y20" s="41" t="str">
        <f>TRIM(UPPER(INFOS!T18))</f>
        <v/>
      </c>
      <c r="Z20" s="47"/>
      <c r="AA20" s="47"/>
      <c r="AB20" s="48">
        <f>VALUE(CONCATENATE(0,INFOS!D18))</f>
        <v>0</v>
      </c>
      <c r="AC20" s="49" t="s">
        <v>68</v>
      </c>
      <c r="AD20" s="47"/>
      <c r="AE20" s="47"/>
      <c r="AF20" s="47"/>
      <c r="AG20" s="47"/>
      <c r="AH20" s="47"/>
      <c r="AI20" s="47"/>
      <c r="AJ20" s="47"/>
      <c r="AK20" s="16" t="s">
        <v>69</v>
      </c>
      <c r="AL20" s="50" t="s">
        <v>70</v>
      </c>
      <c r="AM20" s="50" t="s">
        <v>71</v>
      </c>
      <c r="AN20" s="50" t="s">
        <v>72</v>
      </c>
      <c r="AO20" s="51" t="str">
        <f>IF(TEXT(INFOS!K18,"0")="0","",TEXT(INFOS!K18,"0"))</f>
        <v/>
      </c>
      <c r="AP20" s="54"/>
      <c r="AQ20" s="47"/>
      <c r="AR20" s="47"/>
      <c r="AS20" s="43"/>
      <c r="AT20" s="47"/>
      <c r="AU20" s="47"/>
      <c r="AV20" s="47"/>
      <c r="AW20" s="47"/>
      <c r="AX20" s="47"/>
      <c r="AY20" s="41" t="str">
        <f>TRIM(UPPER(INFOS!H18))</f>
        <v/>
      </c>
      <c r="AZ20" s="51" t="str">
        <f>IF(TEXT(INFOS!L18,"0")="0","",TEXT(INFOS!L18,"0"))</f>
        <v/>
      </c>
      <c r="BA20" s="52"/>
      <c r="BB20" s="52"/>
      <c r="BC20" s="52"/>
      <c r="BD20" s="53" t="str">
        <f>LOWER(INFOS!E18)</f>
        <v/>
      </c>
      <c r="BE20" s="17"/>
      <c r="BG20" s="19">
        <v>43</v>
      </c>
      <c r="BH20" s="19"/>
      <c r="BI20" s="18" t="s">
        <v>73</v>
      </c>
      <c r="BM20" s="21"/>
      <c r="BN20" s="22"/>
      <c r="BP20" s="23"/>
    </row>
    <row r="21" spans="1:68" ht="15.6" x14ac:dyDescent="0.3">
      <c r="A21" s="14">
        <f t="shared" si="2"/>
        <v>11128</v>
      </c>
      <c r="C21" s="57" t="str">
        <f t="shared" si="0"/>
        <v/>
      </c>
      <c r="D21" s="39" t="str">
        <f>TRIM(UPPER(INFOS!A19))</f>
        <v/>
      </c>
      <c r="E21" s="40" t="str">
        <f>TRIM(UPPER(INFOS!B19))</f>
        <v/>
      </c>
      <c r="F21" s="41"/>
      <c r="G21" s="42" t="str">
        <f t="shared" si="3"/>
        <v/>
      </c>
      <c r="H21" s="43">
        <f>VALUE(INFOS!F19)</f>
        <v>0</v>
      </c>
      <c r="I21" s="41" t="str">
        <f>TRIM(UPPER(INFOS!G19))</f>
        <v/>
      </c>
      <c r="J21" s="44"/>
      <c r="K21" s="45" t="str">
        <f>TRIM(IF(LEFT(INFOS!J19,3)="FRA","FRANCAISE",UPPER(INFOS!J19)))</f>
        <v/>
      </c>
      <c r="L21" s="41"/>
      <c r="M21" s="41"/>
      <c r="N21" s="45" t="str">
        <f>UPPER(INFOS!X19)</f>
        <v/>
      </c>
      <c r="O21" s="41"/>
      <c r="P21" s="41" t="str">
        <f>IF(OR(INFOS!W19="0",INFOS!U19=""),"",IF(INFOS!U19="concubinage","K",LEFT(INFOS!U19,1)))</f>
        <v/>
      </c>
      <c r="Q21" s="45"/>
      <c r="R21" s="41" t="str">
        <f>IF(OR(INFOS!V19=0,INFOS!V19=""),"",INFOS!V19)</f>
        <v/>
      </c>
      <c r="S21" s="46"/>
      <c r="T21" s="47">
        <f>+INFOS!N19</f>
        <v>0</v>
      </c>
      <c r="U21" s="41" t="str">
        <f>IF(OR(LEFT(INFOS!O19,3)="BIS",LEFT(INFOS!O19,3)="TER"),LEFT(INFOS!O19,1),"")</f>
        <v/>
      </c>
      <c r="V21" s="41" t="str">
        <f>TRIM(IF(U21="",UPPER(LEFT(INFOS!O19,26)),MID(INFOS!O19,5,26)))</f>
        <v/>
      </c>
      <c r="W21" s="47"/>
      <c r="X21" s="45">
        <f>+INFOS!S19</f>
        <v>0</v>
      </c>
      <c r="Y21" s="41" t="str">
        <f>TRIM(UPPER(INFOS!T19))</f>
        <v/>
      </c>
      <c r="Z21" s="47"/>
      <c r="AA21" s="47"/>
      <c r="AB21" s="48">
        <f>VALUE(CONCATENATE(0,INFOS!D19))</f>
        <v>0</v>
      </c>
      <c r="AC21" s="49" t="s">
        <v>68</v>
      </c>
      <c r="AD21" s="47"/>
      <c r="AE21" s="47"/>
      <c r="AF21" s="47"/>
      <c r="AG21" s="47"/>
      <c r="AH21" s="47"/>
      <c r="AI21" s="47"/>
      <c r="AJ21" s="47"/>
      <c r="AK21" s="16" t="s">
        <v>69</v>
      </c>
      <c r="AL21" s="50" t="s">
        <v>70</v>
      </c>
      <c r="AM21" s="50" t="s">
        <v>71</v>
      </c>
      <c r="AN21" s="50" t="s">
        <v>72</v>
      </c>
      <c r="AO21" s="51" t="str">
        <f>IF(TEXT(INFOS!K19,"0")="0","",TEXT(INFOS!K19,"0"))</f>
        <v/>
      </c>
      <c r="AP21" s="55"/>
      <c r="AQ21" s="47"/>
      <c r="AR21" s="47"/>
      <c r="AS21" s="43"/>
      <c r="AT21" s="47"/>
      <c r="AU21" s="47"/>
      <c r="AV21" s="47"/>
      <c r="AW21" s="47"/>
      <c r="AX21" s="47"/>
      <c r="AY21" s="41" t="str">
        <f>TRIM(UPPER(INFOS!H19))</f>
        <v/>
      </c>
      <c r="AZ21" s="51" t="str">
        <f>IF(TEXT(INFOS!L19,"0")="0","",TEXT(INFOS!L19,"0"))</f>
        <v/>
      </c>
      <c r="BA21" s="52"/>
      <c r="BB21" s="52"/>
      <c r="BC21" s="52"/>
      <c r="BD21" s="53" t="str">
        <f>LOWER(INFOS!E19)</f>
        <v/>
      </c>
      <c r="BE21" s="17"/>
      <c r="BG21" s="19">
        <v>43</v>
      </c>
      <c r="BH21" s="19"/>
      <c r="BI21" s="18" t="s">
        <v>73</v>
      </c>
      <c r="BM21" s="21"/>
      <c r="BN21" s="22"/>
      <c r="BP21" s="23"/>
    </row>
    <row r="22" spans="1:68" ht="15.6" x14ac:dyDescent="0.3">
      <c r="A22" s="14">
        <f t="shared" si="2"/>
        <v>11129</v>
      </c>
      <c r="C22" s="57" t="str">
        <f t="shared" si="0"/>
        <v/>
      </c>
      <c r="D22" s="39" t="str">
        <f>TRIM(UPPER(INFOS!A20))</f>
        <v/>
      </c>
      <c r="E22" s="40" t="str">
        <f>TRIM(UPPER(INFOS!B20))</f>
        <v/>
      </c>
      <c r="F22" s="41"/>
      <c r="G22" s="42" t="str">
        <f t="shared" si="3"/>
        <v/>
      </c>
      <c r="H22" s="43">
        <f>VALUE(INFOS!F20)</f>
        <v>0</v>
      </c>
      <c r="I22" s="41" t="str">
        <f>TRIM(UPPER(INFOS!G20))</f>
        <v/>
      </c>
      <c r="J22" s="44"/>
      <c r="K22" s="45" t="str">
        <f>TRIM(IF(LEFT(INFOS!J20,3)="FRA","FRANCAISE",UPPER(INFOS!J20)))</f>
        <v/>
      </c>
      <c r="L22" s="41"/>
      <c r="M22" s="41"/>
      <c r="N22" s="45" t="str">
        <f>UPPER(INFOS!X20)</f>
        <v/>
      </c>
      <c r="O22" s="41"/>
      <c r="P22" s="41" t="str">
        <f>IF(OR(INFOS!W20="0",INFOS!U20=""),"",IF(INFOS!U20="concubinage","K",LEFT(INFOS!U20,1)))</f>
        <v/>
      </c>
      <c r="Q22" s="45"/>
      <c r="R22" s="41" t="str">
        <f>IF(OR(INFOS!V20=0,INFOS!V20=""),"",INFOS!V20)</f>
        <v/>
      </c>
      <c r="S22" s="46"/>
      <c r="T22" s="47">
        <f>+INFOS!N20</f>
        <v>0</v>
      </c>
      <c r="U22" s="41" t="str">
        <f>IF(OR(LEFT(INFOS!O20,3)="BIS",LEFT(INFOS!O20,3)="TER"),LEFT(INFOS!O20,1),"")</f>
        <v/>
      </c>
      <c r="V22" s="41" t="str">
        <f>TRIM(IF(U22="",UPPER(LEFT(INFOS!O20,26)),MID(INFOS!O20,5,26)))</f>
        <v/>
      </c>
      <c r="W22" s="47"/>
      <c r="X22" s="45">
        <f>+INFOS!S20</f>
        <v>0</v>
      </c>
      <c r="Y22" s="41" t="str">
        <f>TRIM(UPPER(INFOS!T20))</f>
        <v/>
      </c>
      <c r="Z22" s="47"/>
      <c r="AA22" s="47"/>
      <c r="AB22" s="48">
        <f>VALUE(CONCATENATE(0,INFOS!D20))</f>
        <v>0</v>
      </c>
      <c r="AC22" s="49" t="s">
        <v>68</v>
      </c>
      <c r="AD22" s="47"/>
      <c r="AE22" s="47"/>
      <c r="AF22" s="47"/>
      <c r="AG22" s="47"/>
      <c r="AH22" s="47"/>
      <c r="AI22" s="47"/>
      <c r="AJ22" s="47"/>
      <c r="AK22" s="16" t="s">
        <v>69</v>
      </c>
      <c r="AL22" s="50" t="s">
        <v>70</v>
      </c>
      <c r="AM22" s="50" t="s">
        <v>71</v>
      </c>
      <c r="AN22" s="50" t="s">
        <v>72</v>
      </c>
      <c r="AO22" s="51" t="str">
        <f>IF(TEXT(INFOS!K20,"0")="0","",TEXT(INFOS!K20,"0"))</f>
        <v/>
      </c>
      <c r="AP22" s="55"/>
      <c r="AQ22" s="47"/>
      <c r="AR22" s="47"/>
      <c r="AS22" s="43"/>
      <c r="AT22" s="47"/>
      <c r="AU22" s="47"/>
      <c r="AV22" s="47"/>
      <c r="AW22" s="47"/>
      <c r="AX22" s="47"/>
      <c r="AY22" s="41" t="str">
        <f>TRIM(UPPER(INFOS!H20))</f>
        <v/>
      </c>
      <c r="AZ22" s="51" t="str">
        <f>IF(TEXT(INFOS!L20,"0")="0","",TEXT(INFOS!L20,"0"))</f>
        <v/>
      </c>
      <c r="BA22" s="52"/>
      <c r="BB22" s="52"/>
      <c r="BC22" s="52"/>
      <c r="BD22" s="53" t="str">
        <f>LOWER(INFOS!E20)</f>
        <v/>
      </c>
      <c r="BE22" s="17"/>
      <c r="BG22" s="19">
        <v>43</v>
      </c>
      <c r="BH22" s="19"/>
      <c r="BI22" s="18" t="s">
        <v>73</v>
      </c>
      <c r="BM22" s="21"/>
      <c r="BN22" s="22"/>
      <c r="BP22" s="23"/>
    </row>
    <row r="23" spans="1:68" ht="15.6" x14ac:dyDescent="0.3">
      <c r="A23" s="14">
        <f t="shared" si="2"/>
        <v>11130</v>
      </c>
      <c r="C23" s="57" t="str">
        <f t="shared" si="0"/>
        <v/>
      </c>
      <c r="D23" s="39" t="str">
        <f>TRIM(UPPER(INFOS!A21))</f>
        <v/>
      </c>
      <c r="E23" s="40" t="str">
        <f>TRIM(UPPER(INFOS!B21))</f>
        <v/>
      </c>
      <c r="F23" s="41"/>
      <c r="G23" s="42" t="str">
        <f t="shared" si="3"/>
        <v/>
      </c>
      <c r="H23" s="43">
        <f>VALUE(INFOS!F21)</f>
        <v>0</v>
      </c>
      <c r="I23" s="41" t="str">
        <f>TRIM(UPPER(INFOS!G21))</f>
        <v/>
      </c>
      <c r="J23" s="44"/>
      <c r="K23" s="45" t="str">
        <f>TRIM(IF(LEFT(INFOS!J21,3)="FRA","FRANCAISE",UPPER(INFOS!J21)))</f>
        <v/>
      </c>
      <c r="L23" s="41"/>
      <c r="M23" s="41"/>
      <c r="N23" s="45" t="str">
        <f>UPPER(INFOS!X21)</f>
        <v/>
      </c>
      <c r="O23" s="41"/>
      <c r="P23" s="41" t="str">
        <f>IF(OR(INFOS!W21="0",INFOS!U21=""),"",IF(INFOS!U21="concubinage","K",LEFT(INFOS!U21,1)))</f>
        <v/>
      </c>
      <c r="Q23" s="45"/>
      <c r="R23" s="41" t="str">
        <f>IF(OR(INFOS!V21=0,INFOS!V21=""),"",INFOS!V21)</f>
        <v/>
      </c>
      <c r="S23" s="46"/>
      <c r="T23" s="47">
        <f>+INFOS!N21</f>
        <v>0</v>
      </c>
      <c r="U23" s="41" t="str">
        <f>IF(OR(LEFT(INFOS!O21,3)="BIS",LEFT(INFOS!O21,3)="TER"),LEFT(INFOS!O21,1),"")</f>
        <v/>
      </c>
      <c r="V23" s="41" t="str">
        <f>TRIM(IF(U23="",UPPER(LEFT(INFOS!O21,26)),MID(INFOS!O21,5,26)))</f>
        <v/>
      </c>
      <c r="W23" s="47"/>
      <c r="X23" s="45">
        <f>+INFOS!S21</f>
        <v>0</v>
      </c>
      <c r="Y23" s="41" t="str">
        <f>TRIM(UPPER(INFOS!T21))</f>
        <v/>
      </c>
      <c r="Z23" s="47"/>
      <c r="AA23" s="47"/>
      <c r="AB23" s="48">
        <f>VALUE(CONCATENATE(0,INFOS!D21))</f>
        <v>0</v>
      </c>
      <c r="AC23" s="49" t="s">
        <v>68</v>
      </c>
      <c r="AD23" s="47"/>
      <c r="AE23" s="47"/>
      <c r="AF23" s="47"/>
      <c r="AG23" s="47"/>
      <c r="AH23" s="47"/>
      <c r="AI23" s="47"/>
      <c r="AJ23" s="47"/>
      <c r="AK23" s="16" t="s">
        <v>69</v>
      </c>
      <c r="AL23" s="50" t="s">
        <v>70</v>
      </c>
      <c r="AM23" s="50" t="s">
        <v>71</v>
      </c>
      <c r="AN23" s="50" t="s">
        <v>72</v>
      </c>
      <c r="AO23" s="51" t="str">
        <f>IF(TEXT(INFOS!K21,"0")="0","",TEXT(INFOS!K21,"0"))</f>
        <v/>
      </c>
      <c r="AP23" s="55"/>
      <c r="AQ23" s="47"/>
      <c r="AR23" s="47"/>
      <c r="AS23" s="43"/>
      <c r="AT23" s="47"/>
      <c r="AU23" s="47"/>
      <c r="AV23" s="47"/>
      <c r="AW23" s="47"/>
      <c r="AX23" s="47"/>
      <c r="AY23" s="41" t="str">
        <f>TRIM(UPPER(INFOS!H21))</f>
        <v/>
      </c>
      <c r="AZ23" s="51" t="str">
        <f>IF(TEXT(INFOS!L21,"0")="0","",TEXT(INFOS!L21,"0"))</f>
        <v/>
      </c>
      <c r="BA23" s="52"/>
      <c r="BB23" s="52"/>
      <c r="BC23" s="52"/>
      <c r="BD23" s="53" t="str">
        <f>LOWER(INFOS!E21)</f>
        <v/>
      </c>
      <c r="BE23" s="17"/>
      <c r="BG23" s="19">
        <v>43</v>
      </c>
      <c r="BH23" s="19"/>
      <c r="BI23" s="18" t="s">
        <v>73</v>
      </c>
      <c r="BM23" s="21"/>
      <c r="BN23" s="22"/>
      <c r="BP23" s="23"/>
    </row>
    <row r="24" spans="1:68" ht="15.6" x14ac:dyDescent="0.3">
      <c r="A24" s="14">
        <f t="shared" si="2"/>
        <v>11131</v>
      </c>
      <c r="C24" s="57" t="str">
        <f t="shared" si="0"/>
        <v/>
      </c>
      <c r="D24" s="39" t="str">
        <f>TRIM(UPPER(INFOS!A22))</f>
        <v/>
      </c>
      <c r="E24" s="40" t="str">
        <f>TRIM(UPPER(INFOS!B22))</f>
        <v/>
      </c>
      <c r="F24" s="41"/>
      <c r="G24" s="42" t="str">
        <f t="shared" si="3"/>
        <v/>
      </c>
      <c r="H24" s="43">
        <f>VALUE(INFOS!F22)</f>
        <v>0</v>
      </c>
      <c r="I24" s="41" t="str">
        <f>TRIM(UPPER(INFOS!G22))</f>
        <v/>
      </c>
      <c r="J24" s="44"/>
      <c r="K24" s="45" t="str">
        <f>TRIM(IF(LEFT(INFOS!J22,3)="FRA","FRANCAISE",UPPER(INFOS!J22)))</f>
        <v/>
      </c>
      <c r="L24" s="41"/>
      <c r="M24" s="41"/>
      <c r="N24" s="45" t="str">
        <f>UPPER(INFOS!X22)</f>
        <v/>
      </c>
      <c r="O24" s="41"/>
      <c r="P24" s="41" t="str">
        <f>IF(OR(INFOS!W22="0",INFOS!U22=""),"",IF(INFOS!U22="concubinage","K",LEFT(INFOS!U22,1)))</f>
        <v/>
      </c>
      <c r="Q24" s="45"/>
      <c r="R24" s="41" t="str">
        <f>IF(OR(INFOS!V22=0,INFOS!V22=""),"",INFOS!V22)</f>
        <v/>
      </c>
      <c r="S24" s="46"/>
      <c r="T24" s="47">
        <f>+INFOS!N22</f>
        <v>0</v>
      </c>
      <c r="U24" s="41" t="str">
        <f>IF(OR(LEFT(INFOS!O22,3)="BIS",LEFT(INFOS!O22,3)="TER"),LEFT(INFOS!O22,1),"")</f>
        <v/>
      </c>
      <c r="V24" s="41" t="str">
        <f>TRIM(IF(U24="",UPPER(LEFT(INFOS!O22,26)),MID(INFOS!O22,5,26)))</f>
        <v/>
      </c>
      <c r="W24" s="47"/>
      <c r="X24" s="45">
        <f>+INFOS!S22</f>
        <v>0</v>
      </c>
      <c r="Y24" s="41" t="str">
        <f>TRIM(UPPER(INFOS!T22))</f>
        <v/>
      </c>
      <c r="Z24" s="47"/>
      <c r="AA24" s="47"/>
      <c r="AB24" s="48">
        <f>VALUE(CONCATENATE(0,INFOS!D22))</f>
        <v>0</v>
      </c>
      <c r="AC24" s="49" t="s">
        <v>68</v>
      </c>
      <c r="AD24" s="47"/>
      <c r="AE24" s="47"/>
      <c r="AF24" s="47"/>
      <c r="AG24" s="47"/>
      <c r="AH24" s="47"/>
      <c r="AI24" s="47"/>
      <c r="AJ24" s="47"/>
      <c r="AK24" s="16" t="s">
        <v>69</v>
      </c>
      <c r="AL24" s="50" t="s">
        <v>70</v>
      </c>
      <c r="AM24" s="50" t="s">
        <v>71</v>
      </c>
      <c r="AN24" s="50" t="s">
        <v>72</v>
      </c>
      <c r="AO24" s="51" t="str">
        <f>IF(TEXT(INFOS!K22,"0")="0","",TEXT(INFOS!K22,"0"))</f>
        <v/>
      </c>
      <c r="AP24" s="55"/>
      <c r="AQ24" s="47"/>
      <c r="AR24" s="47"/>
      <c r="AS24" s="43"/>
      <c r="AT24" s="47"/>
      <c r="AU24" s="47"/>
      <c r="AV24" s="47"/>
      <c r="AW24" s="47"/>
      <c r="AX24" s="47"/>
      <c r="AY24" s="41" t="str">
        <f>TRIM(UPPER(INFOS!H22))</f>
        <v/>
      </c>
      <c r="AZ24" s="51" t="str">
        <f>IF(TEXT(INFOS!L22,"0")="0","",TEXT(INFOS!L22,"0"))</f>
        <v/>
      </c>
      <c r="BA24" s="52"/>
      <c r="BB24" s="52"/>
      <c r="BC24" s="52"/>
      <c r="BD24" s="53" t="str">
        <f>LOWER(INFOS!E22)</f>
        <v/>
      </c>
      <c r="BE24" s="17"/>
      <c r="BG24" s="19">
        <v>43</v>
      </c>
      <c r="BH24" s="19"/>
      <c r="BI24" s="18" t="s">
        <v>73</v>
      </c>
      <c r="BM24" s="21"/>
      <c r="BN24" s="22"/>
      <c r="BP24" s="23"/>
    </row>
    <row r="25" spans="1:68" ht="15.6" x14ac:dyDescent="0.3">
      <c r="A25" s="14">
        <f t="shared" si="2"/>
        <v>11132</v>
      </c>
      <c r="C25" s="57" t="str">
        <f t="shared" si="0"/>
        <v/>
      </c>
      <c r="D25" s="39" t="str">
        <f>TRIM(UPPER(INFOS!A23))</f>
        <v/>
      </c>
      <c r="E25" s="40" t="str">
        <f>TRIM(UPPER(INFOS!B23))</f>
        <v/>
      </c>
      <c r="F25" s="41"/>
      <c r="G25" s="42" t="str">
        <f t="shared" si="3"/>
        <v/>
      </c>
      <c r="H25" s="43">
        <f>VALUE(INFOS!F23)</f>
        <v>0</v>
      </c>
      <c r="I25" s="41" t="str">
        <f>TRIM(UPPER(INFOS!G23))</f>
        <v/>
      </c>
      <c r="J25" s="44"/>
      <c r="K25" s="45" t="str">
        <f>TRIM(IF(LEFT(INFOS!J23,3)="FRA","FRANCAISE",UPPER(INFOS!J23)))</f>
        <v/>
      </c>
      <c r="L25" s="41"/>
      <c r="M25" s="41"/>
      <c r="N25" s="45" t="str">
        <f>UPPER(INFOS!X23)</f>
        <v/>
      </c>
      <c r="O25" s="41"/>
      <c r="P25" s="41" t="str">
        <f>IF(OR(INFOS!W23="0",INFOS!U23=""),"",IF(INFOS!U23="concubinage","K",LEFT(INFOS!U23,1)))</f>
        <v/>
      </c>
      <c r="Q25" s="45"/>
      <c r="R25" s="41" t="str">
        <f>IF(OR(INFOS!V23=0,INFOS!V23=""),"",INFOS!V23)</f>
        <v/>
      </c>
      <c r="S25" s="46"/>
      <c r="T25" s="47">
        <f>+INFOS!N23</f>
        <v>0</v>
      </c>
      <c r="U25" s="41" t="str">
        <f>IF(OR(LEFT(INFOS!O23,3)="BIS",LEFT(INFOS!O23,3)="TER"),LEFT(INFOS!O23,1),"")</f>
        <v/>
      </c>
      <c r="V25" s="41" t="str">
        <f>TRIM(IF(U25="",UPPER(LEFT(INFOS!O23,26)),MID(INFOS!O23,5,26)))</f>
        <v/>
      </c>
      <c r="W25" s="47"/>
      <c r="X25" s="45">
        <f>+INFOS!S23</f>
        <v>0</v>
      </c>
      <c r="Y25" s="41" t="str">
        <f>TRIM(UPPER(INFOS!T23))</f>
        <v/>
      </c>
      <c r="Z25" s="47"/>
      <c r="AA25" s="47"/>
      <c r="AB25" s="48">
        <f>VALUE(CONCATENATE(0,INFOS!D23))</f>
        <v>0</v>
      </c>
      <c r="AC25" s="49" t="s">
        <v>68</v>
      </c>
      <c r="AD25" s="47"/>
      <c r="AE25" s="47"/>
      <c r="AF25" s="47"/>
      <c r="AG25" s="47"/>
      <c r="AH25" s="47"/>
      <c r="AI25" s="47"/>
      <c r="AJ25" s="47"/>
      <c r="AK25" s="16" t="s">
        <v>69</v>
      </c>
      <c r="AL25" s="50" t="s">
        <v>70</v>
      </c>
      <c r="AM25" s="50" t="s">
        <v>71</v>
      </c>
      <c r="AN25" s="50" t="s">
        <v>72</v>
      </c>
      <c r="AO25" s="51" t="str">
        <f>IF(TEXT(INFOS!K23,"0")="0","",TEXT(INFOS!K23,"0"))</f>
        <v/>
      </c>
      <c r="AP25" s="55"/>
      <c r="AQ25" s="47"/>
      <c r="AR25" s="47"/>
      <c r="AS25" s="43"/>
      <c r="AT25" s="47"/>
      <c r="AU25" s="47"/>
      <c r="AV25" s="47"/>
      <c r="AW25" s="47"/>
      <c r="AX25" s="47"/>
      <c r="AY25" s="41" t="str">
        <f>TRIM(UPPER(INFOS!H23))</f>
        <v/>
      </c>
      <c r="AZ25" s="51" t="str">
        <f>IF(TEXT(INFOS!L23,"0")="0","",TEXT(INFOS!L23,"0"))</f>
        <v/>
      </c>
      <c r="BA25" s="52"/>
      <c r="BB25" s="52"/>
      <c r="BC25" s="52"/>
      <c r="BD25" s="53" t="str">
        <f>LOWER(INFOS!E23)</f>
        <v/>
      </c>
      <c r="BE25" s="17"/>
      <c r="BG25" s="19">
        <v>43</v>
      </c>
      <c r="BH25" s="19"/>
      <c r="BI25" s="18" t="s">
        <v>73</v>
      </c>
      <c r="BM25" s="21"/>
      <c r="BN25" s="22"/>
      <c r="BP25" s="23"/>
    </row>
    <row r="26" spans="1:68" ht="15.6" x14ac:dyDescent="0.3">
      <c r="A26" s="14">
        <f t="shared" si="2"/>
        <v>11133</v>
      </c>
      <c r="B26" s="24"/>
      <c r="C26" s="57" t="str">
        <f t="shared" si="0"/>
        <v/>
      </c>
      <c r="D26" s="39" t="str">
        <f>TRIM(UPPER(INFOS!A24))</f>
        <v/>
      </c>
      <c r="E26" s="40" t="str">
        <f>TRIM(UPPER(INFOS!B24))</f>
        <v/>
      </c>
      <c r="F26" s="41"/>
      <c r="G26" s="42" t="str">
        <f t="shared" si="3"/>
        <v/>
      </c>
      <c r="H26" s="43">
        <f>VALUE(INFOS!F24)</f>
        <v>0</v>
      </c>
      <c r="I26" s="41" t="str">
        <f>TRIM(UPPER(INFOS!G24))</f>
        <v/>
      </c>
      <c r="J26" s="44"/>
      <c r="K26" s="45" t="str">
        <f>TRIM(IF(LEFT(INFOS!J24,3)="FRA","FRANCAISE",UPPER(INFOS!J24)))</f>
        <v/>
      </c>
      <c r="L26" s="41"/>
      <c r="M26" s="41"/>
      <c r="N26" s="45" t="str">
        <f>UPPER(INFOS!X24)</f>
        <v/>
      </c>
      <c r="O26" s="41"/>
      <c r="P26" s="41" t="str">
        <f>IF(OR(INFOS!W24="0",INFOS!U24=""),"",IF(INFOS!U24="concubinage","K",LEFT(INFOS!U24,1)))</f>
        <v/>
      </c>
      <c r="Q26" s="45"/>
      <c r="R26" s="41" t="str">
        <f>IF(OR(INFOS!V24=0,INFOS!V24=""),"",INFOS!V24)</f>
        <v/>
      </c>
      <c r="S26" s="46"/>
      <c r="T26" s="47">
        <f>+INFOS!N24</f>
        <v>0</v>
      </c>
      <c r="U26" s="41" t="str">
        <f>IF(OR(LEFT(INFOS!O24,3)="BIS",LEFT(INFOS!O24,3)="TER"),LEFT(INFOS!O24,1),"")</f>
        <v/>
      </c>
      <c r="V26" s="41" t="str">
        <f>TRIM(IF(U26="",UPPER(LEFT(INFOS!O24,26)),MID(INFOS!O24,5,26)))</f>
        <v/>
      </c>
      <c r="W26" s="47"/>
      <c r="X26" s="45">
        <f>+INFOS!S24</f>
        <v>0</v>
      </c>
      <c r="Y26" s="41" t="str">
        <f>TRIM(UPPER(INFOS!T24))</f>
        <v/>
      </c>
      <c r="Z26" s="47"/>
      <c r="AA26" s="47"/>
      <c r="AB26" s="48">
        <f>VALUE(CONCATENATE(0,INFOS!D24))</f>
        <v>0</v>
      </c>
      <c r="AC26" s="49" t="s">
        <v>68</v>
      </c>
      <c r="AD26" s="47"/>
      <c r="AE26" s="47"/>
      <c r="AF26" s="47"/>
      <c r="AG26" s="47"/>
      <c r="AH26" s="47"/>
      <c r="AI26" s="47"/>
      <c r="AJ26" s="47"/>
      <c r="AK26" s="16" t="s">
        <v>69</v>
      </c>
      <c r="AL26" s="50" t="s">
        <v>70</v>
      </c>
      <c r="AM26" s="50" t="s">
        <v>71</v>
      </c>
      <c r="AN26" s="50" t="s">
        <v>72</v>
      </c>
      <c r="AO26" s="51" t="str">
        <f>IF(TEXT(INFOS!K24,"0")="0","",TEXT(INFOS!K24,"0"))</f>
        <v/>
      </c>
      <c r="AP26" s="55"/>
      <c r="AQ26" s="47"/>
      <c r="AR26" s="47"/>
      <c r="AS26" s="43"/>
      <c r="AT26" s="47"/>
      <c r="AU26" s="47"/>
      <c r="AV26" s="47"/>
      <c r="AW26" s="47"/>
      <c r="AX26" s="47"/>
      <c r="AY26" s="41" t="str">
        <f>TRIM(UPPER(INFOS!H24))</f>
        <v/>
      </c>
      <c r="AZ26" s="51" t="str">
        <f>IF(TEXT(INFOS!L24,"0")="0","",TEXT(INFOS!L24,"0"))</f>
        <v/>
      </c>
      <c r="BA26" s="52"/>
      <c r="BB26" s="52"/>
      <c r="BC26" s="52"/>
      <c r="BD26" s="53" t="str">
        <f>LOWER(INFOS!E24)</f>
        <v/>
      </c>
      <c r="BE26" s="17"/>
      <c r="BG26" s="19">
        <v>43</v>
      </c>
      <c r="BH26" s="19"/>
      <c r="BI26" s="18" t="s">
        <v>73</v>
      </c>
      <c r="BM26" s="21"/>
      <c r="BN26" s="22"/>
      <c r="BP26" s="23"/>
    </row>
    <row r="27" spans="1:68" ht="15.6" x14ac:dyDescent="0.3">
      <c r="A27" s="14">
        <f t="shared" si="2"/>
        <v>11134</v>
      </c>
      <c r="B27" s="24"/>
      <c r="C27" s="57" t="str">
        <f t="shared" si="0"/>
        <v/>
      </c>
      <c r="D27" s="39" t="str">
        <f>TRIM(UPPER(INFOS!A25))</f>
        <v/>
      </c>
      <c r="E27" s="40" t="str">
        <f>TRIM(UPPER(INFOS!B25))</f>
        <v/>
      </c>
      <c r="F27" s="41"/>
      <c r="G27" s="42" t="str">
        <f t="shared" si="3"/>
        <v/>
      </c>
      <c r="H27" s="43">
        <f>VALUE(INFOS!F25)</f>
        <v>0</v>
      </c>
      <c r="I27" s="41" t="str">
        <f>TRIM(UPPER(INFOS!G25))</f>
        <v/>
      </c>
      <c r="J27" s="44"/>
      <c r="K27" s="45" t="str">
        <f>TRIM(IF(LEFT(INFOS!J25,3)="FRA","FRANCAISE",UPPER(INFOS!J25)))</f>
        <v/>
      </c>
      <c r="L27" s="41"/>
      <c r="M27" s="41"/>
      <c r="N27" s="45" t="str">
        <f>UPPER(INFOS!X25)</f>
        <v/>
      </c>
      <c r="O27" s="41"/>
      <c r="P27" s="41" t="str">
        <f>IF(OR(INFOS!W25="0",INFOS!U25=""),"",IF(INFOS!U25="concubinage","K",LEFT(INFOS!U25,1)))</f>
        <v/>
      </c>
      <c r="Q27" s="45"/>
      <c r="R27" s="41" t="str">
        <f>IF(OR(INFOS!V25=0,INFOS!V25=""),"",INFOS!V25)</f>
        <v/>
      </c>
      <c r="S27" s="46"/>
      <c r="T27" s="47">
        <f>+INFOS!N25</f>
        <v>0</v>
      </c>
      <c r="U27" s="41" t="str">
        <f>IF(OR(LEFT(INFOS!O25,3)="BIS",LEFT(INFOS!O25,3)="TER"),LEFT(INFOS!O25,1),"")</f>
        <v/>
      </c>
      <c r="V27" s="41" t="str">
        <f>TRIM(IF(U27="",UPPER(LEFT(INFOS!O25,26)),MID(INFOS!O25,5,26)))</f>
        <v/>
      </c>
      <c r="W27" s="47"/>
      <c r="X27" s="45">
        <f>+INFOS!S25</f>
        <v>0</v>
      </c>
      <c r="Y27" s="41" t="str">
        <f>TRIM(UPPER(INFOS!T25))</f>
        <v/>
      </c>
      <c r="Z27" s="47"/>
      <c r="AA27" s="47"/>
      <c r="AB27" s="48">
        <f>VALUE(CONCATENATE(0,INFOS!D25))</f>
        <v>0</v>
      </c>
      <c r="AC27" s="49" t="s">
        <v>68</v>
      </c>
      <c r="AD27" s="47"/>
      <c r="AE27" s="47"/>
      <c r="AF27" s="47"/>
      <c r="AG27" s="47"/>
      <c r="AH27" s="47"/>
      <c r="AI27" s="47"/>
      <c r="AJ27" s="47"/>
      <c r="AK27" s="16" t="s">
        <v>69</v>
      </c>
      <c r="AL27" s="50" t="s">
        <v>70</v>
      </c>
      <c r="AM27" s="50" t="s">
        <v>71</v>
      </c>
      <c r="AN27" s="50" t="s">
        <v>72</v>
      </c>
      <c r="AO27" s="51" t="str">
        <f>IF(TEXT(INFOS!K25,"0")="0","",TEXT(INFOS!K25,"0"))</f>
        <v/>
      </c>
      <c r="AP27" s="55"/>
      <c r="AQ27" s="47"/>
      <c r="AR27" s="47"/>
      <c r="AS27" s="43"/>
      <c r="AT27" s="47"/>
      <c r="AU27" s="47"/>
      <c r="AV27" s="47"/>
      <c r="AW27" s="47"/>
      <c r="AX27" s="47"/>
      <c r="AY27" s="41" t="str">
        <f>TRIM(UPPER(INFOS!H25))</f>
        <v/>
      </c>
      <c r="AZ27" s="51" t="str">
        <f>IF(TEXT(INFOS!L25,"0")="0","",TEXT(INFOS!L25,"0"))</f>
        <v/>
      </c>
      <c r="BA27" s="52"/>
      <c r="BB27" s="52"/>
      <c r="BC27" s="52"/>
      <c r="BD27" s="53" t="str">
        <f>LOWER(INFOS!E25)</f>
        <v/>
      </c>
      <c r="BE27" s="17"/>
      <c r="BG27" s="19">
        <v>43</v>
      </c>
      <c r="BH27" s="19"/>
      <c r="BI27" s="18" t="s">
        <v>73</v>
      </c>
      <c r="BM27" s="21"/>
      <c r="BN27" s="22"/>
      <c r="BP27" s="23"/>
    </row>
    <row r="28" spans="1:68" ht="15.6" x14ac:dyDescent="0.3">
      <c r="A28" s="14">
        <f t="shared" si="2"/>
        <v>11135</v>
      </c>
      <c r="B28" s="24"/>
      <c r="C28" s="57" t="str">
        <f t="shared" si="0"/>
        <v/>
      </c>
      <c r="D28" s="39" t="str">
        <f>TRIM(UPPER(INFOS!A26))</f>
        <v/>
      </c>
      <c r="E28" s="40" t="str">
        <f>TRIM(UPPER(INFOS!B26))</f>
        <v/>
      </c>
      <c r="F28" s="41"/>
      <c r="G28" s="42" t="str">
        <f t="shared" si="3"/>
        <v/>
      </c>
      <c r="H28" s="43">
        <f>VALUE(INFOS!F26)</f>
        <v>0</v>
      </c>
      <c r="I28" s="41" t="str">
        <f>TRIM(UPPER(INFOS!G26))</f>
        <v/>
      </c>
      <c r="J28" s="44"/>
      <c r="K28" s="45" t="str">
        <f>TRIM(IF(LEFT(INFOS!J26,3)="FRA","FRANCAISE",UPPER(INFOS!J26)))</f>
        <v/>
      </c>
      <c r="L28" s="41"/>
      <c r="M28" s="41"/>
      <c r="N28" s="45" t="str">
        <f>UPPER(INFOS!X26)</f>
        <v/>
      </c>
      <c r="O28" s="41"/>
      <c r="P28" s="41" t="str">
        <f>IF(OR(INFOS!W26="0",INFOS!U26=""),"",IF(INFOS!U26="concubinage","K",LEFT(INFOS!U26,1)))</f>
        <v/>
      </c>
      <c r="Q28" s="45"/>
      <c r="R28" s="41" t="str">
        <f>IF(OR(INFOS!V26=0,INFOS!V26=""),"",INFOS!V26)</f>
        <v/>
      </c>
      <c r="S28" s="46"/>
      <c r="T28" s="47">
        <f>+INFOS!N26</f>
        <v>0</v>
      </c>
      <c r="U28" s="41" t="str">
        <f>IF(OR(LEFT(INFOS!O26,3)="BIS",LEFT(INFOS!O26,3)="TER"),LEFT(INFOS!O26,1),"")</f>
        <v/>
      </c>
      <c r="V28" s="41" t="str">
        <f>TRIM(IF(U28="",UPPER(LEFT(INFOS!O26,26)),MID(INFOS!O26,5,26)))</f>
        <v/>
      </c>
      <c r="W28" s="47"/>
      <c r="X28" s="45">
        <f>+INFOS!S26</f>
        <v>0</v>
      </c>
      <c r="Y28" s="41" t="str">
        <f>TRIM(UPPER(INFOS!T26))</f>
        <v/>
      </c>
      <c r="Z28" s="47"/>
      <c r="AA28" s="47"/>
      <c r="AB28" s="48">
        <f>VALUE(CONCATENATE(0,INFOS!D26))</f>
        <v>0</v>
      </c>
      <c r="AC28" s="49" t="s">
        <v>68</v>
      </c>
      <c r="AD28" s="47"/>
      <c r="AE28" s="47"/>
      <c r="AF28" s="47"/>
      <c r="AG28" s="47"/>
      <c r="AH28" s="47"/>
      <c r="AI28" s="47"/>
      <c r="AJ28" s="47"/>
      <c r="AK28" s="16" t="s">
        <v>69</v>
      </c>
      <c r="AL28" s="50" t="s">
        <v>70</v>
      </c>
      <c r="AM28" s="50" t="s">
        <v>71</v>
      </c>
      <c r="AN28" s="50" t="s">
        <v>72</v>
      </c>
      <c r="AO28" s="51" t="str">
        <f>IF(TEXT(INFOS!K26,"0")="0","",TEXT(INFOS!K26,"0"))</f>
        <v/>
      </c>
      <c r="AP28" s="55"/>
      <c r="AQ28" s="47"/>
      <c r="AR28" s="47"/>
      <c r="AS28" s="43"/>
      <c r="AT28" s="47"/>
      <c r="AU28" s="47"/>
      <c r="AV28" s="47"/>
      <c r="AW28" s="47"/>
      <c r="AX28" s="47"/>
      <c r="AY28" s="41" t="str">
        <f>TRIM(UPPER(INFOS!H26))</f>
        <v/>
      </c>
      <c r="AZ28" s="51" t="str">
        <f>IF(TEXT(INFOS!L26,"0")="0","",TEXT(INFOS!L26,"0"))</f>
        <v/>
      </c>
      <c r="BA28" s="52"/>
      <c r="BB28" s="52"/>
      <c r="BC28" s="52"/>
      <c r="BD28" s="53" t="str">
        <f>LOWER(INFOS!E26)</f>
        <v/>
      </c>
      <c r="BE28" s="17"/>
      <c r="BG28" s="19">
        <v>43</v>
      </c>
      <c r="BH28" s="19"/>
      <c r="BI28" s="18" t="s">
        <v>73</v>
      </c>
      <c r="BM28" s="21"/>
      <c r="BN28" s="22"/>
      <c r="BP28" s="23"/>
    </row>
    <row r="29" spans="1:68" ht="15.6" x14ac:dyDescent="0.3">
      <c r="A29" s="14">
        <f t="shared" si="2"/>
        <v>11136</v>
      </c>
      <c r="B29" s="24"/>
      <c r="C29" s="57" t="str">
        <f t="shared" si="0"/>
        <v/>
      </c>
      <c r="D29" s="39" t="str">
        <f>TRIM(UPPER(INFOS!A27))</f>
        <v/>
      </c>
      <c r="E29" s="40" t="str">
        <f>TRIM(UPPER(INFOS!B27))</f>
        <v/>
      </c>
      <c r="F29" s="41"/>
      <c r="G29" s="42" t="str">
        <f t="shared" si="3"/>
        <v/>
      </c>
      <c r="H29" s="43">
        <f>VALUE(INFOS!F27)</f>
        <v>0</v>
      </c>
      <c r="I29" s="41" t="str">
        <f>TRIM(UPPER(INFOS!G27))</f>
        <v/>
      </c>
      <c r="J29" s="44"/>
      <c r="K29" s="45" t="str">
        <f>TRIM(IF(LEFT(INFOS!J27,3)="FRA","FRANCAISE",UPPER(INFOS!J27)))</f>
        <v/>
      </c>
      <c r="L29" s="41"/>
      <c r="M29" s="41"/>
      <c r="N29" s="45" t="str">
        <f>UPPER(INFOS!X27)</f>
        <v/>
      </c>
      <c r="O29" s="41"/>
      <c r="P29" s="41" t="str">
        <f>IF(OR(INFOS!W27="0",INFOS!U27=""),"",IF(INFOS!U27="concubinage","K",LEFT(INFOS!U27,1)))</f>
        <v/>
      </c>
      <c r="Q29" s="45"/>
      <c r="R29" s="41" t="str">
        <f>IF(OR(INFOS!V27=0,INFOS!V27=""),"",INFOS!V27)</f>
        <v/>
      </c>
      <c r="S29" s="46"/>
      <c r="T29" s="47">
        <f>+INFOS!N27</f>
        <v>0</v>
      </c>
      <c r="U29" s="41" t="str">
        <f>IF(OR(LEFT(INFOS!O27,3)="BIS",LEFT(INFOS!O27,3)="TER"),LEFT(INFOS!O27,1),"")</f>
        <v/>
      </c>
      <c r="V29" s="41" t="str">
        <f>TRIM(IF(U29="",UPPER(LEFT(INFOS!O27,26)),MID(INFOS!O27,5,26)))</f>
        <v/>
      </c>
      <c r="W29" s="47"/>
      <c r="X29" s="45">
        <f>+INFOS!S27</f>
        <v>0</v>
      </c>
      <c r="Y29" s="41" t="str">
        <f>TRIM(UPPER(INFOS!T27))</f>
        <v/>
      </c>
      <c r="Z29" s="47"/>
      <c r="AA29" s="47"/>
      <c r="AB29" s="48">
        <f>VALUE(CONCATENATE(0,INFOS!D27))</f>
        <v>0</v>
      </c>
      <c r="AC29" s="49" t="s">
        <v>68</v>
      </c>
      <c r="AD29" s="47"/>
      <c r="AE29" s="47"/>
      <c r="AF29" s="47"/>
      <c r="AG29" s="47"/>
      <c r="AH29" s="47"/>
      <c r="AI29" s="47"/>
      <c r="AJ29" s="47"/>
      <c r="AK29" s="16" t="s">
        <v>69</v>
      </c>
      <c r="AL29" s="50" t="s">
        <v>70</v>
      </c>
      <c r="AM29" s="50" t="s">
        <v>71</v>
      </c>
      <c r="AN29" s="50" t="s">
        <v>72</v>
      </c>
      <c r="AO29" s="51" t="str">
        <f>IF(TEXT(INFOS!K27,"0")="0","",TEXT(INFOS!K27,"0"))</f>
        <v/>
      </c>
      <c r="AP29" s="55"/>
      <c r="AQ29" s="47"/>
      <c r="AR29" s="47"/>
      <c r="AS29" s="43"/>
      <c r="AT29" s="47"/>
      <c r="AU29" s="47"/>
      <c r="AV29" s="47"/>
      <c r="AW29" s="47"/>
      <c r="AX29" s="47"/>
      <c r="AY29" s="41" t="str">
        <f>TRIM(UPPER(INFOS!H27))</f>
        <v/>
      </c>
      <c r="AZ29" s="51" t="str">
        <f>IF(TEXT(INFOS!L27,"0")="0","",TEXT(INFOS!L27,"0"))</f>
        <v/>
      </c>
      <c r="BA29" s="52"/>
      <c r="BB29" s="52"/>
      <c r="BC29" s="52"/>
      <c r="BD29" s="53" t="str">
        <f>LOWER(INFOS!E27)</f>
        <v/>
      </c>
      <c r="BE29" s="17"/>
      <c r="BG29" s="19">
        <v>43</v>
      </c>
      <c r="BH29" s="19"/>
      <c r="BI29" s="18" t="s">
        <v>73</v>
      </c>
      <c r="BM29" s="21"/>
      <c r="BN29" s="22"/>
      <c r="BP29" s="23"/>
    </row>
    <row r="30" spans="1:68" ht="15.6" x14ac:dyDescent="0.3">
      <c r="A30" s="14">
        <f t="shared" si="2"/>
        <v>11137</v>
      </c>
      <c r="B30" s="24"/>
      <c r="C30" s="57" t="str">
        <f t="shared" si="0"/>
        <v/>
      </c>
      <c r="D30" s="39" t="str">
        <f>TRIM(UPPER(INFOS!A28))</f>
        <v/>
      </c>
      <c r="E30" s="40" t="str">
        <f>TRIM(UPPER(INFOS!B28))</f>
        <v/>
      </c>
      <c r="F30" s="41"/>
      <c r="G30" s="42" t="str">
        <f t="shared" si="3"/>
        <v/>
      </c>
      <c r="H30" s="43">
        <f>VALUE(INFOS!F28)</f>
        <v>0</v>
      </c>
      <c r="I30" s="41" t="str">
        <f>TRIM(UPPER(INFOS!G28))</f>
        <v/>
      </c>
      <c r="J30" s="44"/>
      <c r="K30" s="45" t="str">
        <f>TRIM(IF(LEFT(INFOS!J28,3)="FRA","FRANCAISE",UPPER(INFOS!J28)))</f>
        <v/>
      </c>
      <c r="L30" s="41"/>
      <c r="M30" s="41"/>
      <c r="N30" s="45" t="str">
        <f>UPPER(INFOS!X28)</f>
        <v/>
      </c>
      <c r="O30" s="41"/>
      <c r="P30" s="41" t="str">
        <f>IF(OR(INFOS!W28="0",INFOS!U28=""),"",IF(INFOS!U28="concubinage","K",LEFT(INFOS!U28,1)))</f>
        <v/>
      </c>
      <c r="Q30" s="45" t="str">
        <f>UPPER(INFOS!V28)</f>
        <v/>
      </c>
      <c r="R30" s="41" t="str">
        <f>IF(OR(INFOS!V28=0,INFOS!V28=""),"",INFOS!V28)</f>
        <v/>
      </c>
      <c r="S30" s="46"/>
      <c r="T30" s="47">
        <f>+INFOS!N28</f>
        <v>0</v>
      </c>
      <c r="U30" s="41" t="str">
        <f>IF(OR(LEFT(INFOS!O28,3)="BIS",LEFT(INFOS!O28,3)="TER"),LEFT(INFOS!O28,1),"")</f>
        <v/>
      </c>
      <c r="V30" s="41" t="str">
        <f>TRIM(IF(U30="",UPPER(LEFT(INFOS!O28,26)),MID(INFOS!O28,5,26)))</f>
        <v/>
      </c>
      <c r="W30" s="47"/>
      <c r="X30" s="45">
        <f>+INFOS!S28</f>
        <v>0</v>
      </c>
      <c r="Y30" s="41" t="str">
        <f>TRIM(UPPER(INFOS!T28))</f>
        <v/>
      </c>
      <c r="Z30" s="47"/>
      <c r="AA30" s="47"/>
      <c r="AB30" s="48">
        <f>VALUE(CONCATENATE(0,INFOS!D28))</f>
        <v>0</v>
      </c>
      <c r="AC30" s="49" t="s">
        <v>68</v>
      </c>
      <c r="AD30" s="47"/>
      <c r="AE30" s="47"/>
      <c r="AF30" s="47"/>
      <c r="AG30" s="47"/>
      <c r="AH30" s="47"/>
      <c r="AI30" s="47"/>
      <c r="AJ30" s="47"/>
      <c r="AK30" s="16" t="s">
        <v>69</v>
      </c>
      <c r="AL30" s="50" t="s">
        <v>70</v>
      </c>
      <c r="AM30" s="50" t="s">
        <v>71</v>
      </c>
      <c r="AN30" s="50" t="s">
        <v>72</v>
      </c>
      <c r="AO30" s="51" t="str">
        <f>IF(TEXT(INFOS!K28,"0")="0","",TEXT(INFOS!K28,"0"))</f>
        <v/>
      </c>
      <c r="AP30" s="55"/>
      <c r="AQ30" s="47"/>
      <c r="AR30" s="47"/>
      <c r="AS30" s="43"/>
      <c r="AT30" s="47"/>
      <c r="AU30" s="47"/>
      <c r="AV30" s="47"/>
      <c r="AW30" s="47"/>
      <c r="AX30" s="47"/>
      <c r="AY30" s="41" t="str">
        <f>TRIM(UPPER(INFOS!H28))</f>
        <v/>
      </c>
      <c r="AZ30" s="51" t="str">
        <f>IF(TEXT(INFOS!L28,"0")="0","",TEXT(INFOS!L28,"0"))</f>
        <v/>
      </c>
      <c r="BA30" s="52"/>
      <c r="BB30" s="52"/>
      <c r="BC30" s="52"/>
      <c r="BD30" s="53" t="str">
        <f>LOWER(INFOS!E28)</f>
        <v/>
      </c>
      <c r="BE30" s="17"/>
      <c r="BG30" s="19">
        <v>43</v>
      </c>
      <c r="BH30" s="19"/>
      <c r="BI30" s="18" t="s">
        <v>73</v>
      </c>
      <c r="BM30" s="21"/>
      <c r="BN30" s="22"/>
      <c r="BP30" s="23"/>
    </row>
    <row r="31" spans="1:68" ht="15.6" x14ac:dyDescent="0.3">
      <c r="A31" s="14">
        <f t="shared" si="2"/>
        <v>11138</v>
      </c>
      <c r="C31" s="57" t="str">
        <f t="shared" si="0"/>
        <v/>
      </c>
      <c r="D31" s="39" t="str">
        <f>TRIM(UPPER(INFOS!A29))</f>
        <v/>
      </c>
      <c r="E31" s="40" t="str">
        <f>TRIM(UPPER(INFOS!B29))</f>
        <v/>
      </c>
      <c r="F31" s="41"/>
      <c r="G31" s="42" t="str">
        <f t="shared" si="3"/>
        <v/>
      </c>
      <c r="H31" s="43">
        <f>VALUE(INFOS!F29)</f>
        <v>0</v>
      </c>
      <c r="I31" s="41" t="str">
        <f>TRIM(UPPER(INFOS!G29))</f>
        <v/>
      </c>
      <c r="J31" s="44"/>
      <c r="K31" s="45" t="str">
        <f>TRIM(IF(LEFT(INFOS!J29,3)="FRA","FRANCAISE",UPPER(INFOS!J29)))</f>
        <v/>
      </c>
      <c r="L31" s="41"/>
      <c r="M31" s="41"/>
      <c r="N31" s="45" t="str">
        <f>UPPER(INFOS!X29)</f>
        <v/>
      </c>
      <c r="O31" s="41"/>
      <c r="P31" s="41" t="str">
        <f>IF(OR(INFOS!W29="0",INFOS!U29=""),"",IF(INFOS!U29="concubinage","K",LEFT(INFOS!U29,1)))</f>
        <v/>
      </c>
      <c r="Q31" s="45" t="str">
        <f>UPPER(INFOS!V29)</f>
        <v/>
      </c>
      <c r="R31" s="41" t="str">
        <f>IF(OR(INFOS!V29=0,INFOS!V29=""),"",INFOS!V29)</f>
        <v/>
      </c>
      <c r="S31" s="46"/>
      <c r="T31" s="47">
        <f>+INFOS!N29</f>
        <v>0</v>
      </c>
      <c r="U31" s="41" t="str">
        <f>IF(OR(LEFT(INFOS!O29,3)="BIS",LEFT(INFOS!O29,3)="TER"),LEFT(INFOS!O29,1),"")</f>
        <v/>
      </c>
      <c r="V31" s="41" t="str">
        <f>TRIM(IF(U31="",UPPER(LEFT(INFOS!O29,26)),MID(INFOS!O29,5,26)))</f>
        <v/>
      </c>
      <c r="W31" s="47"/>
      <c r="X31" s="45">
        <f>+INFOS!S29</f>
        <v>0</v>
      </c>
      <c r="Y31" s="41" t="str">
        <f>TRIM(UPPER(INFOS!T29))</f>
        <v/>
      </c>
      <c r="Z31" s="47"/>
      <c r="AA31" s="47"/>
      <c r="AB31" s="48">
        <f>VALUE(CONCATENATE(0,INFOS!D29))</f>
        <v>0</v>
      </c>
      <c r="AC31" s="49" t="s">
        <v>68</v>
      </c>
      <c r="AD31" s="47"/>
      <c r="AE31" s="47"/>
      <c r="AF31" s="47"/>
      <c r="AG31" s="47"/>
      <c r="AH31" s="47"/>
      <c r="AI31" s="47"/>
      <c r="AJ31" s="47"/>
      <c r="AK31" s="16" t="s">
        <v>69</v>
      </c>
      <c r="AL31" s="50" t="s">
        <v>70</v>
      </c>
      <c r="AM31" s="50" t="s">
        <v>71</v>
      </c>
      <c r="AN31" s="50" t="s">
        <v>72</v>
      </c>
      <c r="AO31" s="51" t="str">
        <f>IF(TEXT(INFOS!K29,"0")="0","",TEXT(INFOS!K29,"0"))</f>
        <v/>
      </c>
      <c r="AP31" s="55"/>
      <c r="AQ31" s="47"/>
      <c r="AR31" s="47"/>
      <c r="AS31" s="43"/>
      <c r="AT31" s="47"/>
      <c r="AU31" s="47"/>
      <c r="AV31" s="47"/>
      <c r="AW31" s="47"/>
      <c r="AX31" s="47"/>
      <c r="AY31" s="41" t="str">
        <f>TRIM(UPPER(INFOS!H29))</f>
        <v/>
      </c>
      <c r="AZ31" s="51" t="str">
        <f>IF(TEXT(INFOS!L29,"0")="0","",TEXT(INFOS!L29,"0"))</f>
        <v/>
      </c>
      <c r="BA31" s="52"/>
      <c r="BB31" s="52"/>
      <c r="BC31" s="52"/>
      <c r="BD31" s="53" t="str">
        <f>LOWER(INFOS!E29)</f>
        <v/>
      </c>
      <c r="BE31" s="17"/>
      <c r="BG31" s="19">
        <v>43</v>
      </c>
      <c r="BH31" s="19"/>
      <c r="BI31" s="18" t="s">
        <v>73</v>
      </c>
      <c r="BM31" s="21"/>
      <c r="BN31" s="22"/>
      <c r="BP31" s="23"/>
    </row>
    <row r="32" spans="1:68" ht="15.6" x14ac:dyDescent="0.3">
      <c r="A32" s="14">
        <f t="shared" si="2"/>
        <v>11139</v>
      </c>
      <c r="C32" s="57" t="str">
        <f t="shared" si="0"/>
        <v/>
      </c>
      <c r="D32" s="39" t="str">
        <f>TRIM(UPPER(INFOS!A30))</f>
        <v/>
      </c>
      <c r="E32" s="40" t="str">
        <f>TRIM(UPPER(INFOS!B30))</f>
        <v/>
      </c>
      <c r="F32" s="41"/>
      <c r="G32" s="42" t="str">
        <f t="shared" si="3"/>
        <v/>
      </c>
      <c r="H32" s="43">
        <f>VALUE(INFOS!F30)</f>
        <v>0</v>
      </c>
      <c r="I32" s="41" t="str">
        <f>TRIM(UPPER(INFOS!G30))</f>
        <v/>
      </c>
      <c r="J32" s="44"/>
      <c r="K32" s="45" t="str">
        <f>TRIM(IF(LEFT(INFOS!J30,3)="FRA","FRANCAISE",UPPER(INFOS!J30)))</f>
        <v/>
      </c>
      <c r="L32" s="41"/>
      <c r="M32" s="41"/>
      <c r="N32" s="45" t="str">
        <f>UPPER(INFOS!X30)</f>
        <v/>
      </c>
      <c r="O32" s="41"/>
      <c r="P32" s="41" t="str">
        <f>IF(OR(INFOS!W30="0",INFOS!U30=""),"",IF(INFOS!U30="concubinage","K",LEFT(INFOS!U30,1)))</f>
        <v/>
      </c>
      <c r="Q32" s="45" t="str">
        <f>UPPER(INFOS!V30)</f>
        <v/>
      </c>
      <c r="R32" s="41" t="str">
        <f>IF(OR(INFOS!V30=0,INFOS!V30=""),"",INFOS!V30)</f>
        <v/>
      </c>
      <c r="S32" s="46"/>
      <c r="T32" s="47">
        <f>+INFOS!N30</f>
        <v>0</v>
      </c>
      <c r="U32" s="41" t="str">
        <f>IF(OR(LEFT(INFOS!O30,3)="BIS",LEFT(INFOS!O30,3)="TER"),LEFT(INFOS!O30,1),"")</f>
        <v/>
      </c>
      <c r="V32" s="41" t="str">
        <f>TRIM(IF(U32="",UPPER(LEFT(INFOS!O30,26)),MID(INFOS!O30,5,26)))</f>
        <v/>
      </c>
      <c r="W32" s="47"/>
      <c r="X32" s="45">
        <f>+INFOS!S30</f>
        <v>0</v>
      </c>
      <c r="Y32" s="41" t="str">
        <f>TRIM(UPPER(INFOS!T30))</f>
        <v/>
      </c>
      <c r="Z32" s="47"/>
      <c r="AA32" s="47"/>
      <c r="AB32" s="48">
        <f>VALUE(CONCATENATE(0,INFOS!D30))</f>
        <v>0</v>
      </c>
      <c r="AC32" s="49" t="s">
        <v>68</v>
      </c>
      <c r="AD32" s="47"/>
      <c r="AE32" s="47"/>
      <c r="AF32" s="47"/>
      <c r="AG32" s="47"/>
      <c r="AH32" s="47"/>
      <c r="AI32" s="47"/>
      <c r="AJ32" s="47"/>
      <c r="AK32" s="16" t="s">
        <v>69</v>
      </c>
      <c r="AL32" s="50" t="s">
        <v>70</v>
      </c>
      <c r="AM32" s="50" t="s">
        <v>71</v>
      </c>
      <c r="AN32" s="50" t="s">
        <v>72</v>
      </c>
      <c r="AO32" s="51" t="str">
        <f>IF(TEXT(INFOS!K30,"0")="0","",TEXT(INFOS!K30,"0"))</f>
        <v/>
      </c>
      <c r="AP32" s="55"/>
      <c r="AQ32" s="47"/>
      <c r="AR32" s="47"/>
      <c r="AS32" s="43"/>
      <c r="AT32" s="47"/>
      <c r="AU32" s="47"/>
      <c r="AV32" s="47"/>
      <c r="AW32" s="47"/>
      <c r="AX32" s="47"/>
      <c r="AY32" s="41" t="str">
        <f>TRIM(UPPER(INFOS!H30))</f>
        <v/>
      </c>
      <c r="AZ32" s="51" t="str">
        <f>IF(TEXT(INFOS!L30,"0")="0","",TEXT(INFOS!L30,"0"))</f>
        <v/>
      </c>
      <c r="BA32" s="52"/>
      <c r="BB32" s="52"/>
      <c r="BC32" s="52"/>
      <c r="BD32" s="53" t="str">
        <f>LOWER(INFOS!E30)</f>
        <v/>
      </c>
      <c r="BE32" s="17"/>
      <c r="BG32" s="19">
        <v>43</v>
      </c>
      <c r="BH32" s="19"/>
      <c r="BI32" s="18" t="s">
        <v>73</v>
      </c>
      <c r="BM32" s="21"/>
      <c r="BN32" s="22"/>
      <c r="BP32" s="23"/>
    </row>
    <row r="33" spans="4:66" ht="15.6" x14ac:dyDescent="0.3">
      <c r="D33" s="26"/>
      <c r="E33" s="26"/>
      <c r="F33" s="27"/>
      <c r="G33" s="28"/>
      <c r="H33" s="29"/>
      <c r="I33" s="41" t="str">
        <f>TRIM(UPPER(INFOS!G31))</f>
        <v/>
      </c>
      <c r="J33" s="27"/>
      <c r="K33" s="45" t="str">
        <f>TRIM(IF(LEFT(INFOS!J31,3)="FRA","FRANCAISE",UPPER(INFOS!J31)))</f>
        <v/>
      </c>
      <c r="N33" s="28"/>
      <c r="P33" s="41" t="str">
        <f>IF(OR(INFOS!W31="0",INFOS!U31=""),"",IF(INFOS!U31="concubinage","K",LEFT(INFOS!U31,1)))</f>
        <v/>
      </c>
      <c r="Q33" s="45" t="str">
        <f>UPPER(INFOS!V31)</f>
        <v/>
      </c>
      <c r="R33" s="41" t="str">
        <f>IF(OR(INFOS!V31=0,INFOS!V31=""),"",INFOS!V31)</f>
        <v/>
      </c>
      <c r="S33" s="28"/>
      <c r="T33" s="31"/>
      <c r="U33" s="41" t="str">
        <f>IF(OR(LEFT(INFOS!O31,3)="BIS",LEFT(INFOS!O31,3)="TER"),LEFT(INFOS!O31,1),"")</f>
        <v/>
      </c>
      <c r="V33" s="41" t="str">
        <f>TRIM(IF(U33="",UPPER(LEFT(INFOS!O31,26)),MID(INFOS!O31,5,26)))</f>
        <v/>
      </c>
      <c r="X33" s="28"/>
      <c r="Y33" s="41" t="str">
        <f>TRIM(UPPER(INFOS!T31))</f>
        <v/>
      </c>
      <c r="AA33" s="28"/>
      <c r="AB33" s="28"/>
      <c r="AC33" s="32"/>
      <c r="AK33" s="19" t="s">
        <v>69</v>
      </c>
      <c r="AL33" s="54" t="s">
        <v>70</v>
      </c>
      <c r="AM33" s="54" t="s">
        <v>71</v>
      </c>
      <c r="AN33" s="54" t="s">
        <v>72</v>
      </c>
      <c r="AO33" s="51" t="str">
        <f>IF(TEXT(INFOS!K31,"0")="0","",TEXT(INFOS!K31,"0"))</f>
        <v/>
      </c>
      <c r="AP33" s="54"/>
      <c r="AQ33" s="33"/>
      <c r="AR33" s="33"/>
      <c r="AS33" s="33"/>
      <c r="AT33" s="33"/>
      <c r="AU33" s="33"/>
      <c r="AV33" s="33"/>
      <c r="AW33" s="33"/>
      <c r="AX33" s="33"/>
      <c r="AY33" s="41" t="str">
        <f>TRIM(UPPER(INFOS!H31))</f>
        <v/>
      </c>
      <c r="AZ33" s="51" t="str">
        <f>IF(TEXT(INFOS!L31,"0")="0","",TEXT(INFOS!L31,"0"))</f>
        <v/>
      </c>
      <c r="BD33" s="53" t="str">
        <f>LOWER(INFOS!E31)</f>
        <v/>
      </c>
      <c r="BG33" s="19">
        <v>43</v>
      </c>
      <c r="BH33" s="19"/>
      <c r="BN33" s="22"/>
    </row>
    <row r="34" spans="4:66" ht="15.6" x14ac:dyDescent="0.3">
      <c r="D34" s="26"/>
      <c r="E34" s="26"/>
      <c r="F34" s="27"/>
      <c r="G34" s="28"/>
      <c r="H34" s="29"/>
      <c r="I34" s="41" t="str">
        <f>TRIM(UPPER(INFOS!G32))</f>
        <v/>
      </c>
      <c r="J34" s="27"/>
      <c r="K34" s="26"/>
      <c r="N34" s="28"/>
      <c r="P34" s="41" t="str">
        <f>IF(OR(INFOS!W32="0",INFOS!U32=""),"",IF(INFOS!U32="concubinage","K",LEFT(INFOS!U32,1)))</f>
        <v/>
      </c>
      <c r="Q34" s="45" t="str">
        <f>UPPER(INFOS!V32)</f>
        <v/>
      </c>
      <c r="R34" s="41" t="str">
        <f>IF(OR(INFOS!V32=0,INFOS!V32=""),"",INFOS!V32)</f>
        <v/>
      </c>
      <c r="S34" s="28"/>
      <c r="T34" s="31"/>
      <c r="U34" s="41" t="str">
        <f>IF(OR(LEFT(INFOS!O32,3)="BIS",LEFT(INFOS!O32,3)="TER"),LEFT(INFOS!O32,1),"")</f>
        <v/>
      </c>
      <c r="V34" s="41" t="str">
        <f>TRIM(IF(U34="",UPPER(LEFT(INFOS!O32,26)),MID(INFOS!O32,5,26)))</f>
        <v/>
      </c>
      <c r="X34" s="28"/>
      <c r="Y34" s="41" t="str">
        <f>TRIM(UPPER(INFOS!T32))</f>
        <v/>
      </c>
      <c r="AA34" s="28"/>
      <c r="AB34" s="28"/>
      <c r="AC34" s="32"/>
      <c r="AK34" s="18" t="s">
        <v>74</v>
      </c>
      <c r="AL34" s="54" t="s">
        <v>70</v>
      </c>
      <c r="AM34" s="54" t="s">
        <v>71</v>
      </c>
      <c r="AN34" s="54" t="s">
        <v>72</v>
      </c>
      <c r="AO34" s="51" t="str">
        <f>IF(TEXT(INFOS!K32,"0")="0","",TEXT(INFOS!K32,"0"))</f>
        <v/>
      </c>
      <c r="AP34" s="54"/>
      <c r="AQ34" s="33"/>
      <c r="AR34" s="33"/>
      <c r="AS34" s="33"/>
      <c r="AT34" s="33"/>
      <c r="AU34" s="33"/>
      <c r="AV34" s="33"/>
      <c r="AW34" s="33"/>
      <c r="AX34" s="33"/>
      <c r="AY34" s="41" t="str">
        <f>TRIM(UPPER(INFOS!H32))</f>
        <v/>
      </c>
      <c r="AZ34" s="51" t="str">
        <f>IF(TEXT(INFOS!L32,"0")="0","",TEXT(INFOS!L32,"0"))</f>
        <v/>
      </c>
      <c r="BD34" s="53" t="str">
        <f>LOWER(INFOS!E32)</f>
        <v/>
      </c>
      <c r="BN34" s="22"/>
    </row>
    <row r="35" spans="4:66" ht="15.6" x14ac:dyDescent="0.3">
      <c r="D35" s="26"/>
      <c r="E35" s="26"/>
      <c r="F35" s="27"/>
      <c r="G35" s="28"/>
      <c r="H35" s="29"/>
      <c r="I35" s="41" t="str">
        <f>TRIM(UPPER(INFOS!G33))</f>
        <v/>
      </c>
      <c r="J35" s="27"/>
      <c r="K35" s="26"/>
      <c r="N35" s="28"/>
      <c r="P35" s="41" t="str">
        <f>IF(OR(INFOS!W33="0",INFOS!U33=""),"",IF(INFOS!U33="concubinage","K",LEFT(INFOS!U33,1)))</f>
        <v/>
      </c>
      <c r="Q35" s="45" t="str">
        <f>UPPER(INFOS!V33)</f>
        <v/>
      </c>
      <c r="R35" s="41" t="str">
        <f>IF(OR(INFOS!V33=0,INFOS!V33=""),"",INFOS!V33)</f>
        <v/>
      </c>
      <c r="S35" s="28"/>
      <c r="T35" s="31"/>
      <c r="U35" s="41" t="str">
        <f>IF(OR(LEFT(INFOS!O33,3)="BIS",LEFT(INFOS!O33,3)="TER"),LEFT(INFOS!O33,1),"")</f>
        <v/>
      </c>
      <c r="V35" s="41" t="str">
        <f>TRIM(IF(U35="",UPPER(LEFT(INFOS!O33,26)),MID(INFOS!O33,5,26)))</f>
        <v/>
      </c>
      <c r="X35" s="28"/>
      <c r="Y35" s="41" t="str">
        <f>TRIM(UPPER(INFOS!T33))</f>
        <v/>
      </c>
      <c r="AA35" s="28"/>
      <c r="AB35" s="28"/>
      <c r="AC35" s="32"/>
      <c r="AK35" s="18" t="s">
        <v>74</v>
      </c>
      <c r="AL35" s="54" t="s">
        <v>70</v>
      </c>
      <c r="AM35" s="54" t="s">
        <v>71</v>
      </c>
      <c r="AN35" s="54" t="s">
        <v>72</v>
      </c>
      <c r="AO35" s="51" t="str">
        <f>IF(TEXT(INFOS!K33,"0")="0","",TEXT(INFOS!K33,"0"))</f>
        <v/>
      </c>
      <c r="AP35" s="54"/>
      <c r="AQ35" s="33"/>
      <c r="AR35" s="33"/>
      <c r="AS35" s="33"/>
      <c r="AT35" s="33"/>
      <c r="AU35" s="33"/>
      <c r="AV35" s="33"/>
      <c r="AW35" s="33"/>
      <c r="AX35" s="33"/>
      <c r="AY35" s="41" t="str">
        <f>TRIM(UPPER(INFOS!H33))</f>
        <v/>
      </c>
      <c r="AZ35" s="51" t="str">
        <f>IF(TEXT(INFOS!L33,"0")="0","",TEXT(INFOS!L33,"0"))</f>
        <v/>
      </c>
      <c r="BD35" s="53" t="str">
        <f>LOWER(INFOS!E33)</f>
        <v/>
      </c>
      <c r="BN35" s="22"/>
    </row>
    <row r="36" spans="4:66" ht="15.6" x14ac:dyDescent="0.3">
      <c r="D36" s="26"/>
      <c r="E36" s="26"/>
      <c r="F36" s="27"/>
      <c r="G36" s="28"/>
      <c r="H36" s="29"/>
      <c r="I36" s="41" t="str">
        <f>TRIM(UPPER(INFOS!G34))</f>
        <v/>
      </c>
      <c r="J36" s="27"/>
      <c r="K36" s="26"/>
      <c r="N36" s="28"/>
      <c r="O36" s="35"/>
      <c r="P36" s="41" t="str">
        <f>IF(OR(INFOS!W34="0",INFOS!U34=""),"",IF(INFOS!U34="concubinage","K",LEFT(INFOS!U34,1)))</f>
        <v/>
      </c>
      <c r="Q36" s="45" t="str">
        <f>UPPER(INFOS!V34)</f>
        <v/>
      </c>
      <c r="R36" s="41" t="str">
        <f>IF(OR(INFOS!V34=0,INFOS!V34=""),"",INFOS!V34)</f>
        <v/>
      </c>
      <c r="S36" s="28"/>
      <c r="T36" s="31"/>
      <c r="U36" s="41" t="str">
        <f>IF(OR(LEFT(INFOS!O34,3)="BIS",LEFT(INFOS!O34,3)="TER"),LEFT(INFOS!O34,1),"")</f>
        <v/>
      </c>
      <c r="V36" s="41" t="str">
        <f>TRIM(IF(U36="",UPPER(LEFT(INFOS!O34,26)),MID(INFOS!O34,5,26)))</f>
        <v/>
      </c>
      <c r="X36" s="28"/>
      <c r="Y36" s="41" t="str">
        <f>TRIM(UPPER(INFOS!T34))</f>
        <v/>
      </c>
      <c r="AA36" s="28"/>
      <c r="AB36" s="28"/>
      <c r="AC36" s="32"/>
      <c r="AK36" s="18" t="s">
        <v>74</v>
      </c>
      <c r="AL36" s="54" t="s">
        <v>70</v>
      </c>
      <c r="AM36" s="54" t="s">
        <v>71</v>
      </c>
      <c r="AN36" s="54" t="s">
        <v>72</v>
      </c>
      <c r="AO36" s="51" t="str">
        <f>IF(TEXT(INFOS!K34,"0")="0","",TEXT(INFOS!K34,"0"))</f>
        <v/>
      </c>
      <c r="AP36" s="54"/>
      <c r="AQ36" s="33"/>
      <c r="AR36" s="33"/>
      <c r="AS36" s="33"/>
      <c r="AT36" s="33"/>
      <c r="AU36" s="33"/>
      <c r="AV36" s="33"/>
      <c r="AW36" s="33"/>
      <c r="AX36" s="33"/>
      <c r="AY36" s="41" t="str">
        <f>TRIM(UPPER(INFOS!H34))</f>
        <v/>
      </c>
      <c r="AZ36" s="51" t="str">
        <f>IF(TEXT(INFOS!L34,"0")="0","",TEXT(INFOS!L34,"0"))</f>
        <v/>
      </c>
      <c r="BD36" s="53" t="str">
        <f>LOWER(INFOS!E34)</f>
        <v/>
      </c>
      <c r="BN36" s="22"/>
    </row>
    <row r="37" spans="4:66" ht="15.6" x14ac:dyDescent="0.3">
      <c r="D37" s="26"/>
      <c r="E37" s="26"/>
      <c r="F37" s="27"/>
      <c r="G37" s="28"/>
      <c r="H37" s="29"/>
      <c r="I37" s="41" t="str">
        <f>TRIM(UPPER(INFOS!G35))</f>
        <v/>
      </c>
      <c r="J37" s="27"/>
      <c r="K37" s="26"/>
      <c r="N37" s="28"/>
      <c r="P37" s="41" t="str">
        <f>IF(OR(INFOS!W35="0",INFOS!U35=""),"",IF(INFOS!U35="concubinage","K",LEFT(INFOS!U35,1)))</f>
        <v/>
      </c>
      <c r="Q37" s="45" t="str">
        <f>UPPER(INFOS!V35)</f>
        <v/>
      </c>
      <c r="R37" s="41" t="str">
        <f>IF(OR(INFOS!V35=0,INFOS!V35=""),"",INFOS!V35)</f>
        <v/>
      </c>
      <c r="S37" s="28"/>
      <c r="T37" s="31"/>
      <c r="U37" s="41" t="str">
        <f>IF(OR(LEFT(INFOS!O35,3)="BIS",LEFT(INFOS!O35,3)="TER"),LEFT(INFOS!O35,1),"")</f>
        <v/>
      </c>
      <c r="V37" s="41" t="str">
        <f>TRIM(IF(U37="",UPPER(LEFT(INFOS!O35,26)),MID(INFOS!O35,5,26)))</f>
        <v/>
      </c>
      <c r="X37" s="28"/>
      <c r="Y37" s="41" t="str">
        <f>TRIM(UPPER(INFOS!T35))</f>
        <v/>
      </c>
      <c r="AA37" s="28"/>
      <c r="AB37" s="28"/>
      <c r="AC37" s="32"/>
      <c r="AK37" s="18" t="s">
        <v>74</v>
      </c>
      <c r="AL37" s="55" t="s">
        <v>70</v>
      </c>
      <c r="AM37" s="55" t="s">
        <v>71</v>
      </c>
      <c r="AN37" s="55" t="s">
        <v>72</v>
      </c>
      <c r="AO37" s="51" t="str">
        <f>IF(TEXT(INFOS!K35,"0")="0","",TEXT(INFOS!K35,"0"))</f>
        <v/>
      </c>
      <c r="AP37" s="55"/>
      <c r="AY37" s="41" t="str">
        <f>TRIM(UPPER(INFOS!H35))</f>
        <v/>
      </c>
      <c r="AZ37" s="51" t="str">
        <f>IF(TEXT(INFOS!L35,"0")="0","",TEXT(INFOS!L35,"0"))</f>
        <v/>
      </c>
      <c r="BD37" s="53" t="str">
        <f>LOWER(INFOS!E35)</f>
        <v/>
      </c>
      <c r="BN37" s="22"/>
    </row>
    <row r="38" spans="4:66" ht="15.6" x14ac:dyDescent="0.3">
      <c r="D38" s="26"/>
      <c r="E38" s="26"/>
      <c r="F38" s="27"/>
      <c r="G38" s="28"/>
      <c r="H38" s="29"/>
      <c r="I38" s="41" t="str">
        <f>TRIM(UPPER(INFOS!G36))</f>
        <v/>
      </c>
      <c r="J38" s="27"/>
      <c r="K38" s="26"/>
      <c r="N38" s="28"/>
      <c r="P38" s="41" t="str">
        <f>IF(OR(INFOS!W36="0",INFOS!U36=""),"",IF(INFOS!U36="concubinage","K",LEFT(INFOS!U36,1)))</f>
        <v/>
      </c>
      <c r="Q38" s="45" t="str">
        <f>UPPER(INFOS!V36)</f>
        <v/>
      </c>
      <c r="R38" s="41" t="str">
        <f>IF(OR(INFOS!V36=0,INFOS!V36=""),"",INFOS!V36)</f>
        <v/>
      </c>
      <c r="S38" s="28"/>
      <c r="T38" s="31"/>
      <c r="U38" s="41" t="str">
        <f>IF(OR(LEFT(INFOS!O36,3)="BIS",LEFT(INFOS!O36,3)="TER"),LEFT(INFOS!O36,1),"")</f>
        <v/>
      </c>
      <c r="V38" s="41" t="str">
        <f>TRIM(IF(U38="",UPPER(LEFT(INFOS!O36,26)),MID(INFOS!O36,5,26)))</f>
        <v/>
      </c>
      <c r="X38" s="28"/>
      <c r="Y38" s="41" t="str">
        <f>TRIM(UPPER(INFOS!T36))</f>
        <v/>
      </c>
      <c r="AA38" s="28"/>
      <c r="AB38" s="28"/>
      <c r="AC38" s="32"/>
      <c r="AK38" s="18" t="s">
        <v>74</v>
      </c>
      <c r="AL38" s="55" t="s">
        <v>70</v>
      </c>
      <c r="AM38" s="55" t="s">
        <v>71</v>
      </c>
      <c r="AN38" s="55" t="s">
        <v>72</v>
      </c>
      <c r="AO38" s="51" t="str">
        <f>IF(TEXT(INFOS!K36,"0")="0","",TEXT(INFOS!K36,"0"))</f>
        <v/>
      </c>
      <c r="AP38" s="55"/>
      <c r="AY38" s="41" t="str">
        <f>TRIM(UPPER(INFOS!H36))</f>
        <v/>
      </c>
      <c r="AZ38" s="51" t="str">
        <f>IF(TEXT(INFOS!L36,"0")="0","",TEXT(INFOS!L36,"0"))</f>
        <v/>
      </c>
      <c r="BD38" s="53" t="str">
        <f>LOWER(INFOS!E36)</f>
        <v/>
      </c>
      <c r="BN38" s="22"/>
    </row>
    <row r="39" spans="4:66" ht="15.6" x14ac:dyDescent="0.3">
      <c r="D39" s="26"/>
      <c r="E39" s="26"/>
      <c r="F39" s="27"/>
      <c r="G39" s="28"/>
      <c r="H39" s="29"/>
      <c r="I39" s="41" t="str">
        <f>TRIM(UPPER(INFOS!G37))</f>
        <v/>
      </c>
      <c r="J39" s="27"/>
      <c r="K39" s="26"/>
      <c r="N39" s="28"/>
      <c r="P39" s="41" t="str">
        <f>IF(OR(INFOS!W37="0",INFOS!U37=""),"",IF(INFOS!U37="concubinage","K",LEFT(INFOS!U37,1)))</f>
        <v/>
      </c>
      <c r="Q39" s="45" t="str">
        <f>UPPER(INFOS!V37)</f>
        <v/>
      </c>
      <c r="R39" s="41" t="str">
        <f>IF(OR(INFOS!V37=0,INFOS!V37=""),"",INFOS!V37)</f>
        <v/>
      </c>
      <c r="S39" s="28"/>
      <c r="T39" s="31"/>
      <c r="U39" s="41" t="str">
        <f>IF(OR(LEFT(INFOS!O37,3)="BIS",LEFT(INFOS!O37,3)="TER"),LEFT(INFOS!O37,1),"")</f>
        <v/>
      </c>
      <c r="V39" s="41" t="str">
        <f>TRIM(IF(U39="",UPPER(LEFT(INFOS!O37,26)),MID(INFOS!O37,5,26)))</f>
        <v/>
      </c>
      <c r="X39" s="28"/>
      <c r="Y39" s="41" t="str">
        <f>TRIM(UPPER(INFOS!T37))</f>
        <v/>
      </c>
      <c r="AA39" s="28"/>
      <c r="AB39" s="28"/>
      <c r="AC39" s="32"/>
      <c r="AK39" s="18" t="s">
        <v>74</v>
      </c>
      <c r="AL39" s="55" t="s">
        <v>70</v>
      </c>
      <c r="AM39" s="55" t="s">
        <v>71</v>
      </c>
      <c r="AN39" s="55" t="s">
        <v>72</v>
      </c>
      <c r="AO39" s="51" t="str">
        <f>IF(TEXT(INFOS!K37,"0")="0","",TEXT(INFOS!K37,"0"))</f>
        <v/>
      </c>
      <c r="AP39" s="55"/>
      <c r="AY39" s="41" t="str">
        <f>TRIM(UPPER(INFOS!H37))</f>
        <v/>
      </c>
      <c r="AZ39" s="51" t="str">
        <f>IF(TEXT(INFOS!L37,"0")="0","",TEXT(INFOS!L37,"0"))</f>
        <v/>
      </c>
      <c r="BD39" s="53" t="str">
        <f>LOWER(INFOS!E37)</f>
        <v/>
      </c>
    </row>
    <row r="40" spans="4:66" ht="15.6" x14ac:dyDescent="0.3">
      <c r="D40" s="26"/>
      <c r="E40" s="26"/>
      <c r="F40" s="27"/>
      <c r="G40" s="28"/>
      <c r="H40" s="29"/>
      <c r="I40" s="30"/>
      <c r="J40" s="27"/>
      <c r="K40" s="26"/>
      <c r="N40" s="28"/>
      <c r="P40" s="41" t="str">
        <f>IF(OR(INFOS!W38="0",INFOS!U38=""),"",IF(INFOS!U38="concubinage","K",LEFT(INFOS!U38,1)))</f>
        <v/>
      </c>
      <c r="Q40" s="45" t="str">
        <f>UPPER(INFOS!V38)</f>
        <v/>
      </c>
      <c r="R40" s="41" t="str">
        <f>IF(OR(INFOS!V38=0,INFOS!V38=""),"",INFOS!V38)</f>
        <v/>
      </c>
      <c r="S40" s="28"/>
      <c r="T40" s="31"/>
      <c r="U40" s="41" t="str">
        <f>IF(OR(LEFT(INFOS!O38,3)="BIS",LEFT(INFOS!O38,3)="TER"),LEFT(INFOS!O38,1),"")</f>
        <v/>
      </c>
      <c r="V40" s="41" t="str">
        <f>TRIM(IF(U40="",UPPER(LEFT(INFOS!O38,26)),MID(INFOS!O38,5,26)))</f>
        <v/>
      </c>
      <c r="X40" s="28"/>
      <c r="Y40" s="26"/>
      <c r="AA40" s="28"/>
      <c r="AB40" s="28"/>
      <c r="AC40" s="32"/>
      <c r="AK40" s="18" t="s">
        <v>74</v>
      </c>
      <c r="AL40" s="55" t="s">
        <v>70</v>
      </c>
      <c r="AM40" s="55" t="s">
        <v>71</v>
      </c>
      <c r="AN40" s="55" t="s">
        <v>72</v>
      </c>
      <c r="AO40" s="51" t="str">
        <f>IF(TEXT(INFOS!K38,"0")="0","",TEXT(INFOS!K38,"0"))</f>
        <v/>
      </c>
      <c r="AP40" s="55"/>
      <c r="AY40" s="41" t="str">
        <f>TRIM(UPPER(INFOS!H38))</f>
        <v/>
      </c>
      <c r="AZ40" s="51" t="str">
        <f>IF(TEXT(INFOS!L38,"0")="0","",TEXT(INFOS!L38,"0"))</f>
        <v/>
      </c>
      <c r="BD40" s="53" t="str">
        <f>LOWER(INFOS!E38)</f>
        <v/>
      </c>
    </row>
    <row r="41" spans="4:66" ht="15.6" x14ac:dyDescent="0.3">
      <c r="AY41" s="41" t="str">
        <f>TRIM(UPPER(INFOS!H39))</f>
        <v/>
      </c>
      <c r="AZ41" s="13"/>
    </row>
    <row r="42" spans="4:66" x14ac:dyDescent="0.3">
      <c r="AZ42" s="13"/>
    </row>
    <row r="43" spans="4:66" x14ac:dyDescent="0.3">
      <c r="AZ43" s="13"/>
    </row>
    <row r="44" spans="4:66" x14ac:dyDescent="0.3">
      <c r="AZ44" s="13"/>
    </row>
    <row r="45" spans="4:66" x14ac:dyDescent="0.3">
      <c r="AZ45" s="13"/>
    </row>
    <row r="46" spans="4:66" x14ac:dyDescent="0.3">
      <c r="AZ46" s="13"/>
    </row>
    <row r="47" spans="4:66" x14ac:dyDescent="0.3">
      <c r="AZ47" s="13"/>
    </row>
    <row r="48" spans="4:66" x14ac:dyDescent="0.3">
      <c r="AZ48" s="13"/>
    </row>
    <row r="49" spans="52:52" x14ac:dyDescent="0.3">
      <c r="AZ49" s="13"/>
    </row>
    <row r="50" spans="52:52" x14ac:dyDescent="0.3">
      <c r="AZ50" s="13"/>
    </row>
    <row r="51" spans="52:52" x14ac:dyDescent="0.3">
      <c r="AZ51" s="13"/>
    </row>
    <row r="52" spans="52:52" x14ac:dyDescent="0.3">
      <c r="AZ52" s="13"/>
    </row>
    <row r="53" spans="52:52" x14ac:dyDescent="0.3">
      <c r="AZ53" s="13"/>
    </row>
    <row r="54" spans="52:52" x14ac:dyDescent="0.3">
      <c r="AZ54" s="13"/>
    </row>
    <row r="55" spans="52:52" x14ac:dyDescent="0.3">
      <c r="AZ55" s="13"/>
    </row>
    <row r="56" spans="52:52" x14ac:dyDescent="0.3">
      <c r="AZ56" s="13"/>
    </row>
    <row r="57" spans="52:52" x14ac:dyDescent="0.3">
      <c r="AZ57" s="13"/>
    </row>
    <row r="58" spans="52:52" x14ac:dyDescent="0.3">
      <c r="AZ58" s="13"/>
    </row>
    <row r="59" spans="52:52" x14ac:dyDescent="0.3">
      <c r="AZ59" s="13"/>
    </row>
    <row r="60" spans="52:52" x14ac:dyDescent="0.3">
      <c r="AZ60" s="13"/>
    </row>
    <row r="61" spans="52:52" x14ac:dyDescent="0.3">
      <c r="AZ61" s="13"/>
    </row>
    <row r="62" spans="52:52" x14ac:dyDescent="0.3">
      <c r="AZ62" s="13"/>
    </row>
    <row r="63" spans="52:52" x14ac:dyDescent="0.3">
      <c r="AZ63" s="13"/>
    </row>
    <row r="64" spans="52:52" x14ac:dyDescent="0.3">
      <c r="AZ64" s="13"/>
    </row>
    <row r="65" spans="52:52" x14ac:dyDescent="0.3">
      <c r="AZ65" s="13"/>
    </row>
    <row r="66" spans="52:52" x14ac:dyDescent="0.3">
      <c r="AZ66" s="13"/>
    </row>
    <row r="67" spans="52:52" x14ac:dyDescent="0.3">
      <c r="AZ67" s="13"/>
    </row>
    <row r="68" spans="52:52" x14ac:dyDescent="0.3">
      <c r="AZ68" s="13"/>
    </row>
    <row r="69" spans="52:52" x14ac:dyDescent="0.3">
      <c r="AZ69" s="13"/>
    </row>
    <row r="70" spans="52:52" x14ac:dyDescent="0.3">
      <c r="AZ70" s="13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4CCF-98D0-4990-BE18-665D67D04B1F}">
  <dimension ref="A1:M410"/>
  <sheetViews>
    <sheetView workbookViewId="0">
      <selection activeCell="C4" sqref="C4"/>
    </sheetView>
  </sheetViews>
  <sheetFormatPr baseColWidth="10" defaultRowHeight="15.6" x14ac:dyDescent="0.3"/>
  <cols>
    <col min="1" max="1" width="44.796875" customWidth="1"/>
  </cols>
  <sheetData>
    <row r="1" spans="1:13" ht="62.4" x14ac:dyDescent="0.3">
      <c r="A1" s="88" t="s">
        <v>230</v>
      </c>
      <c r="B1" s="88" t="s">
        <v>231</v>
      </c>
      <c r="C1" s="88" t="s">
        <v>229</v>
      </c>
      <c r="D1" s="88" t="s">
        <v>232</v>
      </c>
      <c r="E1" s="88" t="s">
        <v>233</v>
      </c>
      <c r="F1" s="88" t="s">
        <v>234</v>
      </c>
      <c r="G1" s="88" t="s">
        <v>235</v>
      </c>
      <c r="H1" s="88" t="s">
        <v>236</v>
      </c>
      <c r="I1" s="88" t="s">
        <v>237</v>
      </c>
      <c r="J1" s="88" t="s">
        <v>238</v>
      </c>
      <c r="K1" s="88" t="s">
        <v>239</v>
      </c>
      <c r="L1" s="88" t="s">
        <v>240</v>
      </c>
      <c r="M1" s="88" t="s">
        <v>241</v>
      </c>
    </row>
    <row r="2" spans="1:13" x14ac:dyDescent="0.3">
      <c r="A2" s="90" t="s">
        <v>243</v>
      </c>
      <c r="B2" s="90" t="s">
        <v>244</v>
      </c>
      <c r="C2" s="89" t="s">
        <v>242</v>
      </c>
      <c r="D2" s="91" t="s">
        <v>245</v>
      </c>
      <c r="E2" s="89" t="s">
        <v>246</v>
      </c>
      <c r="F2" s="89" t="s">
        <v>247</v>
      </c>
      <c r="G2" s="89" t="s">
        <v>248</v>
      </c>
      <c r="H2" s="92">
        <v>2</v>
      </c>
      <c r="I2" s="89"/>
      <c r="J2" s="93" t="s">
        <v>245</v>
      </c>
      <c r="K2" s="89" t="s">
        <v>249</v>
      </c>
      <c r="L2" s="94"/>
      <c r="M2" s="90" t="s">
        <v>246</v>
      </c>
    </row>
    <row r="3" spans="1:13" x14ac:dyDescent="0.3">
      <c r="A3" s="90" t="s">
        <v>251</v>
      </c>
      <c r="B3" s="90" t="s">
        <v>252</v>
      </c>
      <c r="C3" s="89" t="s">
        <v>250</v>
      </c>
      <c r="D3" s="91" t="s">
        <v>245</v>
      </c>
      <c r="E3" s="89" t="s">
        <v>246</v>
      </c>
      <c r="F3" s="89" t="s">
        <v>253</v>
      </c>
      <c r="G3" s="89" t="s">
        <v>248</v>
      </c>
      <c r="H3" s="92">
        <v>2</v>
      </c>
      <c r="I3" s="89"/>
      <c r="J3" s="93" t="s">
        <v>245</v>
      </c>
      <c r="K3" s="89" t="s">
        <v>249</v>
      </c>
      <c r="L3" s="94"/>
      <c r="M3" s="90" t="s">
        <v>246</v>
      </c>
    </row>
    <row r="4" spans="1:13" x14ac:dyDescent="0.3">
      <c r="A4" s="90" t="s">
        <v>255</v>
      </c>
      <c r="B4" s="90" t="s">
        <v>256</v>
      </c>
      <c r="C4" s="89" t="s">
        <v>254</v>
      </c>
      <c r="D4" s="91" t="s">
        <v>245</v>
      </c>
      <c r="E4" s="89" t="s">
        <v>246</v>
      </c>
      <c r="F4" s="89" t="s">
        <v>257</v>
      </c>
      <c r="G4" s="89" t="s">
        <v>248</v>
      </c>
      <c r="H4" s="92">
        <v>2</v>
      </c>
      <c r="I4" s="89"/>
      <c r="J4" s="93" t="s">
        <v>245</v>
      </c>
      <c r="K4" s="89" t="s">
        <v>249</v>
      </c>
      <c r="L4" s="94"/>
      <c r="M4" s="90" t="s">
        <v>246</v>
      </c>
    </row>
    <row r="5" spans="1:13" x14ac:dyDescent="0.3">
      <c r="A5" s="90" t="s">
        <v>259</v>
      </c>
      <c r="B5" s="90" t="s">
        <v>260</v>
      </c>
      <c r="C5" s="89" t="s">
        <v>258</v>
      </c>
      <c r="D5" s="91" t="s">
        <v>245</v>
      </c>
      <c r="E5" s="89" t="s">
        <v>246</v>
      </c>
      <c r="F5" s="89" t="s">
        <v>261</v>
      </c>
      <c r="G5" s="89" t="s">
        <v>248</v>
      </c>
      <c r="H5" s="92">
        <v>2</v>
      </c>
      <c r="I5" s="89"/>
      <c r="J5" s="93" t="s">
        <v>245</v>
      </c>
      <c r="K5" s="89" t="s">
        <v>249</v>
      </c>
      <c r="L5" s="94"/>
      <c r="M5" s="90" t="s">
        <v>246</v>
      </c>
    </row>
    <row r="6" spans="1:13" x14ac:dyDescent="0.3">
      <c r="A6" s="90" t="s">
        <v>262</v>
      </c>
      <c r="B6" s="90" t="s">
        <v>263</v>
      </c>
      <c r="C6" s="89"/>
      <c r="D6" s="91">
        <v>25</v>
      </c>
      <c r="E6" s="89" t="s">
        <v>264</v>
      </c>
      <c r="F6" s="89" t="s">
        <v>265</v>
      </c>
      <c r="G6" s="89" t="s">
        <v>266</v>
      </c>
      <c r="H6" s="92">
        <v>3</v>
      </c>
      <c r="I6" s="89"/>
      <c r="J6" s="93" t="s">
        <v>245</v>
      </c>
      <c r="K6" s="89" t="s">
        <v>267</v>
      </c>
      <c r="L6" s="94"/>
      <c r="M6" s="90" t="s">
        <v>268</v>
      </c>
    </row>
    <row r="7" spans="1:13" x14ac:dyDescent="0.3">
      <c r="A7" s="90" t="s">
        <v>270</v>
      </c>
      <c r="B7" s="90" t="s">
        <v>271</v>
      </c>
      <c r="C7" s="89" t="s">
        <v>269</v>
      </c>
      <c r="D7" s="91" t="s">
        <v>245</v>
      </c>
      <c r="E7" s="89" t="s">
        <v>272</v>
      </c>
      <c r="F7" s="89" t="s">
        <v>273</v>
      </c>
      <c r="G7" s="89" t="s">
        <v>274</v>
      </c>
      <c r="H7" s="92">
        <v>2</v>
      </c>
      <c r="I7" s="89"/>
      <c r="J7" s="93" t="s">
        <v>245</v>
      </c>
      <c r="K7" s="89" t="s">
        <v>249</v>
      </c>
      <c r="L7" s="94"/>
      <c r="M7" s="90" t="s">
        <v>246</v>
      </c>
    </row>
    <row r="8" spans="1:13" x14ac:dyDescent="0.3">
      <c r="A8" s="90" t="s">
        <v>276</v>
      </c>
      <c r="B8" s="90" t="s">
        <v>277</v>
      </c>
      <c r="C8" s="89" t="s">
        <v>275</v>
      </c>
      <c r="D8" s="91" t="s">
        <v>245</v>
      </c>
      <c r="E8" s="89" t="s">
        <v>272</v>
      </c>
      <c r="F8" s="89" t="s">
        <v>278</v>
      </c>
      <c r="G8" s="89" t="s">
        <v>274</v>
      </c>
      <c r="H8" s="92">
        <v>2</v>
      </c>
      <c r="I8" s="89"/>
      <c r="J8" s="93" t="s">
        <v>245</v>
      </c>
      <c r="K8" s="89" t="s">
        <v>249</v>
      </c>
      <c r="L8" s="94"/>
      <c r="M8" s="90" t="s">
        <v>246</v>
      </c>
    </row>
    <row r="9" spans="1:13" x14ac:dyDescent="0.3">
      <c r="A9" s="90" t="s">
        <v>280</v>
      </c>
      <c r="B9" s="90" t="s">
        <v>281</v>
      </c>
      <c r="C9" s="89" t="s">
        <v>279</v>
      </c>
      <c r="D9" s="91" t="s">
        <v>245</v>
      </c>
      <c r="E9" s="89" t="s">
        <v>272</v>
      </c>
      <c r="F9" s="89" t="s">
        <v>282</v>
      </c>
      <c r="G9" s="89" t="s">
        <v>274</v>
      </c>
      <c r="H9" s="92">
        <v>2</v>
      </c>
      <c r="I9" s="89"/>
      <c r="J9" s="93" t="s">
        <v>245</v>
      </c>
      <c r="K9" s="89" t="s">
        <v>249</v>
      </c>
      <c r="L9" s="94"/>
      <c r="M9" s="90" t="s">
        <v>246</v>
      </c>
    </row>
    <row r="10" spans="1:13" x14ac:dyDescent="0.3">
      <c r="A10" s="90" t="s">
        <v>284</v>
      </c>
      <c r="B10" s="90"/>
      <c r="C10" s="89" t="s">
        <v>283</v>
      </c>
      <c r="D10" s="91" t="s">
        <v>245</v>
      </c>
      <c r="E10" s="89" t="s">
        <v>272</v>
      </c>
      <c r="F10" s="89" t="s">
        <v>285</v>
      </c>
      <c r="G10" s="89" t="s">
        <v>274</v>
      </c>
      <c r="H10" s="92">
        <v>2</v>
      </c>
      <c r="I10" s="89"/>
      <c r="J10" s="93" t="s">
        <v>245</v>
      </c>
      <c r="K10" s="89" t="s">
        <v>249</v>
      </c>
      <c r="L10" s="94"/>
      <c r="M10" s="90" t="s">
        <v>246</v>
      </c>
    </row>
    <row r="11" spans="1:13" x14ac:dyDescent="0.3">
      <c r="A11" s="90" t="s">
        <v>286</v>
      </c>
      <c r="B11" s="90" t="s">
        <v>287</v>
      </c>
      <c r="C11" s="89"/>
      <c r="D11" s="91">
        <v>20</v>
      </c>
      <c r="E11" s="89" t="s">
        <v>264</v>
      </c>
      <c r="F11" s="89" t="s">
        <v>288</v>
      </c>
      <c r="G11" s="89" t="s">
        <v>289</v>
      </c>
      <c r="H11" s="92">
        <v>3</v>
      </c>
      <c r="I11" s="89"/>
      <c r="J11" s="93" t="s">
        <v>245</v>
      </c>
      <c r="K11" s="89" t="s">
        <v>267</v>
      </c>
      <c r="L11" s="94"/>
      <c r="M11" s="90" t="s">
        <v>268</v>
      </c>
    </row>
    <row r="12" spans="1:13" x14ac:dyDescent="0.3">
      <c r="A12" s="90" t="s">
        <v>290</v>
      </c>
      <c r="B12" s="90" t="s">
        <v>291</v>
      </c>
      <c r="C12" s="89"/>
      <c r="D12" s="91">
        <v>20</v>
      </c>
      <c r="E12" s="89" t="s">
        <v>264</v>
      </c>
      <c r="F12" s="89" t="s">
        <v>292</v>
      </c>
      <c r="G12" s="89" t="s">
        <v>289</v>
      </c>
      <c r="H12" s="92">
        <v>3</v>
      </c>
      <c r="I12" s="89"/>
      <c r="J12" s="93" t="s">
        <v>245</v>
      </c>
      <c r="K12" s="89" t="s">
        <v>267</v>
      </c>
      <c r="L12" s="94"/>
      <c r="M12" s="90" t="s">
        <v>268</v>
      </c>
    </row>
    <row r="13" spans="1:13" x14ac:dyDescent="0.3">
      <c r="A13" s="90" t="s">
        <v>293</v>
      </c>
      <c r="B13" s="90"/>
      <c r="C13" s="89"/>
      <c r="D13" s="91">
        <v>20</v>
      </c>
      <c r="E13" s="89" t="s">
        <v>294</v>
      </c>
      <c r="F13" s="89" t="s">
        <v>295</v>
      </c>
      <c r="G13" s="89" t="s">
        <v>289</v>
      </c>
      <c r="H13" s="92">
        <v>3</v>
      </c>
      <c r="I13" s="89"/>
      <c r="J13" s="93" t="s">
        <v>245</v>
      </c>
      <c r="K13" s="89" t="s">
        <v>267</v>
      </c>
      <c r="L13" s="94"/>
      <c r="M13" s="90" t="s">
        <v>268</v>
      </c>
    </row>
    <row r="14" spans="1:13" x14ac:dyDescent="0.3">
      <c r="A14" s="90" t="s">
        <v>296</v>
      </c>
      <c r="B14" s="90"/>
      <c r="C14" s="89"/>
      <c r="D14" s="91" t="s">
        <v>245</v>
      </c>
      <c r="E14" s="89" t="s">
        <v>264</v>
      </c>
      <c r="F14" s="89" t="s">
        <v>297</v>
      </c>
      <c r="G14" s="89" t="s">
        <v>298</v>
      </c>
      <c r="H14" s="92">
        <v>3</v>
      </c>
      <c r="I14" s="89"/>
      <c r="J14" s="93" t="s">
        <v>245</v>
      </c>
      <c r="K14" s="89" t="s">
        <v>267</v>
      </c>
      <c r="L14" s="94"/>
      <c r="M14" s="90" t="s">
        <v>268</v>
      </c>
    </row>
    <row r="15" spans="1:13" x14ac:dyDescent="0.3">
      <c r="A15" s="90" t="s">
        <v>300</v>
      </c>
      <c r="B15" s="90" t="s">
        <v>301</v>
      </c>
      <c r="C15" s="89" t="s">
        <v>299</v>
      </c>
      <c r="D15" s="91">
        <v>25</v>
      </c>
      <c r="E15" s="89" t="s">
        <v>264</v>
      </c>
      <c r="F15" s="89" t="s">
        <v>302</v>
      </c>
      <c r="G15" s="89" t="s">
        <v>70</v>
      </c>
      <c r="H15" s="92">
        <v>3</v>
      </c>
      <c r="I15" s="89"/>
      <c r="J15" s="93" t="s">
        <v>245</v>
      </c>
      <c r="K15" s="89" t="s">
        <v>267</v>
      </c>
      <c r="L15" s="94"/>
      <c r="M15" s="90" t="s">
        <v>268</v>
      </c>
    </row>
    <row r="16" spans="1:13" x14ac:dyDescent="0.3">
      <c r="A16" s="90" t="s">
        <v>300</v>
      </c>
      <c r="B16" s="90" t="s">
        <v>301</v>
      </c>
      <c r="C16" s="89" t="s">
        <v>303</v>
      </c>
      <c r="D16" s="91">
        <v>25</v>
      </c>
      <c r="E16" s="89" t="s">
        <v>264</v>
      </c>
      <c r="F16" s="89" t="s">
        <v>302</v>
      </c>
      <c r="G16" s="89" t="s">
        <v>70</v>
      </c>
      <c r="H16" s="92">
        <v>3</v>
      </c>
      <c r="I16" s="89"/>
      <c r="J16" s="93" t="s">
        <v>245</v>
      </c>
      <c r="K16" s="89" t="s">
        <v>267</v>
      </c>
      <c r="L16" s="94"/>
      <c r="M16" s="90" t="s">
        <v>268</v>
      </c>
    </row>
    <row r="17" spans="1:13" x14ac:dyDescent="0.3">
      <c r="A17" s="90" t="s">
        <v>300</v>
      </c>
      <c r="B17" s="90" t="s">
        <v>301</v>
      </c>
      <c r="C17" s="89" t="s">
        <v>304</v>
      </c>
      <c r="D17" s="91">
        <v>25</v>
      </c>
      <c r="E17" s="89" t="s">
        <v>305</v>
      </c>
      <c r="F17" s="89" t="s">
        <v>302</v>
      </c>
      <c r="G17" s="89" t="s">
        <v>70</v>
      </c>
      <c r="H17" s="92">
        <v>3</v>
      </c>
      <c r="I17" s="89"/>
      <c r="J17" s="93" t="s">
        <v>245</v>
      </c>
      <c r="K17" s="89" t="s">
        <v>267</v>
      </c>
      <c r="L17" s="94"/>
      <c r="M17" s="90" t="s">
        <v>268</v>
      </c>
    </row>
    <row r="18" spans="1:13" x14ac:dyDescent="0.3">
      <c r="A18" s="90" t="s">
        <v>300</v>
      </c>
      <c r="B18" s="90" t="s">
        <v>301</v>
      </c>
      <c r="C18" s="89" t="s">
        <v>306</v>
      </c>
      <c r="D18" s="91">
        <v>25</v>
      </c>
      <c r="E18" s="89" t="s">
        <v>305</v>
      </c>
      <c r="F18" s="89" t="s">
        <v>302</v>
      </c>
      <c r="G18" s="89" t="s">
        <v>70</v>
      </c>
      <c r="H18" s="92">
        <v>3</v>
      </c>
      <c r="I18" s="89"/>
      <c r="J18" s="93" t="s">
        <v>245</v>
      </c>
      <c r="K18" s="89" t="s">
        <v>267</v>
      </c>
      <c r="L18" s="94"/>
      <c r="M18" s="90" t="s">
        <v>268</v>
      </c>
    </row>
    <row r="19" spans="1:13" x14ac:dyDescent="0.3">
      <c r="A19" s="90" t="s">
        <v>300</v>
      </c>
      <c r="B19" s="90" t="s">
        <v>301</v>
      </c>
      <c r="C19" s="89" t="s">
        <v>307</v>
      </c>
      <c r="D19" s="91">
        <v>25</v>
      </c>
      <c r="E19" s="89" t="s">
        <v>305</v>
      </c>
      <c r="F19" s="89" t="s">
        <v>302</v>
      </c>
      <c r="G19" s="89" t="s">
        <v>70</v>
      </c>
      <c r="H19" s="92">
        <v>3</v>
      </c>
      <c r="I19" s="89"/>
      <c r="J19" s="93" t="s">
        <v>245</v>
      </c>
      <c r="K19" s="89" t="s">
        <v>267</v>
      </c>
      <c r="L19" s="94"/>
      <c r="M19" s="90" t="s">
        <v>268</v>
      </c>
    </row>
    <row r="20" spans="1:13" x14ac:dyDescent="0.3">
      <c r="A20" s="90" t="s">
        <v>300</v>
      </c>
      <c r="B20" s="90" t="s">
        <v>301</v>
      </c>
      <c r="C20" s="89" t="s">
        <v>308</v>
      </c>
      <c r="D20" s="91">
        <v>25</v>
      </c>
      <c r="E20" s="89" t="s">
        <v>264</v>
      </c>
      <c r="F20" s="89" t="s">
        <v>302</v>
      </c>
      <c r="G20" s="89" t="s">
        <v>70</v>
      </c>
      <c r="H20" s="92">
        <v>3</v>
      </c>
      <c r="I20" s="89"/>
      <c r="J20" s="93" t="s">
        <v>245</v>
      </c>
      <c r="K20" s="89" t="s">
        <v>267</v>
      </c>
      <c r="L20" s="94"/>
      <c r="M20" s="90" t="s">
        <v>268</v>
      </c>
    </row>
    <row r="21" spans="1:13" x14ac:dyDescent="0.3">
      <c r="A21" s="90" t="s">
        <v>74</v>
      </c>
      <c r="B21" s="90" t="s">
        <v>69</v>
      </c>
      <c r="C21" s="89" t="s">
        <v>309</v>
      </c>
      <c r="D21" s="91">
        <v>25</v>
      </c>
      <c r="E21" s="89" t="s">
        <v>294</v>
      </c>
      <c r="F21" s="89" t="s">
        <v>73</v>
      </c>
      <c r="G21" s="89" t="s">
        <v>70</v>
      </c>
      <c r="H21" s="92">
        <v>3</v>
      </c>
      <c r="I21" s="89"/>
      <c r="J21" s="93" t="s">
        <v>245</v>
      </c>
      <c r="K21" s="89" t="s">
        <v>267</v>
      </c>
      <c r="L21" s="94"/>
      <c r="M21" s="90" t="s">
        <v>268</v>
      </c>
    </row>
    <row r="22" spans="1:13" x14ac:dyDescent="0.3">
      <c r="A22" s="90" t="s">
        <v>74</v>
      </c>
      <c r="B22" s="90" t="s">
        <v>69</v>
      </c>
      <c r="C22" s="89" t="s">
        <v>310</v>
      </c>
      <c r="D22" s="91">
        <v>25</v>
      </c>
      <c r="E22" s="89" t="s">
        <v>294</v>
      </c>
      <c r="F22" s="89" t="s">
        <v>73</v>
      </c>
      <c r="G22" s="89" t="s">
        <v>70</v>
      </c>
      <c r="H22" s="92">
        <v>3</v>
      </c>
      <c r="I22" s="89"/>
      <c r="J22" s="93" t="s">
        <v>245</v>
      </c>
      <c r="K22" s="89" t="s">
        <v>267</v>
      </c>
      <c r="L22" s="94"/>
      <c r="M22" s="90" t="s">
        <v>268</v>
      </c>
    </row>
    <row r="23" spans="1:13" x14ac:dyDescent="0.3">
      <c r="A23" s="90" t="s">
        <v>74</v>
      </c>
      <c r="B23" s="90" t="s">
        <v>69</v>
      </c>
      <c r="C23" s="89" t="s">
        <v>311</v>
      </c>
      <c r="D23" s="91">
        <v>25</v>
      </c>
      <c r="E23" s="89" t="s">
        <v>294</v>
      </c>
      <c r="F23" s="89" t="s">
        <v>73</v>
      </c>
      <c r="G23" s="89" t="s">
        <v>70</v>
      </c>
      <c r="H23" s="92">
        <v>3</v>
      </c>
      <c r="I23" s="89"/>
      <c r="J23" s="93" t="s">
        <v>245</v>
      </c>
      <c r="K23" s="89" t="s">
        <v>267</v>
      </c>
      <c r="L23" s="94"/>
      <c r="M23" s="90" t="s">
        <v>268</v>
      </c>
    </row>
    <row r="24" spans="1:13" x14ac:dyDescent="0.3">
      <c r="A24" s="90" t="s">
        <v>313</v>
      </c>
      <c r="B24" s="90" t="s">
        <v>314</v>
      </c>
      <c r="C24" s="89" t="s">
        <v>312</v>
      </c>
      <c r="D24" s="91">
        <v>25</v>
      </c>
      <c r="E24" s="89" t="s">
        <v>264</v>
      </c>
      <c r="F24" s="89" t="s">
        <v>315</v>
      </c>
      <c r="G24" s="89" t="s">
        <v>70</v>
      </c>
      <c r="H24" s="92">
        <v>3</v>
      </c>
      <c r="I24" s="89"/>
      <c r="J24" s="93" t="s">
        <v>245</v>
      </c>
      <c r="K24" s="89" t="s">
        <v>267</v>
      </c>
      <c r="L24" s="94"/>
      <c r="M24" s="90" t="s">
        <v>268</v>
      </c>
    </row>
    <row r="25" spans="1:13" x14ac:dyDescent="0.3">
      <c r="A25" s="90" t="s">
        <v>317</v>
      </c>
      <c r="B25" s="90" t="s">
        <v>318</v>
      </c>
      <c r="C25" s="89" t="s">
        <v>316</v>
      </c>
      <c r="D25" s="91" t="s">
        <v>245</v>
      </c>
      <c r="E25" s="89" t="s">
        <v>246</v>
      </c>
      <c r="F25" s="89" t="s">
        <v>319</v>
      </c>
      <c r="G25" s="89" t="s">
        <v>248</v>
      </c>
      <c r="H25" s="92">
        <v>2</v>
      </c>
      <c r="I25" s="89"/>
      <c r="J25" s="93" t="s">
        <v>245</v>
      </c>
      <c r="K25" s="89" t="s">
        <v>249</v>
      </c>
      <c r="L25" s="94"/>
      <c r="M25" s="90" t="s">
        <v>246</v>
      </c>
    </row>
    <row r="26" spans="1:13" x14ac:dyDescent="0.3">
      <c r="A26" s="90" t="s">
        <v>320</v>
      </c>
      <c r="B26" s="90" t="s">
        <v>321</v>
      </c>
      <c r="C26" s="89" t="s">
        <v>316</v>
      </c>
      <c r="D26" s="91" t="s">
        <v>245</v>
      </c>
      <c r="E26" s="89" t="s">
        <v>246</v>
      </c>
      <c r="F26" s="89" t="s">
        <v>322</v>
      </c>
      <c r="G26" s="89" t="s">
        <v>248</v>
      </c>
      <c r="H26" s="92">
        <v>2</v>
      </c>
      <c r="I26" s="89"/>
      <c r="J26" s="93" t="s">
        <v>245</v>
      </c>
      <c r="K26" s="89" t="s">
        <v>249</v>
      </c>
      <c r="L26" s="94">
        <v>44104</v>
      </c>
      <c r="M26" s="90" t="s">
        <v>246</v>
      </c>
    </row>
    <row r="27" spans="1:13" x14ac:dyDescent="0.3">
      <c r="A27" s="90" t="s">
        <v>323</v>
      </c>
      <c r="B27" s="90"/>
      <c r="C27" s="89"/>
      <c r="D27" s="91" t="s">
        <v>245</v>
      </c>
      <c r="E27" s="89" t="s">
        <v>272</v>
      </c>
      <c r="F27" s="89" t="s">
        <v>324</v>
      </c>
      <c r="G27" s="89" t="s">
        <v>220</v>
      </c>
      <c r="H27" s="92">
        <v>2</v>
      </c>
      <c r="I27" s="89"/>
      <c r="J27" s="93" t="s">
        <v>245</v>
      </c>
      <c r="K27" s="89" t="s">
        <v>249</v>
      </c>
      <c r="L27" s="94"/>
      <c r="M27" s="90" t="s">
        <v>246</v>
      </c>
    </row>
    <row r="28" spans="1:13" x14ac:dyDescent="0.3">
      <c r="A28" s="90" t="s">
        <v>325</v>
      </c>
      <c r="B28" s="90"/>
      <c r="C28" s="89"/>
      <c r="D28" s="91">
        <v>20</v>
      </c>
      <c r="E28" s="89" t="s">
        <v>264</v>
      </c>
      <c r="F28" s="89" t="s">
        <v>326</v>
      </c>
      <c r="G28" s="89" t="s">
        <v>289</v>
      </c>
      <c r="H28" s="92">
        <v>3</v>
      </c>
      <c r="I28" s="89"/>
      <c r="J28" s="93" t="s">
        <v>245</v>
      </c>
      <c r="K28" s="89" t="s">
        <v>267</v>
      </c>
      <c r="L28" s="94"/>
      <c r="M28" s="90" t="s">
        <v>268</v>
      </c>
    </row>
    <row r="29" spans="1:13" x14ac:dyDescent="0.3">
      <c r="A29" s="90" t="s">
        <v>327</v>
      </c>
      <c r="B29" s="90" t="s">
        <v>328</v>
      </c>
      <c r="C29" s="89"/>
      <c r="D29" s="91" t="s">
        <v>245</v>
      </c>
      <c r="E29" s="89" t="s">
        <v>246</v>
      </c>
      <c r="F29" s="89" t="s">
        <v>329</v>
      </c>
      <c r="G29" s="89" t="s">
        <v>248</v>
      </c>
      <c r="H29" s="92">
        <v>2</v>
      </c>
      <c r="I29" s="89"/>
      <c r="J29" s="93" t="s">
        <v>245</v>
      </c>
      <c r="K29" s="89" t="s">
        <v>330</v>
      </c>
      <c r="L29" s="94"/>
      <c r="M29" s="90" t="s">
        <v>246</v>
      </c>
    </row>
    <row r="30" spans="1:13" x14ac:dyDescent="0.3">
      <c r="A30" s="90" t="s">
        <v>331</v>
      </c>
      <c r="B30" s="90" t="s">
        <v>332</v>
      </c>
      <c r="C30" s="89"/>
      <c r="D30" s="91" t="s">
        <v>245</v>
      </c>
      <c r="E30" s="89" t="s">
        <v>264</v>
      </c>
      <c r="F30" s="89" t="s">
        <v>333</v>
      </c>
      <c r="G30" s="89" t="s">
        <v>298</v>
      </c>
      <c r="H30" s="92">
        <v>3</v>
      </c>
      <c r="I30" s="89"/>
      <c r="J30" s="93" t="s">
        <v>245</v>
      </c>
      <c r="K30" s="89" t="s">
        <v>267</v>
      </c>
      <c r="L30" s="94"/>
      <c r="M30" s="90" t="s">
        <v>268</v>
      </c>
    </row>
    <row r="31" spans="1:13" x14ac:dyDescent="0.3">
      <c r="A31" s="90" t="s">
        <v>334</v>
      </c>
      <c r="B31" s="90" t="s">
        <v>335</v>
      </c>
      <c r="C31" s="89"/>
      <c r="D31" s="91" t="s">
        <v>245</v>
      </c>
      <c r="E31" s="89" t="s">
        <v>246</v>
      </c>
      <c r="F31" s="89" t="s">
        <v>336</v>
      </c>
      <c r="G31" s="89" t="s">
        <v>248</v>
      </c>
      <c r="H31" s="92">
        <v>2</v>
      </c>
      <c r="I31" s="89"/>
      <c r="J31" s="93" t="s">
        <v>245</v>
      </c>
      <c r="K31" s="89" t="s">
        <v>249</v>
      </c>
      <c r="L31" s="94">
        <v>44104</v>
      </c>
      <c r="M31" s="90" t="s">
        <v>246</v>
      </c>
    </row>
    <row r="32" spans="1:13" x14ac:dyDescent="0.3">
      <c r="A32" s="90" t="s">
        <v>337</v>
      </c>
      <c r="B32" s="90" t="s">
        <v>338</v>
      </c>
      <c r="C32" s="89"/>
      <c r="D32" s="91" t="s">
        <v>245</v>
      </c>
      <c r="E32" s="89" t="s">
        <v>264</v>
      </c>
      <c r="F32" s="89" t="s">
        <v>339</v>
      </c>
      <c r="G32" s="89" t="s">
        <v>298</v>
      </c>
      <c r="H32" s="92">
        <v>3</v>
      </c>
      <c r="I32" s="89"/>
      <c r="J32" s="93" t="s">
        <v>245</v>
      </c>
      <c r="K32" s="89" t="s">
        <v>267</v>
      </c>
      <c r="L32" s="94"/>
      <c r="M32" s="90" t="s">
        <v>268</v>
      </c>
    </row>
    <row r="33" spans="1:13" x14ac:dyDescent="0.3">
      <c r="A33" s="90" t="s">
        <v>340</v>
      </c>
      <c r="B33" s="90" t="s">
        <v>341</v>
      </c>
      <c r="C33" s="89"/>
      <c r="D33" s="91" t="s">
        <v>245</v>
      </c>
      <c r="E33" s="89" t="s">
        <v>264</v>
      </c>
      <c r="F33" s="89" t="s">
        <v>342</v>
      </c>
      <c r="G33" s="89" t="s">
        <v>298</v>
      </c>
      <c r="H33" s="92">
        <v>3</v>
      </c>
      <c r="I33" s="89"/>
      <c r="J33" s="93" t="s">
        <v>245</v>
      </c>
      <c r="K33" s="89" t="s">
        <v>267</v>
      </c>
      <c r="L33" s="94"/>
      <c r="M33" s="90" t="s">
        <v>268</v>
      </c>
    </row>
    <row r="34" spans="1:13" x14ac:dyDescent="0.3">
      <c r="A34" s="90" t="s">
        <v>343</v>
      </c>
      <c r="B34" s="90" t="s">
        <v>344</v>
      </c>
      <c r="C34" s="89"/>
      <c r="D34" s="91" t="s">
        <v>245</v>
      </c>
      <c r="E34" s="89" t="s">
        <v>246</v>
      </c>
      <c r="F34" s="89" t="s">
        <v>345</v>
      </c>
      <c r="G34" s="89" t="s">
        <v>248</v>
      </c>
      <c r="H34" s="92">
        <v>2</v>
      </c>
      <c r="I34" s="89"/>
      <c r="J34" s="93" t="s">
        <v>245</v>
      </c>
      <c r="K34" s="89" t="s">
        <v>249</v>
      </c>
      <c r="L34" s="94"/>
      <c r="M34" s="90" t="s">
        <v>246</v>
      </c>
    </row>
    <row r="35" spans="1:13" x14ac:dyDescent="0.3">
      <c r="A35" s="90" t="s">
        <v>346</v>
      </c>
      <c r="B35" s="90"/>
      <c r="C35" s="89"/>
      <c r="D35" s="91" t="s">
        <v>245</v>
      </c>
      <c r="E35" s="89" t="s">
        <v>264</v>
      </c>
      <c r="F35" s="89" t="s">
        <v>347</v>
      </c>
      <c r="G35" s="89" t="s">
        <v>298</v>
      </c>
      <c r="H35" s="92">
        <v>3</v>
      </c>
      <c r="I35" s="89"/>
      <c r="J35" s="93" t="s">
        <v>245</v>
      </c>
      <c r="K35" s="89" t="s">
        <v>267</v>
      </c>
      <c r="L35" s="94"/>
      <c r="M35" s="90" t="s">
        <v>268</v>
      </c>
    </row>
    <row r="36" spans="1:13" x14ac:dyDescent="0.3">
      <c r="A36" s="90" t="s">
        <v>349</v>
      </c>
      <c r="B36" s="90" t="s">
        <v>350</v>
      </c>
      <c r="C36" s="89" t="s">
        <v>348</v>
      </c>
      <c r="D36" s="91" t="s">
        <v>245</v>
      </c>
      <c r="E36" s="89" t="s">
        <v>264</v>
      </c>
      <c r="F36" s="89" t="s">
        <v>351</v>
      </c>
      <c r="G36" s="89" t="s">
        <v>289</v>
      </c>
      <c r="H36" s="92">
        <v>3</v>
      </c>
      <c r="I36" s="89"/>
      <c r="J36" s="93" t="s">
        <v>245</v>
      </c>
      <c r="K36" s="89" t="s">
        <v>267</v>
      </c>
      <c r="L36" s="94"/>
      <c r="M36" s="90" t="s">
        <v>268</v>
      </c>
    </row>
    <row r="37" spans="1:13" x14ac:dyDescent="0.3">
      <c r="A37" s="90" t="s">
        <v>352</v>
      </c>
      <c r="B37" s="90"/>
      <c r="C37" s="89"/>
      <c r="D37" s="91" t="s">
        <v>245</v>
      </c>
      <c r="E37" s="89" t="s">
        <v>264</v>
      </c>
      <c r="F37" s="89" t="s">
        <v>353</v>
      </c>
      <c r="G37" s="89" t="s">
        <v>298</v>
      </c>
      <c r="H37" s="92">
        <v>3</v>
      </c>
      <c r="I37" s="89"/>
      <c r="J37" s="93" t="s">
        <v>245</v>
      </c>
      <c r="K37" s="89" t="s">
        <v>267</v>
      </c>
      <c r="L37" s="94"/>
      <c r="M37" s="90" t="s">
        <v>268</v>
      </c>
    </row>
    <row r="38" spans="1:13" x14ac:dyDescent="0.3">
      <c r="A38" s="90" t="s">
        <v>354</v>
      </c>
      <c r="B38" s="90"/>
      <c r="C38" s="89"/>
      <c r="D38" s="91" t="s">
        <v>245</v>
      </c>
      <c r="E38" s="89" t="s">
        <v>264</v>
      </c>
      <c r="F38" s="89" t="s">
        <v>355</v>
      </c>
      <c r="G38" s="89" t="s">
        <v>298</v>
      </c>
      <c r="H38" s="92">
        <v>3</v>
      </c>
      <c r="I38" s="89"/>
      <c r="J38" s="93" t="s">
        <v>245</v>
      </c>
      <c r="K38" s="89" t="s">
        <v>267</v>
      </c>
      <c r="L38" s="94"/>
      <c r="M38" s="90" t="s">
        <v>268</v>
      </c>
    </row>
    <row r="39" spans="1:13" x14ac:dyDescent="0.3">
      <c r="A39" s="90" t="s">
        <v>356</v>
      </c>
      <c r="B39" s="90" t="s">
        <v>357</v>
      </c>
      <c r="C39" s="89"/>
      <c r="D39" s="91">
        <v>25</v>
      </c>
      <c r="E39" s="89" t="s">
        <v>264</v>
      </c>
      <c r="F39" s="89" t="s">
        <v>358</v>
      </c>
      <c r="G39" s="89" t="s">
        <v>289</v>
      </c>
      <c r="H39" s="92">
        <v>3</v>
      </c>
      <c r="I39" s="89"/>
      <c r="J39" s="93" t="s">
        <v>245</v>
      </c>
      <c r="K39" s="89" t="s">
        <v>267</v>
      </c>
      <c r="L39" s="94"/>
      <c r="M39" s="90" t="s">
        <v>268</v>
      </c>
    </row>
    <row r="40" spans="1:13" x14ac:dyDescent="0.3">
      <c r="A40" s="90" t="s">
        <v>359</v>
      </c>
      <c r="B40" s="90"/>
      <c r="C40" s="89"/>
      <c r="D40" s="91">
        <v>25</v>
      </c>
      <c r="E40" s="89" t="s">
        <v>264</v>
      </c>
      <c r="F40" s="89" t="s">
        <v>360</v>
      </c>
      <c r="G40" s="89" t="s">
        <v>266</v>
      </c>
      <c r="H40" s="92">
        <v>3</v>
      </c>
      <c r="I40" s="89"/>
      <c r="J40" s="93" t="s">
        <v>245</v>
      </c>
      <c r="K40" s="89" t="s">
        <v>267</v>
      </c>
      <c r="L40" s="94"/>
      <c r="M40" s="90" t="s">
        <v>268</v>
      </c>
    </row>
    <row r="41" spans="1:13" x14ac:dyDescent="0.3">
      <c r="A41" s="90" t="s">
        <v>361</v>
      </c>
      <c r="B41" s="90"/>
      <c r="C41" s="89"/>
      <c r="D41" s="91">
        <v>25</v>
      </c>
      <c r="E41" s="89" t="s">
        <v>264</v>
      </c>
      <c r="F41" s="89" t="s">
        <v>362</v>
      </c>
      <c r="G41" s="89" t="s">
        <v>70</v>
      </c>
      <c r="H41" s="92">
        <v>3</v>
      </c>
      <c r="I41" s="89"/>
      <c r="J41" s="93" t="s">
        <v>245</v>
      </c>
      <c r="K41" s="89" t="s">
        <v>267</v>
      </c>
      <c r="L41" s="94"/>
      <c r="M41" s="90" t="s">
        <v>268</v>
      </c>
    </row>
    <row r="42" spans="1:13" x14ac:dyDescent="0.3">
      <c r="A42" s="90" t="s">
        <v>363</v>
      </c>
      <c r="B42" s="90" t="s">
        <v>364</v>
      </c>
      <c r="C42" s="89"/>
      <c r="D42" s="91" t="s">
        <v>245</v>
      </c>
      <c r="E42" s="89" t="s">
        <v>264</v>
      </c>
      <c r="F42" s="89" t="s">
        <v>365</v>
      </c>
      <c r="G42" s="89" t="s">
        <v>298</v>
      </c>
      <c r="H42" s="92">
        <v>3</v>
      </c>
      <c r="I42" s="89"/>
      <c r="J42" s="93" t="s">
        <v>245</v>
      </c>
      <c r="K42" s="89" t="s">
        <v>267</v>
      </c>
      <c r="L42" s="94"/>
      <c r="M42" s="90" t="s">
        <v>268</v>
      </c>
    </row>
    <row r="43" spans="1:13" x14ac:dyDescent="0.3">
      <c r="A43" s="90" t="s">
        <v>366</v>
      </c>
      <c r="B43" s="90"/>
      <c r="C43" s="89"/>
      <c r="D43" s="91">
        <v>25</v>
      </c>
      <c r="E43" s="89" t="s">
        <v>264</v>
      </c>
      <c r="F43" s="89" t="s">
        <v>367</v>
      </c>
      <c r="G43" s="89" t="s">
        <v>70</v>
      </c>
      <c r="H43" s="92">
        <v>3</v>
      </c>
      <c r="I43" s="89"/>
      <c r="J43" s="93" t="s">
        <v>245</v>
      </c>
      <c r="K43" s="89" t="s">
        <v>267</v>
      </c>
      <c r="L43" s="94"/>
      <c r="M43" s="90" t="s">
        <v>268</v>
      </c>
    </row>
    <row r="44" spans="1:13" x14ac:dyDescent="0.3">
      <c r="A44" s="90" t="s">
        <v>368</v>
      </c>
      <c r="B44" s="90"/>
      <c r="C44" s="89"/>
      <c r="D44" s="91">
        <v>20</v>
      </c>
      <c r="E44" s="89" t="s">
        <v>264</v>
      </c>
      <c r="F44" s="89" t="s">
        <v>369</v>
      </c>
      <c r="G44" s="89" t="s">
        <v>70</v>
      </c>
      <c r="H44" s="92">
        <v>3</v>
      </c>
      <c r="I44" s="89"/>
      <c r="J44" s="93" t="s">
        <v>245</v>
      </c>
      <c r="K44" s="89" t="s">
        <v>267</v>
      </c>
      <c r="L44" s="94"/>
      <c r="M44" s="90" t="s">
        <v>268</v>
      </c>
    </row>
    <row r="45" spans="1:13" x14ac:dyDescent="0.3">
      <c r="A45" s="90" t="s">
        <v>370</v>
      </c>
      <c r="B45" s="90"/>
      <c r="C45" s="89"/>
      <c r="D45" s="91" t="s">
        <v>245</v>
      </c>
      <c r="E45" s="89" t="s">
        <v>264</v>
      </c>
      <c r="F45" s="89" t="s">
        <v>371</v>
      </c>
      <c r="G45" s="89" t="s">
        <v>298</v>
      </c>
      <c r="H45" s="92">
        <v>3</v>
      </c>
      <c r="I45" s="89"/>
      <c r="J45" s="93" t="s">
        <v>245</v>
      </c>
      <c r="K45" s="89" t="s">
        <v>267</v>
      </c>
      <c r="L45" s="94"/>
      <c r="M45" s="90" t="s">
        <v>268</v>
      </c>
    </row>
    <row r="46" spans="1:13" x14ac:dyDescent="0.3">
      <c r="A46" s="90" t="s">
        <v>372</v>
      </c>
      <c r="B46" s="90"/>
      <c r="C46" s="89"/>
      <c r="D46" s="91">
        <v>25</v>
      </c>
      <c r="E46" s="89" t="s">
        <v>264</v>
      </c>
      <c r="F46" s="89" t="s">
        <v>373</v>
      </c>
      <c r="G46" s="89" t="s">
        <v>266</v>
      </c>
      <c r="H46" s="92">
        <v>3</v>
      </c>
      <c r="I46" s="89"/>
      <c r="J46" s="93" t="s">
        <v>245</v>
      </c>
      <c r="K46" s="89" t="s">
        <v>267</v>
      </c>
      <c r="L46" s="94"/>
      <c r="M46" s="90" t="s">
        <v>268</v>
      </c>
    </row>
    <row r="47" spans="1:13" x14ac:dyDescent="0.3">
      <c r="A47" s="90" t="s">
        <v>374</v>
      </c>
      <c r="B47" s="90"/>
      <c r="C47" s="89"/>
      <c r="D47" s="91">
        <v>25</v>
      </c>
      <c r="E47" s="89" t="s">
        <v>264</v>
      </c>
      <c r="F47" s="89" t="s">
        <v>375</v>
      </c>
      <c r="G47" s="89" t="s">
        <v>266</v>
      </c>
      <c r="H47" s="92">
        <v>3</v>
      </c>
      <c r="I47" s="89"/>
      <c r="J47" s="93" t="s">
        <v>245</v>
      </c>
      <c r="K47" s="89" t="s">
        <v>267</v>
      </c>
      <c r="L47" s="94"/>
      <c r="M47" s="90" t="s">
        <v>268</v>
      </c>
    </row>
    <row r="48" spans="1:13" x14ac:dyDescent="0.3">
      <c r="A48" s="90" t="s">
        <v>376</v>
      </c>
      <c r="B48" s="90"/>
      <c r="C48" s="89"/>
      <c r="D48" s="91" t="s">
        <v>245</v>
      </c>
      <c r="E48" s="89" t="s">
        <v>264</v>
      </c>
      <c r="F48" s="89" t="s">
        <v>377</v>
      </c>
      <c r="G48" s="89" t="s">
        <v>298</v>
      </c>
      <c r="H48" s="92">
        <v>3</v>
      </c>
      <c r="I48" s="89"/>
      <c r="J48" s="93" t="s">
        <v>245</v>
      </c>
      <c r="K48" s="89" t="s">
        <v>267</v>
      </c>
      <c r="L48" s="94"/>
      <c r="M48" s="90" t="s">
        <v>268</v>
      </c>
    </row>
    <row r="49" spans="1:13" x14ac:dyDescent="0.3">
      <c r="A49" s="90" t="s">
        <v>378</v>
      </c>
      <c r="B49" s="90"/>
      <c r="C49" s="89"/>
      <c r="D49" s="91">
        <v>25</v>
      </c>
      <c r="E49" s="89" t="s">
        <v>264</v>
      </c>
      <c r="F49" s="89" t="s">
        <v>379</v>
      </c>
      <c r="G49" s="89" t="s">
        <v>298</v>
      </c>
      <c r="H49" s="92">
        <v>3</v>
      </c>
      <c r="I49" s="89"/>
      <c r="J49" s="93" t="s">
        <v>245</v>
      </c>
      <c r="K49" s="89" t="s">
        <v>267</v>
      </c>
      <c r="L49" s="94"/>
      <c r="M49" s="90" t="s">
        <v>268</v>
      </c>
    </row>
    <row r="50" spans="1:13" x14ac:dyDescent="0.3">
      <c r="A50" s="90" t="s">
        <v>380</v>
      </c>
      <c r="B50" s="90"/>
      <c r="C50" s="89"/>
      <c r="D50" s="91">
        <v>20</v>
      </c>
      <c r="E50" s="89" t="s">
        <v>264</v>
      </c>
      <c r="F50" s="89" t="s">
        <v>381</v>
      </c>
      <c r="G50" s="89" t="s">
        <v>289</v>
      </c>
      <c r="H50" s="92">
        <v>3</v>
      </c>
      <c r="I50" s="89"/>
      <c r="J50" s="93" t="s">
        <v>245</v>
      </c>
      <c r="K50" s="89" t="s">
        <v>267</v>
      </c>
      <c r="L50" s="94"/>
      <c r="M50" s="90" t="s">
        <v>268</v>
      </c>
    </row>
    <row r="51" spans="1:13" x14ac:dyDescent="0.3">
      <c r="A51" s="90" t="s">
        <v>382</v>
      </c>
      <c r="B51" s="90"/>
      <c r="C51" s="89"/>
      <c r="D51" s="91">
        <v>25</v>
      </c>
      <c r="E51" s="89" t="s">
        <v>264</v>
      </c>
      <c r="F51" s="89" t="s">
        <v>383</v>
      </c>
      <c r="G51" s="89" t="s">
        <v>70</v>
      </c>
      <c r="H51" s="92">
        <v>3</v>
      </c>
      <c r="I51" s="89"/>
      <c r="J51" s="93" t="s">
        <v>245</v>
      </c>
      <c r="K51" s="89" t="s">
        <v>267</v>
      </c>
      <c r="L51" s="94"/>
      <c r="M51" s="90" t="s">
        <v>268</v>
      </c>
    </row>
    <row r="52" spans="1:13" x14ac:dyDescent="0.3">
      <c r="A52" s="90" t="s">
        <v>384</v>
      </c>
      <c r="B52" s="90"/>
      <c r="C52" s="89"/>
      <c r="D52" s="91">
        <v>25</v>
      </c>
      <c r="E52" s="89" t="s">
        <v>264</v>
      </c>
      <c r="F52" s="89" t="s">
        <v>385</v>
      </c>
      <c r="G52" s="89" t="s">
        <v>70</v>
      </c>
      <c r="H52" s="92">
        <v>3</v>
      </c>
      <c r="I52" s="89"/>
      <c r="J52" s="93" t="s">
        <v>245</v>
      </c>
      <c r="K52" s="89" t="s">
        <v>267</v>
      </c>
      <c r="L52" s="94"/>
      <c r="M52" s="90" t="s">
        <v>268</v>
      </c>
    </row>
    <row r="53" spans="1:13" x14ac:dyDescent="0.3">
      <c r="A53" s="90" t="s">
        <v>386</v>
      </c>
      <c r="B53" s="90"/>
      <c r="C53" s="89"/>
      <c r="D53" s="91">
        <v>20</v>
      </c>
      <c r="E53" s="89" t="s">
        <v>264</v>
      </c>
      <c r="F53" s="89" t="s">
        <v>387</v>
      </c>
      <c r="G53" s="89" t="s">
        <v>289</v>
      </c>
      <c r="H53" s="92">
        <v>3</v>
      </c>
      <c r="I53" s="89"/>
      <c r="J53" s="93" t="s">
        <v>245</v>
      </c>
      <c r="K53" s="89" t="s">
        <v>267</v>
      </c>
      <c r="L53" s="94"/>
      <c r="M53" s="90" t="s">
        <v>268</v>
      </c>
    </row>
    <row r="54" spans="1:13" x14ac:dyDescent="0.3">
      <c r="A54" s="90" t="s">
        <v>388</v>
      </c>
      <c r="B54" s="90"/>
      <c r="C54" s="89"/>
      <c r="D54" s="91">
        <v>20</v>
      </c>
      <c r="E54" s="89" t="s">
        <v>264</v>
      </c>
      <c r="F54" s="89" t="s">
        <v>389</v>
      </c>
      <c r="G54" s="89" t="s">
        <v>289</v>
      </c>
      <c r="H54" s="92">
        <v>3</v>
      </c>
      <c r="I54" s="89"/>
      <c r="J54" s="93" t="s">
        <v>245</v>
      </c>
      <c r="K54" s="89" t="s">
        <v>267</v>
      </c>
      <c r="L54" s="94"/>
      <c r="M54" s="90" t="s">
        <v>268</v>
      </c>
    </row>
    <row r="55" spans="1:13" x14ac:dyDescent="0.3">
      <c r="A55" s="90" t="s">
        <v>390</v>
      </c>
      <c r="B55" s="90"/>
      <c r="C55" s="89"/>
      <c r="D55" s="91" t="s">
        <v>245</v>
      </c>
      <c r="E55" s="89" t="s">
        <v>264</v>
      </c>
      <c r="F55" s="89" t="s">
        <v>391</v>
      </c>
      <c r="G55" s="89" t="s">
        <v>298</v>
      </c>
      <c r="H55" s="92">
        <v>3</v>
      </c>
      <c r="I55" s="89"/>
      <c r="J55" s="93" t="s">
        <v>245</v>
      </c>
      <c r="K55" s="89" t="s">
        <v>267</v>
      </c>
      <c r="L55" s="94"/>
      <c r="M55" s="90" t="s">
        <v>268</v>
      </c>
    </row>
    <row r="56" spans="1:13" x14ac:dyDescent="0.3">
      <c r="A56" s="90" t="s">
        <v>392</v>
      </c>
      <c r="B56" s="90"/>
      <c r="C56" s="89"/>
      <c r="D56" s="91" t="s">
        <v>245</v>
      </c>
      <c r="E56" s="89" t="s">
        <v>264</v>
      </c>
      <c r="F56" s="89" t="s">
        <v>393</v>
      </c>
      <c r="G56" s="89" t="s">
        <v>298</v>
      </c>
      <c r="H56" s="92">
        <v>3</v>
      </c>
      <c r="I56" s="89"/>
      <c r="J56" s="93" t="s">
        <v>245</v>
      </c>
      <c r="K56" s="89" t="s">
        <v>267</v>
      </c>
      <c r="L56" s="94"/>
      <c r="M56" s="90" t="s">
        <v>268</v>
      </c>
    </row>
    <row r="57" spans="1:13" x14ac:dyDescent="0.3">
      <c r="A57" s="90" t="s">
        <v>394</v>
      </c>
      <c r="B57" s="90"/>
      <c r="C57" s="89"/>
      <c r="D57" s="91" t="s">
        <v>245</v>
      </c>
      <c r="E57" s="89" t="s">
        <v>264</v>
      </c>
      <c r="F57" s="89" t="s">
        <v>395</v>
      </c>
      <c r="G57" s="89" t="s">
        <v>298</v>
      </c>
      <c r="H57" s="92">
        <v>3</v>
      </c>
      <c r="I57" s="89"/>
      <c r="J57" s="93" t="s">
        <v>245</v>
      </c>
      <c r="K57" s="89" t="s">
        <v>267</v>
      </c>
      <c r="L57" s="94"/>
      <c r="M57" s="90" t="s">
        <v>268</v>
      </c>
    </row>
    <row r="58" spans="1:13" x14ac:dyDescent="0.3">
      <c r="A58" s="90" t="s">
        <v>396</v>
      </c>
      <c r="B58" s="90"/>
      <c r="C58" s="89"/>
      <c r="D58" s="91">
        <v>20</v>
      </c>
      <c r="E58" s="89" t="s">
        <v>264</v>
      </c>
      <c r="F58" s="89" t="s">
        <v>397</v>
      </c>
      <c r="G58" s="89" t="s">
        <v>289</v>
      </c>
      <c r="H58" s="92">
        <v>3</v>
      </c>
      <c r="I58" s="89"/>
      <c r="J58" s="93" t="s">
        <v>245</v>
      </c>
      <c r="K58" s="89" t="s">
        <v>267</v>
      </c>
      <c r="L58" s="94"/>
      <c r="M58" s="90" t="s">
        <v>268</v>
      </c>
    </row>
    <row r="59" spans="1:13" x14ac:dyDescent="0.3">
      <c r="A59" s="90" t="s">
        <v>398</v>
      </c>
      <c r="B59" s="90"/>
      <c r="C59" s="89"/>
      <c r="D59" s="91">
        <v>25</v>
      </c>
      <c r="E59" s="89" t="s">
        <v>264</v>
      </c>
      <c r="F59" s="89" t="s">
        <v>399</v>
      </c>
      <c r="G59" s="89" t="s">
        <v>298</v>
      </c>
      <c r="H59" s="92">
        <v>3</v>
      </c>
      <c r="I59" s="89"/>
      <c r="J59" s="93" t="s">
        <v>245</v>
      </c>
      <c r="K59" s="89" t="s">
        <v>267</v>
      </c>
      <c r="L59" s="94"/>
      <c r="M59" s="90" t="s">
        <v>268</v>
      </c>
    </row>
    <row r="60" spans="1:13" x14ac:dyDescent="0.3">
      <c r="A60" s="90" t="s">
        <v>400</v>
      </c>
      <c r="B60" s="90" t="s">
        <v>401</v>
      </c>
      <c r="C60" s="89"/>
      <c r="D60" s="91">
        <v>25</v>
      </c>
      <c r="E60" s="89" t="s">
        <v>264</v>
      </c>
      <c r="F60" s="89" t="s">
        <v>402</v>
      </c>
      <c r="G60" s="89" t="s">
        <v>70</v>
      </c>
      <c r="H60" s="92">
        <v>3</v>
      </c>
      <c r="I60" s="89"/>
      <c r="J60" s="93" t="s">
        <v>245</v>
      </c>
      <c r="K60" s="89" t="s">
        <v>267</v>
      </c>
      <c r="L60" s="94"/>
      <c r="M60" s="90" t="s">
        <v>268</v>
      </c>
    </row>
    <row r="61" spans="1:13" x14ac:dyDescent="0.3">
      <c r="A61" s="90" t="s">
        <v>403</v>
      </c>
      <c r="B61" s="90"/>
      <c r="C61" s="89"/>
      <c r="D61" s="91">
        <v>25</v>
      </c>
      <c r="E61" s="89" t="s">
        <v>264</v>
      </c>
      <c r="F61" s="89" t="s">
        <v>404</v>
      </c>
      <c r="G61" s="89" t="s">
        <v>289</v>
      </c>
      <c r="H61" s="92">
        <v>3</v>
      </c>
      <c r="I61" s="89"/>
      <c r="J61" s="93" t="s">
        <v>245</v>
      </c>
      <c r="K61" s="89" t="s">
        <v>267</v>
      </c>
      <c r="L61" s="94"/>
      <c r="M61" s="90" t="s">
        <v>268</v>
      </c>
    </row>
    <row r="62" spans="1:13" x14ac:dyDescent="0.3">
      <c r="A62" s="90" t="s">
        <v>405</v>
      </c>
      <c r="B62" s="90" t="s">
        <v>406</v>
      </c>
      <c r="C62" s="89"/>
      <c r="D62" s="91">
        <v>20</v>
      </c>
      <c r="E62" s="89" t="s">
        <v>294</v>
      </c>
      <c r="F62" s="89" t="s">
        <v>407</v>
      </c>
      <c r="G62" s="89" t="s">
        <v>289</v>
      </c>
      <c r="H62" s="92">
        <v>3</v>
      </c>
      <c r="I62" s="89"/>
      <c r="J62" s="93" t="s">
        <v>245</v>
      </c>
      <c r="K62" s="89" t="s">
        <v>267</v>
      </c>
      <c r="L62" s="94"/>
      <c r="M62" s="90" t="s">
        <v>268</v>
      </c>
    </row>
    <row r="63" spans="1:13" x14ac:dyDescent="0.3">
      <c r="A63" s="90" t="s">
        <v>408</v>
      </c>
      <c r="B63" s="90"/>
      <c r="C63" s="89"/>
      <c r="D63" s="91" t="s">
        <v>245</v>
      </c>
      <c r="E63" s="89" t="s">
        <v>264</v>
      </c>
      <c r="F63" s="89" t="s">
        <v>409</v>
      </c>
      <c r="G63" s="89" t="s">
        <v>298</v>
      </c>
      <c r="H63" s="92">
        <v>3</v>
      </c>
      <c r="I63" s="89"/>
      <c r="J63" s="93" t="s">
        <v>245</v>
      </c>
      <c r="K63" s="89" t="s">
        <v>267</v>
      </c>
      <c r="L63" s="94"/>
      <c r="M63" s="90" t="s">
        <v>268</v>
      </c>
    </row>
    <row r="64" spans="1:13" x14ac:dyDescent="0.3">
      <c r="A64" s="90" t="s">
        <v>410</v>
      </c>
      <c r="B64" s="90"/>
      <c r="C64" s="89"/>
      <c r="D64" s="91">
        <v>25</v>
      </c>
      <c r="E64" s="89" t="s">
        <v>264</v>
      </c>
      <c r="F64" s="89" t="s">
        <v>411</v>
      </c>
      <c r="G64" s="89" t="s">
        <v>289</v>
      </c>
      <c r="H64" s="92">
        <v>3</v>
      </c>
      <c r="I64" s="89"/>
      <c r="J64" s="93" t="s">
        <v>245</v>
      </c>
      <c r="K64" s="89" t="s">
        <v>267</v>
      </c>
      <c r="L64" s="94"/>
      <c r="M64" s="90" t="s">
        <v>268</v>
      </c>
    </row>
    <row r="65" spans="1:13" x14ac:dyDescent="0.3">
      <c r="A65" s="90" t="s">
        <v>412</v>
      </c>
      <c r="B65" s="90"/>
      <c r="C65" s="89"/>
      <c r="D65" s="91" t="s">
        <v>245</v>
      </c>
      <c r="E65" s="89" t="s">
        <v>264</v>
      </c>
      <c r="F65" s="89" t="s">
        <v>413</v>
      </c>
      <c r="G65" s="89" t="s">
        <v>298</v>
      </c>
      <c r="H65" s="92">
        <v>3</v>
      </c>
      <c r="I65" s="89"/>
      <c r="J65" s="93" t="s">
        <v>245</v>
      </c>
      <c r="K65" s="89" t="s">
        <v>267</v>
      </c>
      <c r="L65" s="94"/>
      <c r="M65" s="90" t="s">
        <v>268</v>
      </c>
    </row>
    <row r="66" spans="1:13" x14ac:dyDescent="0.3">
      <c r="A66" s="90" t="s">
        <v>414</v>
      </c>
      <c r="B66" s="90"/>
      <c r="C66" s="89"/>
      <c r="D66" s="91">
        <v>25</v>
      </c>
      <c r="E66" s="89" t="s">
        <v>264</v>
      </c>
      <c r="F66" s="89" t="s">
        <v>415</v>
      </c>
      <c r="G66" s="89" t="s">
        <v>298</v>
      </c>
      <c r="H66" s="92">
        <v>3</v>
      </c>
      <c r="I66" s="89"/>
      <c r="J66" s="93" t="s">
        <v>245</v>
      </c>
      <c r="K66" s="89" t="s">
        <v>267</v>
      </c>
      <c r="L66" s="94"/>
      <c r="M66" s="90" t="s">
        <v>268</v>
      </c>
    </row>
    <row r="67" spans="1:13" x14ac:dyDescent="0.3">
      <c r="A67" s="90" t="s">
        <v>417</v>
      </c>
      <c r="B67" s="90" t="s">
        <v>418</v>
      </c>
      <c r="C67" s="89" t="s">
        <v>416</v>
      </c>
      <c r="D67" s="91" t="s">
        <v>245</v>
      </c>
      <c r="E67" s="89" t="s">
        <v>272</v>
      </c>
      <c r="F67" s="89" t="s">
        <v>419</v>
      </c>
      <c r="G67" s="89" t="s">
        <v>220</v>
      </c>
      <c r="H67" s="92">
        <v>2</v>
      </c>
      <c r="I67" s="89"/>
      <c r="J67" s="93" t="s">
        <v>245</v>
      </c>
      <c r="K67" s="89" t="s">
        <v>249</v>
      </c>
      <c r="L67" s="94"/>
      <c r="M67" s="90" t="s">
        <v>246</v>
      </c>
    </row>
    <row r="68" spans="1:13" x14ac:dyDescent="0.3">
      <c r="A68" s="90" t="s">
        <v>420</v>
      </c>
      <c r="B68" s="90" t="s">
        <v>421</v>
      </c>
      <c r="C68" s="89"/>
      <c r="D68" s="91" t="s">
        <v>245</v>
      </c>
      <c r="E68" s="89" t="s">
        <v>272</v>
      </c>
      <c r="F68" s="89" t="s">
        <v>422</v>
      </c>
      <c r="G68" s="89" t="s">
        <v>274</v>
      </c>
      <c r="H68" s="92">
        <v>2</v>
      </c>
      <c r="I68" s="89"/>
      <c r="J68" s="93" t="s">
        <v>245</v>
      </c>
      <c r="K68" s="89" t="s">
        <v>249</v>
      </c>
      <c r="L68" s="94"/>
      <c r="M68" s="90" t="s">
        <v>246</v>
      </c>
    </row>
    <row r="69" spans="1:13" x14ac:dyDescent="0.3">
      <c r="A69" s="90" t="s">
        <v>423</v>
      </c>
      <c r="B69" s="90" t="s">
        <v>424</v>
      </c>
      <c r="C69" s="89"/>
      <c r="D69" s="91" t="s">
        <v>245</v>
      </c>
      <c r="E69" s="89" t="s">
        <v>272</v>
      </c>
      <c r="F69" s="89" t="s">
        <v>425</v>
      </c>
      <c r="G69" s="89" t="s">
        <v>274</v>
      </c>
      <c r="H69" s="92">
        <v>2</v>
      </c>
      <c r="I69" s="89"/>
      <c r="J69" s="93" t="s">
        <v>245</v>
      </c>
      <c r="K69" s="89" t="s">
        <v>249</v>
      </c>
      <c r="L69" s="94"/>
      <c r="M69" s="90" t="s">
        <v>246</v>
      </c>
    </row>
    <row r="70" spans="1:13" x14ac:dyDescent="0.3">
      <c r="A70" s="90" t="s">
        <v>427</v>
      </c>
      <c r="B70" s="90" t="s">
        <v>110</v>
      </c>
      <c r="C70" s="89" t="s">
        <v>426</v>
      </c>
      <c r="D70" s="91" t="s">
        <v>245</v>
      </c>
      <c r="E70" s="89" t="s">
        <v>272</v>
      </c>
      <c r="F70" s="89" t="s">
        <v>428</v>
      </c>
      <c r="G70" s="89" t="s">
        <v>220</v>
      </c>
      <c r="H70" s="92">
        <v>2</v>
      </c>
      <c r="I70" s="89"/>
      <c r="J70" s="93" t="s">
        <v>245</v>
      </c>
      <c r="K70" s="89" t="s">
        <v>249</v>
      </c>
      <c r="L70" s="94"/>
      <c r="M70" s="90" t="s">
        <v>246</v>
      </c>
    </row>
    <row r="71" spans="1:13" x14ac:dyDescent="0.3">
      <c r="A71" s="90" t="s">
        <v>430</v>
      </c>
      <c r="B71" s="90" t="s">
        <v>431</v>
      </c>
      <c r="C71" s="89" t="s">
        <v>429</v>
      </c>
      <c r="D71" s="91" t="s">
        <v>245</v>
      </c>
      <c r="E71" s="89" t="s">
        <v>272</v>
      </c>
      <c r="F71" s="89" t="s">
        <v>432</v>
      </c>
      <c r="G71" s="89" t="s">
        <v>274</v>
      </c>
      <c r="H71" s="92">
        <v>2</v>
      </c>
      <c r="I71" s="89"/>
      <c r="J71" s="93" t="s">
        <v>245</v>
      </c>
      <c r="K71" s="89" t="s">
        <v>249</v>
      </c>
      <c r="L71" s="94"/>
      <c r="M71" s="90" t="s">
        <v>246</v>
      </c>
    </row>
    <row r="72" spans="1:13" x14ac:dyDescent="0.3">
      <c r="A72" s="90" t="s">
        <v>433</v>
      </c>
      <c r="B72" s="90" t="s">
        <v>434</v>
      </c>
      <c r="C72" s="89" t="s">
        <v>429</v>
      </c>
      <c r="D72" s="91" t="s">
        <v>245</v>
      </c>
      <c r="E72" s="89" t="s">
        <v>272</v>
      </c>
      <c r="F72" s="89" t="s">
        <v>435</v>
      </c>
      <c r="G72" s="89" t="s">
        <v>274</v>
      </c>
      <c r="H72" s="92">
        <v>2</v>
      </c>
      <c r="I72" s="89"/>
      <c r="J72" s="93" t="s">
        <v>245</v>
      </c>
      <c r="K72" s="89" t="s">
        <v>249</v>
      </c>
      <c r="L72" s="94">
        <v>44104</v>
      </c>
      <c r="M72" s="90" t="s">
        <v>246</v>
      </c>
    </row>
    <row r="73" spans="1:13" x14ac:dyDescent="0.3">
      <c r="A73" s="90" t="s">
        <v>436</v>
      </c>
      <c r="B73" s="90" t="s">
        <v>437</v>
      </c>
      <c r="C73" s="89"/>
      <c r="D73" s="91" t="s">
        <v>245</v>
      </c>
      <c r="E73" s="89" t="s">
        <v>264</v>
      </c>
      <c r="F73" s="89" t="s">
        <v>438</v>
      </c>
      <c r="G73" s="89" t="s">
        <v>289</v>
      </c>
      <c r="H73" s="92">
        <v>3</v>
      </c>
      <c r="I73" s="89"/>
      <c r="J73" s="93" t="s">
        <v>245</v>
      </c>
      <c r="K73" s="89" t="s">
        <v>267</v>
      </c>
      <c r="L73" s="94"/>
      <c r="M73" s="90" t="s">
        <v>268</v>
      </c>
    </row>
    <row r="74" spans="1:13" x14ac:dyDescent="0.3">
      <c r="A74" s="90" t="s">
        <v>439</v>
      </c>
      <c r="B74" s="90" t="s">
        <v>440</v>
      </c>
      <c r="C74" s="89"/>
      <c r="D74" s="91" t="s">
        <v>245</v>
      </c>
      <c r="E74" s="89" t="s">
        <v>272</v>
      </c>
      <c r="F74" s="89" t="s">
        <v>441</v>
      </c>
      <c r="G74" s="89" t="s">
        <v>274</v>
      </c>
      <c r="H74" s="92">
        <v>2</v>
      </c>
      <c r="I74" s="89"/>
      <c r="J74" s="93" t="s">
        <v>245</v>
      </c>
      <c r="K74" s="89" t="s">
        <v>249</v>
      </c>
      <c r="L74" s="94"/>
      <c r="M74" s="90" t="s">
        <v>246</v>
      </c>
    </row>
    <row r="75" spans="1:13" x14ac:dyDescent="0.3">
      <c r="A75" s="90" t="s">
        <v>442</v>
      </c>
      <c r="B75" s="90" t="s">
        <v>443</v>
      </c>
      <c r="C75" s="89"/>
      <c r="D75" s="91" t="s">
        <v>245</v>
      </c>
      <c r="E75" s="89" t="s">
        <v>272</v>
      </c>
      <c r="F75" s="89" t="s">
        <v>444</v>
      </c>
      <c r="G75" s="89" t="s">
        <v>274</v>
      </c>
      <c r="H75" s="92">
        <v>2</v>
      </c>
      <c r="I75" s="89"/>
      <c r="J75" s="93" t="s">
        <v>245</v>
      </c>
      <c r="K75" s="89" t="s">
        <v>249</v>
      </c>
      <c r="L75" s="94">
        <v>44104</v>
      </c>
      <c r="M75" s="90" t="s">
        <v>246</v>
      </c>
    </row>
    <row r="76" spans="1:13" x14ac:dyDescent="0.3">
      <c r="A76" s="90" t="s">
        <v>445</v>
      </c>
      <c r="B76" s="90" t="s">
        <v>446</v>
      </c>
      <c r="C76" s="89"/>
      <c r="D76" s="91" t="s">
        <v>245</v>
      </c>
      <c r="E76" s="89" t="s">
        <v>264</v>
      </c>
      <c r="F76" s="89" t="s">
        <v>447</v>
      </c>
      <c r="G76" s="89" t="s">
        <v>298</v>
      </c>
      <c r="H76" s="92">
        <v>3</v>
      </c>
      <c r="I76" s="89"/>
      <c r="J76" s="93" t="s">
        <v>245</v>
      </c>
      <c r="K76" s="89" t="s">
        <v>267</v>
      </c>
      <c r="L76" s="94"/>
      <c r="M76" s="90" t="s">
        <v>268</v>
      </c>
    </row>
    <row r="77" spans="1:13" x14ac:dyDescent="0.3">
      <c r="A77" s="90" t="s">
        <v>449</v>
      </c>
      <c r="B77" s="90" t="s">
        <v>450</v>
      </c>
      <c r="C77" s="89" t="s">
        <v>448</v>
      </c>
      <c r="D77" s="91" t="s">
        <v>245</v>
      </c>
      <c r="E77" s="89" t="s">
        <v>272</v>
      </c>
      <c r="F77" s="89" t="s">
        <v>451</v>
      </c>
      <c r="G77" s="89" t="s">
        <v>220</v>
      </c>
      <c r="H77" s="92">
        <v>2</v>
      </c>
      <c r="I77" s="89"/>
      <c r="J77" s="93" t="s">
        <v>245</v>
      </c>
      <c r="K77" s="89" t="s">
        <v>249</v>
      </c>
      <c r="L77" s="94"/>
      <c r="M77" s="90" t="s">
        <v>246</v>
      </c>
    </row>
    <row r="78" spans="1:13" x14ac:dyDescent="0.3">
      <c r="A78" s="90" t="s">
        <v>453</v>
      </c>
      <c r="B78" s="90" t="s">
        <v>454</v>
      </c>
      <c r="C78" s="89" t="s">
        <v>452</v>
      </c>
      <c r="D78" s="91" t="s">
        <v>245</v>
      </c>
      <c r="E78" s="89" t="s">
        <v>272</v>
      </c>
      <c r="F78" s="89" t="s">
        <v>455</v>
      </c>
      <c r="G78" s="89" t="s">
        <v>274</v>
      </c>
      <c r="H78" s="92">
        <v>2</v>
      </c>
      <c r="I78" s="89"/>
      <c r="J78" s="93" t="s">
        <v>245</v>
      </c>
      <c r="K78" s="89" t="s">
        <v>249</v>
      </c>
      <c r="L78" s="94"/>
      <c r="M78" s="90" t="s">
        <v>246</v>
      </c>
    </row>
    <row r="79" spans="1:13" x14ac:dyDescent="0.3">
      <c r="A79" s="90" t="s">
        <v>456</v>
      </c>
      <c r="B79" s="90" t="s">
        <v>457</v>
      </c>
      <c r="C79" s="89" t="s">
        <v>452</v>
      </c>
      <c r="D79" s="91" t="s">
        <v>245</v>
      </c>
      <c r="E79" s="89" t="s">
        <v>272</v>
      </c>
      <c r="F79" s="89" t="s">
        <v>458</v>
      </c>
      <c r="G79" s="89" t="s">
        <v>274</v>
      </c>
      <c r="H79" s="92">
        <v>2</v>
      </c>
      <c r="I79" s="89"/>
      <c r="J79" s="93" t="s">
        <v>245</v>
      </c>
      <c r="K79" s="89" t="s">
        <v>249</v>
      </c>
      <c r="L79" s="94">
        <v>44104</v>
      </c>
      <c r="M79" s="90" t="s">
        <v>246</v>
      </c>
    </row>
    <row r="80" spans="1:13" x14ac:dyDescent="0.3">
      <c r="A80" s="90" t="s">
        <v>460</v>
      </c>
      <c r="B80" s="90" t="s">
        <v>119</v>
      </c>
      <c r="C80" s="89" t="s">
        <v>459</v>
      </c>
      <c r="D80" s="91" t="s">
        <v>245</v>
      </c>
      <c r="E80" s="89" t="s">
        <v>272</v>
      </c>
      <c r="F80" s="89" t="s">
        <v>461</v>
      </c>
      <c r="G80" s="89" t="s">
        <v>220</v>
      </c>
      <c r="H80" s="92">
        <v>2</v>
      </c>
      <c r="I80" s="89"/>
      <c r="J80" s="93" t="s">
        <v>245</v>
      </c>
      <c r="K80" s="89" t="s">
        <v>249</v>
      </c>
      <c r="L80" s="94"/>
      <c r="M80" s="90" t="s">
        <v>246</v>
      </c>
    </row>
    <row r="81" spans="1:13" x14ac:dyDescent="0.3">
      <c r="A81" s="90" t="s">
        <v>462</v>
      </c>
      <c r="B81" s="90" t="s">
        <v>463</v>
      </c>
      <c r="C81" s="89"/>
      <c r="D81" s="91" t="s">
        <v>245</v>
      </c>
      <c r="E81" s="89" t="s">
        <v>272</v>
      </c>
      <c r="F81" s="89" t="s">
        <v>464</v>
      </c>
      <c r="G81" s="89" t="s">
        <v>274</v>
      </c>
      <c r="H81" s="92">
        <v>2</v>
      </c>
      <c r="I81" s="89"/>
      <c r="J81" s="93" t="s">
        <v>245</v>
      </c>
      <c r="K81" s="89" t="s">
        <v>249</v>
      </c>
      <c r="L81" s="94"/>
      <c r="M81" s="90" t="s">
        <v>246</v>
      </c>
    </row>
    <row r="82" spans="1:13" x14ac:dyDescent="0.3">
      <c r="A82" s="90" t="s">
        <v>466</v>
      </c>
      <c r="B82" s="90" t="s">
        <v>114</v>
      </c>
      <c r="C82" s="89" t="s">
        <v>465</v>
      </c>
      <c r="D82" s="91" t="s">
        <v>245</v>
      </c>
      <c r="E82" s="89" t="s">
        <v>272</v>
      </c>
      <c r="F82" s="89" t="s">
        <v>467</v>
      </c>
      <c r="G82" s="89" t="s">
        <v>220</v>
      </c>
      <c r="H82" s="92">
        <v>2</v>
      </c>
      <c r="I82" s="89"/>
      <c r="J82" s="93" t="s">
        <v>245</v>
      </c>
      <c r="K82" s="89" t="s">
        <v>249</v>
      </c>
      <c r="L82" s="94"/>
      <c r="M82" s="90" t="s">
        <v>246</v>
      </c>
    </row>
    <row r="83" spans="1:13" x14ac:dyDescent="0.3">
      <c r="A83" s="90" t="s">
        <v>469</v>
      </c>
      <c r="B83" s="90" t="s">
        <v>129</v>
      </c>
      <c r="C83" s="89" t="s">
        <v>468</v>
      </c>
      <c r="D83" s="91" t="s">
        <v>245</v>
      </c>
      <c r="E83" s="89" t="s">
        <v>272</v>
      </c>
      <c r="F83" s="89" t="s">
        <v>470</v>
      </c>
      <c r="G83" s="89" t="s">
        <v>220</v>
      </c>
      <c r="H83" s="92">
        <v>2</v>
      </c>
      <c r="I83" s="89"/>
      <c r="J83" s="93" t="s">
        <v>245</v>
      </c>
      <c r="K83" s="89" t="s">
        <v>249</v>
      </c>
      <c r="L83" s="94"/>
      <c r="M83" s="90" t="s">
        <v>246</v>
      </c>
    </row>
    <row r="84" spans="1:13" x14ac:dyDescent="0.3">
      <c r="A84" s="90" t="s">
        <v>472</v>
      </c>
      <c r="B84" s="90" t="s">
        <v>473</v>
      </c>
      <c r="C84" s="89" t="s">
        <v>471</v>
      </c>
      <c r="D84" s="91" t="s">
        <v>245</v>
      </c>
      <c r="E84" s="89" t="s">
        <v>272</v>
      </c>
      <c r="F84" s="89" t="s">
        <v>474</v>
      </c>
      <c r="G84" s="89" t="s">
        <v>220</v>
      </c>
      <c r="H84" s="92">
        <v>2</v>
      </c>
      <c r="I84" s="89"/>
      <c r="J84" s="93" t="s">
        <v>245</v>
      </c>
      <c r="K84" s="89" t="s">
        <v>249</v>
      </c>
      <c r="L84" s="94"/>
      <c r="M84" s="90" t="s">
        <v>246</v>
      </c>
    </row>
    <row r="85" spans="1:13" x14ac:dyDescent="0.3">
      <c r="A85" s="90" t="s">
        <v>476</v>
      </c>
      <c r="B85" s="90" t="s">
        <v>477</v>
      </c>
      <c r="C85" s="89" t="s">
        <v>475</v>
      </c>
      <c r="D85" s="91" t="s">
        <v>245</v>
      </c>
      <c r="E85" s="89" t="s">
        <v>272</v>
      </c>
      <c r="F85" s="89" t="s">
        <v>478</v>
      </c>
      <c r="G85" s="89" t="s">
        <v>274</v>
      </c>
      <c r="H85" s="92">
        <v>2</v>
      </c>
      <c r="I85" s="89"/>
      <c r="J85" s="93" t="s">
        <v>245</v>
      </c>
      <c r="K85" s="89" t="s">
        <v>249</v>
      </c>
      <c r="L85" s="94"/>
      <c r="M85" s="90" t="s">
        <v>246</v>
      </c>
    </row>
    <row r="86" spans="1:13" x14ac:dyDescent="0.3">
      <c r="A86" s="90" t="s">
        <v>140</v>
      </c>
      <c r="B86" s="90" t="s">
        <v>480</v>
      </c>
      <c r="C86" s="89" t="s">
        <v>479</v>
      </c>
      <c r="D86" s="91" t="s">
        <v>245</v>
      </c>
      <c r="E86" s="89" t="s">
        <v>272</v>
      </c>
      <c r="F86" s="89" t="s">
        <v>481</v>
      </c>
      <c r="G86" s="89" t="s">
        <v>220</v>
      </c>
      <c r="H86" s="92">
        <v>2</v>
      </c>
      <c r="I86" s="89"/>
      <c r="J86" s="93" t="s">
        <v>245</v>
      </c>
      <c r="K86" s="89" t="s">
        <v>249</v>
      </c>
      <c r="L86" s="94"/>
      <c r="M86" s="90" t="s">
        <v>246</v>
      </c>
    </row>
    <row r="87" spans="1:13" x14ac:dyDescent="0.3">
      <c r="A87" s="90" t="s">
        <v>482</v>
      </c>
      <c r="B87" s="90" t="s">
        <v>483</v>
      </c>
      <c r="C87" s="89"/>
      <c r="D87" s="91" t="s">
        <v>245</v>
      </c>
      <c r="E87" s="89" t="s">
        <v>272</v>
      </c>
      <c r="F87" s="89" t="s">
        <v>484</v>
      </c>
      <c r="G87" s="89" t="s">
        <v>274</v>
      </c>
      <c r="H87" s="92">
        <v>2</v>
      </c>
      <c r="I87" s="89"/>
      <c r="J87" s="93" t="s">
        <v>245</v>
      </c>
      <c r="K87" s="89" t="s">
        <v>249</v>
      </c>
      <c r="L87" s="94"/>
      <c r="M87" s="90" t="s">
        <v>246</v>
      </c>
    </row>
    <row r="88" spans="1:13" x14ac:dyDescent="0.3">
      <c r="A88" s="90" t="s">
        <v>486</v>
      </c>
      <c r="B88" s="90"/>
      <c r="C88" s="89" t="s">
        <v>485</v>
      </c>
      <c r="D88" s="91" t="s">
        <v>245</v>
      </c>
      <c r="E88" s="89" t="s">
        <v>487</v>
      </c>
      <c r="F88" s="89" t="s">
        <v>488</v>
      </c>
      <c r="G88" s="89" t="s">
        <v>489</v>
      </c>
      <c r="H88" s="92">
        <v>28</v>
      </c>
      <c r="I88" s="89" t="s">
        <v>490</v>
      </c>
      <c r="J88" s="93" t="s">
        <v>245</v>
      </c>
      <c r="K88" s="89" t="s">
        <v>249</v>
      </c>
      <c r="L88" s="94"/>
      <c r="M88" s="90" t="s">
        <v>246</v>
      </c>
    </row>
    <row r="89" spans="1:13" x14ac:dyDescent="0.3">
      <c r="A89" s="90" t="s">
        <v>491</v>
      </c>
      <c r="B89" s="90" t="s">
        <v>492</v>
      </c>
      <c r="C89" s="89"/>
      <c r="D89" s="91">
        <v>20</v>
      </c>
      <c r="E89" s="89" t="s">
        <v>264</v>
      </c>
      <c r="F89" s="89" t="s">
        <v>493</v>
      </c>
      <c r="G89" s="89" t="s">
        <v>289</v>
      </c>
      <c r="H89" s="92">
        <v>3</v>
      </c>
      <c r="I89" s="89"/>
      <c r="J89" s="93" t="s">
        <v>245</v>
      </c>
      <c r="K89" s="89" t="s">
        <v>267</v>
      </c>
      <c r="L89" s="94"/>
      <c r="M89" s="90" t="s">
        <v>268</v>
      </c>
    </row>
    <row r="90" spans="1:13" x14ac:dyDescent="0.3">
      <c r="A90" s="90" t="s">
        <v>494</v>
      </c>
      <c r="B90" s="90"/>
      <c r="C90" s="89"/>
      <c r="D90" s="91" t="s">
        <v>245</v>
      </c>
      <c r="E90" s="89" t="s">
        <v>264</v>
      </c>
      <c r="F90" s="89" t="s">
        <v>495</v>
      </c>
      <c r="G90" s="89" t="s">
        <v>298</v>
      </c>
      <c r="H90" s="92">
        <v>3</v>
      </c>
      <c r="I90" s="89"/>
      <c r="J90" s="93" t="s">
        <v>245</v>
      </c>
      <c r="K90" s="89" t="s">
        <v>267</v>
      </c>
      <c r="L90" s="94"/>
      <c r="M90" s="90" t="s">
        <v>268</v>
      </c>
    </row>
    <row r="91" spans="1:13" x14ac:dyDescent="0.3">
      <c r="A91" s="90" t="s">
        <v>496</v>
      </c>
      <c r="B91" s="90"/>
      <c r="C91" s="89"/>
      <c r="D91" s="91" t="s">
        <v>245</v>
      </c>
      <c r="E91" s="89" t="s">
        <v>264</v>
      </c>
      <c r="F91" s="89" t="s">
        <v>497</v>
      </c>
      <c r="G91" s="89" t="s">
        <v>298</v>
      </c>
      <c r="H91" s="92">
        <v>3</v>
      </c>
      <c r="I91" s="89"/>
      <c r="J91" s="93" t="s">
        <v>245</v>
      </c>
      <c r="K91" s="89" t="s">
        <v>267</v>
      </c>
      <c r="L91" s="94"/>
      <c r="M91" s="90" t="s">
        <v>268</v>
      </c>
    </row>
    <row r="92" spans="1:13" x14ac:dyDescent="0.3">
      <c r="A92" s="90" t="s">
        <v>498</v>
      </c>
      <c r="B92" s="90"/>
      <c r="C92" s="89"/>
      <c r="D92" s="91" t="s">
        <v>245</v>
      </c>
      <c r="E92" s="89" t="s">
        <v>264</v>
      </c>
      <c r="F92" s="89" t="s">
        <v>499</v>
      </c>
      <c r="G92" s="89" t="s">
        <v>298</v>
      </c>
      <c r="H92" s="92">
        <v>3</v>
      </c>
      <c r="I92" s="89"/>
      <c r="J92" s="93" t="s">
        <v>245</v>
      </c>
      <c r="K92" s="89" t="s">
        <v>267</v>
      </c>
      <c r="L92" s="94"/>
      <c r="M92" s="90" t="s">
        <v>268</v>
      </c>
    </row>
    <row r="93" spans="1:13" x14ac:dyDescent="0.3">
      <c r="A93" s="90" t="s">
        <v>500</v>
      </c>
      <c r="B93" s="90"/>
      <c r="C93" s="89"/>
      <c r="D93" s="91">
        <v>25</v>
      </c>
      <c r="E93" s="89" t="s">
        <v>264</v>
      </c>
      <c r="F93" s="89" t="s">
        <v>501</v>
      </c>
      <c r="G93" s="89" t="s">
        <v>289</v>
      </c>
      <c r="H93" s="92">
        <v>3</v>
      </c>
      <c r="I93" s="89"/>
      <c r="J93" s="93" t="s">
        <v>245</v>
      </c>
      <c r="K93" s="89" t="s">
        <v>267</v>
      </c>
      <c r="L93" s="94"/>
      <c r="M93" s="90" t="s">
        <v>268</v>
      </c>
    </row>
    <row r="94" spans="1:13" x14ac:dyDescent="0.3">
      <c r="A94" s="90" t="s">
        <v>502</v>
      </c>
      <c r="B94" s="90"/>
      <c r="C94" s="89"/>
      <c r="D94" s="91">
        <v>20</v>
      </c>
      <c r="E94" s="89" t="s">
        <v>294</v>
      </c>
      <c r="F94" s="89" t="s">
        <v>503</v>
      </c>
      <c r="G94" s="89" t="s">
        <v>289</v>
      </c>
      <c r="H94" s="92">
        <v>3</v>
      </c>
      <c r="I94" s="89"/>
      <c r="J94" s="93" t="s">
        <v>245</v>
      </c>
      <c r="K94" s="89" t="s">
        <v>267</v>
      </c>
      <c r="L94" s="94"/>
      <c r="M94" s="90" t="s">
        <v>268</v>
      </c>
    </row>
    <row r="95" spans="1:13" x14ac:dyDescent="0.3">
      <c r="A95" s="90" t="s">
        <v>504</v>
      </c>
      <c r="B95" s="90"/>
      <c r="C95" s="89"/>
      <c r="D95" s="91">
        <v>20</v>
      </c>
      <c r="E95" s="89" t="s">
        <v>294</v>
      </c>
      <c r="F95" s="89" t="s">
        <v>505</v>
      </c>
      <c r="G95" s="89" t="s">
        <v>289</v>
      </c>
      <c r="H95" s="92">
        <v>3</v>
      </c>
      <c r="I95" s="89"/>
      <c r="J95" s="93" t="s">
        <v>245</v>
      </c>
      <c r="K95" s="89" t="s">
        <v>267</v>
      </c>
      <c r="L95" s="94"/>
      <c r="M95" s="90" t="s">
        <v>268</v>
      </c>
    </row>
    <row r="96" spans="1:13" x14ac:dyDescent="0.3">
      <c r="A96" s="90" t="s">
        <v>506</v>
      </c>
      <c r="B96" s="90" t="s">
        <v>507</v>
      </c>
      <c r="C96" s="89"/>
      <c r="D96" s="91">
        <v>20</v>
      </c>
      <c r="E96" s="89" t="s">
        <v>294</v>
      </c>
      <c r="F96" s="89" t="s">
        <v>508</v>
      </c>
      <c r="G96" s="89" t="s">
        <v>289</v>
      </c>
      <c r="H96" s="92">
        <v>3</v>
      </c>
      <c r="I96" s="89"/>
      <c r="J96" s="93" t="s">
        <v>245</v>
      </c>
      <c r="K96" s="89" t="s">
        <v>267</v>
      </c>
      <c r="L96" s="94"/>
      <c r="M96" s="90" t="s">
        <v>268</v>
      </c>
    </row>
    <row r="97" spans="1:13" x14ac:dyDescent="0.3">
      <c r="A97" s="90" t="s">
        <v>509</v>
      </c>
      <c r="B97" s="90"/>
      <c r="C97" s="89"/>
      <c r="D97" s="91" t="s">
        <v>245</v>
      </c>
      <c r="E97" s="89" t="s">
        <v>272</v>
      </c>
      <c r="F97" s="89" t="s">
        <v>510</v>
      </c>
      <c r="G97" s="89" t="s">
        <v>274</v>
      </c>
      <c r="H97" s="92">
        <v>2</v>
      </c>
      <c r="I97" s="89"/>
      <c r="J97" s="93" t="s">
        <v>245</v>
      </c>
      <c r="K97" s="89" t="s">
        <v>249</v>
      </c>
      <c r="L97" s="94"/>
      <c r="M97" s="90" t="s">
        <v>246</v>
      </c>
    </row>
    <row r="98" spans="1:13" x14ac:dyDescent="0.3">
      <c r="A98" s="90" t="s">
        <v>511</v>
      </c>
      <c r="B98" s="90"/>
      <c r="C98" s="89"/>
      <c r="D98" s="91">
        <v>20</v>
      </c>
      <c r="E98" s="89" t="s">
        <v>294</v>
      </c>
      <c r="F98" s="89" t="s">
        <v>512</v>
      </c>
      <c r="G98" s="89" t="s">
        <v>289</v>
      </c>
      <c r="H98" s="92">
        <v>3</v>
      </c>
      <c r="I98" s="89"/>
      <c r="J98" s="93" t="s">
        <v>245</v>
      </c>
      <c r="K98" s="89" t="s">
        <v>267</v>
      </c>
      <c r="L98" s="94"/>
      <c r="M98" s="90" t="s">
        <v>268</v>
      </c>
    </row>
    <row r="99" spans="1:13" x14ac:dyDescent="0.3">
      <c r="A99" s="90" t="s">
        <v>513</v>
      </c>
      <c r="B99" s="90"/>
      <c r="C99" s="89"/>
      <c r="D99" s="91" t="s">
        <v>245</v>
      </c>
      <c r="E99" s="89" t="s">
        <v>264</v>
      </c>
      <c r="F99" s="89" t="s">
        <v>514</v>
      </c>
      <c r="G99" s="89" t="s">
        <v>298</v>
      </c>
      <c r="H99" s="92">
        <v>3</v>
      </c>
      <c r="I99" s="89"/>
      <c r="J99" s="93" t="s">
        <v>245</v>
      </c>
      <c r="K99" s="89" t="s">
        <v>267</v>
      </c>
      <c r="L99" s="94"/>
      <c r="M99" s="90" t="s">
        <v>268</v>
      </c>
    </row>
    <row r="100" spans="1:13" x14ac:dyDescent="0.3">
      <c r="A100" s="90" t="s">
        <v>515</v>
      </c>
      <c r="B100" s="90"/>
      <c r="C100" s="89"/>
      <c r="D100" s="91" t="s">
        <v>245</v>
      </c>
      <c r="E100" s="89" t="s">
        <v>264</v>
      </c>
      <c r="F100" s="89" t="s">
        <v>516</v>
      </c>
      <c r="G100" s="89" t="s">
        <v>298</v>
      </c>
      <c r="H100" s="92">
        <v>3</v>
      </c>
      <c r="I100" s="89"/>
      <c r="J100" s="93" t="s">
        <v>245</v>
      </c>
      <c r="K100" s="89" t="s">
        <v>267</v>
      </c>
      <c r="L100" s="94"/>
      <c r="M100" s="90" t="s">
        <v>268</v>
      </c>
    </row>
    <row r="101" spans="1:13" x14ac:dyDescent="0.3">
      <c r="A101" s="90" t="s">
        <v>517</v>
      </c>
      <c r="B101" s="90" t="s">
        <v>518</v>
      </c>
      <c r="C101" s="89"/>
      <c r="D101" s="91" t="s">
        <v>245</v>
      </c>
      <c r="E101" s="89" t="s">
        <v>264</v>
      </c>
      <c r="F101" s="89" t="s">
        <v>519</v>
      </c>
      <c r="G101" s="89" t="s">
        <v>298</v>
      </c>
      <c r="H101" s="92">
        <v>3</v>
      </c>
      <c r="I101" s="89"/>
      <c r="J101" s="93" t="s">
        <v>245</v>
      </c>
      <c r="K101" s="89" t="s">
        <v>267</v>
      </c>
      <c r="L101" s="94"/>
      <c r="M101" s="90" t="s">
        <v>268</v>
      </c>
    </row>
    <row r="102" spans="1:13" x14ac:dyDescent="0.3">
      <c r="A102" s="90" t="s">
        <v>521</v>
      </c>
      <c r="B102" s="90" t="s">
        <v>522</v>
      </c>
      <c r="C102" s="89" t="s">
        <v>520</v>
      </c>
      <c r="D102" s="91" t="s">
        <v>245</v>
      </c>
      <c r="E102" s="89" t="s">
        <v>523</v>
      </c>
      <c r="F102" s="89" t="s">
        <v>524</v>
      </c>
      <c r="G102" s="89" t="s">
        <v>274</v>
      </c>
      <c r="H102" s="92">
        <v>2</v>
      </c>
      <c r="I102" s="89"/>
      <c r="J102" s="93" t="s">
        <v>245</v>
      </c>
      <c r="K102" s="89" t="s">
        <v>249</v>
      </c>
      <c r="L102" s="94"/>
      <c r="M102" s="90" t="s">
        <v>246</v>
      </c>
    </row>
    <row r="103" spans="1:13" x14ac:dyDescent="0.3">
      <c r="A103" s="90" t="s">
        <v>526</v>
      </c>
      <c r="B103" s="90" t="s">
        <v>527</v>
      </c>
      <c r="C103" s="89" t="s">
        <v>525</v>
      </c>
      <c r="D103" s="91" t="s">
        <v>245</v>
      </c>
      <c r="E103" s="89" t="s">
        <v>246</v>
      </c>
      <c r="F103" s="89" t="s">
        <v>528</v>
      </c>
      <c r="G103" s="89" t="s">
        <v>248</v>
      </c>
      <c r="H103" s="92">
        <v>2</v>
      </c>
      <c r="I103" s="89"/>
      <c r="J103" s="93" t="s">
        <v>245</v>
      </c>
      <c r="K103" s="89" t="s">
        <v>249</v>
      </c>
      <c r="L103" s="94"/>
      <c r="M103" s="90" t="s">
        <v>246</v>
      </c>
    </row>
    <row r="104" spans="1:13" x14ac:dyDescent="0.3">
      <c r="A104" s="90" t="s">
        <v>529</v>
      </c>
      <c r="B104" s="90" t="s">
        <v>530</v>
      </c>
      <c r="C104" s="89" t="s">
        <v>525</v>
      </c>
      <c r="D104" s="91" t="s">
        <v>245</v>
      </c>
      <c r="E104" s="89" t="s">
        <v>246</v>
      </c>
      <c r="F104" s="89" t="s">
        <v>531</v>
      </c>
      <c r="G104" s="89" t="s">
        <v>248</v>
      </c>
      <c r="H104" s="92">
        <v>2</v>
      </c>
      <c r="I104" s="89"/>
      <c r="J104" s="93" t="s">
        <v>245</v>
      </c>
      <c r="K104" s="89" t="s">
        <v>249</v>
      </c>
      <c r="L104" s="94">
        <v>44104</v>
      </c>
      <c r="M104" s="90" t="s">
        <v>246</v>
      </c>
    </row>
    <row r="105" spans="1:13" x14ac:dyDescent="0.3">
      <c r="A105" s="90" t="s">
        <v>532</v>
      </c>
      <c r="B105" s="90"/>
      <c r="C105" s="89"/>
      <c r="D105" s="91">
        <v>25</v>
      </c>
      <c r="E105" s="89" t="s">
        <v>264</v>
      </c>
      <c r="F105" s="89" t="s">
        <v>533</v>
      </c>
      <c r="G105" s="89" t="s">
        <v>289</v>
      </c>
      <c r="H105" s="92">
        <v>3</v>
      </c>
      <c r="I105" s="89"/>
      <c r="J105" s="93" t="s">
        <v>245</v>
      </c>
      <c r="K105" s="89" t="s">
        <v>267</v>
      </c>
      <c r="L105" s="94"/>
      <c r="M105" s="90" t="s">
        <v>268</v>
      </c>
    </row>
    <row r="106" spans="1:13" x14ac:dyDescent="0.3">
      <c r="A106" s="90" t="s">
        <v>534</v>
      </c>
      <c r="B106" s="90"/>
      <c r="C106" s="89"/>
      <c r="D106" s="91" t="s">
        <v>245</v>
      </c>
      <c r="E106" s="89" t="s">
        <v>264</v>
      </c>
      <c r="F106" s="89" t="s">
        <v>535</v>
      </c>
      <c r="G106" s="89" t="s">
        <v>298</v>
      </c>
      <c r="H106" s="92">
        <v>3</v>
      </c>
      <c r="I106" s="89"/>
      <c r="J106" s="93" t="s">
        <v>245</v>
      </c>
      <c r="K106" s="89" t="s">
        <v>267</v>
      </c>
      <c r="L106" s="94"/>
      <c r="M106" s="90" t="s">
        <v>268</v>
      </c>
    </row>
    <row r="107" spans="1:13" x14ac:dyDescent="0.3">
      <c r="A107" s="90" t="s">
        <v>537</v>
      </c>
      <c r="B107" s="90" t="s">
        <v>538</v>
      </c>
      <c r="C107" s="89" t="s">
        <v>536</v>
      </c>
      <c r="D107" s="91">
        <v>25</v>
      </c>
      <c r="E107" s="89" t="s">
        <v>264</v>
      </c>
      <c r="F107" s="89" t="s">
        <v>539</v>
      </c>
      <c r="G107" s="89" t="s">
        <v>70</v>
      </c>
      <c r="H107" s="92">
        <v>3</v>
      </c>
      <c r="I107" s="89"/>
      <c r="J107" s="93" t="s">
        <v>245</v>
      </c>
      <c r="K107" s="89" t="s">
        <v>267</v>
      </c>
      <c r="L107" s="94"/>
      <c r="M107" s="90" t="s">
        <v>268</v>
      </c>
    </row>
    <row r="108" spans="1:13" x14ac:dyDescent="0.3">
      <c r="A108" s="90" t="s">
        <v>540</v>
      </c>
      <c r="B108" s="90" t="s">
        <v>541</v>
      </c>
      <c r="C108" s="89"/>
      <c r="D108" s="91" t="s">
        <v>245</v>
      </c>
      <c r="E108" s="89" t="s">
        <v>264</v>
      </c>
      <c r="F108" s="89" t="s">
        <v>542</v>
      </c>
      <c r="G108" s="89" t="s">
        <v>298</v>
      </c>
      <c r="H108" s="92">
        <v>3</v>
      </c>
      <c r="I108" s="89"/>
      <c r="J108" s="93" t="s">
        <v>245</v>
      </c>
      <c r="K108" s="89" t="s">
        <v>267</v>
      </c>
      <c r="L108" s="94"/>
      <c r="M108" s="90" t="s">
        <v>268</v>
      </c>
    </row>
    <row r="109" spans="1:13" x14ac:dyDescent="0.3">
      <c r="A109" s="90" t="s">
        <v>543</v>
      </c>
      <c r="B109" s="90" t="s">
        <v>544</v>
      </c>
      <c r="C109" s="89"/>
      <c r="D109" s="91" t="s">
        <v>245</v>
      </c>
      <c r="E109" s="89" t="s">
        <v>264</v>
      </c>
      <c r="F109" s="89" t="s">
        <v>545</v>
      </c>
      <c r="G109" s="89" t="s">
        <v>298</v>
      </c>
      <c r="H109" s="92">
        <v>3</v>
      </c>
      <c r="I109" s="89"/>
      <c r="J109" s="93" t="s">
        <v>245</v>
      </c>
      <c r="K109" s="89" t="s">
        <v>267</v>
      </c>
      <c r="L109" s="94"/>
      <c r="M109" s="90" t="s">
        <v>268</v>
      </c>
    </row>
    <row r="110" spans="1:13" x14ac:dyDescent="0.3">
      <c r="A110" s="90" t="s">
        <v>546</v>
      </c>
      <c r="B110" s="90" t="s">
        <v>547</v>
      </c>
      <c r="C110" s="89"/>
      <c r="D110" s="91">
        <v>20</v>
      </c>
      <c r="E110" s="89" t="s">
        <v>264</v>
      </c>
      <c r="F110" s="89" t="s">
        <v>548</v>
      </c>
      <c r="G110" s="89" t="s">
        <v>289</v>
      </c>
      <c r="H110" s="92">
        <v>3</v>
      </c>
      <c r="I110" s="89"/>
      <c r="J110" s="93" t="s">
        <v>245</v>
      </c>
      <c r="K110" s="89" t="s">
        <v>267</v>
      </c>
      <c r="L110" s="94"/>
      <c r="M110" s="90" t="s">
        <v>268</v>
      </c>
    </row>
    <row r="111" spans="1:13" x14ac:dyDescent="0.3">
      <c r="A111" s="90" t="s">
        <v>550</v>
      </c>
      <c r="B111" s="90" t="s">
        <v>551</v>
      </c>
      <c r="C111" s="89" t="s">
        <v>549</v>
      </c>
      <c r="D111" s="91">
        <v>25</v>
      </c>
      <c r="E111" s="89" t="s">
        <v>264</v>
      </c>
      <c r="F111" s="89" t="s">
        <v>552</v>
      </c>
      <c r="G111" s="89" t="s">
        <v>289</v>
      </c>
      <c r="H111" s="92">
        <v>3</v>
      </c>
      <c r="I111" s="89"/>
      <c r="J111" s="93" t="s">
        <v>245</v>
      </c>
      <c r="K111" s="89" t="s">
        <v>267</v>
      </c>
      <c r="L111" s="94"/>
      <c r="M111" s="90" t="s">
        <v>268</v>
      </c>
    </row>
    <row r="112" spans="1:13" x14ac:dyDescent="0.3">
      <c r="A112" s="90" t="s">
        <v>553</v>
      </c>
      <c r="B112" s="90" t="s">
        <v>554</v>
      </c>
      <c r="C112" s="89"/>
      <c r="D112" s="91">
        <v>25</v>
      </c>
      <c r="E112" s="89" t="s">
        <v>264</v>
      </c>
      <c r="F112" s="89" t="s">
        <v>555</v>
      </c>
      <c r="G112" s="89" t="s">
        <v>289</v>
      </c>
      <c r="H112" s="92">
        <v>3</v>
      </c>
      <c r="I112" s="89"/>
      <c r="J112" s="93" t="s">
        <v>245</v>
      </c>
      <c r="K112" s="89" t="s">
        <v>267</v>
      </c>
      <c r="L112" s="94"/>
      <c r="M112" s="90" t="s">
        <v>268</v>
      </c>
    </row>
    <row r="113" spans="1:13" x14ac:dyDescent="0.3">
      <c r="A113" s="90" t="s">
        <v>556</v>
      </c>
      <c r="B113" s="90" t="s">
        <v>557</v>
      </c>
      <c r="C113" s="89"/>
      <c r="D113" s="91">
        <v>25</v>
      </c>
      <c r="E113" s="89" t="s">
        <v>264</v>
      </c>
      <c r="F113" s="89" t="s">
        <v>558</v>
      </c>
      <c r="G113" s="89" t="s">
        <v>289</v>
      </c>
      <c r="H113" s="92">
        <v>3</v>
      </c>
      <c r="I113" s="89"/>
      <c r="J113" s="93" t="s">
        <v>245</v>
      </c>
      <c r="K113" s="89" t="s">
        <v>267</v>
      </c>
      <c r="L113" s="94"/>
      <c r="M113" s="90" t="s">
        <v>268</v>
      </c>
    </row>
    <row r="114" spans="1:13" x14ac:dyDescent="0.3">
      <c r="A114" s="90" t="s">
        <v>559</v>
      </c>
      <c r="B114" s="90" t="s">
        <v>560</v>
      </c>
      <c r="C114" s="89"/>
      <c r="D114" s="91">
        <v>25</v>
      </c>
      <c r="E114" s="89" t="s">
        <v>264</v>
      </c>
      <c r="F114" s="89" t="s">
        <v>561</v>
      </c>
      <c r="G114" s="89" t="s">
        <v>289</v>
      </c>
      <c r="H114" s="92">
        <v>3</v>
      </c>
      <c r="I114" s="89"/>
      <c r="J114" s="93" t="s">
        <v>245</v>
      </c>
      <c r="K114" s="89" t="s">
        <v>267</v>
      </c>
      <c r="L114" s="94"/>
      <c r="M114" s="90" t="s">
        <v>268</v>
      </c>
    </row>
    <row r="115" spans="1:13" x14ac:dyDescent="0.3">
      <c r="A115" s="90" t="s">
        <v>562</v>
      </c>
      <c r="B115" s="90" t="s">
        <v>563</v>
      </c>
      <c r="C115" s="89" t="s">
        <v>549</v>
      </c>
      <c r="D115" s="91">
        <v>20</v>
      </c>
      <c r="E115" s="89" t="s">
        <v>264</v>
      </c>
      <c r="F115" s="89" t="s">
        <v>564</v>
      </c>
      <c r="G115" s="89" t="s">
        <v>289</v>
      </c>
      <c r="H115" s="92">
        <v>3</v>
      </c>
      <c r="I115" s="89"/>
      <c r="J115" s="93" t="s">
        <v>245</v>
      </c>
      <c r="K115" s="89" t="s">
        <v>267</v>
      </c>
      <c r="L115" s="94"/>
      <c r="M115" s="90" t="s">
        <v>268</v>
      </c>
    </row>
    <row r="116" spans="1:13" x14ac:dyDescent="0.3">
      <c r="A116" s="90" t="s">
        <v>565</v>
      </c>
      <c r="B116" s="90" t="s">
        <v>566</v>
      </c>
      <c r="C116" s="89"/>
      <c r="D116" s="91" t="s">
        <v>245</v>
      </c>
      <c r="E116" s="89" t="s">
        <v>246</v>
      </c>
      <c r="F116" s="89" t="s">
        <v>567</v>
      </c>
      <c r="G116" s="89" t="s">
        <v>248</v>
      </c>
      <c r="H116" s="92">
        <v>2</v>
      </c>
      <c r="I116" s="89"/>
      <c r="J116" s="93" t="s">
        <v>245</v>
      </c>
      <c r="K116" s="89" t="s">
        <v>249</v>
      </c>
      <c r="L116" s="94"/>
      <c r="M116" s="90" t="s">
        <v>246</v>
      </c>
    </row>
    <row r="117" spans="1:13" x14ac:dyDescent="0.3">
      <c r="A117" s="90" t="s">
        <v>568</v>
      </c>
      <c r="B117" s="90" t="s">
        <v>569</v>
      </c>
      <c r="C117" s="89"/>
      <c r="D117" s="91" t="s">
        <v>245</v>
      </c>
      <c r="E117" s="89" t="s">
        <v>246</v>
      </c>
      <c r="F117" s="89" t="s">
        <v>570</v>
      </c>
      <c r="G117" s="89" t="s">
        <v>248</v>
      </c>
      <c r="H117" s="92">
        <v>2</v>
      </c>
      <c r="I117" s="89"/>
      <c r="J117" s="93" t="s">
        <v>245</v>
      </c>
      <c r="K117" s="89" t="s">
        <v>249</v>
      </c>
      <c r="L117" s="94"/>
      <c r="M117" s="90" t="s">
        <v>246</v>
      </c>
    </row>
    <row r="118" spans="1:13" x14ac:dyDescent="0.3">
      <c r="A118" s="90" t="s">
        <v>571</v>
      </c>
      <c r="B118" s="90" t="s">
        <v>572</v>
      </c>
      <c r="C118" s="89"/>
      <c r="D118" s="91" t="s">
        <v>245</v>
      </c>
      <c r="E118" s="89" t="s">
        <v>246</v>
      </c>
      <c r="F118" s="89" t="s">
        <v>573</v>
      </c>
      <c r="G118" s="89" t="s">
        <v>248</v>
      </c>
      <c r="H118" s="92">
        <v>2</v>
      </c>
      <c r="I118" s="89"/>
      <c r="J118" s="93" t="s">
        <v>245</v>
      </c>
      <c r="K118" s="89" t="s">
        <v>249</v>
      </c>
      <c r="L118" s="94"/>
      <c r="M118" s="90" t="s">
        <v>246</v>
      </c>
    </row>
    <row r="119" spans="1:13" x14ac:dyDescent="0.3">
      <c r="A119" s="90" t="s">
        <v>574</v>
      </c>
      <c r="B119" s="90" t="s">
        <v>575</v>
      </c>
      <c r="C119" s="89"/>
      <c r="D119" s="91" t="s">
        <v>245</v>
      </c>
      <c r="E119" s="89" t="s">
        <v>246</v>
      </c>
      <c r="F119" s="89" t="s">
        <v>576</v>
      </c>
      <c r="G119" s="89" t="s">
        <v>248</v>
      </c>
      <c r="H119" s="92">
        <v>2</v>
      </c>
      <c r="I119" s="89"/>
      <c r="J119" s="93" t="s">
        <v>245</v>
      </c>
      <c r="K119" s="89" t="s">
        <v>577</v>
      </c>
      <c r="L119" s="94"/>
      <c r="M119" s="90" t="s">
        <v>246</v>
      </c>
    </row>
    <row r="120" spans="1:13" x14ac:dyDescent="0.3">
      <c r="A120" s="90" t="s">
        <v>578</v>
      </c>
      <c r="B120" s="90" t="s">
        <v>579</v>
      </c>
      <c r="C120" s="89"/>
      <c r="D120" s="91" t="s">
        <v>245</v>
      </c>
      <c r="E120" s="89" t="s">
        <v>246</v>
      </c>
      <c r="F120" s="89" t="s">
        <v>580</v>
      </c>
      <c r="G120" s="89" t="s">
        <v>248</v>
      </c>
      <c r="H120" s="92">
        <v>2</v>
      </c>
      <c r="I120" s="89"/>
      <c r="J120" s="93" t="s">
        <v>245</v>
      </c>
      <c r="K120" s="89" t="s">
        <v>249</v>
      </c>
      <c r="L120" s="94"/>
      <c r="M120" s="90" t="s">
        <v>246</v>
      </c>
    </row>
    <row r="121" spans="1:13" x14ac:dyDescent="0.3">
      <c r="A121" s="90" t="s">
        <v>582</v>
      </c>
      <c r="B121" s="90" t="s">
        <v>144</v>
      </c>
      <c r="C121" s="89" t="s">
        <v>581</v>
      </c>
      <c r="D121" s="91" t="s">
        <v>245</v>
      </c>
      <c r="E121" s="89" t="s">
        <v>272</v>
      </c>
      <c r="F121" s="89" t="s">
        <v>583</v>
      </c>
      <c r="G121" s="89" t="s">
        <v>274</v>
      </c>
      <c r="H121" s="92">
        <v>2</v>
      </c>
      <c r="I121" s="89"/>
      <c r="J121" s="93" t="s">
        <v>245</v>
      </c>
      <c r="K121" s="89" t="s">
        <v>249</v>
      </c>
      <c r="L121" s="94"/>
      <c r="M121" s="90" t="s">
        <v>246</v>
      </c>
    </row>
    <row r="122" spans="1:13" x14ac:dyDescent="0.3">
      <c r="A122" s="90" t="s">
        <v>584</v>
      </c>
      <c r="B122" s="90" t="s">
        <v>585</v>
      </c>
      <c r="C122" s="89"/>
      <c r="D122" s="91" t="s">
        <v>245</v>
      </c>
      <c r="E122" s="89" t="s">
        <v>272</v>
      </c>
      <c r="F122" s="89" t="s">
        <v>586</v>
      </c>
      <c r="G122" s="89" t="s">
        <v>274</v>
      </c>
      <c r="H122" s="92">
        <v>2</v>
      </c>
      <c r="I122" s="89"/>
      <c r="J122" s="93" t="s">
        <v>245</v>
      </c>
      <c r="K122" s="89" t="s">
        <v>249</v>
      </c>
      <c r="L122" s="94"/>
      <c r="M122" s="90" t="s">
        <v>246</v>
      </c>
    </row>
    <row r="123" spans="1:13" x14ac:dyDescent="0.3">
      <c r="A123" s="90" t="s">
        <v>588</v>
      </c>
      <c r="B123" s="90" t="s">
        <v>589</v>
      </c>
      <c r="C123" s="89" t="s">
        <v>587</v>
      </c>
      <c r="D123" s="91" t="s">
        <v>245</v>
      </c>
      <c r="E123" s="89" t="s">
        <v>246</v>
      </c>
      <c r="F123" s="89" t="s">
        <v>590</v>
      </c>
      <c r="G123" s="89" t="s">
        <v>248</v>
      </c>
      <c r="H123" s="92">
        <v>2</v>
      </c>
      <c r="I123" s="89"/>
      <c r="J123" s="93" t="s">
        <v>245</v>
      </c>
      <c r="K123" s="89" t="s">
        <v>249</v>
      </c>
      <c r="L123" s="94"/>
      <c r="M123" s="90" t="s">
        <v>246</v>
      </c>
    </row>
    <row r="124" spans="1:13" x14ac:dyDescent="0.3">
      <c r="A124" s="90" t="s">
        <v>592</v>
      </c>
      <c r="B124" s="90" t="s">
        <v>593</v>
      </c>
      <c r="C124" s="89" t="s">
        <v>591</v>
      </c>
      <c r="D124" s="91" t="s">
        <v>245</v>
      </c>
      <c r="E124" s="89" t="s">
        <v>246</v>
      </c>
      <c r="F124" s="89" t="s">
        <v>594</v>
      </c>
      <c r="G124" s="89" t="s">
        <v>248</v>
      </c>
      <c r="H124" s="92">
        <v>2</v>
      </c>
      <c r="I124" s="89"/>
      <c r="J124" s="93" t="s">
        <v>245</v>
      </c>
      <c r="K124" s="89" t="s">
        <v>249</v>
      </c>
      <c r="L124" s="94"/>
      <c r="M124" s="90" t="s">
        <v>246</v>
      </c>
    </row>
    <row r="125" spans="1:13" x14ac:dyDescent="0.3">
      <c r="A125" s="90" t="s">
        <v>595</v>
      </c>
      <c r="B125" s="90" t="s">
        <v>596</v>
      </c>
      <c r="C125" s="89" t="s">
        <v>591</v>
      </c>
      <c r="D125" s="91" t="s">
        <v>245</v>
      </c>
      <c r="E125" s="89" t="s">
        <v>246</v>
      </c>
      <c r="F125" s="89" t="s">
        <v>597</v>
      </c>
      <c r="G125" s="89" t="s">
        <v>248</v>
      </c>
      <c r="H125" s="92">
        <v>2</v>
      </c>
      <c r="I125" s="89"/>
      <c r="J125" s="93" t="s">
        <v>245</v>
      </c>
      <c r="K125" s="89" t="s">
        <v>249</v>
      </c>
      <c r="L125" s="94">
        <v>44104</v>
      </c>
      <c r="M125" s="90" t="s">
        <v>246</v>
      </c>
    </row>
    <row r="126" spans="1:13" x14ac:dyDescent="0.3">
      <c r="A126" s="90" t="s">
        <v>598</v>
      </c>
      <c r="B126" s="90" t="s">
        <v>599</v>
      </c>
      <c r="C126" s="89"/>
      <c r="D126" s="91">
        <v>25</v>
      </c>
      <c r="E126" s="89" t="s">
        <v>264</v>
      </c>
      <c r="F126" s="89" t="s">
        <v>600</v>
      </c>
      <c r="G126" s="89" t="s">
        <v>289</v>
      </c>
      <c r="H126" s="92">
        <v>3</v>
      </c>
      <c r="I126" s="89"/>
      <c r="J126" s="93" t="s">
        <v>245</v>
      </c>
      <c r="K126" s="89" t="s">
        <v>267</v>
      </c>
      <c r="L126" s="94"/>
      <c r="M126" s="90" t="s">
        <v>268</v>
      </c>
    </row>
    <row r="127" spans="1:13" x14ac:dyDescent="0.3">
      <c r="A127" s="90" t="s">
        <v>601</v>
      </c>
      <c r="B127" s="90" t="s">
        <v>602</v>
      </c>
      <c r="C127" s="89"/>
      <c r="D127" s="91">
        <v>20</v>
      </c>
      <c r="E127" s="89" t="s">
        <v>264</v>
      </c>
      <c r="F127" s="89" t="s">
        <v>603</v>
      </c>
      <c r="G127" s="89" t="s">
        <v>289</v>
      </c>
      <c r="H127" s="92">
        <v>3</v>
      </c>
      <c r="I127" s="89"/>
      <c r="J127" s="93" t="s">
        <v>245</v>
      </c>
      <c r="K127" s="89" t="s">
        <v>267</v>
      </c>
      <c r="L127" s="94"/>
      <c r="M127" s="90" t="s">
        <v>268</v>
      </c>
    </row>
    <row r="128" spans="1:13" x14ac:dyDescent="0.3">
      <c r="A128" s="90" t="s">
        <v>605</v>
      </c>
      <c r="B128" s="90" t="s">
        <v>606</v>
      </c>
      <c r="C128" s="89" t="s">
        <v>604</v>
      </c>
      <c r="D128" s="91" t="s">
        <v>245</v>
      </c>
      <c r="E128" s="89" t="s">
        <v>246</v>
      </c>
      <c r="F128" s="89" t="s">
        <v>607</v>
      </c>
      <c r="G128" s="89" t="s">
        <v>248</v>
      </c>
      <c r="H128" s="92">
        <v>2</v>
      </c>
      <c r="I128" s="89"/>
      <c r="J128" s="93" t="s">
        <v>245</v>
      </c>
      <c r="K128" s="89" t="s">
        <v>249</v>
      </c>
      <c r="L128" s="94"/>
      <c r="M128" s="90" t="s">
        <v>246</v>
      </c>
    </row>
    <row r="129" spans="1:13" x14ac:dyDescent="0.3">
      <c r="A129" s="90" t="s">
        <v>608</v>
      </c>
      <c r="B129" s="90" t="s">
        <v>609</v>
      </c>
      <c r="C129" s="89" t="s">
        <v>604</v>
      </c>
      <c r="D129" s="91" t="s">
        <v>245</v>
      </c>
      <c r="E129" s="89" t="s">
        <v>246</v>
      </c>
      <c r="F129" s="89" t="s">
        <v>610</v>
      </c>
      <c r="G129" s="89" t="s">
        <v>248</v>
      </c>
      <c r="H129" s="92">
        <v>2</v>
      </c>
      <c r="I129" s="89"/>
      <c r="J129" s="93" t="s">
        <v>245</v>
      </c>
      <c r="K129" s="89" t="s">
        <v>249</v>
      </c>
      <c r="L129" s="94">
        <v>44104</v>
      </c>
      <c r="M129" s="90" t="s">
        <v>246</v>
      </c>
    </row>
    <row r="130" spans="1:13" x14ac:dyDescent="0.3">
      <c r="A130" s="90" t="s">
        <v>611</v>
      </c>
      <c r="B130" s="90" t="s">
        <v>612</v>
      </c>
      <c r="C130" s="89"/>
      <c r="D130" s="91" t="s">
        <v>245</v>
      </c>
      <c r="E130" s="89" t="s">
        <v>272</v>
      </c>
      <c r="F130" s="89" t="s">
        <v>613</v>
      </c>
      <c r="G130" s="89" t="s">
        <v>274</v>
      </c>
      <c r="H130" s="92">
        <v>2</v>
      </c>
      <c r="I130" s="89"/>
      <c r="J130" s="93" t="s">
        <v>245</v>
      </c>
      <c r="K130" s="89" t="s">
        <v>249</v>
      </c>
      <c r="L130" s="94"/>
      <c r="M130" s="90" t="s">
        <v>246</v>
      </c>
    </row>
    <row r="131" spans="1:13" x14ac:dyDescent="0.3">
      <c r="A131" s="90" t="s">
        <v>614</v>
      </c>
      <c r="B131" s="90" t="s">
        <v>615</v>
      </c>
      <c r="C131" s="89"/>
      <c r="D131" s="91" t="s">
        <v>245</v>
      </c>
      <c r="E131" s="89" t="s">
        <v>272</v>
      </c>
      <c r="F131" s="89" t="s">
        <v>616</v>
      </c>
      <c r="G131" s="89" t="s">
        <v>274</v>
      </c>
      <c r="H131" s="92">
        <v>1</v>
      </c>
      <c r="I131" s="89"/>
      <c r="J131" s="93" t="s">
        <v>245</v>
      </c>
      <c r="K131" s="89" t="s">
        <v>249</v>
      </c>
      <c r="L131" s="94">
        <v>44104</v>
      </c>
      <c r="M131" s="90" t="s">
        <v>246</v>
      </c>
    </row>
    <row r="132" spans="1:13" x14ac:dyDescent="0.3">
      <c r="A132" s="90" t="s">
        <v>617</v>
      </c>
      <c r="B132" s="90" t="s">
        <v>618</v>
      </c>
      <c r="C132" s="89"/>
      <c r="D132" s="91" t="s">
        <v>245</v>
      </c>
      <c r="E132" s="89" t="s">
        <v>272</v>
      </c>
      <c r="F132" s="89" t="s">
        <v>619</v>
      </c>
      <c r="G132" s="89" t="s">
        <v>274</v>
      </c>
      <c r="H132" s="92">
        <v>1</v>
      </c>
      <c r="I132" s="89"/>
      <c r="J132" s="93" t="s">
        <v>245</v>
      </c>
      <c r="K132" s="89" t="s">
        <v>249</v>
      </c>
      <c r="L132" s="94"/>
      <c r="M132" s="90" t="s">
        <v>246</v>
      </c>
    </row>
    <row r="133" spans="1:13" x14ac:dyDescent="0.3">
      <c r="A133" s="90" t="s">
        <v>621</v>
      </c>
      <c r="B133" s="90" t="s">
        <v>622</v>
      </c>
      <c r="C133" s="89" t="s">
        <v>620</v>
      </c>
      <c r="D133" s="91">
        <v>20</v>
      </c>
      <c r="E133" s="89" t="s">
        <v>264</v>
      </c>
      <c r="F133" s="89" t="s">
        <v>623</v>
      </c>
      <c r="G133" s="89" t="s">
        <v>289</v>
      </c>
      <c r="H133" s="92">
        <v>3</v>
      </c>
      <c r="I133" s="89"/>
      <c r="J133" s="93" t="s">
        <v>245</v>
      </c>
      <c r="K133" s="89" t="s">
        <v>267</v>
      </c>
      <c r="L133" s="94"/>
      <c r="M133" s="90" t="s">
        <v>268</v>
      </c>
    </row>
    <row r="134" spans="1:13" x14ac:dyDescent="0.3">
      <c r="A134" s="90" t="s">
        <v>625</v>
      </c>
      <c r="B134" s="90" t="s">
        <v>626</v>
      </c>
      <c r="C134" s="89" t="s">
        <v>624</v>
      </c>
      <c r="D134" s="91">
        <v>20</v>
      </c>
      <c r="E134" s="89" t="s">
        <v>627</v>
      </c>
      <c r="F134" s="89" t="s">
        <v>628</v>
      </c>
      <c r="G134" s="89" t="s">
        <v>289</v>
      </c>
      <c r="H134" s="92">
        <v>3</v>
      </c>
      <c r="I134" s="89"/>
      <c r="J134" s="93" t="s">
        <v>245</v>
      </c>
      <c r="K134" s="89" t="s">
        <v>267</v>
      </c>
      <c r="L134" s="94"/>
      <c r="M134" s="90" t="s">
        <v>268</v>
      </c>
    </row>
    <row r="135" spans="1:13" x14ac:dyDescent="0.3">
      <c r="A135" s="90" t="s">
        <v>629</v>
      </c>
      <c r="B135" s="90" t="s">
        <v>630</v>
      </c>
      <c r="C135" s="89" t="s">
        <v>624</v>
      </c>
      <c r="D135" s="91">
        <v>20</v>
      </c>
      <c r="E135" s="89" t="s">
        <v>627</v>
      </c>
      <c r="F135" s="89" t="s">
        <v>631</v>
      </c>
      <c r="G135" s="89" t="s">
        <v>289</v>
      </c>
      <c r="H135" s="92">
        <v>3</v>
      </c>
      <c r="I135" s="89"/>
      <c r="J135" s="93" t="s">
        <v>245</v>
      </c>
      <c r="K135" s="89" t="s">
        <v>267</v>
      </c>
      <c r="L135" s="94"/>
      <c r="M135" s="90" t="s">
        <v>268</v>
      </c>
    </row>
    <row r="136" spans="1:13" x14ac:dyDescent="0.3">
      <c r="A136" s="90" t="s">
        <v>633</v>
      </c>
      <c r="B136" s="90" t="s">
        <v>634</v>
      </c>
      <c r="C136" s="89" t="s">
        <v>632</v>
      </c>
      <c r="D136" s="91" t="s">
        <v>245</v>
      </c>
      <c r="E136" s="89" t="s">
        <v>272</v>
      </c>
      <c r="F136" s="89" t="s">
        <v>635</v>
      </c>
      <c r="G136" s="89" t="s">
        <v>274</v>
      </c>
      <c r="H136" s="92">
        <v>1</v>
      </c>
      <c r="I136" s="89"/>
      <c r="J136" s="93" t="s">
        <v>245</v>
      </c>
      <c r="K136" s="89" t="s">
        <v>249</v>
      </c>
      <c r="L136" s="94">
        <v>44561</v>
      </c>
      <c r="M136" s="90" t="s">
        <v>246</v>
      </c>
    </row>
    <row r="137" spans="1:13" x14ac:dyDescent="0.3">
      <c r="A137" s="90" t="s">
        <v>131</v>
      </c>
      <c r="B137" s="90" t="s">
        <v>636</v>
      </c>
      <c r="C137" s="89" t="s">
        <v>632</v>
      </c>
      <c r="D137" s="91" t="s">
        <v>245</v>
      </c>
      <c r="E137" s="89" t="s">
        <v>272</v>
      </c>
      <c r="F137" s="89" t="s">
        <v>637</v>
      </c>
      <c r="G137" s="89" t="s">
        <v>274</v>
      </c>
      <c r="H137" s="92">
        <v>2</v>
      </c>
      <c r="I137" s="89"/>
      <c r="J137" s="93" t="s">
        <v>245</v>
      </c>
      <c r="K137" s="89" t="s">
        <v>249</v>
      </c>
      <c r="L137" s="94"/>
      <c r="M137" s="90" t="s">
        <v>246</v>
      </c>
    </row>
    <row r="138" spans="1:13" x14ac:dyDescent="0.3">
      <c r="A138" s="90" t="s">
        <v>132</v>
      </c>
      <c r="B138" s="90" t="s">
        <v>639</v>
      </c>
      <c r="C138" s="89" t="s">
        <v>638</v>
      </c>
      <c r="D138" s="91" t="s">
        <v>245</v>
      </c>
      <c r="E138" s="89" t="s">
        <v>272</v>
      </c>
      <c r="F138" s="89" t="s">
        <v>640</v>
      </c>
      <c r="G138" s="89" t="s">
        <v>274</v>
      </c>
      <c r="H138" s="92">
        <v>1</v>
      </c>
      <c r="I138" s="89"/>
      <c r="J138" s="93" t="s">
        <v>245</v>
      </c>
      <c r="K138" s="89" t="s">
        <v>249</v>
      </c>
      <c r="L138" s="94"/>
      <c r="M138" s="90" t="s">
        <v>246</v>
      </c>
    </row>
    <row r="139" spans="1:13" x14ac:dyDescent="0.3">
      <c r="A139" s="90" t="s">
        <v>642</v>
      </c>
      <c r="B139" s="90" t="s">
        <v>643</v>
      </c>
      <c r="C139" s="89" t="s">
        <v>641</v>
      </c>
      <c r="D139" s="91" t="s">
        <v>245</v>
      </c>
      <c r="E139" s="89" t="s">
        <v>246</v>
      </c>
      <c r="F139" s="89" t="s">
        <v>644</v>
      </c>
      <c r="G139" s="89" t="s">
        <v>248</v>
      </c>
      <c r="H139" s="92">
        <v>2</v>
      </c>
      <c r="I139" s="89"/>
      <c r="J139" s="93" t="s">
        <v>245</v>
      </c>
      <c r="K139" s="89" t="s">
        <v>249</v>
      </c>
      <c r="L139" s="94"/>
      <c r="M139" s="90" t="s">
        <v>246</v>
      </c>
    </row>
    <row r="140" spans="1:13" x14ac:dyDescent="0.3">
      <c r="A140" s="90" t="s">
        <v>645</v>
      </c>
      <c r="B140" s="90" t="s">
        <v>646</v>
      </c>
      <c r="C140" s="89" t="s">
        <v>641</v>
      </c>
      <c r="D140" s="91" t="s">
        <v>245</v>
      </c>
      <c r="E140" s="89" t="s">
        <v>246</v>
      </c>
      <c r="F140" s="89" t="s">
        <v>647</v>
      </c>
      <c r="G140" s="89" t="s">
        <v>248</v>
      </c>
      <c r="H140" s="92">
        <v>2</v>
      </c>
      <c r="I140" s="89"/>
      <c r="J140" s="93" t="s">
        <v>245</v>
      </c>
      <c r="K140" s="89" t="s">
        <v>249</v>
      </c>
      <c r="L140" s="94">
        <v>44104</v>
      </c>
      <c r="M140" s="90" t="s">
        <v>246</v>
      </c>
    </row>
    <row r="141" spans="1:13" x14ac:dyDescent="0.3">
      <c r="A141" s="90" t="s">
        <v>649</v>
      </c>
      <c r="B141" s="90" t="s">
        <v>650</v>
      </c>
      <c r="C141" s="89" t="s">
        <v>648</v>
      </c>
      <c r="D141" s="91" t="s">
        <v>245</v>
      </c>
      <c r="E141" s="89" t="s">
        <v>246</v>
      </c>
      <c r="F141" s="89" t="s">
        <v>651</v>
      </c>
      <c r="G141" s="89" t="s">
        <v>248</v>
      </c>
      <c r="H141" s="92">
        <v>2</v>
      </c>
      <c r="I141" s="89"/>
      <c r="J141" s="93" t="s">
        <v>245</v>
      </c>
      <c r="K141" s="89" t="s">
        <v>249</v>
      </c>
      <c r="L141" s="94"/>
      <c r="M141" s="90" t="s">
        <v>246</v>
      </c>
    </row>
    <row r="142" spans="1:13" x14ac:dyDescent="0.3">
      <c r="A142" s="90" t="s">
        <v>652</v>
      </c>
      <c r="B142" s="90" t="s">
        <v>653</v>
      </c>
      <c r="C142" s="89" t="s">
        <v>648</v>
      </c>
      <c r="D142" s="91" t="s">
        <v>245</v>
      </c>
      <c r="E142" s="89" t="s">
        <v>246</v>
      </c>
      <c r="F142" s="89" t="s">
        <v>654</v>
      </c>
      <c r="G142" s="89" t="s">
        <v>248</v>
      </c>
      <c r="H142" s="92">
        <v>2</v>
      </c>
      <c r="I142" s="89"/>
      <c r="J142" s="93" t="s">
        <v>245</v>
      </c>
      <c r="K142" s="89" t="s">
        <v>249</v>
      </c>
      <c r="L142" s="94">
        <v>44104</v>
      </c>
      <c r="M142" s="90" t="s">
        <v>246</v>
      </c>
    </row>
    <row r="143" spans="1:13" x14ac:dyDescent="0.3">
      <c r="A143" s="90" t="s">
        <v>656</v>
      </c>
      <c r="B143" s="90" t="s">
        <v>657</v>
      </c>
      <c r="C143" s="89" t="s">
        <v>655</v>
      </c>
      <c r="D143" s="91" t="s">
        <v>245</v>
      </c>
      <c r="E143" s="89" t="s">
        <v>246</v>
      </c>
      <c r="F143" s="89" t="s">
        <v>658</v>
      </c>
      <c r="G143" s="89" t="s">
        <v>248</v>
      </c>
      <c r="H143" s="92">
        <v>2</v>
      </c>
      <c r="I143" s="89"/>
      <c r="J143" s="93" t="s">
        <v>245</v>
      </c>
      <c r="K143" s="89" t="s">
        <v>249</v>
      </c>
      <c r="L143" s="94"/>
      <c r="M143" s="90" t="s">
        <v>246</v>
      </c>
    </row>
    <row r="144" spans="1:13" x14ac:dyDescent="0.3">
      <c r="A144" s="90" t="s">
        <v>659</v>
      </c>
      <c r="B144" s="90" t="s">
        <v>660</v>
      </c>
      <c r="C144" s="89" t="s">
        <v>655</v>
      </c>
      <c r="D144" s="91" t="s">
        <v>245</v>
      </c>
      <c r="E144" s="89" t="s">
        <v>246</v>
      </c>
      <c r="F144" s="89" t="s">
        <v>661</v>
      </c>
      <c r="G144" s="89" t="s">
        <v>248</v>
      </c>
      <c r="H144" s="92">
        <v>2</v>
      </c>
      <c r="I144" s="89"/>
      <c r="J144" s="93" t="s">
        <v>245</v>
      </c>
      <c r="K144" s="89" t="s">
        <v>249</v>
      </c>
      <c r="L144" s="94">
        <v>44104</v>
      </c>
      <c r="M144" s="90" t="s">
        <v>246</v>
      </c>
    </row>
    <row r="145" spans="1:13" x14ac:dyDescent="0.3">
      <c r="A145" s="90" t="s">
        <v>662</v>
      </c>
      <c r="B145" s="90" t="s">
        <v>663</v>
      </c>
      <c r="C145" s="89"/>
      <c r="D145" s="91" t="s">
        <v>245</v>
      </c>
      <c r="E145" s="89" t="s">
        <v>246</v>
      </c>
      <c r="F145" s="89" t="s">
        <v>664</v>
      </c>
      <c r="G145" s="89" t="s">
        <v>248</v>
      </c>
      <c r="H145" s="92">
        <v>2</v>
      </c>
      <c r="I145" s="89"/>
      <c r="J145" s="93" t="s">
        <v>245</v>
      </c>
      <c r="K145" s="89" t="s">
        <v>249</v>
      </c>
      <c r="L145" s="94"/>
      <c r="M145" s="90" t="s">
        <v>246</v>
      </c>
    </row>
    <row r="146" spans="1:13" x14ac:dyDescent="0.3">
      <c r="A146" s="90" t="s">
        <v>666</v>
      </c>
      <c r="B146" s="90"/>
      <c r="C146" s="89" t="s">
        <v>665</v>
      </c>
      <c r="D146" s="91" t="s">
        <v>245</v>
      </c>
      <c r="E146" s="89" t="s">
        <v>523</v>
      </c>
      <c r="F146" s="89" t="s">
        <v>667</v>
      </c>
      <c r="G146" s="89" t="s">
        <v>248</v>
      </c>
      <c r="H146" s="92">
        <v>3</v>
      </c>
      <c r="I146" s="89"/>
      <c r="J146" s="93" t="s">
        <v>245</v>
      </c>
      <c r="K146" s="89" t="s">
        <v>267</v>
      </c>
      <c r="L146" s="94"/>
      <c r="M146" s="90" t="s">
        <v>268</v>
      </c>
    </row>
    <row r="147" spans="1:13" x14ac:dyDescent="0.3">
      <c r="A147" s="90" t="s">
        <v>669</v>
      </c>
      <c r="B147" s="90"/>
      <c r="C147" s="89" t="s">
        <v>668</v>
      </c>
      <c r="D147" s="91">
        <v>20</v>
      </c>
      <c r="E147" s="89" t="s">
        <v>264</v>
      </c>
      <c r="F147" s="89" t="s">
        <v>670</v>
      </c>
      <c r="G147" s="89" t="s">
        <v>289</v>
      </c>
      <c r="H147" s="92">
        <v>3</v>
      </c>
      <c r="I147" s="89"/>
      <c r="J147" s="93" t="s">
        <v>245</v>
      </c>
      <c r="K147" s="89" t="s">
        <v>267</v>
      </c>
      <c r="L147" s="94"/>
      <c r="M147" s="90" t="s">
        <v>268</v>
      </c>
    </row>
    <row r="148" spans="1:13" x14ac:dyDescent="0.3">
      <c r="A148" s="90" t="s">
        <v>672</v>
      </c>
      <c r="B148" s="90" t="s">
        <v>673</v>
      </c>
      <c r="C148" s="89" t="s">
        <v>671</v>
      </c>
      <c r="D148" s="91">
        <v>30</v>
      </c>
      <c r="E148" s="89" t="s">
        <v>674</v>
      </c>
      <c r="F148" s="89" t="s">
        <v>675</v>
      </c>
      <c r="G148" s="89" t="s">
        <v>676</v>
      </c>
      <c r="H148" s="92">
        <v>15</v>
      </c>
      <c r="I148" s="89" t="s">
        <v>490</v>
      </c>
      <c r="J148" s="93" t="s">
        <v>245</v>
      </c>
      <c r="K148" s="89" t="s">
        <v>249</v>
      </c>
      <c r="L148" s="94"/>
      <c r="M148" s="90" t="s">
        <v>246</v>
      </c>
    </row>
    <row r="149" spans="1:13" x14ac:dyDescent="0.3">
      <c r="A149" s="90" t="s">
        <v>677</v>
      </c>
      <c r="B149" s="90"/>
      <c r="C149" s="89"/>
      <c r="D149" s="91">
        <v>20</v>
      </c>
      <c r="E149" s="89" t="s">
        <v>294</v>
      </c>
      <c r="F149" s="89" t="s">
        <v>678</v>
      </c>
      <c r="G149" s="89" t="s">
        <v>289</v>
      </c>
      <c r="H149" s="92">
        <v>3</v>
      </c>
      <c r="I149" s="89"/>
      <c r="J149" s="93" t="s">
        <v>245</v>
      </c>
      <c r="K149" s="89" t="s">
        <v>267</v>
      </c>
      <c r="L149" s="94"/>
      <c r="M149" s="90" t="s">
        <v>268</v>
      </c>
    </row>
    <row r="150" spans="1:13" x14ac:dyDescent="0.3">
      <c r="A150" s="90" t="s">
        <v>679</v>
      </c>
      <c r="B150" s="90"/>
      <c r="C150" s="89"/>
      <c r="D150" s="91">
        <v>20</v>
      </c>
      <c r="E150" s="89" t="s">
        <v>294</v>
      </c>
      <c r="F150" s="89" t="s">
        <v>680</v>
      </c>
      <c r="G150" s="89" t="s">
        <v>289</v>
      </c>
      <c r="H150" s="92">
        <v>3</v>
      </c>
      <c r="I150" s="89"/>
      <c r="J150" s="93" t="s">
        <v>245</v>
      </c>
      <c r="K150" s="89" t="s">
        <v>267</v>
      </c>
      <c r="L150" s="94"/>
      <c r="M150" s="90" t="s">
        <v>268</v>
      </c>
    </row>
    <row r="151" spans="1:13" x14ac:dyDescent="0.3">
      <c r="A151" s="90" t="s">
        <v>681</v>
      </c>
      <c r="B151" s="90"/>
      <c r="C151" s="89"/>
      <c r="D151" s="91">
        <v>20</v>
      </c>
      <c r="E151" s="89" t="s">
        <v>294</v>
      </c>
      <c r="F151" s="89" t="s">
        <v>682</v>
      </c>
      <c r="G151" s="89" t="s">
        <v>289</v>
      </c>
      <c r="H151" s="92">
        <v>3</v>
      </c>
      <c r="I151" s="89"/>
      <c r="J151" s="93" t="s">
        <v>245</v>
      </c>
      <c r="K151" s="89" t="s">
        <v>267</v>
      </c>
      <c r="L151" s="94"/>
      <c r="M151" s="90" t="s">
        <v>268</v>
      </c>
    </row>
    <row r="152" spans="1:13" x14ac:dyDescent="0.3">
      <c r="A152" s="90" t="s">
        <v>683</v>
      </c>
      <c r="B152" s="90"/>
      <c r="C152" s="89"/>
      <c r="D152" s="91">
        <v>20</v>
      </c>
      <c r="E152" s="89" t="s">
        <v>294</v>
      </c>
      <c r="F152" s="89" t="s">
        <v>684</v>
      </c>
      <c r="G152" s="89" t="s">
        <v>289</v>
      </c>
      <c r="H152" s="92">
        <v>3</v>
      </c>
      <c r="I152" s="89"/>
      <c r="J152" s="93" t="s">
        <v>245</v>
      </c>
      <c r="K152" s="89" t="s">
        <v>267</v>
      </c>
      <c r="L152" s="94"/>
      <c r="M152" s="90" t="s">
        <v>268</v>
      </c>
    </row>
    <row r="153" spans="1:13" x14ac:dyDescent="0.3">
      <c r="A153" s="90" t="s">
        <v>685</v>
      </c>
      <c r="B153" s="90"/>
      <c r="C153" s="89"/>
      <c r="D153" s="91" t="s">
        <v>245</v>
      </c>
      <c r="E153" s="89" t="s">
        <v>264</v>
      </c>
      <c r="F153" s="89" t="s">
        <v>686</v>
      </c>
      <c r="G153" s="89" t="s">
        <v>298</v>
      </c>
      <c r="H153" s="92">
        <v>3</v>
      </c>
      <c r="I153" s="89"/>
      <c r="J153" s="93" t="s">
        <v>245</v>
      </c>
      <c r="K153" s="89" t="s">
        <v>267</v>
      </c>
      <c r="L153" s="94"/>
      <c r="M153" s="90" t="s">
        <v>268</v>
      </c>
    </row>
    <row r="154" spans="1:13" x14ac:dyDescent="0.3">
      <c r="A154" s="90" t="s">
        <v>687</v>
      </c>
      <c r="B154" s="90"/>
      <c r="C154" s="89"/>
      <c r="D154" s="91" t="s">
        <v>245</v>
      </c>
      <c r="E154" s="89" t="s">
        <v>264</v>
      </c>
      <c r="F154" s="89" t="s">
        <v>688</v>
      </c>
      <c r="G154" s="89" t="s">
        <v>298</v>
      </c>
      <c r="H154" s="92">
        <v>3</v>
      </c>
      <c r="I154" s="89"/>
      <c r="J154" s="93" t="s">
        <v>245</v>
      </c>
      <c r="K154" s="89" t="s">
        <v>267</v>
      </c>
      <c r="L154" s="94"/>
      <c r="M154" s="90" t="s">
        <v>268</v>
      </c>
    </row>
    <row r="155" spans="1:13" x14ac:dyDescent="0.3">
      <c r="A155" s="90" t="s">
        <v>689</v>
      </c>
      <c r="B155" s="90" t="s">
        <v>690</v>
      </c>
      <c r="C155" s="89"/>
      <c r="D155" s="91" t="s">
        <v>245</v>
      </c>
      <c r="E155" s="89" t="s">
        <v>272</v>
      </c>
      <c r="F155" s="89" t="s">
        <v>691</v>
      </c>
      <c r="G155" s="89" t="s">
        <v>220</v>
      </c>
      <c r="H155" s="92">
        <v>2</v>
      </c>
      <c r="I155" s="89"/>
      <c r="J155" s="93" t="s">
        <v>245</v>
      </c>
      <c r="K155" s="89" t="s">
        <v>249</v>
      </c>
      <c r="L155" s="94"/>
      <c r="M155" s="90" t="s">
        <v>246</v>
      </c>
    </row>
    <row r="156" spans="1:13" x14ac:dyDescent="0.3">
      <c r="A156" s="90" t="s">
        <v>692</v>
      </c>
      <c r="B156" s="90" t="s">
        <v>693</v>
      </c>
      <c r="C156" s="89"/>
      <c r="D156" s="91" t="s">
        <v>245</v>
      </c>
      <c r="E156" s="89" t="s">
        <v>272</v>
      </c>
      <c r="F156" s="89" t="s">
        <v>694</v>
      </c>
      <c r="G156" s="89" t="s">
        <v>220</v>
      </c>
      <c r="H156" s="92">
        <v>2</v>
      </c>
      <c r="I156" s="89"/>
      <c r="J156" s="93" t="s">
        <v>245</v>
      </c>
      <c r="K156" s="89" t="s">
        <v>249</v>
      </c>
      <c r="L156" s="94">
        <v>44104</v>
      </c>
      <c r="M156" s="90" t="s">
        <v>246</v>
      </c>
    </row>
    <row r="157" spans="1:13" x14ac:dyDescent="0.3">
      <c r="A157" s="90" t="s">
        <v>696</v>
      </c>
      <c r="B157" s="90" t="s">
        <v>697</v>
      </c>
      <c r="C157" s="89" t="s">
        <v>695</v>
      </c>
      <c r="D157" s="91" t="s">
        <v>245</v>
      </c>
      <c r="E157" s="89" t="s">
        <v>272</v>
      </c>
      <c r="F157" s="89" t="s">
        <v>698</v>
      </c>
      <c r="G157" s="89" t="s">
        <v>274</v>
      </c>
      <c r="H157" s="92">
        <v>2</v>
      </c>
      <c r="I157" s="89"/>
      <c r="J157" s="93" t="s">
        <v>245</v>
      </c>
      <c r="K157" s="89" t="s">
        <v>249</v>
      </c>
      <c r="L157" s="94"/>
      <c r="M157" s="90" t="s">
        <v>246</v>
      </c>
    </row>
    <row r="158" spans="1:13" x14ac:dyDescent="0.3">
      <c r="A158" s="90" t="s">
        <v>699</v>
      </c>
      <c r="B158" s="90" t="s">
        <v>700</v>
      </c>
      <c r="C158" s="89" t="s">
        <v>695</v>
      </c>
      <c r="D158" s="91" t="s">
        <v>245</v>
      </c>
      <c r="E158" s="89" t="s">
        <v>272</v>
      </c>
      <c r="F158" s="89" t="s">
        <v>701</v>
      </c>
      <c r="G158" s="89" t="s">
        <v>220</v>
      </c>
      <c r="H158" s="92">
        <v>2</v>
      </c>
      <c r="I158" s="89"/>
      <c r="J158" s="93" t="s">
        <v>245</v>
      </c>
      <c r="K158" s="89" t="s">
        <v>249</v>
      </c>
      <c r="L158" s="94">
        <v>44104</v>
      </c>
      <c r="M158" s="90" t="s">
        <v>246</v>
      </c>
    </row>
    <row r="159" spans="1:13" x14ac:dyDescent="0.3">
      <c r="A159" s="90" t="s">
        <v>703</v>
      </c>
      <c r="B159" s="90" t="s">
        <v>704</v>
      </c>
      <c r="C159" s="89" t="s">
        <v>702</v>
      </c>
      <c r="D159" s="91" t="s">
        <v>245</v>
      </c>
      <c r="E159" s="89" t="s">
        <v>272</v>
      </c>
      <c r="F159" s="89" t="s">
        <v>705</v>
      </c>
      <c r="G159" s="89" t="s">
        <v>274</v>
      </c>
      <c r="H159" s="92">
        <v>2</v>
      </c>
      <c r="I159" s="89"/>
      <c r="J159" s="93" t="s">
        <v>245</v>
      </c>
      <c r="K159" s="89" t="s">
        <v>249</v>
      </c>
      <c r="L159" s="94"/>
      <c r="M159" s="90" t="s">
        <v>246</v>
      </c>
    </row>
    <row r="160" spans="1:13" x14ac:dyDescent="0.3">
      <c r="A160" s="90" t="s">
        <v>706</v>
      </c>
      <c r="B160" s="90" t="s">
        <v>707</v>
      </c>
      <c r="C160" s="89"/>
      <c r="D160" s="91" t="s">
        <v>245</v>
      </c>
      <c r="E160" s="89" t="s">
        <v>272</v>
      </c>
      <c r="F160" s="89" t="s">
        <v>708</v>
      </c>
      <c r="G160" s="89" t="s">
        <v>274</v>
      </c>
      <c r="H160" s="92">
        <v>2</v>
      </c>
      <c r="I160" s="89"/>
      <c r="J160" s="93" t="s">
        <v>245</v>
      </c>
      <c r="K160" s="89" t="s">
        <v>249</v>
      </c>
      <c r="L160" s="94"/>
      <c r="M160" s="90" t="s">
        <v>246</v>
      </c>
    </row>
    <row r="161" spans="1:13" x14ac:dyDescent="0.3">
      <c r="A161" s="90" t="s">
        <v>709</v>
      </c>
      <c r="B161" s="90" t="s">
        <v>710</v>
      </c>
      <c r="C161" s="89"/>
      <c r="D161" s="91">
        <v>25</v>
      </c>
      <c r="E161" s="89" t="s">
        <v>264</v>
      </c>
      <c r="F161" s="89" t="s">
        <v>711</v>
      </c>
      <c r="G161" s="89" t="s">
        <v>298</v>
      </c>
      <c r="H161" s="92">
        <v>3</v>
      </c>
      <c r="I161" s="89"/>
      <c r="J161" s="93" t="s">
        <v>245</v>
      </c>
      <c r="K161" s="89" t="s">
        <v>267</v>
      </c>
      <c r="L161" s="94"/>
      <c r="M161" s="90" t="s">
        <v>268</v>
      </c>
    </row>
    <row r="162" spans="1:13" x14ac:dyDescent="0.3">
      <c r="A162" s="90" t="s">
        <v>713</v>
      </c>
      <c r="B162" s="90"/>
      <c r="C162" s="89" t="s">
        <v>712</v>
      </c>
      <c r="D162" s="91" t="s">
        <v>245</v>
      </c>
      <c r="E162" s="89" t="s">
        <v>272</v>
      </c>
      <c r="F162" s="89" t="s">
        <v>714</v>
      </c>
      <c r="G162" s="89" t="s">
        <v>274</v>
      </c>
      <c r="H162" s="92">
        <v>2</v>
      </c>
      <c r="I162" s="89"/>
      <c r="J162" s="93" t="s">
        <v>245</v>
      </c>
      <c r="K162" s="89" t="s">
        <v>249</v>
      </c>
      <c r="L162" s="94"/>
      <c r="M162" s="90" t="s">
        <v>246</v>
      </c>
    </row>
    <row r="163" spans="1:13" x14ac:dyDescent="0.3">
      <c r="A163" s="90" t="s">
        <v>715</v>
      </c>
      <c r="B163" s="90" t="s">
        <v>716</v>
      </c>
      <c r="C163" s="89" t="s">
        <v>712</v>
      </c>
      <c r="D163" s="91" t="s">
        <v>245</v>
      </c>
      <c r="E163" s="89" t="s">
        <v>272</v>
      </c>
      <c r="F163" s="89" t="s">
        <v>717</v>
      </c>
      <c r="G163" s="89" t="s">
        <v>274</v>
      </c>
      <c r="H163" s="92">
        <v>2</v>
      </c>
      <c r="I163" s="89"/>
      <c r="J163" s="93" t="s">
        <v>245</v>
      </c>
      <c r="K163" s="89" t="s">
        <v>249</v>
      </c>
      <c r="L163" s="94">
        <v>44104</v>
      </c>
      <c r="M163" s="90" t="s">
        <v>246</v>
      </c>
    </row>
    <row r="164" spans="1:13" x14ac:dyDescent="0.3">
      <c r="A164" s="90" t="s">
        <v>718</v>
      </c>
      <c r="B164" s="90" t="s">
        <v>719</v>
      </c>
      <c r="C164" s="89"/>
      <c r="D164" s="91" t="s">
        <v>245</v>
      </c>
      <c r="E164" s="89" t="s">
        <v>246</v>
      </c>
      <c r="F164" s="89" t="s">
        <v>720</v>
      </c>
      <c r="G164" s="89" t="s">
        <v>248</v>
      </c>
      <c r="H164" s="92">
        <v>2</v>
      </c>
      <c r="I164" s="89"/>
      <c r="J164" s="93" t="s">
        <v>245</v>
      </c>
      <c r="K164" s="89" t="s">
        <v>249</v>
      </c>
      <c r="L164" s="94"/>
      <c r="M164" s="90" t="s">
        <v>246</v>
      </c>
    </row>
    <row r="165" spans="1:13" x14ac:dyDescent="0.3">
      <c r="A165" s="90" t="s">
        <v>722</v>
      </c>
      <c r="B165" s="90" t="s">
        <v>723</v>
      </c>
      <c r="C165" s="89" t="s">
        <v>721</v>
      </c>
      <c r="D165" s="91" t="s">
        <v>245</v>
      </c>
      <c r="E165" s="89" t="s">
        <v>272</v>
      </c>
      <c r="F165" s="89" t="s">
        <v>724</v>
      </c>
      <c r="G165" s="89" t="s">
        <v>220</v>
      </c>
      <c r="H165" s="92">
        <v>1</v>
      </c>
      <c r="I165" s="89"/>
      <c r="J165" s="93" t="s">
        <v>245</v>
      </c>
      <c r="K165" s="89" t="s">
        <v>249</v>
      </c>
      <c r="L165" s="94"/>
      <c r="M165" s="90" t="s">
        <v>246</v>
      </c>
    </row>
    <row r="166" spans="1:13" x14ac:dyDescent="0.3">
      <c r="A166" s="90" t="s">
        <v>725</v>
      </c>
      <c r="B166" s="90" t="s">
        <v>726</v>
      </c>
      <c r="C166" s="89"/>
      <c r="D166" s="91" t="s">
        <v>245</v>
      </c>
      <c r="E166" s="89" t="s">
        <v>272</v>
      </c>
      <c r="F166" s="89" t="s">
        <v>727</v>
      </c>
      <c r="G166" s="89" t="s">
        <v>274</v>
      </c>
      <c r="H166" s="92">
        <v>2</v>
      </c>
      <c r="I166" s="89"/>
      <c r="J166" s="93" t="s">
        <v>245</v>
      </c>
      <c r="K166" s="89" t="s">
        <v>249</v>
      </c>
      <c r="L166" s="94"/>
      <c r="M166" s="90" t="s">
        <v>246</v>
      </c>
    </row>
    <row r="167" spans="1:13" x14ac:dyDescent="0.3">
      <c r="A167" s="90" t="s">
        <v>728</v>
      </c>
      <c r="B167" s="90" t="s">
        <v>729</v>
      </c>
      <c r="C167" s="89"/>
      <c r="D167" s="91" t="s">
        <v>245</v>
      </c>
      <c r="E167" s="89" t="s">
        <v>246</v>
      </c>
      <c r="F167" s="89" t="s">
        <v>730</v>
      </c>
      <c r="G167" s="89" t="s">
        <v>248</v>
      </c>
      <c r="H167" s="92">
        <v>2</v>
      </c>
      <c r="I167" s="89"/>
      <c r="J167" s="93" t="s">
        <v>245</v>
      </c>
      <c r="K167" s="89" t="s">
        <v>249</v>
      </c>
      <c r="L167" s="94"/>
      <c r="M167" s="90" t="s">
        <v>246</v>
      </c>
    </row>
    <row r="168" spans="1:13" x14ac:dyDescent="0.3">
      <c r="A168" s="90" t="s">
        <v>732</v>
      </c>
      <c r="B168" s="90" t="s">
        <v>733</v>
      </c>
      <c r="C168" s="89" t="s">
        <v>731</v>
      </c>
      <c r="D168" s="91" t="s">
        <v>245</v>
      </c>
      <c r="E168" s="89" t="s">
        <v>246</v>
      </c>
      <c r="F168" s="89" t="s">
        <v>734</v>
      </c>
      <c r="G168" s="89" t="s">
        <v>248</v>
      </c>
      <c r="H168" s="92">
        <v>2</v>
      </c>
      <c r="I168" s="89"/>
      <c r="J168" s="93" t="s">
        <v>245</v>
      </c>
      <c r="K168" s="89" t="s">
        <v>249</v>
      </c>
      <c r="L168" s="94"/>
      <c r="M168" s="90" t="s">
        <v>246</v>
      </c>
    </row>
    <row r="169" spans="1:13" x14ac:dyDescent="0.3">
      <c r="A169" s="90" t="s">
        <v>735</v>
      </c>
      <c r="B169" s="90" t="s">
        <v>736</v>
      </c>
      <c r="C169" s="89"/>
      <c r="D169" s="91" t="s">
        <v>245</v>
      </c>
      <c r="E169" s="89" t="s">
        <v>272</v>
      </c>
      <c r="F169" s="89" t="s">
        <v>737</v>
      </c>
      <c r="G169" s="89" t="s">
        <v>274</v>
      </c>
      <c r="H169" s="92">
        <v>2</v>
      </c>
      <c r="I169" s="89"/>
      <c r="J169" s="93" t="s">
        <v>245</v>
      </c>
      <c r="K169" s="89" t="s">
        <v>249</v>
      </c>
      <c r="L169" s="94">
        <v>44104</v>
      </c>
      <c r="M169" s="90" t="s">
        <v>246</v>
      </c>
    </row>
    <row r="170" spans="1:13" x14ac:dyDescent="0.3">
      <c r="A170" s="90" t="s">
        <v>738</v>
      </c>
      <c r="B170" s="90" t="s">
        <v>739</v>
      </c>
      <c r="C170" s="89"/>
      <c r="D170" s="91" t="s">
        <v>245</v>
      </c>
      <c r="E170" s="89" t="s">
        <v>272</v>
      </c>
      <c r="F170" s="89" t="s">
        <v>740</v>
      </c>
      <c r="G170" s="89" t="s">
        <v>274</v>
      </c>
      <c r="H170" s="92">
        <v>2</v>
      </c>
      <c r="I170" s="89"/>
      <c r="J170" s="93" t="s">
        <v>245</v>
      </c>
      <c r="K170" s="89" t="s">
        <v>249</v>
      </c>
      <c r="L170" s="94"/>
      <c r="M170" s="90" t="s">
        <v>246</v>
      </c>
    </row>
    <row r="171" spans="1:13" x14ac:dyDescent="0.3">
      <c r="A171" s="90" t="s">
        <v>741</v>
      </c>
      <c r="B171" s="90" t="s">
        <v>742</v>
      </c>
      <c r="C171" s="89"/>
      <c r="D171" s="91" t="s">
        <v>245</v>
      </c>
      <c r="E171" s="89" t="s">
        <v>264</v>
      </c>
      <c r="F171" s="89" t="s">
        <v>743</v>
      </c>
      <c r="G171" s="89" t="s">
        <v>298</v>
      </c>
      <c r="H171" s="92">
        <v>3</v>
      </c>
      <c r="I171" s="89"/>
      <c r="J171" s="93" t="s">
        <v>245</v>
      </c>
      <c r="K171" s="89" t="s">
        <v>267</v>
      </c>
      <c r="L171" s="94"/>
      <c r="M171" s="90" t="s">
        <v>268</v>
      </c>
    </row>
    <row r="172" spans="1:13" x14ac:dyDescent="0.3">
      <c r="A172" s="90" t="s">
        <v>744</v>
      </c>
      <c r="B172" s="90"/>
      <c r="C172" s="89"/>
      <c r="D172" s="91" t="s">
        <v>245</v>
      </c>
      <c r="E172" s="89" t="s">
        <v>264</v>
      </c>
      <c r="F172" s="89" t="s">
        <v>745</v>
      </c>
      <c r="G172" s="89" t="s">
        <v>298</v>
      </c>
      <c r="H172" s="92">
        <v>3</v>
      </c>
      <c r="I172" s="89"/>
      <c r="J172" s="93" t="s">
        <v>245</v>
      </c>
      <c r="K172" s="89" t="s">
        <v>267</v>
      </c>
      <c r="L172" s="94"/>
      <c r="M172" s="90" t="s">
        <v>268</v>
      </c>
    </row>
    <row r="173" spans="1:13" x14ac:dyDescent="0.3">
      <c r="A173" s="90" t="s">
        <v>746</v>
      </c>
      <c r="B173" s="90"/>
      <c r="C173" s="89"/>
      <c r="D173" s="91">
        <v>25</v>
      </c>
      <c r="E173" s="89" t="s">
        <v>264</v>
      </c>
      <c r="F173" s="89" t="s">
        <v>747</v>
      </c>
      <c r="G173" s="89" t="s">
        <v>289</v>
      </c>
      <c r="H173" s="92">
        <v>3</v>
      </c>
      <c r="I173" s="89"/>
      <c r="J173" s="93" t="s">
        <v>245</v>
      </c>
      <c r="K173" s="89" t="s">
        <v>267</v>
      </c>
      <c r="L173" s="94"/>
      <c r="M173" s="90" t="s">
        <v>268</v>
      </c>
    </row>
    <row r="174" spans="1:13" x14ac:dyDescent="0.3">
      <c r="A174" s="90" t="s">
        <v>748</v>
      </c>
      <c r="B174" s="90"/>
      <c r="C174" s="89"/>
      <c r="D174" s="91">
        <v>20</v>
      </c>
      <c r="E174" s="89" t="s">
        <v>294</v>
      </c>
      <c r="F174" s="89" t="s">
        <v>749</v>
      </c>
      <c r="G174" s="89" t="s">
        <v>289</v>
      </c>
      <c r="H174" s="92">
        <v>3</v>
      </c>
      <c r="I174" s="89"/>
      <c r="J174" s="93" t="s">
        <v>245</v>
      </c>
      <c r="K174" s="89" t="s">
        <v>267</v>
      </c>
      <c r="L174" s="94"/>
      <c r="M174" s="90" t="s">
        <v>268</v>
      </c>
    </row>
    <row r="175" spans="1:13" x14ac:dyDescent="0.3">
      <c r="A175" s="90" t="s">
        <v>750</v>
      </c>
      <c r="B175" s="90" t="s">
        <v>751</v>
      </c>
      <c r="C175" s="89"/>
      <c r="D175" s="91" t="s">
        <v>245</v>
      </c>
      <c r="E175" s="89" t="s">
        <v>246</v>
      </c>
      <c r="F175" s="89" t="s">
        <v>752</v>
      </c>
      <c r="G175" s="89" t="s">
        <v>248</v>
      </c>
      <c r="H175" s="92">
        <v>2</v>
      </c>
      <c r="I175" s="89"/>
      <c r="J175" s="93" t="s">
        <v>245</v>
      </c>
      <c r="K175" s="89" t="s">
        <v>249</v>
      </c>
      <c r="L175" s="94"/>
      <c r="M175" s="90" t="s">
        <v>246</v>
      </c>
    </row>
    <row r="176" spans="1:13" x14ac:dyDescent="0.3">
      <c r="A176" s="90" t="s">
        <v>753</v>
      </c>
      <c r="B176" s="90" t="s">
        <v>754</v>
      </c>
      <c r="C176" s="89"/>
      <c r="D176" s="91" t="s">
        <v>245</v>
      </c>
      <c r="E176" s="89" t="s">
        <v>272</v>
      </c>
      <c r="F176" s="89" t="s">
        <v>755</v>
      </c>
      <c r="G176" s="89" t="s">
        <v>274</v>
      </c>
      <c r="H176" s="92">
        <v>2</v>
      </c>
      <c r="I176" s="89"/>
      <c r="J176" s="93" t="s">
        <v>245</v>
      </c>
      <c r="K176" s="89" t="s">
        <v>249</v>
      </c>
      <c r="L176" s="94"/>
      <c r="M176" s="90" t="s">
        <v>246</v>
      </c>
    </row>
    <row r="177" spans="1:13" x14ac:dyDescent="0.3">
      <c r="A177" s="90" t="s">
        <v>756</v>
      </c>
      <c r="B177" s="90" t="s">
        <v>757</v>
      </c>
      <c r="C177" s="89"/>
      <c r="D177" s="91" t="s">
        <v>245</v>
      </c>
      <c r="E177" s="89" t="s">
        <v>272</v>
      </c>
      <c r="F177" s="89" t="s">
        <v>758</v>
      </c>
      <c r="G177" s="89" t="s">
        <v>274</v>
      </c>
      <c r="H177" s="92">
        <v>2</v>
      </c>
      <c r="I177" s="89"/>
      <c r="J177" s="93" t="s">
        <v>245</v>
      </c>
      <c r="K177" s="89" t="s">
        <v>249</v>
      </c>
      <c r="L177" s="94"/>
      <c r="M177" s="90" t="s">
        <v>246</v>
      </c>
    </row>
    <row r="178" spans="1:13" x14ac:dyDescent="0.3">
      <c r="A178" s="90" t="s">
        <v>759</v>
      </c>
      <c r="B178" s="90" t="s">
        <v>760</v>
      </c>
      <c r="C178" s="89"/>
      <c r="D178" s="91" t="s">
        <v>245</v>
      </c>
      <c r="E178" s="89" t="s">
        <v>246</v>
      </c>
      <c r="F178" s="89" t="s">
        <v>761</v>
      </c>
      <c r="G178" s="89" t="s">
        <v>248</v>
      </c>
      <c r="H178" s="92">
        <v>2</v>
      </c>
      <c r="I178" s="89"/>
      <c r="J178" s="93" t="s">
        <v>245</v>
      </c>
      <c r="K178" s="89" t="s">
        <v>249</v>
      </c>
      <c r="L178" s="94"/>
      <c r="M178" s="90" t="s">
        <v>246</v>
      </c>
    </row>
    <row r="179" spans="1:13" x14ac:dyDescent="0.3">
      <c r="A179" s="90" t="s">
        <v>762</v>
      </c>
      <c r="B179" s="90"/>
      <c r="C179" s="89"/>
      <c r="D179" s="91">
        <v>20</v>
      </c>
      <c r="E179" s="89" t="s">
        <v>294</v>
      </c>
      <c r="F179" s="89" t="s">
        <v>763</v>
      </c>
      <c r="G179" s="89" t="s">
        <v>289</v>
      </c>
      <c r="H179" s="92">
        <v>3</v>
      </c>
      <c r="I179" s="89"/>
      <c r="J179" s="93" t="s">
        <v>245</v>
      </c>
      <c r="K179" s="89" t="s">
        <v>267</v>
      </c>
      <c r="L179" s="94"/>
      <c r="M179" s="90" t="s">
        <v>268</v>
      </c>
    </row>
    <row r="180" spans="1:13" x14ac:dyDescent="0.3">
      <c r="A180" s="90" t="s">
        <v>764</v>
      </c>
      <c r="B180" s="90"/>
      <c r="C180" s="89"/>
      <c r="D180" s="91">
        <v>20</v>
      </c>
      <c r="E180" s="89" t="s">
        <v>294</v>
      </c>
      <c r="F180" s="89" t="s">
        <v>765</v>
      </c>
      <c r="G180" s="89" t="s">
        <v>289</v>
      </c>
      <c r="H180" s="92">
        <v>3</v>
      </c>
      <c r="I180" s="89"/>
      <c r="J180" s="93" t="s">
        <v>245</v>
      </c>
      <c r="K180" s="89" t="s">
        <v>267</v>
      </c>
      <c r="L180" s="94"/>
      <c r="M180" s="90" t="s">
        <v>268</v>
      </c>
    </row>
    <row r="181" spans="1:13" x14ac:dyDescent="0.3">
      <c r="A181" s="90" t="s">
        <v>766</v>
      </c>
      <c r="B181" s="90"/>
      <c r="C181" s="89"/>
      <c r="D181" s="91">
        <v>20</v>
      </c>
      <c r="E181" s="89" t="s">
        <v>294</v>
      </c>
      <c r="F181" s="89" t="s">
        <v>767</v>
      </c>
      <c r="G181" s="89" t="s">
        <v>289</v>
      </c>
      <c r="H181" s="92">
        <v>3</v>
      </c>
      <c r="I181" s="89"/>
      <c r="J181" s="93" t="s">
        <v>245</v>
      </c>
      <c r="K181" s="89" t="s">
        <v>267</v>
      </c>
      <c r="L181" s="94"/>
      <c r="M181" s="90" t="s">
        <v>268</v>
      </c>
    </row>
    <row r="182" spans="1:13" x14ac:dyDescent="0.3">
      <c r="A182" s="90" t="s">
        <v>768</v>
      </c>
      <c r="B182" s="90"/>
      <c r="C182" s="89"/>
      <c r="D182" s="91">
        <v>20</v>
      </c>
      <c r="E182" s="89" t="s">
        <v>294</v>
      </c>
      <c r="F182" s="89" t="s">
        <v>769</v>
      </c>
      <c r="G182" s="89" t="s">
        <v>289</v>
      </c>
      <c r="H182" s="92">
        <v>3</v>
      </c>
      <c r="I182" s="89"/>
      <c r="J182" s="93" t="s">
        <v>245</v>
      </c>
      <c r="K182" s="89" t="s">
        <v>267</v>
      </c>
      <c r="L182" s="94"/>
      <c r="M182" s="90" t="s">
        <v>268</v>
      </c>
    </row>
    <row r="183" spans="1:13" x14ac:dyDescent="0.3">
      <c r="A183" s="90" t="s">
        <v>770</v>
      </c>
      <c r="B183" s="90"/>
      <c r="C183" s="89"/>
      <c r="D183" s="91">
        <v>20</v>
      </c>
      <c r="E183" s="89" t="s">
        <v>294</v>
      </c>
      <c r="F183" s="89" t="s">
        <v>771</v>
      </c>
      <c r="G183" s="89" t="s">
        <v>289</v>
      </c>
      <c r="H183" s="92">
        <v>3</v>
      </c>
      <c r="I183" s="89"/>
      <c r="J183" s="93" t="s">
        <v>245</v>
      </c>
      <c r="K183" s="89" t="s">
        <v>267</v>
      </c>
      <c r="L183" s="94"/>
      <c r="M183" s="90" t="s">
        <v>268</v>
      </c>
    </row>
    <row r="184" spans="1:13" x14ac:dyDescent="0.3">
      <c r="A184" s="90" t="s">
        <v>773</v>
      </c>
      <c r="B184" s="90" t="s">
        <v>774</v>
      </c>
      <c r="C184" s="89" t="s">
        <v>772</v>
      </c>
      <c r="D184" s="91" t="s">
        <v>245</v>
      </c>
      <c r="E184" s="89" t="s">
        <v>272</v>
      </c>
      <c r="F184" s="89" t="s">
        <v>775</v>
      </c>
      <c r="G184" s="89" t="s">
        <v>274</v>
      </c>
      <c r="H184" s="92">
        <v>2</v>
      </c>
      <c r="I184" s="89"/>
      <c r="J184" s="93" t="s">
        <v>245</v>
      </c>
      <c r="K184" s="89" t="s">
        <v>249</v>
      </c>
      <c r="L184" s="94"/>
      <c r="M184" s="90" t="s">
        <v>246</v>
      </c>
    </row>
    <row r="185" spans="1:13" x14ac:dyDescent="0.3">
      <c r="A185" s="90" t="s">
        <v>776</v>
      </c>
      <c r="B185" s="90" t="s">
        <v>777</v>
      </c>
      <c r="C185" s="89" t="s">
        <v>772</v>
      </c>
      <c r="D185" s="91" t="s">
        <v>245</v>
      </c>
      <c r="E185" s="89" t="s">
        <v>272</v>
      </c>
      <c r="F185" s="89" t="s">
        <v>778</v>
      </c>
      <c r="G185" s="89" t="s">
        <v>274</v>
      </c>
      <c r="H185" s="92">
        <v>2</v>
      </c>
      <c r="I185" s="89"/>
      <c r="J185" s="93" t="s">
        <v>245</v>
      </c>
      <c r="K185" s="89" t="s">
        <v>249</v>
      </c>
      <c r="L185" s="94">
        <v>44104</v>
      </c>
      <c r="M185" s="90" t="s">
        <v>246</v>
      </c>
    </row>
    <row r="186" spans="1:13" x14ac:dyDescent="0.3">
      <c r="A186" s="90" t="s">
        <v>780</v>
      </c>
      <c r="B186" s="90" t="s">
        <v>781</v>
      </c>
      <c r="C186" s="89" t="s">
        <v>779</v>
      </c>
      <c r="D186" s="91" t="s">
        <v>245</v>
      </c>
      <c r="E186" s="89" t="s">
        <v>246</v>
      </c>
      <c r="F186" s="89" t="s">
        <v>782</v>
      </c>
      <c r="G186" s="89" t="s">
        <v>248</v>
      </c>
      <c r="H186" s="92">
        <v>2</v>
      </c>
      <c r="I186" s="89"/>
      <c r="J186" s="93" t="s">
        <v>245</v>
      </c>
      <c r="K186" s="89" t="s">
        <v>249</v>
      </c>
      <c r="L186" s="94">
        <v>44104</v>
      </c>
      <c r="M186" s="90" t="s">
        <v>246</v>
      </c>
    </row>
    <row r="187" spans="1:13" x14ac:dyDescent="0.3">
      <c r="A187" s="90" t="s">
        <v>783</v>
      </c>
      <c r="B187" s="90" t="s">
        <v>784</v>
      </c>
      <c r="C187" s="89" t="s">
        <v>779</v>
      </c>
      <c r="D187" s="91" t="s">
        <v>245</v>
      </c>
      <c r="E187" s="89" t="s">
        <v>246</v>
      </c>
      <c r="F187" s="89" t="s">
        <v>785</v>
      </c>
      <c r="G187" s="89" t="s">
        <v>248</v>
      </c>
      <c r="H187" s="92">
        <v>2</v>
      </c>
      <c r="I187" s="89"/>
      <c r="J187" s="93" t="s">
        <v>245</v>
      </c>
      <c r="K187" s="89" t="s">
        <v>249</v>
      </c>
      <c r="L187" s="94"/>
      <c r="M187" s="90" t="s">
        <v>246</v>
      </c>
    </row>
    <row r="188" spans="1:13" x14ac:dyDescent="0.3">
      <c r="A188" s="90" t="s">
        <v>786</v>
      </c>
      <c r="B188" s="90"/>
      <c r="C188" s="89"/>
      <c r="D188" s="91">
        <v>20</v>
      </c>
      <c r="E188" s="89" t="s">
        <v>294</v>
      </c>
      <c r="F188" s="89" t="s">
        <v>787</v>
      </c>
      <c r="G188" s="89" t="s">
        <v>289</v>
      </c>
      <c r="H188" s="92">
        <v>3</v>
      </c>
      <c r="I188" s="89"/>
      <c r="J188" s="93" t="s">
        <v>245</v>
      </c>
      <c r="K188" s="89" t="s">
        <v>267</v>
      </c>
      <c r="L188" s="94"/>
      <c r="M188" s="90" t="s">
        <v>268</v>
      </c>
    </row>
    <row r="189" spans="1:13" x14ac:dyDescent="0.3">
      <c r="A189" s="90" t="s">
        <v>789</v>
      </c>
      <c r="B189" s="90" t="s">
        <v>790</v>
      </c>
      <c r="C189" s="89" t="s">
        <v>788</v>
      </c>
      <c r="D189" s="91">
        <v>25</v>
      </c>
      <c r="E189" s="89" t="s">
        <v>264</v>
      </c>
      <c r="F189" s="89" t="s">
        <v>791</v>
      </c>
      <c r="G189" s="89" t="s">
        <v>266</v>
      </c>
      <c r="H189" s="92">
        <v>3</v>
      </c>
      <c r="I189" s="89"/>
      <c r="J189" s="93" t="s">
        <v>245</v>
      </c>
      <c r="K189" s="89" t="s">
        <v>267</v>
      </c>
      <c r="L189" s="94"/>
      <c r="M189" s="90" t="s">
        <v>268</v>
      </c>
    </row>
    <row r="190" spans="1:13" x14ac:dyDescent="0.3">
      <c r="A190" s="90" t="s">
        <v>792</v>
      </c>
      <c r="B190" s="90" t="s">
        <v>793</v>
      </c>
      <c r="C190" s="89"/>
      <c r="D190" s="91">
        <v>25</v>
      </c>
      <c r="E190" s="89" t="s">
        <v>264</v>
      </c>
      <c r="F190" s="89" t="s">
        <v>794</v>
      </c>
      <c r="G190" s="89" t="s">
        <v>266</v>
      </c>
      <c r="H190" s="92">
        <v>3</v>
      </c>
      <c r="I190" s="89"/>
      <c r="J190" s="93" t="s">
        <v>245</v>
      </c>
      <c r="K190" s="89" t="s">
        <v>267</v>
      </c>
      <c r="L190" s="94"/>
      <c r="M190" s="90" t="s">
        <v>268</v>
      </c>
    </row>
    <row r="191" spans="1:13" x14ac:dyDescent="0.3">
      <c r="A191" s="90" t="s">
        <v>795</v>
      </c>
      <c r="B191" s="90" t="s">
        <v>796</v>
      </c>
      <c r="C191" s="89"/>
      <c r="D191" s="91">
        <v>25</v>
      </c>
      <c r="E191" s="89" t="s">
        <v>264</v>
      </c>
      <c r="F191" s="89" t="s">
        <v>797</v>
      </c>
      <c r="G191" s="89" t="s">
        <v>266</v>
      </c>
      <c r="H191" s="92">
        <v>3</v>
      </c>
      <c r="I191" s="89"/>
      <c r="J191" s="93" t="s">
        <v>245</v>
      </c>
      <c r="K191" s="89" t="s">
        <v>267</v>
      </c>
      <c r="L191" s="94"/>
      <c r="M191" s="90" t="s">
        <v>268</v>
      </c>
    </row>
    <row r="192" spans="1:13" x14ac:dyDescent="0.3">
      <c r="A192" s="90" t="s">
        <v>798</v>
      </c>
      <c r="B192" s="90" t="s">
        <v>799</v>
      </c>
      <c r="C192" s="89"/>
      <c r="D192" s="91">
        <v>25</v>
      </c>
      <c r="E192" s="89" t="s">
        <v>264</v>
      </c>
      <c r="F192" s="89" t="s">
        <v>800</v>
      </c>
      <c r="G192" s="89" t="s">
        <v>266</v>
      </c>
      <c r="H192" s="92">
        <v>3</v>
      </c>
      <c r="I192" s="89"/>
      <c r="J192" s="93" t="s">
        <v>245</v>
      </c>
      <c r="K192" s="89" t="s">
        <v>267</v>
      </c>
      <c r="L192" s="94"/>
      <c r="M192" s="90" t="s">
        <v>268</v>
      </c>
    </row>
    <row r="193" spans="1:13" x14ac:dyDescent="0.3">
      <c r="A193" s="90" t="s">
        <v>801</v>
      </c>
      <c r="B193" s="90" t="s">
        <v>802</v>
      </c>
      <c r="C193" s="89"/>
      <c r="D193" s="91">
        <v>25</v>
      </c>
      <c r="E193" s="89" t="s">
        <v>264</v>
      </c>
      <c r="F193" s="89" t="s">
        <v>803</v>
      </c>
      <c r="G193" s="89" t="s">
        <v>266</v>
      </c>
      <c r="H193" s="92">
        <v>3</v>
      </c>
      <c r="I193" s="89"/>
      <c r="J193" s="93" t="s">
        <v>245</v>
      </c>
      <c r="K193" s="89" t="s">
        <v>267</v>
      </c>
      <c r="L193" s="94"/>
      <c r="M193" s="90" t="s">
        <v>268</v>
      </c>
    </row>
    <row r="194" spans="1:13" x14ac:dyDescent="0.3">
      <c r="A194" s="90" t="s">
        <v>804</v>
      </c>
      <c r="B194" s="90" t="s">
        <v>805</v>
      </c>
      <c r="C194" s="89"/>
      <c r="D194" s="91" t="s">
        <v>245</v>
      </c>
      <c r="E194" s="89" t="s">
        <v>246</v>
      </c>
      <c r="F194" s="89" t="s">
        <v>806</v>
      </c>
      <c r="G194" s="89" t="s">
        <v>248</v>
      </c>
      <c r="H194" s="92">
        <v>2</v>
      </c>
      <c r="I194" s="89"/>
      <c r="J194" s="93" t="s">
        <v>245</v>
      </c>
      <c r="K194" s="89" t="s">
        <v>249</v>
      </c>
      <c r="L194" s="94"/>
      <c r="M194" s="90" t="s">
        <v>246</v>
      </c>
    </row>
    <row r="195" spans="1:13" x14ac:dyDescent="0.3">
      <c r="A195" s="90" t="s">
        <v>807</v>
      </c>
      <c r="B195" s="90" t="s">
        <v>808</v>
      </c>
      <c r="C195" s="89"/>
      <c r="D195" s="91" t="s">
        <v>245</v>
      </c>
      <c r="E195" s="89" t="s">
        <v>246</v>
      </c>
      <c r="F195" s="89" t="s">
        <v>809</v>
      </c>
      <c r="G195" s="89" t="s">
        <v>248</v>
      </c>
      <c r="H195" s="92">
        <v>2</v>
      </c>
      <c r="I195" s="89"/>
      <c r="J195" s="93" t="s">
        <v>245</v>
      </c>
      <c r="K195" s="89" t="s">
        <v>249</v>
      </c>
      <c r="L195" s="94">
        <v>44104</v>
      </c>
      <c r="M195" s="90" t="s">
        <v>246</v>
      </c>
    </row>
    <row r="196" spans="1:13" x14ac:dyDescent="0.3">
      <c r="A196" s="90" t="s">
        <v>810</v>
      </c>
      <c r="B196" s="90"/>
      <c r="C196" s="89"/>
      <c r="D196" s="91" t="s">
        <v>245</v>
      </c>
      <c r="E196" s="89" t="s">
        <v>246</v>
      </c>
      <c r="F196" s="89" t="s">
        <v>811</v>
      </c>
      <c r="G196" s="89" t="s">
        <v>248</v>
      </c>
      <c r="H196" s="92">
        <v>2</v>
      </c>
      <c r="I196" s="89"/>
      <c r="J196" s="93" t="s">
        <v>245</v>
      </c>
      <c r="K196" s="89" t="s">
        <v>249</v>
      </c>
      <c r="L196" s="94"/>
      <c r="M196" s="90" t="s">
        <v>246</v>
      </c>
    </row>
    <row r="197" spans="1:13" x14ac:dyDescent="0.3">
      <c r="A197" s="90" t="s">
        <v>813</v>
      </c>
      <c r="B197" s="90" t="s">
        <v>814</v>
      </c>
      <c r="C197" s="89" t="s">
        <v>812</v>
      </c>
      <c r="D197" s="91" t="s">
        <v>245</v>
      </c>
      <c r="E197" s="89" t="s">
        <v>272</v>
      </c>
      <c r="F197" s="89" t="s">
        <v>815</v>
      </c>
      <c r="G197" s="89" t="s">
        <v>274</v>
      </c>
      <c r="H197" s="92">
        <v>2</v>
      </c>
      <c r="I197" s="89"/>
      <c r="J197" s="93" t="s">
        <v>245</v>
      </c>
      <c r="K197" s="89" t="s">
        <v>249</v>
      </c>
      <c r="L197" s="94"/>
      <c r="M197" s="90" t="s">
        <v>246</v>
      </c>
    </row>
    <row r="198" spans="1:13" x14ac:dyDescent="0.3">
      <c r="A198" s="90" t="s">
        <v>816</v>
      </c>
      <c r="B198" s="90" t="s">
        <v>817</v>
      </c>
      <c r="C198" s="89" t="s">
        <v>812</v>
      </c>
      <c r="D198" s="91" t="s">
        <v>245</v>
      </c>
      <c r="E198" s="89" t="s">
        <v>272</v>
      </c>
      <c r="F198" s="89" t="s">
        <v>818</v>
      </c>
      <c r="G198" s="89" t="s">
        <v>274</v>
      </c>
      <c r="H198" s="92">
        <v>2</v>
      </c>
      <c r="I198" s="89"/>
      <c r="J198" s="93" t="s">
        <v>245</v>
      </c>
      <c r="K198" s="89" t="s">
        <v>249</v>
      </c>
      <c r="L198" s="94">
        <v>44104</v>
      </c>
      <c r="M198" s="90" t="s">
        <v>246</v>
      </c>
    </row>
    <row r="199" spans="1:13" x14ac:dyDescent="0.3">
      <c r="A199" s="90" t="s">
        <v>820</v>
      </c>
      <c r="B199" s="90" t="s">
        <v>821</v>
      </c>
      <c r="C199" s="89" t="s">
        <v>819</v>
      </c>
      <c r="D199" s="91" t="s">
        <v>245</v>
      </c>
      <c r="E199" s="89" t="s">
        <v>246</v>
      </c>
      <c r="F199" s="89" t="s">
        <v>822</v>
      </c>
      <c r="G199" s="89" t="s">
        <v>248</v>
      </c>
      <c r="H199" s="92">
        <v>2</v>
      </c>
      <c r="I199" s="89"/>
      <c r="J199" s="93" t="s">
        <v>245</v>
      </c>
      <c r="K199" s="89" t="s">
        <v>249</v>
      </c>
      <c r="L199" s="94"/>
      <c r="M199" s="90" t="s">
        <v>246</v>
      </c>
    </row>
    <row r="200" spans="1:13" x14ac:dyDescent="0.3">
      <c r="A200" s="90" t="s">
        <v>824</v>
      </c>
      <c r="B200" s="90" t="s">
        <v>825</v>
      </c>
      <c r="C200" s="89" t="s">
        <v>823</v>
      </c>
      <c r="D200" s="91" t="s">
        <v>245</v>
      </c>
      <c r="E200" s="89" t="s">
        <v>246</v>
      </c>
      <c r="F200" s="89" t="s">
        <v>826</v>
      </c>
      <c r="G200" s="89" t="s">
        <v>248</v>
      </c>
      <c r="H200" s="92">
        <v>2</v>
      </c>
      <c r="I200" s="89"/>
      <c r="J200" s="93" t="s">
        <v>245</v>
      </c>
      <c r="K200" s="89" t="s">
        <v>249</v>
      </c>
      <c r="L200" s="94"/>
      <c r="M200" s="90" t="s">
        <v>246</v>
      </c>
    </row>
    <row r="201" spans="1:13" x14ac:dyDescent="0.3">
      <c r="A201" s="90" t="s">
        <v>827</v>
      </c>
      <c r="B201" s="90" t="s">
        <v>828</v>
      </c>
      <c r="C201" s="89"/>
      <c r="D201" s="91" t="s">
        <v>245</v>
      </c>
      <c r="E201" s="89" t="s">
        <v>246</v>
      </c>
      <c r="F201" s="89" t="s">
        <v>829</v>
      </c>
      <c r="G201" s="89" t="s">
        <v>248</v>
      </c>
      <c r="H201" s="92">
        <v>2</v>
      </c>
      <c r="I201" s="89"/>
      <c r="J201" s="93" t="s">
        <v>245</v>
      </c>
      <c r="K201" s="89" t="s">
        <v>249</v>
      </c>
      <c r="L201" s="94"/>
      <c r="M201" s="90" t="s">
        <v>246</v>
      </c>
    </row>
    <row r="202" spans="1:13" x14ac:dyDescent="0.3">
      <c r="A202" s="90" t="s">
        <v>831</v>
      </c>
      <c r="B202" s="90" t="s">
        <v>832</v>
      </c>
      <c r="C202" s="89" t="s">
        <v>830</v>
      </c>
      <c r="D202" s="91" t="s">
        <v>245</v>
      </c>
      <c r="E202" s="89" t="s">
        <v>246</v>
      </c>
      <c r="F202" s="89" t="s">
        <v>833</v>
      </c>
      <c r="G202" s="89" t="s">
        <v>248</v>
      </c>
      <c r="H202" s="92">
        <v>2</v>
      </c>
      <c r="I202" s="89"/>
      <c r="J202" s="93" t="s">
        <v>245</v>
      </c>
      <c r="K202" s="89" t="s">
        <v>249</v>
      </c>
      <c r="L202" s="94"/>
      <c r="M202" s="90" t="s">
        <v>246</v>
      </c>
    </row>
    <row r="203" spans="1:13" x14ac:dyDescent="0.3">
      <c r="A203" s="90" t="s">
        <v>834</v>
      </c>
      <c r="B203" s="90" t="s">
        <v>835</v>
      </c>
      <c r="C203" s="89" t="s">
        <v>830</v>
      </c>
      <c r="D203" s="91" t="s">
        <v>245</v>
      </c>
      <c r="E203" s="89" t="s">
        <v>246</v>
      </c>
      <c r="F203" s="89" t="s">
        <v>836</v>
      </c>
      <c r="G203" s="89" t="s">
        <v>248</v>
      </c>
      <c r="H203" s="92">
        <v>2</v>
      </c>
      <c r="I203" s="89"/>
      <c r="J203" s="93" t="s">
        <v>245</v>
      </c>
      <c r="K203" s="89" t="s">
        <v>249</v>
      </c>
      <c r="L203" s="94">
        <v>44104</v>
      </c>
      <c r="M203" s="90" t="s">
        <v>246</v>
      </c>
    </row>
    <row r="204" spans="1:13" x14ac:dyDescent="0.3">
      <c r="A204" s="90" t="s">
        <v>838</v>
      </c>
      <c r="B204" s="90" t="s">
        <v>839</v>
      </c>
      <c r="C204" s="89" t="s">
        <v>837</v>
      </c>
      <c r="D204" s="91" t="s">
        <v>245</v>
      </c>
      <c r="E204" s="89" t="s">
        <v>246</v>
      </c>
      <c r="F204" s="89" t="s">
        <v>840</v>
      </c>
      <c r="G204" s="89" t="s">
        <v>248</v>
      </c>
      <c r="H204" s="92">
        <v>2</v>
      </c>
      <c r="I204" s="89"/>
      <c r="J204" s="93" t="s">
        <v>245</v>
      </c>
      <c r="K204" s="89" t="s">
        <v>249</v>
      </c>
      <c r="L204" s="94"/>
      <c r="M204" s="90" t="s">
        <v>246</v>
      </c>
    </row>
    <row r="205" spans="1:13" x14ac:dyDescent="0.3">
      <c r="A205" s="90" t="s">
        <v>842</v>
      </c>
      <c r="B205" s="90" t="s">
        <v>843</v>
      </c>
      <c r="C205" s="89" t="s">
        <v>841</v>
      </c>
      <c r="D205" s="91" t="s">
        <v>245</v>
      </c>
      <c r="E205" s="89" t="s">
        <v>246</v>
      </c>
      <c r="F205" s="89" t="s">
        <v>844</v>
      </c>
      <c r="G205" s="89" t="s">
        <v>248</v>
      </c>
      <c r="H205" s="92">
        <v>2</v>
      </c>
      <c r="I205" s="89"/>
      <c r="J205" s="93" t="s">
        <v>245</v>
      </c>
      <c r="K205" s="89" t="s">
        <v>249</v>
      </c>
      <c r="L205" s="94"/>
      <c r="M205" s="90" t="s">
        <v>246</v>
      </c>
    </row>
    <row r="206" spans="1:13" x14ac:dyDescent="0.3">
      <c r="A206" s="90" t="s">
        <v>845</v>
      </c>
      <c r="B206" s="90" t="s">
        <v>846</v>
      </c>
      <c r="C206" s="89" t="s">
        <v>841</v>
      </c>
      <c r="D206" s="91" t="s">
        <v>245</v>
      </c>
      <c r="E206" s="89" t="s">
        <v>246</v>
      </c>
      <c r="F206" s="89" t="s">
        <v>847</v>
      </c>
      <c r="G206" s="89" t="s">
        <v>248</v>
      </c>
      <c r="H206" s="92">
        <v>2</v>
      </c>
      <c r="I206" s="89"/>
      <c r="J206" s="93" t="s">
        <v>245</v>
      </c>
      <c r="K206" s="89" t="s">
        <v>249</v>
      </c>
      <c r="L206" s="94">
        <v>44104</v>
      </c>
      <c r="M206" s="90" t="s">
        <v>246</v>
      </c>
    </row>
    <row r="207" spans="1:13" x14ac:dyDescent="0.3">
      <c r="A207" s="90" t="s">
        <v>848</v>
      </c>
      <c r="B207" s="90" t="s">
        <v>849</v>
      </c>
      <c r="C207" s="89"/>
      <c r="D207" s="91" t="s">
        <v>245</v>
      </c>
      <c r="E207" s="89" t="s">
        <v>246</v>
      </c>
      <c r="F207" s="89" t="s">
        <v>850</v>
      </c>
      <c r="G207" s="89" t="s">
        <v>248</v>
      </c>
      <c r="H207" s="92">
        <v>2</v>
      </c>
      <c r="I207" s="89"/>
      <c r="J207" s="93" t="s">
        <v>245</v>
      </c>
      <c r="K207" s="89" t="s">
        <v>249</v>
      </c>
      <c r="L207" s="94"/>
      <c r="M207" s="90" t="s">
        <v>246</v>
      </c>
    </row>
    <row r="208" spans="1:13" x14ac:dyDescent="0.3">
      <c r="A208" s="90" t="s">
        <v>851</v>
      </c>
      <c r="B208" s="90" t="s">
        <v>852</v>
      </c>
      <c r="C208" s="89"/>
      <c r="D208" s="91" t="s">
        <v>245</v>
      </c>
      <c r="E208" s="89" t="s">
        <v>272</v>
      </c>
      <c r="F208" s="89" t="s">
        <v>853</v>
      </c>
      <c r="G208" s="89" t="s">
        <v>274</v>
      </c>
      <c r="H208" s="92">
        <v>2</v>
      </c>
      <c r="I208" s="89"/>
      <c r="J208" s="93" t="s">
        <v>245</v>
      </c>
      <c r="K208" s="89" t="s">
        <v>249</v>
      </c>
      <c r="L208" s="94"/>
      <c r="M208" s="90" t="s">
        <v>246</v>
      </c>
    </row>
    <row r="209" spans="1:13" x14ac:dyDescent="0.3">
      <c r="A209" s="90" t="s">
        <v>854</v>
      </c>
      <c r="B209" s="90" t="s">
        <v>855</v>
      </c>
      <c r="C209" s="89"/>
      <c r="D209" s="91" t="s">
        <v>245</v>
      </c>
      <c r="E209" s="89" t="s">
        <v>246</v>
      </c>
      <c r="F209" s="89" t="s">
        <v>856</v>
      </c>
      <c r="G209" s="89" t="s">
        <v>248</v>
      </c>
      <c r="H209" s="92">
        <v>2</v>
      </c>
      <c r="I209" s="89"/>
      <c r="J209" s="93" t="s">
        <v>245</v>
      </c>
      <c r="K209" s="89" t="s">
        <v>249</v>
      </c>
      <c r="L209" s="94"/>
      <c r="M209" s="90" t="s">
        <v>246</v>
      </c>
    </row>
    <row r="210" spans="1:13" x14ac:dyDescent="0.3">
      <c r="A210" s="90" t="s">
        <v>858</v>
      </c>
      <c r="B210" s="90" t="s">
        <v>859</v>
      </c>
      <c r="C210" s="89" t="s">
        <v>857</v>
      </c>
      <c r="D210" s="91" t="s">
        <v>245</v>
      </c>
      <c r="E210" s="89" t="s">
        <v>246</v>
      </c>
      <c r="F210" s="89" t="s">
        <v>860</v>
      </c>
      <c r="G210" s="89" t="s">
        <v>248</v>
      </c>
      <c r="H210" s="92">
        <v>2</v>
      </c>
      <c r="I210" s="89"/>
      <c r="J210" s="93" t="s">
        <v>245</v>
      </c>
      <c r="K210" s="89" t="s">
        <v>249</v>
      </c>
      <c r="L210" s="94"/>
      <c r="M210" s="90" t="s">
        <v>246</v>
      </c>
    </row>
    <row r="211" spans="1:13" x14ac:dyDescent="0.3">
      <c r="A211" s="90" t="s">
        <v>861</v>
      </c>
      <c r="B211" s="90" t="s">
        <v>862</v>
      </c>
      <c r="C211" s="89" t="s">
        <v>857</v>
      </c>
      <c r="D211" s="91" t="s">
        <v>245</v>
      </c>
      <c r="E211" s="89" t="s">
        <v>246</v>
      </c>
      <c r="F211" s="89" t="s">
        <v>863</v>
      </c>
      <c r="G211" s="89" t="s">
        <v>248</v>
      </c>
      <c r="H211" s="92">
        <v>2</v>
      </c>
      <c r="I211" s="89"/>
      <c r="J211" s="93" t="s">
        <v>245</v>
      </c>
      <c r="K211" s="89" t="s">
        <v>249</v>
      </c>
      <c r="L211" s="94">
        <v>44104</v>
      </c>
      <c r="M211" s="90" t="s">
        <v>246</v>
      </c>
    </row>
    <row r="212" spans="1:13" x14ac:dyDescent="0.3">
      <c r="A212" s="90" t="s">
        <v>139</v>
      </c>
      <c r="B212" s="90"/>
      <c r="C212" s="89"/>
      <c r="D212" s="91" t="s">
        <v>245</v>
      </c>
      <c r="E212" s="89" t="s">
        <v>246</v>
      </c>
      <c r="F212" s="89" t="s">
        <v>864</v>
      </c>
      <c r="G212" s="89" t="s">
        <v>248</v>
      </c>
      <c r="H212" s="92">
        <v>2</v>
      </c>
      <c r="I212" s="89"/>
      <c r="J212" s="93" t="s">
        <v>245</v>
      </c>
      <c r="K212" s="89" t="s">
        <v>249</v>
      </c>
      <c r="L212" s="94"/>
      <c r="M212" s="90" t="s">
        <v>246</v>
      </c>
    </row>
    <row r="213" spans="1:13" x14ac:dyDescent="0.3">
      <c r="A213" s="90" t="s">
        <v>865</v>
      </c>
      <c r="B213" s="90" t="s">
        <v>866</v>
      </c>
      <c r="C213" s="89"/>
      <c r="D213" s="91" t="s">
        <v>245</v>
      </c>
      <c r="E213" s="89" t="s">
        <v>264</v>
      </c>
      <c r="F213" s="89" t="s">
        <v>867</v>
      </c>
      <c r="G213" s="89" t="s">
        <v>298</v>
      </c>
      <c r="H213" s="92">
        <v>3</v>
      </c>
      <c r="I213" s="89"/>
      <c r="J213" s="93" t="s">
        <v>245</v>
      </c>
      <c r="K213" s="89" t="s">
        <v>267</v>
      </c>
      <c r="L213" s="94"/>
      <c r="M213" s="90" t="s">
        <v>268</v>
      </c>
    </row>
    <row r="214" spans="1:13" x14ac:dyDescent="0.3">
      <c r="A214" s="90" t="s">
        <v>869</v>
      </c>
      <c r="B214" s="90"/>
      <c r="C214" s="89" t="s">
        <v>868</v>
      </c>
      <c r="D214" s="91">
        <v>25</v>
      </c>
      <c r="E214" s="89" t="s">
        <v>264</v>
      </c>
      <c r="F214" s="89" t="s">
        <v>870</v>
      </c>
      <c r="G214" s="89" t="s">
        <v>70</v>
      </c>
      <c r="H214" s="92">
        <v>3</v>
      </c>
      <c r="I214" s="89"/>
      <c r="J214" s="93" t="s">
        <v>245</v>
      </c>
      <c r="K214" s="89" t="s">
        <v>267</v>
      </c>
      <c r="L214" s="94"/>
      <c r="M214" s="90" t="s">
        <v>268</v>
      </c>
    </row>
    <row r="215" spans="1:13" x14ac:dyDescent="0.3">
      <c r="A215" s="90" t="s">
        <v>871</v>
      </c>
      <c r="B215" s="90"/>
      <c r="C215" s="89"/>
      <c r="D215" s="91" t="s">
        <v>245</v>
      </c>
      <c r="E215" s="89" t="s">
        <v>294</v>
      </c>
      <c r="F215" s="89" t="s">
        <v>872</v>
      </c>
      <c r="G215" s="89" t="s">
        <v>70</v>
      </c>
      <c r="H215" s="92">
        <v>3</v>
      </c>
      <c r="I215" s="89"/>
      <c r="J215" s="93" t="s">
        <v>245</v>
      </c>
      <c r="K215" s="89" t="s">
        <v>267</v>
      </c>
      <c r="L215" s="94">
        <v>44561</v>
      </c>
      <c r="M215" s="90" t="s">
        <v>246</v>
      </c>
    </row>
    <row r="216" spans="1:13" x14ac:dyDescent="0.3">
      <c r="A216" s="90" t="s">
        <v>874</v>
      </c>
      <c r="B216" s="90" t="s">
        <v>875</v>
      </c>
      <c r="C216" s="89" t="s">
        <v>873</v>
      </c>
      <c r="D216" s="91" t="s">
        <v>245</v>
      </c>
      <c r="E216" s="89" t="s">
        <v>246</v>
      </c>
      <c r="F216" s="89" t="s">
        <v>876</v>
      </c>
      <c r="G216" s="89" t="s">
        <v>248</v>
      </c>
      <c r="H216" s="92">
        <v>2</v>
      </c>
      <c r="I216" s="89"/>
      <c r="J216" s="93" t="s">
        <v>245</v>
      </c>
      <c r="K216" s="89" t="s">
        <v>249</v>
      </c>
      <c r="L216" s="94"/>
      <c r="M216" s="90" t="s">
        <v>246</v>
      </c>
    </row>
    <row r="217" spans="1:13" x14ac:dyDescent="0.3">
      <c r="A217" s="90" t="s">
        <v>878</v>
      </c>
      <c r="B217" s="90"/>
      <c r="C217" s="89" t="s">
        <v>877</v>
      </c>
      <c r="D217" s="91" t="s">
        <v>245</v>
      </c>
      <c r="E217" s="89" t="s">
        <v>879</v>
      </c>
      <c r="F217" s="89" t="s">
        <v>880</v>
      </c>
      <c r="G217" s="89" t="s">
        <v>489</v>
      </c>
      <c r="H217" s="92">
        <v>28</v>
      </c>
      <c r="I217" s="89" t="s">
        <v>490</v>
      </c>
      <c r="J217" s="93" t="s">
        <v>245</v>
      </c>
      <c r="K217" s="89" t="s">
        <v>249</v>
      </c>
      <c r="L217" s="94"/>
      <c r="M217" s="90" t="s">
        <v>246</v>
      </c>
    </row>
    <row r="218" spans="1:13" x14ac:dyDescent="0.3">
      <c r="A218" s="90" t="s">
        <v>881</v>
      </c>
      <c r="B218" s="90"/>
      <c r="C218" s="89"/>
      <c r="D218" s="91" t="s">
        <v>245</v>
      </c>
      <c r="E218" s="89" t="s">
        <v>264</v>
      </c>
      <c r="F218" s="89" t="s">
        <v>882</v>
      </c>
      <c r="G218" s="89" t="s">
        <v>298</v>
      </c>
      <c r="H218" s="92">
        <v>3</v>
      </c>
      <c r="I218" s="89"/>
      <c r="J218" s="93" t="s">
        <v>245</v>
      </c>
      <c r="K218" s="89" t="s">
        <v>267</v>
      </c>
      <c r="L218" s="94"/>
      <c r="M218" s="90" t="s">
        <v>268</v>
      </c>
    </row>
    <row r="219" spans="1:13" x14ac:dyDescent="0.3">
      <c r="A219" s="90" t="s">
        <v>884</v>
      </c>
      <c r="B219" s="90"/>
      <c r="C219" s="89" t="s">
        <v>883</v>
      </c>
      <c r="D219" s="91" t="s">
        <v>245</v>
      </c>
      <c r="E219" s="89" t="s">
        <v>272</v>
      </c>
      <c r="F219" s="89" t="s">
        <v>885</v>
      </c>
      <c r="G219" s="89" t="s">
        <v>220</v>
      </c>
      <c r="H219" s="92">
        <v>1</v>
      </c>
      <c r="I219" s="89"/>
      <c r="J219" s="93" t="s">
        <v>245</v>
      </c>
      <c r="K219" s="89" t="s">
        <v>249</v>
      </c>
      <c r="L219" s="94"/>
      <c r="M219" s="90" t="s">
        <v>246</v>
      </c>
    </row>
    <row r="220" spans="1:13" x14ac:dyDescent="0.3">
      <c r="A220" s="90" t="s">
        <v>886</v>
      </c>
      <c r="B220" s="90" t="s">
        <v>887</v>
      </c>
      <c r="C220" s="89"/>
      <c r="D220" s="91" t="s">
        <v>245</v>
      </c>
      <c r="E220" s="89" t="s">
        <v>272</v>
      </c>
      <c r="F220" s="89" t="s">
        <v>888</v>
      </c>
      <c r="G220" s="89" t="s">
        <v>274</v>
      </c>
      <c r="H220" s="92">
        <v>2</v>
      </c>
      <c r="I220" s="89"/>
      <c r="J220" s="93" t="s">
        <v>245</v>
      </c>
      <c r="K220" s="89" t="s">
        <v>249</v>
      </c>
      <c r="L220" s="94"/>
      <c r="M220" s="90" t="s">
        <v>246</v>
      </c>
    </row>
    <row r="221" spans="1:13" x14ac:dyDescent="0.3">
      <c r="A221" s="90" t="s">
        <v>104</v>
      </c>
      <c r="B221" s="90" t="s">
        <v>889</v>
      </c>
      <c r="C221" s="89" t="s">
        <v>883</v>
      </c>
      <c r="D221" s="91" t="s">
        <v>245</v>
      </c>
      <c r="E221" s="89" t="s">
        <v>272</v>
      </c>
      <c r="F221" s="89" t="s">
        <v>890</v>
      </c>
      <c r="G221" s="89" t="s">
        <v>220</v>
      </c>
      <c r="H221" s="92">
        <v>1</v>
      </c>
      <c r="I221" s="89"/>
      <c r="J221" s="93" t="s">
        <v>245</v>
      </c>
      <c r="K221" s="89" t="s">
        <v>249</v>
      </c>
      <c r="L221" s="94"/>
      <c r="M221" s="90" t="s">
        <v>246</v>
      </c>
    </row>
    <row r="222" spans="1:13" x14ac:dyDescent="0.3">
      <c r="A222" s="90" t="s">
        <v>892</v>
      </c>
      <c r="B222" s="90" t="s">
        <v>893</v>
      </c>
      <c r="C222" s="89" t="s">
        <v>891</v>
      </c>
      <c r="D222" s="91" t="s">
        <v>245</v>
      </c>
      <c r="E222" s="89" t="s">
        <v>272</v>
      </c>
      <c r="F222" s="89" t="s">
        <v>894</v>
      </c>
      <c r="G222" s="89" t="s">
        <v>220</v>
      </c>
      <c r="H222" s="92">
        <v>1</v>
      </c>
      <c r="I222" s="89"/>
      <c r="J222" s="93" t="s">
        <v>245</v>
      </c>
      <c r="K222" s="89" t="s">
        <v>249</v>
      </c>
      <c r="L222" s="94"/>
      <c r="M222" s="90" t="s">
        <v>246</v>
      </c>
    </row>
    <row r="223" spans="1:13" x14ac:dyDescent="0.3">
      <c r="A223" s="90" t="s">
        <v>895</v>
      </c>
      <c r="B223" s="90" t="s">
        <v>896</v>
      </c>
      <c r="C223" s="89"/>
      <c r="D223" s="91" t="s">
        <v>245</v>
      </c>
      <c r="E223" s="89" t="s">
        <v>272</v>
      </c>
      <c r="F223" s="89" t="s">
        <v>897</v>
      </c>
      <c r="G223" s="89" t="s">
        <v>274</v>
      </c>
      <c r="H223" s="92">
        <v>2</v>
      </c>
      <c r="I223" s="89"/>
      <c r="J223" s="93" t="s">
        <v>245</v>
      </c>
      <c r="K223" s="89" t="s">
        <v>249</v>
      </c>
      <c r="L223" s="94"/>
      <c r="M223" s="90" t="s">
        <v>246</v>
      </c>
    </row>
    <row r="224" spans="1:13" x14ac:dyDescent="0.3">
      <c r="A224" s="90" t="s">
        <v>899</v>
      </c>
      <c r="B224" s="90" t="s">
        <v>900</v>
      </c>
      <c r="C224" s="89" t="s">
        <v>898</v>
      </c>
      <c r="D224" s="91" t="s">
        <v>245</v>
      </c>
      <c r="E224" s="89" t="s">
        <v>246</v>
      </c>
      <c r="F224" s="89" t="s">
        <v>901</v>
      </c>
      <c r="G224" s="89" t="s">
        <v>248</v>
      </c>
      <c r="H224" s="92">
        <v>2</v>
      </c>
      <c r="I224" s="89"/>
      <c r="J224" s="93" t="s">
        <v>245</v>
      </c>
      <c r="K224" s="89" t="s">
        <v>249</v>
      </c>
      <c r="L224" s="94"/>
      <c r="M224" s="90" t="s">
        <v>246</v>
      </c>
    </row>
    <row r="225" spans="1:13" x14ac:dyDescent="0.3">
      <c r="A225" s="90" t="s">
        <v>902</v>
      </c>
      <c r="B225" s="90" t="s">
        <v>903</v>
      </c>
      <c r="C225" s="89" t="s">
        <v>898</v>
      </c>
      <c r="D225" s="91" t="s">
        <v>245</v>
      </c>
      <c r="E225" s="89" t="s">
        <v>246</v>
      </c>
      <c r="F225" s="89" t="s">
        <v>904</v>
      </c>
      <c r="G225" s="89" t="s">
        <v>248</v>
      </c>
      <c r="H225" s="92">
        <v>2</v>
      </c>
      <c r="I225" s="89"/>
      <c r="J225" s="93" t="s">
        <v>245</v>
      </c>
      <c r="K225" s="89" t="s">
        <v>249</v>
      </c>
      <c r="L225" s="94">
        <v>44104</v>
      </c>
      <c r="M225" s="90" t="s">
        <v>246</v>
      </c>
    </row>
    <row r="226" spans="1:13" x14ac:dyDescent="0.3">
      <c r="A226" s="90" t="s">
        <v>905</v>
      </c>
      <c r="B226" s="90"/>
      <c r="C226" s="89"/>
      <c r="D226" s="91" t="s">
        <v>245</v>
      </c>
      <c r="E226" s="89" t="s">
        <v>264</v>
      </c>
      <c r="F226" s="89" t="s">
        <v>906</v>
      </c>
      <c r="G226" s="89" t="s">
        <v>298</v>
      </c>
      <c r="H226" s="92">
        <v>3</v>
      </c>
      <c r="I226" s="89"/>
      <c r="J226" s="93" t="s">
        <v>245</v>
      </c>
      <c r="K226" s="89" t="s">
        <v>267</v>
      </c>
      <c r="L226" s="94"/>
      <c r="M226" s="90" t="s">
        <v>268</v>
      </c>
    </row>
    <row r="227" spans="1:13" x14ac:dyDescent="0.3">
      <c r="A227" s="90" t="s">
        <v>908</v>
      </c>
      <c r="B227" s="90" t="s">
        <v>909</v>
      </c>
      <c r="C227" s="89" t="s">
        <v>907</v>
      </c>
      <c r="D227" s="91" t="s">
        <v>245</v>
      </c>
      <c r="E227" s="89" t="s">
        <v>272</v>
      </c>
      <c r="F227" s="89" t="s">
        <v>910</v>
      </c>
      <c r="G227" s="89" t="s">
        <v>274</v>
      </c>
      <c r="H227" s="92">
        <v>2</v>
      </c>
      <c r="I227" s="89"/>
      <c r="J227" s="93" t="s">
        <v>245</v>
      </c>
      <c r="K227" s="89" t="s">
        <v>249</v>
      </c>
      <c r="L227" s="94"/>
      <c r="M227" s="90" t="s">
        <v>246</v>
      </c>
    </row>
    <row r="228" spans="1:13" x14ac:dyDescent="0.3">
      <c r="A228" s="90" t="s">
        <v>911</v>
      </c>
      <c r="B228" s="90"/>
      <c r="C228" s="89"/>
      <c r="D228" s="91" t="s">
        <v>245</v>
      </c>
      <c r="E228" s="89" t="s">
        <v>264</v>
      </c>
      <c r="F228" s="89" t="s">
        <v>912</v>
      </c>
      <c r="G228" s="89" t="s">
        <v>298</v>
      </c>
      <c r="H228" s="92">
        <v>3</v>
      </c>
      <c r="I228" s="89"/>
      <c r="J228" s="93" t="s">
        <v>245</v>
      </c>
      <c r="K228" s="89" t="s">
        <v>267</v>
      </c>
      <c r="L228" s="94"/>
      <c r="M228" s="90" t="s">
        <v>268</v>
      </c>
    </row>
    <row r="229" spans="1:13" x14ac:dyDescent="0.3">
      <c r="A229" s="90" t="s">
        <v>913</v>
      </c>
      <c r="B229" s="90"/>
      <c r="C229" s="89"/>
      <c r="D229" s="91" t="s">
        <v>245</v>
      </c>
      <c r="E229" s="89" t="s">
        <v>264</v>
      </c>
      <c r="F229" s="89" t="s">
        <v>914</v>
      </c>
      <c r="G229" s="89" t="s">
        <v>298</v>
      </c>
      <c r="H229" s="92">
        <v>3</v>
      </c>
      <c r="I229" s="89"/>
      <c r="J229" s="93" t="s">
        <v>245</v>
      </c>
      <c r="K229" s="89" t="s">
        <v>267</v>
      </c>
      <c r="L229" s="94"/>
      <c r="M229" s="90" t="s">
        <v>268</v>
      </c>
    </row>
    <row r="230" spans="1:13" x14ac:dyDescent="0.3">
      <c r="A230" s="90" t="s">
        <v>915</v>
      </c>
      <c r="B230" s="90" t="s">
        <v>916</v>
      </c>
      <c r="C230" s="89"/>
      <c r="D230" s="91">
        <v>25</v>
      </c>
      <c r="E230" s="89" t="s">
        <v>294</v>
      </c>
      <c r="F230" s="89" t="s">
        <v>917</v>
      </c>
      <c r="G230" s="89" t="s">
        <v>70</v>
      </c>
      <c r="H230" s="92">
        <v>3</v>
      </c>
      <c r="I230" s="89"/>
      <c r="J230" s="93" t="s">
        <v>245</v>
      </c>
      <c r="K230" s="89" t="s">
        <v>267</v>
      </c>
      <c r="L230" s="94"/>
      <c r="M230" s="90" t="s">
        <v>268</v>
      </c>
    </row>
    <row r="231" spans="1:13" x14ac:dyDescent="0.3">
      <c r="A231" s="90" t="s">
        <v>918</v>
      </c>
      <c r="B231" s="90" t="s">
        <v>919</v>
      </c>
      <c r="C231" s="89"/>
      <c r="D231" s="91">
        <v>25</v>
      </c>
      <c r="E231" s="89" t="s">
        <v>264</v>
      </c>
      <c r="F231" s="89" t="s">
        <v>920</v>
      </c>
      <c r="G231" s="89" t="s">
        <v>266</v>
      </c>
      <c r="H231" s="92">
        <v>3</v>
      </c>
      <c r="I231" s="89"/>
      <c r="J231" s="93" t="s">
        <v>245</v>
      </c>
      <c r="K231" s="89" t="s">
        <v>267</v>
      </c>
      <c r="L231" s="94"/>
      <c r="M231" s="90" t="s">
        <v>268</v>
      </c>
    </row>
    <row r="232" spans="1:13" x14ac:dyDescent="0.3">
      <c r="A232" s="90" t="s">
        <v>921</v>
      </c>
      <c r="B232" s="90"/>
      <c r="C232" s="89"/>
      <c r="D232" s="91" t="s">
        <v>245</v>
      </c>
      <c r="E232" s="89" t="s">
        <v>264</v>
      </c>
      <c r="F232" s="89" t="s">
        <v>922</v>
      </c>
      <c r="G232" s="89" t="s">
        <v>298</v>
      </c>
      <c r="H232" s="92">
        <v>3</v>
      </c>
      <c r="I232" s="89"/>
      <c r="J232" s="93" t="s">
        <v>245</v>
      </c>
      <c r="K232" s="89" t="s">
        <v>267</v>
      </c>
      <c r="L232" s="94"/>
      <c r="M232" s="90" t="s">
        <v>268</v>
      </c>
    </row>
    <row r="233" spans="1:13" x14ac:dyDescent="0.3">
      <c r="A233" s="90" t="s">
        <v>923</v>
      </c>
      <c r="B233" s="90"/>
      <c r="C233" s="89"/>
      <c r="D233" s="91">
        <v>20</v>
      </c>
      <c r="E233" s="89" t="s">
        <v>294</v>
      </c>
      <c r="F233" s="89" t="s">
        <v>924</v>
      </c>
      <c r="G233" s="89" t="s">
        <v>289</v>
      </c>
      <c r="H233" s="92">
        <v>3</v>
      </c>
      <c r="I233" s="89"/>
      <c r="J233" s="93" t="s">
        <v>245</v>
      </c>
      <c r="K233" s="89" t="s">
        <v>267</v>
      </c>
      <c r="L233" s="94"/>
      <c r="M233" s="90" t="s">
        <v>268</v>
      </c>
    </row>
    <row r="234" spans="1:13" x14ac:dyDescent="0.3">
      <c r="A234" s="90" t="s">
        <v>925</v>
      </c>
      <c r="B234" s="90"/>
      <c r="C234" s="89"/>
      <c r="D234" s="91" t="s">
        <v>245</v>
      </c>
      <c r="E234" s="89" t="s">
        <v>264</v>
      </c>
      <c r="F234" s="89" t="s">
        <v>926</v>
      </c>
      <c r="G234" s="89" t="s">
        <v>298</v>
      </c>
      <c r="H234" s="92">
        <v>3</v>
      </c>
      <c r="I234" s="89"/>
      <c r="J234" s="93" t="s">
        <v>245</v>
      </c>
      <c r="K234" s="89" t="s">
        <v>267</v>
      </c>
      <c r="L234" s="94"/>
      <c r="M234" s="90" t="s">
        <v>268</v>
      </c>
    </row>
    <row r="235" spans="1:13" x14ac:dyDescent="0.3">
      <c r="A235" s="90" t="s">
        <v>927</v>
      </c>
      <c r="B235" s="90"/>
      <c r="C235" s="89"/>
      <c r="D235" s="91" t="s">
        <v>245</v>
      </c>
      <c r="E235" s="89" t="s">
        <v>272</v>
      </c>
      <c r="F235" s="89" t="s">
        <v>928</v>
      </c>
      <c r="G235" s="89" t="s">
        <v>274</v>
      </c>
      <c r="H235" s="92">
        <v>2</v>
      </c>
      <c r="I235" s="89"/>
      <c r="J235" s="93" t="s">
        <v>245</v>
      </c>
      <c r="K235" s="89" t="s">
        <v>249</v>
      </c>
      <c r="L235" s="94"/>
      <c r="M235" s="90" t="s">
        <v>246</v>
      </c>
    </row>
    <row r="236" spans="1:13" x14ac:dyDescent="0.3">
      <c r="A236" s="90" t="s">
        <v>929</v>
      </c>
      <c r="B236" s="90"/>
      <c r="C236" s="89"/>
      <c r="D236" s="91">
        <v>20</v>
      </c>
      <c r="E236" s="89" t="s">
        <v>294</v>
      </c>
      <c r="F236" s="89" t="s">
        <v>930</v>
      </c>
      <c r="G236" s="89" t="s">
        <v>289</v>
      </c>
      <c r="H236" s="92">
        <v>3</v>
      </c>
      <c r="I236" s="89"/>
      <c r="J236" s="93" t="s">
        <v>245</v>
      </c>
      <c r="K236" s="89" t="s">
        <v>267</v>
      </c>
      <c r="L236" s="94"/>
      <c r="M236" s="90" t="s">
        <v>268</v>
      </c>
    </row>
    <row r="237" spans="1:13" x14ac:dyDescent="0.3">
      <c r="A237" s="90" t="s">
        <v>932</v>
      </c>
      <c r="B237" s="90" t="s">
        <v>933</v>
      </c>
      <c r="C237" s="89" t="s">
        <v>931</v>
      </c>
      <c r="D237" s="91" t="s">
        <v>245</v>
      </c>
      <c r="E237" s="89" t="s">
        <v>272</v>
      </c>
      <c r="F237" s="89" t="s">
        <v>934</v>
      </c>
      <c r="G237" s="89" t="s">
        <v>274</v>
      </c>
      <c r="H237" s="92">
        <v>2</v>
      </c>
      <c r="I237" s="89"/>
      <c r="J237" s="93" t="s">
        <v>245</v>
      </c>
      <c r="K237" s="89" t="s">
        <v>249</v>
      </c>
      <c r="L237" s="94"/>
      <c r="M237" s="90" t="s">
        <v>246</v>
      </c>
    </row>
    <row r="238" spans="1:13" x14ac:dyDescent="0.3">
      <c r="A238" s="90" t="s">
        <v>935</v>
      </c>
      <c r="B238" s="90" t="s">
        <v>936</v>
      </c>
      <c r="C238" s="89" t="s">
        <v>931</v>
      </c>
      <c r="D238" s="91" t="s">
        <v>245</v>
      </c>
      <c r="E238" s="89" t="s">
        <v>272</v>
      </c>
      <c r="F238" s="89" t="s">
        <v>937</v>
      </c>
      <c r="G238" s="89" t="s">
        <v>274</v>
      </c>
      <c r="H238" s="92">
        <v>2</v>
      </c>
      <c r="I238" s="89"/>
      <c r="J238" s="93" t="s">
        <v>245</v>
      </c>
      <c r="K238" s="89" t="s">
        <v>249</v>
      </c>
      <c r="L238" s="94">
        <v>44104</v>
      </c>
      <c r="M238" s="90" t="s">
        <v>246</v>
      </c>
    </row>
    <row r="239" spans="1:13" x14ac:dyDescent="0.3">
      <c r="A239" s="90" t="s">
        <v>938</v>
      </c>
      <c r="B239" s="90"/>
      <c r="C239" s="89"/>
      <c r="D239" s="91">
        <v>20</v>
      </c>
      <c r="E239" s="89" t="s">
        <v>294</v>
      </c>
      <c r="F239" s="89" t="s">
        <v>939</v>
      </c>
      <c r="G239" s="89" t="s">
        <v>289</v>
      </c>
      <c r="H239" s="92">
        <v>3</v>
      </c>
      <c r="I239" s="89"/>
      <c r="J239" s="93" t="s">
        <v>245</v>
      </c>
      <c r="K239" s="89" t="s">
        <v>267</v>
      </c>
      <c r="L239" s="94"/>
      <c r="M239" s="90" t="s">
        <v>268</v>
      </c>
    </row>
    <row r="240" spans="1:13" x14ac:dyDescent="0.3">
      <c r="A240" s="90" t="s">
        <v>940</v>
      </c>
      <c r="B240" s="90"/>
      <c r="C240" s="89"/>
      <c r="D240" s="91">
        <v>20</v>
      </c>
      <c r="E240" s="89" t="s">
        <v>294</v>
      </c>
      <c r="F240" s="89" t="s">
        <v>941</v>
      </c>
      <c r="G240" s="89" t="s">
        <v>289</v>
      </c>
      <c r="H240" s="92">
        <v>3</v>
      </c>
      <c r="I240" s="89"/>
      <c r="J240" s="93" t="s">
        <v>245</v>
      </c>
      <c r="K240" s="89" t="s">
        <v>267</v>
      </c>
      <c r="L240" s="94"/>
      <c r="M240" s="90" t="s">
        <v>268</v>
      </c>
    </row>
    <row r="241" spans="1:13" x14ac:dyDescent="0.3">
      <c r="A241" s="90" t="s">
        <v>942</v>
      </c>
      <c r="B241" s="90"/>
      <c r="C241" s="89"/>
      <c r="D241" s="91" t="s">
        <v>245</v>
      </c>
      <c r="E241" s="89" t="s">
        <v>264</v>
      </c>
      <c r="F241" s="89" t="s">
        <v>943</v>
      </c>
      <c r="G241" s="89" t="s">
        <v>298</v>
      </c>
      <c r="H241" s="92">
        <v>3</v>
      </c>
      <c r="I241" s="89"/>
      <c r="J241" s="93" t="s">
        <v>245</v>
      </c>
      <c r="K241" s="89" t="s">
        <v>267</v>
      </c>
      <c r="L241" s="94"/>
      <c r="M241" s="90" t="s">
        <v>268</v>
      </c>
    </row>
    <row r="242" spans="1:13" x14ac:dyDescent="0.3">
      <c r="A242" s="90" t="s">
        <v>944</v>
      </c>
      <c r="B242" s="90"/>
      <c r="C242" s="89"/>
      <c r="D242" s="91" t="s">
        <v>245</v>
      </c>
      <c r="E242" s="89" t="s">
        <v>264</v>
      </c>
      <c r="F242" s="89" t="s">
        <v>945</v>
      </c>
      <c r="G242" s="89" t="s">
        <v>298</v>
      </c>
      <c r="H242" s="92">
        <v>3</v>
      </c>
      <c r="I242" s="89"/>
      <c r="J242" s="93" t="s">
        <v>245</v>
      </c>
      <c r="K242" s="89" t="s">
        <v>267</v>
      </c>
      <c r="L242" s="94"/>
      <c r="M242" s="90" t="s">
        <v>268</v>
      </c>
    </row>
    <row r="243" spans="1:13" x14ac:dyDescent="0.3">
      <c r="A243" s="90" t="s">
        <v>947</v>
      </c>
      <c r="B243" s="90" t="s">
        <v>948</v>
      </c>
      <c r="C243" s="89" t="s">
        <v>946</v>
      </c>
      <c r="D243" s="91" t="s">
        <v>245</v>
      </c>
      <c r="E243" s="89" t="s">
        <v>246</v>
      </c>
      <c r="F243" s="89" t="s">
        <v>949</v>
      </c>
      <c r="G243" s="89" t="s">
        <v>248</v>
      </c>
      <c r="H243" s="92">
        <v>2</v>
      </c>
      <c r="I243" s="89"/>
      <c r="J243" s="93" t="s">
        <v>245</v>
      </c>
      <c r="K243" s="89" t="s">
        <v>249</v>
      </c>
      <c r="L243" s="94"/>
      <c r="M243" s="90" t="s">
        <v>246</v>
      </c>
    </row>
    <row r="244" spans="1:13" x14ac:dyDescent="0.3">
      <c r="A244" s="90" t="s">
        <v>950</v>
      </c>
      <c r="B244" s="90" t="s">
        <v>951</v>
      </c>
      <c r="C244" s="89"/>
      <c r="D244" s="91" t="s">
        <v>245</v>
      </c>
      <c r="E244" s="89" t="s">
        <v>264</v>
      </c>
      <c r="F244" s="89" t="s">
        <v>952</v>
      </c>
      <c r="G244" s="89" t="s">
        <v>298</v>
      </c>
      <c r="H244" s="92">
        <v>3</v>
      </c>
      <c r="I244" s="89"/>
      <c r="J244" s="93" t="s">
        <v>245</v>
      </c>
      <c r="K244" s="89" t="s">
        <v>267</v>
      </c>
      <c r="L244" s="94"/>
      <c r="M244" s="90" t="s">
        <v>268</v>
      </c>
    </row>
    <row r="245" spans="1:13" x14ac:dyDescent="0.3">
      <c r="A245" s="90" t="s">
        <v>953</v>
      </c>
      <c r="B245" s="90"/>
      <c r="C245" s="89"/>
      <c r="D245" s="91" t="s">
        <v>245</v>
      </c>
      <c r="E245" s="89" t="s">
        <v>246</v>
      </c>
      <c r="F245" s="89" t="s">
        <v>954</v>
      </c>
      <c r="G245" s="89" t="s">
        <v>248</v>
      </c>
      <c r="H245" s="92">
        <v>2</v>
      </c>
      <c r="I245" s="89"/>
      <c r="J245" s="93" t="s">
        <v>245</v>
      </c>
      <c r="K245" s="89" t="s">
        <v>249</v>
      </c>
      <c r="L245" s="94"/>
      <c r="M245" s="90" t="s">
        <v>246</v>
      </c>
    </row>
    <row r="246" spans="1:13" x14ac:dyDescent="0.3">
      <c r="A246" s="90" t="s">
        <v>955</v>
      </c>
      <c r="B246" s="90"/>
      <c r="C246" s="89"/>
      <c r="D246" s="91" t="s">
        <v>245</v>
      </c>
      <c r="E246" s="89" t="s">
        <v>246</v>
      </c>
      <c r="F246" s="89" t="s">
        <v>956</v>
      </c>
      <c r="G246" s="89" t="s">
        <v>248</v>
      </c>
      <c r="H246" s="92">
        <v>2</v>
      </c>
      <c r="I246" s="89"/>
      <c r="J246" s="93" t="s">
        <v>245</v>
      </c>
      <c r="K246" s="89" t="s">
        <v>249</v>
      </c>
      <c r="L246" s="94"/>
      <c r="M246" s="90" t="s">
        <v>246</v>
      </c>
    </row>
    <row r="247" spans="1:13" x14ac:dyDescent="0.3">
      <c r="A247" s="90" t="s">
        <v>957</v>
      </c>
      <c r="B247" s="90" t="s">
        <v>958</v>
      </c>
      <c r="C247" s="89"/>
      <c r="D247" s="91" t="s">
        <v>245</v>
      </c>
      <c r="E247" s="89" t="s">
        <v>272</v>
      </c>
      <c r="F247" s="89" t="s">
        <v>959</v>
      </c>
      <c r="G247" s="89" t="s">
        <v>274</v>
      </c>
      <c r="H247" s="92">
        <v>2</v>
      </c>
      <c r="I247" s="89"/>
      <c r="J247" s="93" t="s">
        <v>245</v>
      </c>
      <c r="K247" s="89" t="s">
        <v>249</v>
      </c>
      <c r="L247" s="94"/>
      <c r="M247" s="90" t="s">
        <v>246</v>
      </c>
    </row>
    <row r="248" spans="1:13" x14ac:dyDescent="0.3">
      <c r="A248" s="90" t="s">
        <v>961</v>
      </c>
      <c r="B248" s="90"/>
      <c r="C248" s="89" t="s">
        <v>960</v>
      </c>
      <c r="D248" s="91" t="s">
        <v>245</v>
      </c>
      <c r="E248" s="89" t="s">
        <v>246</v>
      </c>
      <c r="F248" s="89" t="s">
        <v>962</v>
      </c>
      <c r="G248" s="89" t="s">
        <v>248</v>
      </c>
      <c r="H248" s="92">
        <v>2</v>
      </c>
      <c r="I248" s="89"/>
      <c r="J248" s="93" t="s">
        <v>245</v>
      </c>
      <c r="K248" s="89" t="s">
        <v>249</v>
      </c>
      <c r="L248" s="94"/>
      <c r="M248" s="90" t="s">
        <v>246</v>
      </c>
    </row>
    <row r="249" spans="1:13" x14ac:dyDescent="0.3">
      <c r="A249" s="90" t="s">
        <v>963</v>
      </c>
      <c r="B249" s="90" t="s">
        <v>964</v>
      </c>
      <c r="C249" s="89" t="s">
        <v>960</v>
      </c>
      <c r="D249" s="91" t="s">
        <v>245</v>
      </c>
      <c r="E249" s="89" t="s">
        <v>246</v>
      </c>
      <c r="F249" s="89" t="s">
        <v>965</v>
      </c>
      <c r="G249" s="89" t="s">
        <v>248</v>
      </c>
      <c r="H249" s="92">
        <v>2</v>
      </c>
      <c r="I249" s="89"/>
      <c r="J249" s="93" t="s">
        <v>245</v>
      </c>
      <c r="K249" s="89" t="s">
        <v>249</v>
      </c>
      <c r="L249" s="94">
        <v>44104</v>
      </c>
      <c r="M249" s="90" t="s">
        <v>246</v>
      </c>
    </row>
    <row r="250" spans="1:13" x14ac:dyDescent="0.3">
      <c r="A250" s="90" t="s">
        <v>966</v>
      </c>
      <c r="B250" s="90"/>
      <c r="C250" s="89"/>
      <c r="D250" s="91">
        <v>20</v>
      </c>
      <c r="E250" s="89" t="s">
        <v>264</v>
      </c>
      <c r="F250" s="89" t="s">
        <v>967</v>
      </c>
      <c r="G250" s="89" t="s">
        <v>289</v>
      </c>
      <c r="H250" s="92">
        <v>3</v>
      </c>
      <c r="I250" s="89"/>
      <c r="J250" s="93" t="s">
        <v>245</v>
      </c>
      <c r="K250" s="89" t="s">
        <v>267</v>
      </c>
      <c r="L250" s="94"/>
      <c r="M250" s="90" t="s">
        <v>268</v>
      </c>
    </row>
    <row r="251" spans="1:13" x14ac:dyDescent="0.3">
      <c r="A251" s="90" t="s">
        <v>968</v>
      </c>
      <c r="B251" s="90" t="s">
        <v>969</v>
      </c>
      <c r="C251" s="89"/>
      <c r="D251" s="91" t="s">
        <v>245</v>
      </c>
      <c r="E251" s="89" t="s">
        <v>246</v>
      </c>
      <c r="F251" s="89" t="s">
        <v>970</v>
      </c>
      <c r="G251" s="89" t="s">
        <v>248</v>
      </c>
      <c r="H251" s="92">
        <v>2</v>
      </c>
      <c r="I251" s="89"/>
      <c r="J251" s="93" t="s">
        <v>245</v>
      </c>
      <c r="K251" s="89" t="s">
        <v>249</v>
      </c>
      <c r="L251" s="94"/>
      <c r="M251" s="90" t="s">
        <v>246</v>
      </c>
    </row>
    <row r="252" spans="1:13" x14ac:dyDescent="0.3">
      <c r="A252" s="90" t="s">
        <v>968</v>
      </c>
      <c r="B252" s="90" t="s">
        <v>969</v>
      </c>
      <c r="C252" s="89" t="s">
        <v>971</v>
      </c>
      <c r="D252" s="91" t="s">
        <v>245</v>
      </c>
      <c r="E252" s="89" t="s">
        <v>246</v>
      </c>
      <c r="F252" s="89" t="s">
        <v>972</v>
      </c>
      <c r="G252" s="89" t="s">
        <v>973</v>
      </c>
      <c r="H252" s="92">
        <v>29</v>
      </c>
      <c r="I252" s="89" t="s">
        <v>490</v>
      </c>
      <c r="J252" s="93" t="s">
        <v>245</v>
      </c>
      <c r="K252" s="89" t="s">
        <v>249</v>
      </c>
      <c r="L252" s="94"/>
      <c r="M252" s="90" t="s">
        <v>246</v>
      </c>
    </row>
    <row r="253" spans="1:13" x14ac:dyDescent="0.3">
      <c r="A253" s="90" t="s">
        <v>974</v>
      </c>
      <c r="B253" s="90" t="s">
        <v>975</v>
      </c>
      <c r="C253" s="89"/>
      <c r="D253" s="91" t="s">
        <v>245</v>
      </c>
      <c r="E253" s="89" t="s">
        <v>246</v>
      </c>
      <c r="F253" s="89" t="s">
        <v>976</v>
      </c>
      <c r="G253" s="89" t="s">
        <v>248</v>
      </c>
      <c r="H253" s="92">
        <v>2</v>
      </c>
      <c r="I253" s="89"/>
      <c r="J253" s="93" t="s">
        <v>245</v>
      </c>
      <c r="K253" s="89" t="s">
        <v>249</v>
      </c>
      <c r="L253" s="94">
        <v>44104</v>
      </c>
      <c r="M253" s="90" t="s">
        <v>246</v>
      </c>
    </row>
    <row r="254" spans="1:13" x14ac:dyDescent="0.3">
      <c r="A254" s="90" t="s">
        <v>977</v>
      </c>
      <c r="B254" s="90" t="s">
        <v>978</v>
      </c>
      <c r="C254" s="89"/>
      <c r="D254" s="91" t="s">
        <v>245</v>
      </c>
      <c r="E254" s="89" t="s">
        <v>264</v>
      </c>
      <c r="F254" s="89" t="s">
        <v>979</v>
      </c>
      <c r="G254" s="89" t="s">
        <v>298</v>
      </c>
      <c r="H254" s="92">
        <v>3</v>
      </c>
      <c r="I254" s="89"/>
      <c r="J254" s="93" t="s">
        <v>245</v>
      </c>
      <c r="K254" s="89" t="s">
        <v>267</v>
      </c>
      <c r="L254" s="94"/>
      <c r="M254" s="90" t="s">
        <v>268</v>
      </c>
    </row>
    <row r="255" spans="1:13" x14ac:dyDescent="0.3">
      <c r="A255" s="90" t="s">
        <v>980</v>
      </c>
      <c r="B255" s="90" t="s">
        <v>981</v>
      </c>
      <c r="C255" s="89"/>
      <c r="D255" s="91">
        <v>20</v>
      </c>
      <c r="E255" s="89" t="s">
        <v>294</v>
      </c>
      <c r="F255" s="89" t="s">
        <v>982</v>
      </c>
      <c r="G255" s="89" t="s">
        <v>289</v>
      </c>
      <c r="H255" s="92">
        <v>3</v>
      </c>
      <c r="I255" s="89"/>
      <c r="J255" s="93" t="s">
        <v>245</v>
      </c>
      <c r="K255" s="89" t="s">
        <v>267</v>
      </c>
      <c r="L255" s="94"/>
      <c r="M255" s="90" t="s">
        <v>268</v>
      </c>
    </row>
    <row r="256" spans="1:13" x14ac:dyDescent="0.3">
      <c r="A256" s="90" t="s">
        <v>984</v>
      </c>
      <c r="B256" s="90"/>
      <c r="C256" s="89" t="s">
        <v>983</v>
      </c>
      <c r="D256" s="91">
        <v>30</v>
      </c>
      <c r="E256" s="89" t="s">
        <v>985</v>
      </c>
      <c r="F256" s="89" t="s">
        <v>986</v>
      </c>
      <c r="G256" s="89" t="s">
        <v>676</v>
      </c>
      <c r="H256" s="92">
        <v>17</v>
      </c>
      <c r="I256" s="89" t="s">
        <v>490</v>
      </c>
      <c r="J256" s="93" t="s">
        <v>245</v>
      </c>
      <c r="K256" s="89" t="s">
        <v>249</v>
      </c>
      <c r="L256" s="94"/>
      <c r="M256" s="90" t="s">
        <v>246</v>
      </c>
    </row>
    <row r="257" spans="1:13" x14ac:dyDescent="0.3">
      <c r="A257" s="90" t="s">
        <v>988</v>
      </c>
      <c r="B257" s="90"/>
      <c r="C257" s="89" t="s">
        <v>987</v>
      </c>
      <c r="D257" s="91">
        <v>30</v>
      </c>
      <c r="E257" s="89" t="s">
        <v>989</v>
      </c>
      <c r="F257" s="89" t="s">
        <v>990</v>
      </c>
      <c r="G257" s="89" t="s">
        <v>676</v>
      </c>
      <c r="H257" s="92">
        <v>16</v>
      </c>
      <c r="I257" s="89" t="s">
        <v>490</v>
      </c>
      <c r="J257" s="93" t="s">
        <v>245</v>
      </c>
      <c r="K257" s="89" t="s">
        <v>249</v>
      </c>
      <c r="L257" s="94"/>
      <c r="M257" s="90" t="s">
        <v>246</v>
      </c>
    </row>
    <row r="258" spans="1:13" x14ac:dyDescent="0.3">
      <c r="A258" s="90" t="s">
        <v>992</v>
      </c>
      <c r="B258" s="90"/>
      <c r="C258" s="89" t="s">
        <v>991</v>
      </c>
      <c r="D258" s="91">
        <v>30</v>
      </c>
      <c r="E258" s="89" t="s">
        <v>993</v>
      </c>
      <c r="F258" s="89" t="s">
        <v>994</v>
      </c>
      <c r="G258" s="89" t="s">
        <v>676</v>
      </c>
      <c r="H258" s="92">
        <v>15</v>
      </c>
      <c r="I258" s="89" t="s">
        <v>490</v>
      </c>
      <c r="J258" s="93" t="s">
        <v>245</v>
      </c>
      <c r="K258" s="89" t="s">
        <v>249</v>
      </c>
      <c r="L258" s="94"/>
      <c r="M258" s="90" t="s">
        <v>246</v>
      </c>
    </row>
    <row r="259" spans="1:13" x14ac:dyDescent="0.3">
      <c r="A259" s="90" t="s">
        <v>996</v>
      </c>
      <c r="B259" s="90"/>
      <c r="C259" s="89" t="s">
        <v>995</v>
      </c>
      <c r="D259" s="91">
        <v>30</v>
      </c>
      <c r="E259" s="89" t="s">
        <v>674</v>
      </c>
      <c r="F259" s="89" t="s">
        <v>997</v>
      </c>
      <c r="G259" s="89" t="s">
        <v>676</v>
      </c>
      <c r="H259" s="92">
        <v>15</v>
      </c>
      <c r="I259" s="89" t="s">
        <v>490</v>
      </c>
      <c r="J259" s="93" t="s">
        <v>245</v>
      </c>
      <c r="K259" s="89" t="s">
        <v>249</v>
      </c>
      <c r="L259" s="94"/>
      <c r="M259" s="90" t="s">
        <v>246</v>
      </c>
    </row>
    <row r="260" spans="1:13" x14ac:dyDescent="0.3">
      <c r="A260" s="90" t="s">
        <v>998</v>
      </c>
      <c r="B260" s="90"/>
      <c r="C260" s="89"/>
      <c r="D260" s="91">
        <v>20</v>
      </c>
      <c r="E260" s="89" t="s">
        <v>294</v>
      </c>
      <c r="F260" s="89" t="s">
        <v>999</v>
      </c>
      <c r="G260" s="89" t="s">
        <v>289</v>
      </c>
      <c r="H260" s="92">
        <v>3</v>
      </c>
      <c r="I260" s="89"/>
      <c r="J260" s="93" t="s">
        <v>245</v>
      </c>
      <c r="K260" s="89" t="s">
        <v>267</v>
      </c>
      <c r="L260" s="94"/>
      <c r="M260" s="90" t="s">
        <v>268</v>
      </c>
    </row>
    <row r="261" spans="1:13" x14ac:dyDescent="0.3">
      <c r="A261" s="90" t="s">
        <v>1000</v>
      </c>
      <c r="B261" s="90"/>
      <c r="C261" s="89"/>
      <c r="D261" s="91" t="s">
        <v>245</v>
      </c>
      <c r="E261" s="89" t="s">
        <v>264</v>
      </c>
      <c r="F261" s="89" t="s">
        <v>1001</v>
      </c>
      <c r="G261" s="89" t="s">
        <v>298</v>
      </c>
      <c r="H261" s="92">
        <v>3</v>
      </c>
      <c r="I261" s="89"/>
      <c r="J261" s="93" t="s">
        <v>245</v>
      </c>
      <c r="K261" s="89" t="s">
        <v>267</v>
      </c>
      <c r="L261" s="94"/>
      <c r="M261" s="90" t="s">
        <v>268</v>
      </c>
    </row>
    <row r="262" spans="1:13" x14ac:dyDescent="0.3">
      <c r="A262" s="90" t="s">
        <v>1002</v>
      </c>
      <c r="B262" s="90" t="s">
        <v>1003</v>
      </c>
      <c r="C262" s="89"/>
      <c r="D262" s="91" t="s">
        <v>245</v>
      </c>
      <c r="E262" s="89" t="s">
        <v>264</v>
      </c>
      <c r="F262" s="89" t="s">
        <v>1004</v>
      </c>
      <c r="G262" s="89" t="s">
        <v>298</v>
      </c>
      <c r="H262" s="92">
        <v>3</v>
      </c>
      <c r="I262" s="89"/>
      <c r="J262" s="93" t="s">
        <v>245</v>
      </c>
      <c r="K262" s="89" t="s">
        <v>267</v>
      </c>
      <c r="L262" s="94"/>
      <c r="M262" s="90" t="s">
        <v>268</v>
      </c>
    </row>
    <row r="263" spans="1:13" x14ac:dyDescent="0.3">
      <c r="A263" s="90" t="s">
        <v>133</v>
      </c>
      <c r="B263" s="90"/>
      <c r="C263" s="89" t="s">
        <v>1005</v>
      </c>
      <c r="D263" s="91" t="s">
        <v>245</v>
      </c>
      <c r="E263" s="89" t="s">
        <v>272</v>
      </c>
      <c r="F263" s="89" t="s">
        <v>1006</v>
      </c>
      <c r="G263" s="89" t="s">
        <v>220</v>
      </c>
      <c r="H263" s="92">
        <v>1</v>
      </c>
      <c r="I263" s="89"/>
      <c r="J263" s="93" t="s">
        <v>245</v>
      </c>
      <c r="K263" s="89" t="s">
        <v>249</v>
      </c>
      <c r="L263" s="94"/>
      <c r="M263" s="90" t="s">
        <v>246</v>
      </c>
    </row>
    <row r="264" spans="1:13" x14ac:dyDescent="0.3">
      <c r="A264" s="90" t="s">
        <v>1008</v>
      </c>
      <c r="B264" s="90" t="s">
        <v>1009</v>
      </c>
      <c r="C264" s="89" t="s">
        <v>1007</v>
      </c>
      <c r="D264" s="91" t="s">
        <v>245</v>
      </c>
      <c r="E264" s="89" t="s">
        <v>272</v>
      </c>
      <c r="F264" s="89" t="s">
        <v>1010</v>
      </c>
      <c r="G264" s="89" t="s">
        <v>220</v>
      </c>
      <c r="H264" s="92">
        <v>1</v>
      </c>
      <c r="I264" s="89"/>
      <c r="J264" s="93" t="s">
        <v>245</v>
      </c>
      <c r="K264" s="89" t="s">
        <v>249</v>
      </c>
      <c r="L264" s="94"/>
      <c r="M264" s="90" t="s">
        <v>246</v>
      </c>
    </row>
    <row r="265" spans="1:13" x14ac:dyDescent="0.3">
      <c r="A265" s="90" t="s">
        <v>1012</v>
      </c>
      <c r="B265" s="90"/>
      <c r="C265" s="89" t="s">
        <v>1011</v>
      </c>
      <c r="D265" s="91" t="s">
        <v>245</v>
      </c>
      <c r="E265" s="89" t="s">
        <v>272</v>
      </c>
      <c r="F265" s="89" t="s">
        <v>1013</v>
      </c>
      <c r="G265" s="89" t="s">
        <v>220</v>
      </c>
      <c r="H265" s="92">
        <v>1</v>
      </c>
      <c r="I265" s="89"/>
      <c r="J265" s="93" t="s">
        <v>245</v>
      </c>
      <c r="K265" s="89" t="s">
        <v>249</v>
      </c>
      <c r="L265" s="94">
        <v>44104</v>
      </c>
      <c r="M265" s="90" t="s">
        <v>246</v>
      </c>
    </row>
    <row r="266" spans="1:13" x14ac:dyDescent="0.3">
      <c r="A266" s="90" t="s">
        <v>1014</v>
      </c>
      <c r="B266" s="90"/>
      <c r="C266" s="89"/>
      <c r="D266" s="91" t="s">
        <v>245</v>
      </c>
      <c r="E266" s="89" t="s">
        <v>272</v>
      </c>
      <c r="F266" s="89" t="s">
        <v>1015</v>
      </c>
      <c r="G266" s="89" t="s">
        <v>274</v>
      </c>
      <c r="H266" s="92">
        <v>2</v>
      </c>
      <c r="I266" s="89"/>
      <c r="J266" s="93" t="s">
        <v>245</v>
      </c>
      <c r="K266" s="89" t="s">
        <v>249</v>
      </c>
      <c r="L266" s="94"/>
      <c r="M266" s="90" t="s">
        <v>246</v>
      </c>
    </row>
    <row r="267" spans="1:13" x14ac:dyDescent="0.3">
      <c r="A267" s="90" t="s">
        <v>1016</v>
      </c>
      <c r="B267" s="90" t="s">
        <v>1017</v>
      </c>
      <c r="C267" s="89"/>
      <c r="D267" s="91" t="s">
        <v>245</v>
      </c>
      <c r="E267" s="89" t="s">
        <v>264</v>
      </c>
      <c r="F267" s="89" t="s">
        <v>1018</v>
      </c>
      <c r="G267" s="89" t="s">
        <v>298</v>
      </c>
      <c r="H267" s="92">
        <v>3</v>
      </c>
      <c r="I267" s="89"/>
      <c r="J267" s="93" t="s">
        <v>245</v>
      </c>
      <c r="K267" s="89" t="s">
        <v>267</v>
      </c>
      <c r="L267" s="94"/>
      <c r="M267" s="90" t="s">
        <v>268</v>
      </c>
    </row>
    <row r="268" spans="1:13" x14ac:dyDescent="0.3">
      <c r="A268" s="90" t="s">
        <v>1019</v>
      </c>
      <c r="B268" s="90" t="s">
        <v>1020</v>
      </c>
      <c r="C268" s="89"/>
      <c r="D268" s="91">
        <v>25</v>
      </c>
      <c r="E268" s="89" t="s">
        <v>627</v>
      </c>
      <c r="F268" s="89" t="s">
        <v>1021</v>
      </c>
      <c r="G268" s="89" t="s">
        <v>266</v>
      </c>
      <c r="H268" s="92">
        <v>3</v>
      </c>
      <c r="I268" s="89"/>
      <c r="J268" s="93" t="s">
        <v>245</v>
      </c>
      <c r="K268" s="89" t="s">
        <v>267</v>
      </c>
      <c r="L268" s="94"/>
      <c r="M268" s="90" t="s">
        <v>268</v>
      </c>
    </row>
    <row r="269" spans="1:13" x14ac:dyDescent="0.3">
      <c r="A269" s="90" t="s">
        <v>1022</v>
      </c>
      <c r="B269" s="90"/>
      <c r="C269" s="89"/>
      <c r="D269" s="91">
        <v>20</v>
      </c>
      <c r="E269" s="89" t="s">
        <v>294</v>
      </c>
      <c r="F269" s="89" t="s">
        <v>1023</v>
      </c>
      <c r="G269" s="89" t="s">
        <v>289</v>
      </c>
      <c r="H269" s="92">
        <v>3</v>
      </c>
      <c r="I269" s="89"/>
      <c r="J269" s="93" t="s">
        <v>245</v>
      </c>
      <c r="K269" s="89" t="s">
        <v>267</v>
      </c>
      <c r="L269" s="94"/>
      <c r="M269" s="90" t="s">
        <v>268</v>
      </c>
    </row>
    <row r="270" spans="1:13" x14ac:dyDescent="0.3">
      <c r="A270" s="90" t="s">
        <v>1024</v>
      </c>
      <c r="B270" s="90"/>
      <c r="C270" s="89"/>
      <c r="D270" s="91" t="s">
        <v>245</v>
      </c>
      <c r="E270" s="89" t="s">
        <v>1025</v>
      </c>
      <c r="F270" s="89" t="s">
        <v>1026</v>
      </c>
      <c r="G270" s="89" t="s">
        <v>298</v>
      </c>
      <c r="H270" s="92">
        <v>3</v>
      </c>
      <c r="I270" s="89"/>
      <c r="J270" s="93" t="s">
        <v>245</v>
      </c>
      <c r="K270" s="89" t="s">
        <v>267</v>
      </c>
      <c r="L270" s="94"/>
      <c r="M270" s="90" t="s">
        <v>268</v>
      </c>
    </row>
    <row r="271" spans="1:13" x14ac:dyDescent="0.3">
      <c r="A271" s="90" t="s">
        <v>1027</v>
      </c>
      <c r="B271" s="90" t="s">
        <v>1028</v>
      </c>
      <c r="C271" s="89"/>
      <c r="D271" s="91" t="s">
        <v>245</v>
      </c>
      <c r="E271" s="89" t="s">
        <v>272</v>
      </c>
      <c r="F271" s="89" t="s">
        <v>1029</v>
      </c>
      <c r="G271" s="89" t="s">
        <v>220</v>
      </c>
      <c r="H271" s="92">
        <v>2</v>
      </c>
      <c r="I271" s="89"/>
      <c r="J271" s="93" t="s">
        <v>245</v>
      </c>
      <c r="K271" s="89" t="s">
        <v>249</v>
      </c>
      <c r="L271" s="94"/>
      <c r="M271" s="90" t="s">
        <v>246</v>
      </c>
    </row>
    <row r="272" spans="1:13" x14ac:dyDescent="0.3">
      <c r="A272" s="90" t="s">
        <v>1031</v>
      </c>
      <c r="B272" s="90" t="s">
        <v>1032</v>
      </c>
      <c r="C272" s="89" t="s">
        <v>1030</v>
      </c>
      <c r="D272" s="91" t="s">
        <v>245</v>
      </c>
      <c r="E272" s="89" t="s">
        <v>272</v>
      </c>
      <c r="F272" s="89" t="s">
        <v>1033</v>
      </c>
      <c r="G272" s="89" t="s">
        <v>274</v>
      </c>
      <c r="H272" s="92">
        <v>2</v>
      </c>
      <c r="I272" s="89"/>
      <c r="J272" s="93" t="s">
        <v>245</v>
      </c>
      <c r="K272" s="89" t="s">
        <v>249</v>
      </c>
      <c r="L272" s="94"/>
      <c r="M272" s="90" t="s">
        <v>246</v>
      </c>
    </row>
    <row r="273" spans="1:13" x14ac:dyDescent="0.3">
      <c r="A273" s="90" t="s">
        <v>1034</v>
      </c>
      <c r="B273" s="90" t="s">
        <v>1035</v>
      </c>
      <c r="C273" s="89" t="s">
        <v>1030</v>
      </c>
      <c r="D273" s="91" t="s">
        <v>245</v>
      </c>
      <c r="E273" s="89" t="s">
        <v>272</v>
      </c>
      <c r="F273" s="89" t="s">
        <v>1036</v>
      </c>
      <c r="G273" s="89" t="s">
        <v>220</v>
      </c>
      <c r="H273" s="92">
        <v>2</v>
      </c>
      <c r="I273" s="89"/>
      <c r="J273" s="93" t="s">
        <v>245</v>
      </c>
      <c r="K273" s="89" t="s">
        <v>249</v>
      </c>
      <c r="L273" s="94">
        <v>44104</v>
      </c>
      <c r="M273" s="90" t="s">
        <v>246</v>
      </c>
    </row>
    <row r="274" spans="1:13" x14ac:dyDescent="0.3">
      <c r="A274" s="90" t="s">
        <v>1037</v>
      </c>
      <c r="B274" s="90"/>
      <c r="C274" s="89"/>
      <c r="D274" s="91" t="s">
        <v>245</v>
      </c>
      <c r="E274" s="89" t="s">
        <v>264</v>
      </c>
      <c r="F274" s="89" t="s">
        <v>1038</v>
      </c>
      <c r="G274" s="89" t="s">
        <v>298</v>
      </c>
      <c r="H274" s="92">
        <v>3</v>
      </c>
      <c r="I274" s="89"/>
      <c r="J274" s="93" t="s">
        <v>245</v>
      </c>
      <c r="K274" s="89" t="s">
        <v>267</v>
      </c>
      <c r="L274" s="94"/>
      <c r="M274" s="90" t="s">
        <v>268</v>
      </c>
    </row>
    <row r="275" spans="1:13" x14ac:dyDescent="0.3">
      <c r="A275" s="90" t="s">
        <v>1039</v>
      </c>
      <c r="B275" s="90"/>
      <c r="C275" s="89"/>
      <c r="D275" s="91" t="s">
        <v>245</v>
      </c>
      <c r="E275" s="89" t="s">
        <v>264</v>
      </c>
      <c r="F275" s="89" t="s">
        <v>1040</v>
      </c>
      <c r="G275" s="89" t="s">
        <v>298</v>
      </c>
      <c r="H275" s="92">
        <v>3</v>
      </c>
      <c r="I275" s="89"/>
      <c r="J275" s="93" t="s">
        <v>245</v>
      </c>
      <c r="K275" s="89" t="s">
        <v>267</v>
      </c>
      <c r="L275" s="94"/>
      <c r="M275" s="90" t="s">
        <v>268</v>
      </c>
    </row>
    <row r="276" spans="1:13" x14ac:dyDescent="0.3">
      <c r="A276" s="90" t="s">
        <v>1042</v>
      </c>
      <c r="B276" s="90" t="s">
        <v>1043</v>
      </c>
      <c r="C276" s="89" t="s">
        <v>1041</v>
      </c>
      <c r="D276" s="91" t="s">
        <v>245</v>
      </c>
      <c r="E276" s="89" t="s">
        <v>272</v>
      </c>
      <c r="F276" s="89" t="s">
        <v>1044</v>
      </c>
      <c r="G276" s="89" t="s">
        <v>220</v>
      </c>
      <c r="H276" s="92">
        <v>1</v>
      </c>
      <c r="I276" s="89"/>
      <c r="J276" s="93" t="s">
        <v>245</v>
      </c>
      <c r="K276" s="89" t="s">
        <v>249</v>
      </c>
      <c r="L276" s="94">
        <v>44104</v>
      </c>
      <c r="M276" s="90" t="s">
        <v>246</v>
      </c>
    </row>
    <row r="277" spans="1:13" x14ac:dyDescent="0.3">
      <c r="A277" s="90" t="s">
        <v>1045</v>
      </c>
      <c r="B277" s="90" t="s">
        <v>1046</v>
      </c>
      <c r="C277" s="89"/>
      <c r="D277" s="91" t="s">
        <v>245</v>
      </c>
      <c r="E277" s="89" t="s">
        <v>272</v>
      </c>
      <c r="F277" s="89" t="s">
        <v>1047</v>
      </c>
      <c r="G277" s="89" t="s">
        <v>274</v>
      </c>
      <c r="H277" s="92">
        <v>2</v>
      </c>
      <c r="I277" s="89"/>
      <c r="J277" s="93" t="s">
        <v>245</v>
      </c>
      <c r="K277" s="89" t="s">
        <v>249</v>
      </c>
      <c r="L277" s="94"/>
      <c r="M277" s="90" t="s">
        <v>246</v>
      </c>
    </row>
    <row r="278" spans="1:13" x14ac:dyDescent="0.3">
      <c r="A278" s="90" t="s">
        <v>123</v>
      </c>
      <c r="B278" s="90"/>
      <c r="C278" s="89"/>
      <c r="D278" s="91" t="s">
        <v>245</v>
      </c>
      <c r="E278" s="89" t="s">
        <v>272</v>
      </c>
      <c r="F278" s="89" t="s">
        <v>1048</v>
      </c>
      <c r="G278" s="89" t="s">
        <v>274</v>
      </c>
      <c r="H278" s="92">
        <v>2</v>
      </c>
      <c r="I278" s="89"/>
      <c r="J278" s="93" t="s">
        <v>245</v>
      </c>
      <c r="K278" s="89" t="s">
        <v>249</v>
      </c>
      <c r="L278" s="94"/>
      <c r="M278" s="90" t="s">
        <v>246</v>
      </c>
    </row>
    <row r="279" spans="1:13" x14ac:dyDescent="0.3">
      <c r="A279" s="90" t="s">
        <v>1050</v>
      </c>
      <c r="B279" s="90"/>
      <c r="C279" s="89" t="s">
        <v>1049</v>
      </c>
      <c r="D279" s="91" t="s">
        <v>245</v>
      </c>
      <c r="E279" s="89" t="s">
        <v>272</v>
      </c>
      <c r="F279" s="89" t="s">
        <v>1051</v>
      </c>
      <c r="G279" s="89" t="s">
        <v>220</v>
      </c>
      <c r="H279" s="92">
        <v>1</v>
      </c>
      <c r="I279" s="89"/>
      <c r="J279" s="93" t="s">
        <v>245</v>
      </c>
      <c r="K279" s="89" t="s">
        <v>249</v>
      </c>
      <c r="L279" s="94">
        <v>44286</v>
      </c>
      <c r="M279" s="90" t="s">
        <v>246</v>
      </c>
    </row>
    <row r="280" spans="1:13" x14ac:dyDescent="0.3">
      <c r="A280" s="90" t="s">
        <v>1052</v>
      </c>
      <c r="B280" s="90" t="s">
        <v>1053</v>
      </c>
      <c r="C280" s="89"/>
      <c r="D280" s="91" t="s">
        <v>245</v>
      </c>
      <c r="E280" s="89" t="s">
        <v>272</v>
      </c>
      <c r="F280" s="89" t="s">
        <v>1054</v>
      </c>
      <c r="G280" s="89" t="s">
        <v>220</v>
      </c>
      <c r="H280" s="92">
        <v>1</v>
      </c>
      <c r="I280" s="89"/>
      <c r="J280" s="93" t="s">
        <v>245</v>
      </c>
      <c r="K280" s="89" t="s">
        <v>249</v>
      </c>
      <c r="L280" s="94">
        <v>44104</v>
      </c>
      <c r="M280" s="90" t="s">
        <v>246</v>
      </c>
    </row>
    <row r="281" spans="1:13" x14ac:dyDescent="0.3">
      <c r="A281" s="90" t="s">
        <v>1055</v>
      </c>
      <c r="B281" s="90" t="s">
        <v>1055</v>
      </c>
      <c r="C281" s="89"/>
      <c r="D281" s="91" t="s">
        <v>245</v>
      </c>
      <c r="E281" s="89" t="s">
        <v>272</v>
      </c>
      <c r="F281" s="89" t="s">
        <v>1056</v>
      </c>
      <c r="G281" s="89" t="s">
        <v>220</v>
      </c>
      <c r="H281" s="92">
        <v>1</v>
      </c>
      <c r="I281" s="89"/>
      <c r="J281" s="93" t="s">
        <v>245</v>
      </c>
      <c r="K281" s="89" t="s">
        <v>249</v>
      </c>
      <c r="L281" s="94"/>
      <c r="M281" s="90" t="s">
        <v>246</v>
      </c>
    </row>
    <row r="282" spans="1:13" x14ac:dyDescent="0.3">
      <c r="A282" s="90" t="s">
        <v>1057</v>
      </c>
      <c r="B282" s="90" t="s">
        <v>1058</v>
      </c>
      <c r="C282" s="89"/>
      <c r="D282" s="91">
        <v>20</v>
      </c>
      <c r="E282" s="89" t="s">
        <v>0</v>
      </c>
      <c r="F282" s="89" t="s">
        <v>1059</v>
      </c>
      <c r="G282" s="89" t="s">
        <v>248</v>
      </c>
      <c r="H282" s="92">
        <v>3</v>
      </c>
      <c r="I282" s="89"/>
      <c r="J282" s="93" t="s">
        <v>245</v>
      </c>
      <c r="K282" s="89" t="s">
        <v>267</v>
      </c>
      <c r="L282" s="94"/>
      <c r="M282" s="90" t="s">
        <v>268</v>
      </c>
    </row>
    <row r="283" spans="1:13" x14ac:dyDescent="0.3">
      <c r="A283" s="90" t="s">
        <v>1060</v>
      </c>
      <c r="B283" s="90"/>
      <c r="C283" s="89"/>
      <c r="D283" s="91">
        <v>25</v>
      </c>
      <c r="E283" s="89" t="s">
        <v>264</v>
      </c>
      <c r="F283" s="89" t="s">
        <v>1061</v>
      </c>
      <c r="G283" s="89" t="s">
        <v>289</v>
      </c>
      <c r="H283" s="92">
        <v>3</v>
      </c>
      <c r="I283" s="89"/>
      <c r="J283" s="93" t="s">
        <v>245</v>
      </c>
      <c r="K283" s="89" t="s">
        <v>267</v>
      </c>
      <c r="L283" s="94"/>
      <c r="M283" s="90" t="s">
        <v>268</v>
      </c>
    </row>
    <row r="284" spans="1:13" x14ac:dyDescent="0.3">
      <c r="A284" s="90" t="s">
        <v>1062</v>
      </c>
      <c r="B284" s="90"/>
      <c r="C284" s="89"/>
      <c r="D284" s="91" t="s">
        <v>245</v>
      </c>
      <c r="E284" s="89" t="s">
        <v>264</v>
      </c>
      <c r="F284" s="89" t="s">
        <v>1063</v>
      </c>
      <c r="G284" s="89" t="s">
        <v>298</v>
      </c>
      <c r="H284" s="92">
        <v>3</v>
      </c>
      <c r="I284" s="89"/>
      <c r="J284" s="93" t="s">
        <v>245</v>
      </c>
      <c r="K284" s="89" t="s">
        <v>267</v>
      </c>
      <c r="L284" s="94"/>
      <c r="M284" s="90" t="s">
        <v>268</v>
      </c>
    </row>
    <row r="285" spans="1:13" x14ac:dyDescent="0.3">
      <c r="A285" s="90" t="s">
        <v>1064</v>
      </c>
      <c r="B285" s="90" t="s">
        <v>1065</v>
      </c>
      <c r="C285" s="89"/>
      <c r="D285" s="91" t="s">
        <v>245</v>
      </c>
      <c r="E285" s="89" t="s">
        <v>246</v>
      </c>
      <c r="F285" s="89" t="s">
        <v>1066</v>
      </c>
      <c r="G285" s="89" t="s">
        <v>248</v>
      </c>
      <c r="H285" s="92">
        <v>2</v>
      </c>
      <c r="I285" s="89"/>
      <c r="J285" s="93" t="s">
        <v>245</v>
      </c>
      <c r="K285" s="89" t="s">
        <v>249</v>
      </c>
      <c r="L285" s="94"/>
      <c r="M285" s="90" t="s">
        <v>246</v>
      </c>
    </row>
    <row r="286" spans="1:13" x14ac:dyDescent="0.3">
      <c r="A286" s="90" t="s">
        <v>1067</v>
      </c>
      <c r="B286" s="90" t="s">
        <v>1068</v>
      </c>
      <c r="C286" s="89"/>
      <c r="D286" s="91" t="s">
        <v>245</v>
      </c>
      <c r="E286" s="89" t="s">
        <v>246</v>
      </c>
      <c r="F286" s="89" t="s">
        <v>1069</v>
      </c>
      <c r="G286" s="89" t="s">
        <v>248</v>
      </c>
      <c r="H286" s="92">
        <v>2</v>
      </c>
      <c r="I286" s="89"/>
      <c r="J286" s="93" t="s">
        <v>245</v>
      </c>
      <c r="K286" s="89" t="s">
        <v>249</v>
      </c>
      <c r="L286" s="94"/>
      <c r="M286" s="90" t="s">
        <v>246</v>
      </c>
    </row>
    <row r="287" spans="1:13" x14ac:dyDescent="0.3">
      <c r="A287" s="90" t="s">
        <v>1071</v>
      </c>
      <c r="B287" s="90" t="s">
        <v>1072</v>
      </c>
      <c r="C287" s="89" t="s">
        <v>1070</v>
      </c>
      <c r="D287" s="91" t="s">
        <v>245</v>
      </c>
      <c r="E287" s="89" t="s">
        <v>272</v>
      </c>
      <c r="F287" s="89" t="s">
        <v>1073</v>
      </c>
      <c r="G287" s="89" t="s">
        <v>274</v>
      </c>
      <c r="H287" s="92">
        <v>2</v>
      </c>
      <c r="I287" s="89"/>
      <c r="J287" s="93" t="s">
        <v>245</v>
      </c>
      <c r="K287" s="89" t="s">
        <v>249</v>
      </c>
      <c r="L287" s="94"/>
      <c r="M287" s="90" t="s">
        <v>246</v>
      </c>
    </row>
    <row r="288" spans="1:13" x14ac:dyDescent="0.3">
      <c r="A288" s="90" t="s">
        <v>1074</v>
      </c>
      <c r="B288" s="90"/>
      <c r="C288" s="89"/>
      <c r="D288" s="91" t="s">
        <v>245</v>
      </c>
      <c r="E288" s="89" t="s">
        <v>264</v>
      </c>
      <c r="F288" s="89" t="s">
        <v>1075</v>
      </c>
      <c r="G288" s="89" t="s">
        <v>298</v>
      </c>
      <c r="H288" s="92">
        <v>3</v>
      </c>
      <c r="I288" s="89"/>
      <c r="J288" s="93" t="s">
        <v>245</v>
      </c>
      <c r="K288" s="89" t="s">
        <v>267</v>
      </c>
      <c r="L288" s="94"/>
      <c r="M288" s="90" t="s">
        <v>268</v>
      </c>
    </row>
    <row r="289" spans="1:13" x14ac:dyDescent="0.3">
      <c r="A289" s="90" t="s">
        <v>1077</v>
      </c>
      <c r="B289" s="90" t="s">
        <v>1078</v>
      </c>
      <c r="C289" s="89" t="s">
        <v>1076</v>
      </c>
      <c r="D289" s="91">
        <v>20</v>
      </c>
      <c r="E289" s="89" t="s">
        <v>294</v>
      </c>
      <c r="F289" s="89" t="s">
        <v>1079</v>
      </c>
      <c r="G289" s="89" t="s">
        <v>289</v>
      </c>
      <c r="H289" s="92">
        <v>3</v>
      </c>
      <c r="I289" s="89"/>
      <c r="J289" s="93" t="s">
        <v>245</v>
      </c>
      <c r="K289" s="89" t="s">
        <v>267</v>
      </c>
      <c r="L289" s="94"/>
      <c r="M289" s="90" t="s">
        <v>268</v>
      </c>
    </row>
    <row r="290" spans="1:13" x14ac:dyDescent="0.3">
      <c r="A290" s="90" t="s">
        <v>1080</v>
      </c>
      <c r="B290" s="90" t="s">
        <v>1081</v>
      </c>
      <c r="C290" s="89"/>
      <c r="D290" s="91">
        <v>20</v>
      </c>
      <c r="E290" s="89" t="s">
        <v>294</v>
      </c>
      <c r="F290" s="89" t="s">
        <v>1082</v>
      </c>
      <c r="G290" s="89" t="s">
        <v>289</v>
      </c>
      <c r="H290" s="92">
        <v>3</v>
      </c>
      <c r="I290" s="89"/>
      <c r="J290" s="93" t="s">
        <v>245</v>
      </c>
      <c r="K290" s="89" t="s">
        <v>267</v>
      </c>
      <c r="L290" s="94"/>
      <c r="M290" s="90" t="s">
        <v>268</v>
      </c>
    </row>
    <row r="291" spans="1:13" x14ac:dyDescent="0.3">
      <c r="A291" s="90" t="s">
        <v>1083</v>
      </c>
      <c r="B291" s="90" t="s">
        <v>1084</v>
      </c>
      <c r="C291" s="89"/>
      <c r="D291" s="91">
        <v>20</v>
      </c>
      <c r="E291" s="89" t="s">
        <v>294</v>
      </c>
      <c r="F291" s="89" t="s">
        <v>1085</v>
      </c>
      <c r="G291" s="89" t="s">
        <v>289</v>
      </c>
      <c r="H291" s="92">
        <v>3</v>
      </c>
      <c r="I291" s="89"/>
      <c r="J291" s="93" t="s">
        <v>245</v>
      </c>
      <c r="K291" s="89" t="s">
        <v>267</v>
      </c>
      <c r="L291" s="94"/>
      <c r="M291" s="90" t="s">
        <v>268</v>
      </c>
    </row>
    <row r="292" spans="1:13" x14ac:dyDescent="0.3">
      <c r="A292" s="90" t="s">
        <v>1086</v>
      </c>
      <c r="B292" s="90" t="s">
        <v>1087</v>
      </c>
      <c r="C292" s="89"/>
      <c r="D292" s="91">
        <v>20</v>
      </c>
      <c r="E292" s="89" t="s">
        <v>294</v>
      </c>
      <c r="F292" s="89" t="s">
        <v>1088</v>
      </c>
      <c r="G292" s="89" t="s">
        <v>289</v>
      </c>
      <c r="H292" s="92">
        <v>3</v>
      </c>
      <c r="I292" s="89"/>
      <c r="J292" s="93" t="s">
        <v>245</v>
      </c>
      <c r="K292" s="89" t="s">
        <v>267</v>
      </c>
      <c r="L292" s="94"/>
      <c r="M292" s="90" t="s">
        <v>268</v>
      </c>
    </row>
    <row r="293" spans="1:13" x14ac:dyDescent="0.3">
      <c r="A293" s="90" t="s">
        <v>1090</v>
      </c>
      <c r="B293" s="90" t="s">
        <v>1091</v>
      </c>
      <c r="C293" s="89" t="s">
        <v>1089</v>
      </c>
      <c r="D293" s="91">
        <v>20</v>
      </c>
      <c r="E293" s="89" t="s">
        <v>294</v>
      </c>
      <c r="F293" s="89" t="s">
        <v>1092</v>
      </c>
      <c r="G293" s="89" t="s">
        <v>289</v>
      </c>
      <c r="H293" s="92">
        <v>3</v>
      </c>
      <c r="I293" s="89"/>
      <c r="J293" s="93" t="s">
        <v>245</v>
      </c>
      <c r="K293" s="89" t="s">
        <v>267</v>
      </c>
      <c r="L293" s="94"/>
      <c r="M293" s="90" t="s">
        <v>268</v>
      </c>
    </row>
    <row r="294" spans="1:13" x14ac:dyDescent="0.3">
      <c r="A294" s="90" t="s">
        <v>1093</v>
      </c>
      <c r="B294" s="90" t="s">
        <v>1094</v>
      </c>
      <c r="C294" s="89" t="s">
        <v>1089</v>
      </c>
      <c r="D294" s="91">
        <v>20</v>
      </c>
      <c r="E294" s="89" t="s">
        <v>294</v>
      </c>
      <c r="F294" s="89" t="s">
        <v>1095</v>
      </c>
      <c r="G294" s="89" t="s">
        <v>289</v>
      </c>
      <c r="H294" s="92">
        <v>3</v>
      </c>
      <c r="I294" s="89"/>
      <c r="J294" s="93" t="s">
        <v>245</v>
      </c>
      <c r="K294" s="89" t="s">
        <v>267</v>
      </c>
      <c r="L294" s="94"/>
      <c r="M294" s="90" t="s">
        <v>268</v>
      </c>
    </row>
    <row r="295" spans="1:13" x14ac:dyDescent="0.3">
      <c r="A295" s="90" t="s">
        <v>1096</v>
      </c>
      <c r="B295" s="90" t="s">
        <v>1097</v>
      </c>
      <c r="C295" s="89"/>
      <c r="D295" s="91" t="s">
        <v>245</v>
      </c>
      <c r="E295" s="89" t="s">
        <v>264</v>
      </c>
      <c r="F295" s="89" t="s">
        <v>1098</v>
      </c>
      <c r="G295" s="89" t="s">
        <v>298</v>
      </c>
      <c r="H295" s="92">
        <v>3</v>
      </c>
      <c r="I295" s="89"/>
      <c r="J295" s="93" t="s">
        <v>245</v>
      </c>
      <c r="K295" s="89" t="s">
        <v>267</v>
      </c>
      <c r="L295" s="94"/>
      <c r="M295" s="90" t="s">
        <v>268</v>
      </c>
    </row>
    <row r="296" spans="1:13" x14ac:dyDescent="0.3">
      <c r="A296" s="90" t="s">
        <v>1100</v>
      </c>
      <c r="B296" s="90"/>
      <c r="C296" s="89" t="s">
        <v>1099</v>
      </c>
      <c r="D296" s="91" t="s">
        <v>245</v>
      </c>
      <c r="E296" s="89" t="s">
        <v>101</v>
      </c>
      <c r="F296" s="89" t="s">
        <v>1101</v>
      </c>
      <c r="G296" s="89"/>
      <c r="H296" s="92">
        <v>28</v>
      </c>
      <c r="I296" s="89"/>
      <c r="J296" s="93" t="s">
        <v>245</v>
      </c>
      <c r="K296" s="89" t="s">
        <v>249</v>
      </c>
      <c r="L296" s="94"/>
      <c r="M296" s="90" t="s">
        <v>246</v>
      </c>
    </row>
    <row r="297" spans="1:13" x14ac:dyDescent="0.3">
      <c r="A297" s="90" t="s">
        <v>1102</v>
      </c>
      <c r="B297" s="90" t="s">
        <v>1103</v>
      </c>
      <c r="C297" s="89"/>
      <c r="D297" s="91" t="s">
        <v>245</v>
      </c>
      <c r="E297" s="89" t="s">
        <v>264</v>
      </c>
      <c r="F297" s="89" t="s">
        <v>1104</v>
      </c>
      <c r="G297" s="89" t="s">
        <v>298</v>
      </c>
      <c r="H297" s="92">
        <v>3</v>
      </c>
      <c r="I297" s="89"/>
      <c r="J297" s="93" t="s">
        <v>245</v>
      </c>
      <c r="K297" s="89" t="s">
        <v>267</v>
      </c>
      <c r="L297" s="94"/>
      <c r="M297" s="90" t="s">
        <v>268</v>
      </c>
    </row>
    <row r="298" spans="1:13" x14ac:dyDescent="0.3">
      <c r="A298" s="90" t="s">
        <v>1105</v>
      </c>
      <c r="B298" s="90" t="s">
        <v>1103</v>
      </c>
      <c r="C298" s="89"/>
      <c r="D298" s="91" t="s">
        <v>245</v>
      </c>
      <c r="E298" s="89" t="s">
        <v>272</v>
      </c>
      <c r="F298" s="89" t="s">
        <v>1106</v>
      </c>
      <c r="G298" s="89" t="s">
        <v>274</v>
      </c>
      <c r="H298" s="92">
        <v>2</v>
      </c>
      <c r="I298" s="89"/>
      <c r="J298" s="93" t="s">
        <v>245</v>
      </c>
      <c r="K298" s="89" t="s">
        <v>249</v>
      </c>
      <c r="L298" s="94"/>
      <c r="M298" s="90" t="s">
        <v>246</v>
      </c>
    </row>
    <row r="299" spans="1:13" x14ac:dyDescent="0.3">
      <c r="A299" s="90" t="s">
        <v>1107</v>
      </c>
      <c r="B299" s="90" t="s">
        <v>1108</v>
      </c>
      <c r="C299" s="89"/>
      <c r="D299" s="91" t="s">
        <v>245</v>
      </c>
      <c r="E299" s="89" t="s">
        <v>272</v>
      </c>
      <c r="F299" s="89" t="s">
        <v>1109</v>
      </c>
      <c r="G299" s="89" t="s">
        <v>274</v>
      </c>
      <c r="H299" s="92">
        <v>2</v>
      </c>
      <c r="I299" s="89"/>
      <c r="J299" s="93" t="s">
        <v>245</v>
      </c>
      <c r="K299" s="89" t="s">
        <v>249</v>
      </c>
      <c r="L299" s="94"/>
      <c r="M299" s="90" t="s">
        <v>246</v>
      </c>
    </row>
    <row r="300" spans="1:13" x14ac:dyDescent="0.3">
      <c r="A300" s="90" t="s">
        <v>1110</v>
      </c>
      <c r="B300" s="90" t="s">
        <v>1111</v>
      </c>
      <c r="C300" s="89"/>
      <c r="D300" s="91" t="s">
        <v>245</v>
      </c>
      <c r="E300" s="89" t="s">
        <v>272</v>
      </c>
      <c r="F300" s="89" t="s">
        <v>1112</v>
      </c>
      <c r="G300" s="89" t="s">
        <v>274</v>
      </c>
      <c r="H300" s="92">
        <v>2</v>
      </c>
      <c r="I300" s="89"/>
      <c r="J300" s="93" t="s">
        <v>245</v>
      </c>
      <c r="K300" s="89" t="s">
        <v>249</v>
      </c>
      <c r="L300" s="94"/>
      <c r="M300" s="90" t="s">
        <v>246</v>
      </c>
    </row>
    <row r="301" spans="1:13" x14ac:dyDescent="0.3">
      <c r="A301" s="90" t="s">
        <v>1113</v>
      </c>
      <c r="B301" s="90" t="s">
        <v>1114</v>
      </c>
      <c r="C301" s="89"/>
      <c r="D301" s="91" t="s">
        <v>245</v>
      </c>
      <c r="E301" s="89" t="s">
        <v>246</v>
      </c>
      <c r="F301" s="89" t="s">
        <v>1115</v>
      </c>
      <c r="G301" s="89" t="s">
        <v>248</v>
      </c>
      <c r="H301" s="92">
        <v>2</v>
      </c>
      <c r="I301" s="89"/>
      <c r="J301" s="93" t="s">
        <v>245</v>
      </c>
      <c r="K301" s="89" t="s">
        <v>249</v>
      </c>
      <c r="L301" s="94"/>
      <c r="M301" s="90" t="s">
        <v>246</v>
      </c>
    </row>
    <row r="302" spans="1:13" x14ac:dyDescent="0.3">
      <c r="A302" s="90" t="s">
        <v>1116</v>
      </c>
      <c r="B302" s="90" t="s">
        <v>1117</v>
      </c>
      <c r="C302" s="89"/>
      <c r="D302" s="91" t="s">
        <v>245</v>
      </c>
      <c r="E302" s="89" t="s">
        <v>272</v>
      </c>
      <c r="F302" s="89" t="s">
        <v>1118</v>
      </c>
      <c r="G302" s="89" t="s">
        <v>274</v>
      </c>
      <c r="H302" s="92">
        <v>2</v>
      </c>
      <c r="I302" s="89"/>
      <c r="J302" s="93" t="s">
        <v>245</v>
      </c>
      <c r="K302" s="89" t="s">
        <v>249</v>
      </c>
      <c r="L302" s="94"/>
      <c r="M302" s="90" t="s">
        <v>246</v>
      </c>
    </row>
    <row r="303" spans="1:13" x14ac:dyDescent="0.3">
      <c r="A303" s="90" t="s">
        <v>1120</v>
      </c>
      <c r="B303" s="90" t="s">
        <v>1121</v>
      </c>
      <c r="C303" s="89" t="s">
        <v>1119</v>
      </c>
      <c r="D303" s="91" t="s">
        <v>245</v>
      </c>
      <c r="E303" s="89" t="s">
        <v>272</v>
      </c>
      <c r="F303" s="89" t="s">
        <v>1122</v>
      </c>
      <c r="G303" s="89" t="s">
        <v>274</v>
      </c>
      <c r="H303" s="92">
        <v>2</v>
      </c>
      <c r="I303" s="89"/>
      <c r="J303" s="93" t="s">
        <v>245</v>
      </c>
      <c r="K303" s="89" t="s">
        <v>249</v>
      </c>
      <c r="L303" s="94">
        <v>44561</v>
      </c>
      <c r="M303" s="90" t="s">
        <v>246</v>
      </c>
    </row>
    <row r="304" spans="1:13" x14ac:dyDescent="0.3">
      <c r="A304" s="90" t="s">
        <v>1124</v>
      </c>
      <c r="B304" s="90" t="s">
        <v>1125</v>
      </c>
      <c r="C304" s="89" t="s">
        <v>1123</v>
      </c>
      <c r="D304" s="91" t="s">
        <v>245</v>
      </c>
      <c r="E304" s="89" t="s">
        <v>246</v>
      </c>
      <c r="F304" s="89" t="s">
        <v>1126</v>
      </c>
      <c r="G304" s="89" t="s">
        <v>248</v>
      </c>
      <c r="H304" s="92">
        <v>2</v>
      </c>
      <c r="I304" s="89"/>
      <c r="J304" s="93" t="s">
        <v>245</v>
      </c>
      <c r="K304" s="89" t="s">
        <v>249</v>
      </c>
      <c r="L304" s="94"/>
      <c r="M304" s="90" t="s">
        <v>246</v>
      </c>
    </row>
    <row r="305" spans="1:13" x14ac:dyDescent="0.3">
      <c r="A305" s="90" t="s">
        <v>1127</v>
      </c>
      <c r="B305" s="90" t="s">
        <v>1128</v>
      </c>
      <c r="C305" s="89" t="s">
        <v>1123</v>
      </c>
      <c r="D305" s="91" t="s">
        <v>245</v>
      </c>
      <c r="E305" s="89" t="s">
        <v>246</v>
      </c>
      <c r="F305" s="89" t="s">
        <v>1129</v>
      </c>
      <c r="G305" s="89" t="s">
        <v>248</v>
      </c>
      <c r="H305" s="92">
        <v>2</v>
      </c>
      <c r="I305" s="89"/>
      <c r="J305" s="93" t="s">
        <v>245</v>
      </c>
      <c r="K305" s="89" t="s">
        <v>249</v>
      </c>
      <c r="L305" s="94">
        <v>44104</v>
      </c>
      <c r="M305" s="90" t="s">
        <v>246</v>
      </c>
    </row>
    <row r="306" spans="1:13" x14ac:dyDescent="0.3">
      <c r="A306" s="90" t="s">
        <v>1130</v>
      </c>
      <c r="B306" s="90" t="s">
        <v>1131</v>
      </c>
      <c r="C306" s="89"/>
      <c r="D306" s="91" t="s">
        <v>245</v>
      </c>
      <c r="E306" s="89" t="s">
        <v>272</v>
      </c>
      <c r="F306" s="89" t="s">
        <v>1132</v>
      </c>
      <c r="G306" s="89" t="s">
        <v>274</v>
      </c>
      <c r="H306" s="92">
        <v>2</v>
      </c>
      <c r="I306" s="89"/>
      <c r="J306" s="93" t="s">
        <v>245</v>
      </c>
      <c r="K306" s="89" t="s">
        <v>249</v>
      </c>
      <c r="L306" s="94"/>
      <c r="M306" s="90" t="s">
        <v>246</v>
      </c>
    </row>
    <row r="307" spans="1:13" x14ac:dyDescent="0.3">
      <c r="A307" s="90" t="s">
        <v>1133</v>
      </c>
      <c r="B307" s="90" t="s">
        <v>1134</v>
      </c>
      <c r="C307" s="89"/>
      <c r="D307" s="91" t="s">
        <v>245</v>
      </c>
      <c r="E307" s="89" t="s">
        <v>246</v>
      </c>
      <c r="F307" s="89" t="s">
        <v>1135</v>
      </c>
      <c r="G307" s="89" t="s">
        <v>248</v>
      </c>
      <c r="H307" s="92">
        <v>2</v>
      </c>
      <c r="I307" s="89"/>
      <c r="J307" s="93" t="s">
        <v>245</v>
      </c>
      <c r="K307" s="89" t="s">
        <v>249</v>
      </c>
      <c r="L307" s="94"/>
      <c r="M307" s="90" t="s">
        <v>246</v>
      </c>
    </row>
    <row r="308" spans="1:13" x14ac:dyDescent="0.3">
      <c r="A308" s="90" t="s">
        <v>1136</v>
      </c>
      <c r="B308" s="90"/>
      <c r="C308" s="89" t="s">
        <v>1119</v>
      </c>
      <c r="D308" s="91" t="s">
        <v>245</v>
      </c>
      <c r="E308" s="89" t="s">
        <v>272</v>
      </c>
      <c r="F308" s="89" t="s">
        <v>1137</v>
      </c>
      <c r="G308" s="89" t="s">
        <v>274</v>
      </c>
      <c r="H308" s="92">
        <v>2</v>
      </c>
      <c r="I308" s="89"/>
      <c r="J308" s="93" t="s">
        <v>245</v>
      </c>
      <c r="K308" s="89" t="s">
        <v>249</v>
      </c>
      <c r="L308" s="94"/>
      <c r="M308" s="90" t="s">
        <v>246</v>
      </c>
    </row>
    <row r="309" spans="1:13" x14ac:dyDescent="0.3">
      <c r="A309" s="90" t="s">
        <v>1138</v>
      </c>
      <c r="B309" s="90"/>
      <c r="C309" s="89" t="s">
        <v>525</v>
      </c>
      <c r="D309" s="91" t="s">
        <v>245</v>
      </c>
      <c r="E309" s="89" t="s">
        <v>246</v>
      </c>
      <c r="F309" s="89" t="s">
        <v>1139</v>
      </c>
      <c r="G309" s="89" t="s">
        <v>248</v>
      </c>
      <c r="H309" s="92">
        <v>2</v>
      </c>
      <c r="I309" s="89"/>
      <c r="J309" s="93" t="s">
        <v>245</v>
      </c>
      <c r="K309" s="89" t="s">
        <v>249</v>
      </c>
      <c r="L309" s="94"/>
      <c r="M309" s="90" t="s">
        <v>246</v>
      </c>
    </row>
    <row r="310" spans="1:13" x14ac:dyDescent="0.3">
      <c r="A310" s="90" t="s">
        <v>1140</v>
      </c>
      <c r="B310" s="90" t="s">
        <v>1141</v>
      </c>
      <c r="C310" s="89" t="s">
        <v>525</v>
      </c>
      <c r="D310" s="91" t="s">
        <v>245</v>
      </c>
      <c r="E310" s="89" t="s">
        <v>246</v>
      </c>
      <c r="F310" s="89" t="s">
        <v>1142</v>
      </c>
      <c r="G310" s="89" t="s">
        <v>248</v>
      </c>
      <c r="H310" s="92">
        <v>2</v>
      </c>
      <c r="I310" s="89"/>
      <c r="J310" s="93" t="s">
        <v>245</v>
      </c>
      <c r="K310" s="89" t="s">
        <v>249</v>
      </c>
      <c r="L310" s="94">
        <v>44104</v>
      </c>
      <c r="M310" s="90" t="s">
        <v>246</v>
      </c>
    </row>
    <row r="311" spans="1:13" x14ac:dyDescent="0.3">
      <c r="A311" s="90" t="s">
        <v>1143</v>
      </c>
      <c r="B311" s="90"/>
      <c r="C311" s="89"/>
      <c r="D311" s="91">
        <v>20</v>
      </c>
      <c r="E311" s="89" t="s">
        <v>294</v>
      </c>
      <c r="F311" s="89" t="s">
        <v>1144</v>
      </c>
      <c r="G311" s="89" t="s">
        <v>289</v>
      </c>
      <c r="H311" s="92">
        <v>3</v>
      </c>
      <c r="I311" s="89"/>
      <c r="J311" s="93" t="s">
        <v>245</v>
      </c>
      <c r="K311" s="89" t="s">
        <v>267</v>
      </c>
      <c r="L311" s="94"/>
      <c r="M311" s="90" t="s">
        <v>268</v>
      </c>
    </row>
    <row r="312" spans="1:13" x14ac:dyDescent="0.3">
      <c r="A312" s="90" t="s">
        <v>1145</v>
      </c>
      <c r="B312" s="90" t="s">
        <v>1146</v>
      </c>
      <c r="C312" s="89"/>
      <c r="D312" s="91" t="s">
        <v>245</v>
      </c>
      <c r="E312" s="89" t="s">
        <v>264</v>
      </c>
      <c r="F312" s="89" t="s">
        <v>1147</v>
      </c>
      <c r="G312" s="89" t="s">
        <v>298</v>
      </c>
      <c r="H312" s="92">
        <v>3</v>
      </c>
      <c r="I312" s="89"/>
      <c r="J312" s="93" t="s">
        <v>245</v>
      </c>
      <c r="K312" s="89" t="s">
        <v>267</v>
      </c>
      <c r="L312" s="94"/>
      <c r="M312" s="90" t="s">
        <v>268</v>
      </c>
    </row>
    <row r="313" spans="1:13" x14ac:dyDescent="0.3">
      <c r="A313" s="90" t="s">
        <v>1149</v>
      </c>
      <c r="B313" s="90"/>
      <c r="C313" s="89" t="s">
        <v>1148</v>
      </c>
      <c r="D313" s="91" t="s">
        <v>245</v>
      </c>
      <c r="E313" s="89" t="s">
        <v>272</v>
      </c>
      <c r="F313" s="89" t="s">
        <v>1150</v>
      </c>
      <c r="G313" s="89" t="s">
        <v>220</v>
      </c>
      <c r="H313" s="92">
        <v>2</v>
      </c>
      <c r="I313" s="89"/>
      <c r="J313" s="93" t="s">
        <v>245</v>
      </c>
      <c r="K313" s="89" t="s">
        <v>249</v>
      </c>
      <c r="L313" s="94">
        <v>44104</v>
      </c>
      <c r="M313" s="90" t="s">
        <v>246</v>
      </c>
    </row>
    <row r="314" spans="1:13" x14ac:dyDescent="0.3">
      <c r="A314" s="90" t="s">
        <v>1151</v>
      </c>
      <c r="B314" s="90"/>
      <c r="C314" s="89"/>
      <c r="D314" s="91" t="s">
        <v>245</v>
      </c>
      <c r="E314" s="89" t="s">
        <v>272</v>
      </c>
      <c r="F314" s="89" t="s">
        <v>1152</v>
      </c>
      <c r="G314" s="89" t="s">
        <v>274</v>
      </c>
      <c r="H314" s="92">
        <v>2</v>
      </c>
      <c r="I314" s="89"/>
      <c r="J314" s="93" t="s">
        <v>245</v>
      </c>
      <c r="K314" s="89" t="s">
        <v>249</v>
      </c>
      <c r="L314" s="94"/>
      <c r="M314" s="90" t="s">
        <v>246</v>
      </c>
    </row>
    <row r="315" spans="1:13" x14ac:dyDescent="0.3">
      <c r="A315" s="90" t="s">
        <v>1153</v>
      </c>
      <c r="B315" s="90"/>
      <c r="C315" s="89"/>
      <c r="D315" s="91" t="s">
        <v>245</v>
      </c>
      <c r="E315" s="89" t="s">
        <v>272</v>
      </c>
      <c r="F315" s="89" t="s">
        <v>1154</v>
      </c>
      <c r="G315" s="89" t="s">
        <v>274</v>
      </c>
      <c r="H315" s="92">
        <v>2</v>
      </c>
      <c r="I315" s="89"/>
      <c r="J315" s="93" t="s">
        <v>245</v>
      </c>
      <c r="K315" s="89" t="s">
        <v>249</v>
      </c>
      <c r="L315" s="94"/>
      <c r="M315" s="90" t="s">
        <v>246</v>
      </c>
    </row>
    <row r="316" spans="1:13" x14ac:dyDescent="0.3">
      <c r="A316" s="90" t="s">
        <v>1156</v>
      </c>
      <c r="B316" s="90"/>
      <c r="C316" s="89" t="s">
        <v>1155</v>
      </c>
      <c r="D316" s="91" t="s">
        <v>245</v>
      </c>
      <c r="E316" s="89" t="s">
        <v>272</v>
      </c>
      <c r="F316" s="89" t="s">
        <v>1157</v>
      </c>
      <c r="G316" s="89" t="s">
        <v>220</v>
      </c>
      <c r="H316" s="92">
        <v>1</v>
      </c>
      <c r="I316" s="89"/>
      <c r="J316" s="93" t="s">
        <v>245</v>
      </c>
      <c r="K316" s="89" t="s">
        <v>249</v>
      </c>
      <c r="L316" s="94">
        <v>44104</v>
      </c>
      <c r="M316" s="90" t="s">
        <v>246</v>
      </c>
    </row>
    <row r="317" spans="1:13" x14ac:dyDescent="0.3">
      <c r="A317" s="90" t="s">
        <v>1158</v>
      </c>
      <c r="B317" s="90"/>
      <c r="C317" s="89"/>
      <c r="D317" s="91" t="s">
        <v>245</v>
      </c>
      <c r="E317" s="89" t="s">
        <v>246</v>
      </c>
      <c r="F317" s="89" t="s">
        <v>1159</v>
      </c>
      <c r="G317" s="89" t="s">
        <v>248</v>
      </c>
      <c r="H317" s="92">
        <v>2</v>
      </c>
      <c r="I317" s="89"/>
      <c r="J317" s="93" t="s">
        <v>245</v>
      </c>
      <c r="K317" s="89" t="s">
        <v>249</v>
      </c>
      <c r="L317" s="94"/>
      <c r="M317" s="90" t="s">
        <v>246</v>
      </c>
    </row>
    <row r="318" spans="1:13" x14ac:dyDescent="0.3">
      <c r="A318" s="90" t="s">
        <v>1160</v>
      </c>
      <c r="B318" s="90" t="s">
        <v>1161</v>
      </c>
      <c r="C318" s="89"/>
      <c r="D318" s="91" t="s">
        <v>245</v>
      </c>
      <c r="E318" s="89" t="s">
        <v>246</v>
      </c>
      <c r="F318" s="89" t="s">
        <v>1162</v>
      </c>
      <c r="G318" s="89" t="s">
        <v>248</v>
      </c>
      <c r="H318" s="92">
        <v>2</v>
      </c>
      <c r="I318" s="89"/>
      <c r="J318" s="93" t="s">
        <v>245</v>
      </c>
      <c r="K318" s="89" t="s">
        <v>249</v>
      </c>
      <c r="L318" s="94">
        <v>44104</v>
      </c>
      <c r="M318" s="90" t="s">
        <v>246</v>
      </c>
    </row>
    <row r="319" spans="1:13" x14ac:dyDescent="0.3">
      <c r="A319" s="90" t="s">
        <v>1163</v>
      </c>
      <c r="B319" s="90"/>
      <c r="C319" s="89"/>
      <c r="D319" s="91">
        <v>20</v>
      </c>
      <c r="E319" s="89" t="s">
        <v>294</v>
      </c>
      <c r="F319" s="89" t="s">
        <v>1164</v>
      </c>
      <c r="G319" s="89" t="s">
        <v>289</v>
      </c>
      <c r="H319" s="92">
        <v>3</v>
      </c>
      <c r="I319" s="89"/>
      <c r="J319" s="93" t="s">
        <v>245</v>
      </c>
      <c r="K319" s="89" t="s">
        <v>267</v>
      </c>
      <c r="L319" s="94"/>
      <c r="M319" s="90" t="s">
        <v>268</v>
      </c>
    </row>
    <row r="320" spans="1:13" x14ac:dyDescent="0.3">
      <c r="A320" s="90" t="s">
        <v>1166</v>
      </c>
      <c r="B320" s="90" t="s">
        <v>1167</v>
      </c>
      <c r="C320" s="89" t="s">
        <v>1165</v>
      </c>
      <c r="D320" s="91" t="s">
        <v>245</v>
      </c>
      <c r="E320" s="89" t="s">
        <v>246</v>
      </c>
      <c r="F320" s="89" t="s">
        <v>1168</v>
      </c>
      <c r="G320" s="89" t="s">
        <v>973</v>
      </c>
      <c r="H320" s="92">
        <v>29</v>
      </c>
      <c r="I320" s="89" t="s">
        <v>490</v>
      </c>
      <c r="J320" s="93" t="s">
        <v>245</v>
      </c>
      <c r="K320" s="89" t="s">
        <v>249</v>
      </c>
      <c r="L320" s="94"/>
      <c r="M320" s="90" t="s">
        <v>246</v>
      </c>
    </row>
    <row r="321" spans="1:13" x14ac:dyDescent="0.3">
      <c r="A321" s="90" t="s">
        <v>1170</v>
      </c>
      <c r="B321" s="90" t="s">
        <v>1171</v>
      </c>
      <c r="C321" s="89" t="s">
        <v>1169</v>
      </c>
      <c r="D321" s="91" t="s">
        <v>245</v>
      </c>
      <c r="E321" s="89" t="s">
        <v>272</v>
      </c>
      <c r="F321" s="89" t="s">
        <v>1172</v>
      </c>
      <c r="G321" s="89" t="s">
        <v>1173</v>
      </c>
      <c r="H321" s="92">
        <v>5</v>
      </c>
      <c r="I321" s="89" t="s">
        <v>490</v>
      </c>
      <c r="J321" s="93" t="s">
        <v>245</v>
      </c>
      <c r="K321" s="89" t="s">
        <v>249</v>
      </c>
      <c r="L321" s="94"/>
      <c r="M321" s="90" t="s">
        <v>246</v>
      </c>
    </row>
    <row r="322" spans="1:13" x14ac:dyDescent="0.3">
      <c r="A322" s="90" t="s">
        <v>1175</v>
      </c>
      <c r="B322" s="90"/>
      <c r="C322" s="89" t="s">
        <v>1174</v>
      </c>
      <c r="D322" s="91" t="s">
        <v>245</v>
      </c>
      <c r="E322" s="89" t="s">
        <v>272</v>
      </c>
      <c r="F322" s="89" t="s">
        <v>1176</v>
      </c>
      <c r="G322" s="89" t="s">
        <v>274</v>
      </c>
      <c r="H322" s="92">
        <v>2</v>
      </c>
      <c r="I322" s="89"/>
      <c r="J322" s="93" t="s">
        <v>245</v>
      </c>
      <c r="K322" s="89" t="s">
        <v>249</v>
      </c>
      <c r="L322" s="94"/>
      <c r="M322" s="90" t="s">
        <v>246</v>
      </c>
    </row>
    <row r="323" spans="1:13" x14ac:dyDescent="0.3">
      <c r="A323" s="90" t="s">
        <v>1177</v>
      </c>
      <c r="B323" s="90" t="s">
        <v>1178</v>
      </c>
      <c r="C323" s="89" t="s">
        <v>1174</v>
      </c>
      <c r="D323" s="91" t="s">
        <v>245</v>
      </c>
      <c r="E323" s="89" t="s">
        <v>272</v>
      </c>
      <c r="F323" s="89" t="s">
        <v>1179</v>
      </c>
      <c r="G323" s="89" t="s">
        <v>274</v>
      </c>
      <c r="H323" s="92">
        <v>2</v>
      </c>
      <c r="I323" s="89"/>
      <c r="J323" s="93" t="s">
        <v>245</v>
      </c>
      <c r="K323" s="89" t="s">
        <v>249</v>
      </c>
      <c r="L323" s="94">
        <v>44104</v>
      </c>
      <c r="M323" s="90" t="s">
        <v>246</v>
      </c>
    </row>
    <row r="324" spans="1:13" x14ac:dyDescent="0.3">
      <c r="A324" s="90" t="s">
        <v>1180</v>
      </c>
      <c r="B324" s="90"/>
      <c r="C324" s="89"/>
      <c r="D324" s="91">
        <v>20</v>
      </c>
      <c r="E324" s="89" t="s">
        <v>294</v>
      </c>
      <c r="F324" s="89" t="s">
        <v>1181</v>
      </c>
      <c r="G324" s="89" t="s">
        <v>289</v>
      </c>
      <c r="H324" s="92">
        <v>3</v>
      </c>
      <c r="I324" s="89"/>
      <c r="J324" s="93" t="s">
        <v>245</v>
      </c>
      <c r="K324" s="89" t="s">
        <v>267</v>
      </c>
      <c r="L324" s="94"/>
      <c r="M324" s="90" t="s">
        <v>268</v>
      </c>
    </row>
    <row r="325" spans="1:13" x14ac:dyDescent="0.3">
      <c r="A325" s="90" t="s">
        <v>1182</v>
      </c>
      <c r="B325" s="90"/>
      <c r="C325" s="89"/>
      <c r="D325" s="91" t="s">
        <v>245</v>
      </c>
      <c r="E325" s="89" t="s">
        <v>264</v>
      </c>
      <c r="F325" s="89" t="s">
        <v>1183</v>
      </c>
      <c r="G325" s="89" t="s">
        <v>298</v>
      </c>
      <c r="H325" s="92">
        <v>3</v>
      </c>
      <c r="I325" s="89"/>
      <c r="J325" s="93" t="s">
        <v>245</v>
      </c>
      <c r="K325" s="89" t="s">
        <v>267</v>
      </c>
      <c r="L325" s="94"/>
      <c r="M325" s="90" t="s">
        <v>268</v>
      </c>
    </row>
    <row r="326" spans="1:13" x14ac:dyDescent="0.3">
      <c r="A326" s="90" t="s">
        <v>1184</v>
      </c>
      <c r="B326" s="90"/>
      <c r="C326" s="89"/>
      <c r="D326" s="91">
        <v>20</v>
      </c>
      <c r="E326" s="89" t="s">
        <v>294</v>
      </c>
      <c r="F326" s="89" t="s">
        <v>1185</v>
      </c>
      <c r="G326" s="89" t="s">
        <v>289</v>
      </c>
      <c r="H326" s="92">
        <v>3</v>
      </c>
      <c r="I326" s="89"/>
      <c r="J326" s="93" t="s">
        <v>245</v>
      </c>
      <c r="K326" s="89" t="s">
        <v>267</v>
      </c>
      <c r="L326" s="94"/>
      <c r="M326" s="90" t="s">
        <v>268</v>
      </c>
    </row>
    <row r="327" spans="1:13" x14ac:dyDescent="0.3">
      <c r="A327" s="90" t="s">
        <v>1186</v>
      </c>
      <c r="B327" s="90" t="s">
        <v>1187</v>
      </c>
      <c r="C327" s="89"/>
      <c r="D327" s="91" t="s">
        <v>245</v>
      </c>
      <c r="E327" s="89" t="s">
        <v>264</v>
      </c>
      <c r="F327" s="89" t="s">
        <v>1188</v>
      </c>
      <c r="G327" s="89" t="s">
        <v>298</v>
      </c>
      <c r="H327" s="92">
        <v>3</v>
      </c>
      <c r="I327" s="89"/>
      <c r="J327" s="93" t="s">
        <v>245</v>
      </c>
      <c r="K327" s="89" t="s">
        <v>267</v>
      </c>
      <c r="L327" s="94"/>
      <c r="M327" s="90" t="s">
        <v>268</v>
      </c>
    </row>
    <row r="328" spans="1:13" x14ac:dyDescent="0.3">
      <c r="A328" s="90" t="s">
        <v>1189</v>
      </c>
      <c r="B328" s="90" t="s">
        <v>1190</v>
      </c>
      <c r="C328" s="89"/>
      <c r="D328" s="91" t="s">
        <v>245</v>
      </c>
      <c r="E328" s="89" t="s">
        <v>246</v>
      </c>
      <c r="F328" s="89" t="s">
        <v>1191</v>
      </c>
      <c r="G328" s="89" t="s">
        <v>248</v>
      </c>
      <c r="H328" s="92">
        <v>2</v>
      </c>
      <c r="I328" s="89"/>
      <c r="J328" s="93" t="s">
        <v>245</v>
      </c>
      <c r="K328" s="89" t="s">
        <v>249</v>
      </c>
      <c r="L328" s="94"/>
      <c r="M328" s="90" t="s">
        <v>246</v>
      </c>
    </row>
    <row r="329" spans="1:13" x14ac:dyDescent="0.3">
      <c r="A329" s="90" t="s">
        <v>1192</v>
      </c>
      <c r="B329" s="90" t="s">
        <v>1193</v>
      </c>
      <c r="C329" s="89"/>
      <c r="D329" s="91" t="s">
        <v>245</v>
      </c>
      <c r="E329" s="89" t="s">
        <v>246</v>
      </c>
      <c r="F329" s="89" t="s">
        <v>1194</v>
      </c>
      <c r="G329" s="89" t="s">
        <v>248</v>
      </c>
      <c r="H329" s="92">
        <v>2</v>
      </c>
      <c r="I329" s="89"/>
      <c r="J329" s="93" t="s">
        <v>245</v>
      </c>
      <c r="K329" s="89" t="s">
        <v>249</v>
      </c>
      <c r="L329" s="94">
        <v>44104</v>
      </c>
      <c r="M329" s="90" t="s">
        <v>246</v>
      </c>
    </row>
    <row r="330" spans="1:13" x14ac:dyDescent="0.3">
      <c r="A330" s="90" t="s">
        <v>1195</v>
      </c>
      <c r="B330" s="90" t="s">
        <v>1196</v>
      </c>
      <c r="C330" s="89"/>
      <c r="D330" s="91" t="s">
        <v>245</v>
      </c>
      <c r="E330" s="89" t="s">
        <v>272</v>
      </c>
      <c r="F330" s="89" t="s">
        <v>1197</v>
      </c>
      <c r="G330" s="89" t="s">
        <v>274</v>
      </c>
      <c r="H330" s="92">
        <v>2</v>
      </c>
      <c r="I330" s="89"/>
      <c r="J330" s="93" t="s">
        <v>245</v>
      </c>
      <c r="K330" s="89" t="s">
        <v>249</v>
      </c>
      <c r="L330" s="94"/>
      <c r="M330" s="90" t="s">
        <v>246</v>
      </c>
    </row>
    <row r="331" spans="1:13" x14ac:dyDescent="0.3">
      <c r="A331" s="90" t="s">
        <v>1198</v>
      </c>
      <c r="B331" s="90" t="s">
        <v>1199</v>
      </c>
      <c r="C331" s="89"/>
      <c r="D331" s="91" t="s">
        <v>245</v>
      </c>
      <c r="E331" s="89" t="s">
        <v>264</v>
      </c>
      <c r="F331" s="89" t="s">
        <v>1200</v>
      </c>
      <c r="G331" s="89" t="s">
        <v>298</v>
      </c>
      <c r="H331" s="92">
        <v>3</v>
      </c>
      <c r="I331" s="89"/>
      <c r="J331" s="93" t="s">
        <v>245</v>
      </c>
      <c r="K331" s="89" t="s">
        <v>267</v>
      </c>
      <c r="L331" s="94"/>
      <c r="M331" s="90" t="s">
        <v>268</v>
      </c>
    </row>
    <row r="332" spans="1:13" x14ac:dyDescent="0.3">
      <c r="A332" s="90" t="s">
        <v>1202</v>
      </c>
      <c r="B332" s="90" t="s">
        <v>1203</v>
      </c>
      <c r="C332" s="89" t="s">
        <v>1201</v>
      </c>
      <c r="D332" s="91" t="s">
        <v>245</v>
      </c>
      <c r="E332" s="89" t="s">
        <v>246</v>
      </c>
      <c r="F332" s="89" t="s">
        <v>1204</v>
      </c>
      <c r="G332" s="89" t="s">
        <v>248</v>
      </c>
      <c r="H332" s="92">
        <v>2</v>
      </c>
      <c r="I332" s="89"/>
      <c r="J332" s="93" t="s">
        <v>245</v>
      </c>
      <c r="K332" s="89" t="s">
        <v>249</v>
      </c>
      <c r="L332" s="94"/>
      <c r="M332" s="90" t="s">
        <v>246</v>
      </c>
    </row>
    <row r="333" spans="1:13" x14ac:dyDescent="0.3">
      <c r="A333" s="90" t="s">
        <v>1206</v>
      </c>
      <c r="B333" s="90" t="s">
        <v>1207</v>
      </c>
      <c r="C333" s="89" t="s">
        <v>1205</v>
      </c>
      <c r="D333" s="91" t="s">
        <v>245</v>
      </c>
      <c r="E333" s="89" t="s">
        <v>246</v>
      </c>
      <c r="F333" s="89" t="s">
        <v>1208</v>
      </c>
      <c r="G333" s="89" t="s">
        <v>248</v>
      </c>
      <c r="H333" s="92">
        <v>2</v>
      </c>
      <c r="I333" s="89"/>
      <c r="J333" s="93" t="s">
        <v>245</v>
      </c>
      <c r="K333" s="89" t="s">
        <v>249</v>
      </c>
      <c r="L333" s="94"/>
      <c r="M333" s="90" t="s">
        <v>246</v>
      </c>
    </row>
    <row r="334" spans="1:13" x14ac:dyDescent="0.3">
      <c r="A334" s="90" t="s">
        <v>1209</v>
      </c>
      <c r="B334" s="90" t="s">
        <v>1210</v>
      </c>
      <c r="C334" s="89"/>
      <c r="D334" s="91" t="s">
        <v>245</v>
      </c>
      <c r="E334" s="89" t="s">
        <v>272</v>
      </c>
      <c r="F334" s="89" t="s">
        <v>1211</v>
      </c>
      <c r="G334" s="89" t="s">
        <v>274</v>
      </c>
      <c r="H334" s="92">
        <v>2</v>
      </c>
      <c r="I334" s="89"/>
      <c r="J334" s="93" t="s">
        <v>245</v>
      </c>
      <c r="K334" s="89" t="s">
        <v>249</v>
      </c>
      <c r="L334" s="94"/>
      <c r="M334" s="90" t="s">
        <v>246</v>
      </c>
    </row>
    <row r="335" spans="1:13" x14ac:dyDescent="0.3">
      <c r="A335" s="90" t="s">
        <v>1213</v>
      </c>
      <c r="B335" s="90"/>
      <c r="C335" s="89" t="s">
        <v>1212</v>
      </c>
      <c r="D335" s="91" t="s">
        <v>245</v>
      </c>
      <c r="E335" s="89" t="s">
        <v>272</v>
      </c>
      <c r="F335" s="89" t="s">
        <v>1214</v>
      </c>
      <c r="G335" s="89" t="s">
        <v>220</v>
      </c>
      <c r="H335" s="92">
        <v>2</v>
      </c>
      <c r="I335" s="89"/>
      <c r="J335" s="93" t="s">
        <v>245</v>
      </c>
      <c r="K335" s="89" t="s">
        <v>249</v>
      </c>
      <c r="L335" s="94"/>
      <c r="M335" s="90" t="s">
        <v>246</v>
      </c>
    </row>
    <row r="336" spans="1:13" x14ac:dyDescent="0.3">
      <c r="A336" s="90" t="s">
        <v>1215</v>
      </c>
      <c r="B336" s="90" t="s">
        <v>1216</v>
      </c>
      <c r="C336" s="89"/>
      <c r="D336" s="91" t="s">
        <v>245</v>
      </c>
      <c r="E336" s="89" t="s">
        <v>272</v>
      </c>
      <c r="F336" s="89" t="s">
        <v>1217</v>
      </c>
      <c r="G336" s="89" t="s">
        <v>274</v>
      </c>
      <c r="H336" s="92">
        <v>2</v>
      </c>
      <c r="I336" s="89"/>
      <c r="J336" s="93" t="s">
        <v>245</v>
      </c>
      <c r="K336" s="89" t="s">
        <v>249</v>
      </c>
      <c r="L336" s="94"/>
      <c r="M336" s="90" t="s">
        <v>246</v>
      </c>
    </row>
    <row r="337" spans="1:13" x14ac:dyDescent="0.3">
      <c r="A337" s="90" t="s">
        <v>1219</v>
      </c>
      <c r="B337" s="90" t="s">
        <v>1220</v>
      </c>
      <c r="C337" s="89" t="s">
        <v>1218</v>
      </c>
      <c r="D337" s="91" t="s">
        <v>245</v>
      </c>
      <c r="E337" s="89" t="s">
        <v>0</v>
      </c>
      <c r="F337" s="89" t="s">
        <v>1221</v>
      </c>
      <c r="G337" s="89" t="s">
        <v>248</v>
      </c>
      <c r="H337" s="92">
        <v>4</v>
      </c>
      <c r="I337" s="89"/>
      <c r="J337" s="93" t="s">
        <v>245</v>
      </c>
      <c r="K337" s="89" t="s">
        <v>267</v>
      </c>
      <c r="L337" s="94"/>
      <c r="M337" s="90" t="s">
        <v>246</v>
      </c>
    </row>
    <row r="338" spans="1:13" x14ac:dyDescent="0.3">
      <c r="A338" s="90" t="s">
        <v>1222</v>
      </c>
      <c r="B338" s="90"/>
      <c r="C338" s="89"/>
      <c r="D338" s="91" t="s">
        <v>245</v>
      </c>
      <c r="E338" s="89" t="s">
        <v>272</v>
      </c>
      <c r="F338" s="89" t="s">
        <v>1223</v>
      </c>
      <c r="G338" s="89" t="s">
        <v>274</v>
      </c>
      <c r="H338" s="92">
        <v>2</v>
      </c>
      <c r="I338" s="89"/>
      <c r="J338" s="93" t="s">
        <v>245</v>
      </c>
      <c r="K338" s="89" t="s">
        <v>249</v>
      </c>
      <c r="L338" s="94"/>
      <c r="M338" s="90" t="s">
        <v>246</v>
      </c>
    </row>
    <row r="339" spans="1:13" x14ac:dyDescent="0.3">
      <c r="A339" s="90" t="s">
        <v>1224</v>
      </c>
      <c r="B339" s="90" t="s">
        <v>1225</v>
      </c>
      <c r="C339" s="89"/>
      <c r="D339" s="91" t="s">
        <v>245</v>
      </c>
      <c r="E339" s="89" t="s">
        <v>264</v>
      </c>
      <c r="F339" s="89" t="s">
        <v>1226</v>
      </c>
      <c r="G339" s="89" t="s">
        <v>298</v>
      </c>
      <c r="H339" s="92">
        <v>3</v>
      </c>
      <c r="I339" s="89"/>
      <c r="J339" s="93" t="s">
        <v>245</v>
      </c>
      <c r="K339" s="89" t="s">
        <v>267</v>
      </c>
      <c r="L339" s="94"/>
      <c r="M339" s="90" t="s">
        <v>268</v>
      </c>
    </row>
    <row r="340" spans="1:13" x14ac:dyDescent="0.3">
      <c r="A340" s="90" t="s">
        <v>1228</v>
      </c>
      <c r="B340" s="90" t="s">
        <v>1229</v>
      </c>
      <c r="C340" s="89" t="s">
        <v>1227</v>
      </c>
      <c r="D340" s="91" t="s">
        <v>245</v>
      </c>
      <c r="E340" s="89" t="s">
        <v>272</v>
      </c>
      <c r="F340" s="89" t="s">
        <v>1230</v>
      </c>
      <c r="G340" s="89" t="s">
        <v>274</v>
      </c>
      <c r="H340" s="92">
        <v>2</v>
      </c>
      <c r="I340" s="89"/>
      <c r="J340" s="93" t="s">
        <v>245</v>
      </c>
      <c r="K340" s="89" t="s">
        <v>249</v>
      </c>
      <c r="L340" s="94"/>
      <c r="M340" s="90" t="s">
        <v>246</v>
      </c>
    </row>
    <row r="341" spans="1:13" x14ac:dyDescent="0.3">
      <c r="A341" s="90" t="s">
        <v>1231</v>
      </c>
      <c r="B341" s="90" t="s">
        <v>1232</v>
      </c>
      <c r="C341" s="89" t="s">
        <v>1227</v>
      </c>
      <c r="D341" s="91" t="s">
        <v>245</v>
      </c>
      <c r="E341" s="89" t="s">
        <v>272</v>
      </c>
      <c r="F341" s="89" t="s">
        <v>1233</v>
      </c>
      <c r="G341" s="89" t="s">
        <v>274</v>
      </c>
      <c r="H341" s="92">
        <v>2</v>
      </c>
      <c r="I341" s="89"/>
      <c r="J341" s="93" t="s">
        <v>245</v>
      </c>
      <c r="K341" s="89" t="s">
        <v>249</v>
      </c>
      <c r="L341" s="94">
        <v>44104</v>
      </c>
      <c r="M341" s="90" t="s">
        <v>246</v>
      </c>
    </row>
    <row r="342" spans="1:13" x14ac:dyDescent="0.3">
      <c r="A342" s="90" t="s">
        <v>1234</v>
      </c>
      <c r="B342" s="90" t="s">
        <v>1235</v>
      </c>
      <c r="C342" s="89"/>
      <c r="D342" s="91" t="s">
        <v>245</v>
      </c>
      <c r="E342" s="89" t="s">
        <v>272</v>
      </c>
      <c r="F342" s="89" t="s">
        <v>1236</v>
      </c>
      <c r="G342" s="89" t="s">
        <v>274</v>
      </c>
      <c r="H342" s="92">
        <v>2</v>
      </c>
      <c r="I342" s="89"/>
      <c r="J342" s="93" t="s">
        <v>245</v>
      </c>
      <c r="K342" s="89" t="s">
        <v>249</v>
      </c>
      <c r="L342" s="94"/>
      <c r="M342" s="90" t="s">
        <v>246</v>
      </c>
    </row>
    <row r="343" spans="1:13" x14ac:dyDescent="0.3">
      <c r="A343" s="90" t="s">
        <v>1238</v>
      </c>
      <c r="B343" s="90" t="s">
        <v>1239</v>
      </c>
      <c r="C343" s="89" t="s">
        <v>1237</v>
      </c>
      <c r="D343" s="91" t="s">
        <v>245</v>
      </c>
      <c r="E343" s="89" t="s">
        <v>272</v>
      </c>
      <c r="F343" s="89" t="s">
        <v>1240</v>
      </c>
      <c r="G343" s="89" t="s">
        <v>274</v>
      </c>
      <c r="H343" s="92">
        <v>2</v>
      </c>
      <c r="I343" s="89"/>
      <c r="J343" s="93" t="s">
        <v>245</v>
      </c>
      <c r="K343" s="89" t="s">
        <v>249</v>
      </c>
      <c r="L343" s="94"/>
      <c r="M343" s="90" t="s">
        <v>246</v>
      </c>
    </row>
    <row r="344" spans="1:13" x14ac:dyDescent="0.3">
      <c r="A344" s="90" t="s">
        <v>1241</v>
      </c>
      <c r="B344" s="90" t="s">
        <v>1242</v>
      </c>
      <c r="C344" s="89" t="s">
        <v>1237</v>
      </c>
      <c r="D344" s="91" t="s">
        <v>245</v>
      </c>
      <c r="E344" s="89" t="s">
        <v>272</v>
      </c>
      <c r="F344" s="89" t="s">
        <v>1243</v>
      </c>
      <c r="G344" s="89" t="s">
        <v>274</v>
      </c>
      <c r="H344" s="92">
        <v>2</v>
      </c>
      <c r="I344" s="89"/>
      <c r="J344" s="93" t="s">
        <v>245</v>
      </c>
      <c r="K344" s="89" t="s">
        <v>249</v>
      </c>
      <c r="L344" s="94">
        <v>44104</v>
      </c>
      <c r="M344" s="90" t="s">
        <v>246</v>
      </c>
    </row>
    <row r="345" spans="1:13" x14ac:dyDescent="0.3">
      <c r="A345" s="90" t="s">
        <v>1245</v>
      </c>
      <c r="B345" s="90" t="s">
        <v>1246</v>
      </c>
      <c r="C345" s="89" t="s">
        <v>1244</v>
      </c>
      <c r="D345" s="91" t="s">
        <v>245</v>
      </c>
      <c r="E345" s="89" t="s">
        <v>246</v>
      </c>
      <c r="F345" s="89" t="s">
        <v>1247</v>
      </c>
      <c r="G345" s="89" t="s">
        <v>248</v>
      </c>
      <c r="H345" s="92">
        <v>2</v>
      </c>
      <c r="I345" s="89"/>
      <c r="J345" s="93" t="s">
        <v>245</v>
      </c>
      <c r="K345" s="89" t="s">
        <v>249</v>
      </c>
      <c r="L345" s="94"/>
      <c r="M345" s="90" t="s">
        <v>246</v>
      </c>
    </row>
    <row r="346" spans="1:13" x14ac:dyDescent="0.3">
      <c r="A346" s="90" t="s">
        <v>1248</v>
      </c>
      <c r="B346" s="90" t="s">
        <v>1249</v>
      </c>
      <c r="C346" s="89" t="s">
        <v>1244</v>
      </c>
      <c r="D346" s="91" t="s">
        <v>245</v>
      </c>
      <c r="E346" s="89" t="s">
        <v>246</v>
      </c>
      <c r="F346" s="89" t="s">
        <v>1250</v>
      </c>
      <c r="G346" s="89" t="s">
        <v>248</v>
      </c>
      <c r="H346" s="92">
        <v>2</v>
      </c>
      <c r="I346" s="89"/>
      <c r="J346" s="93" t="s">
        <v>245</v>
      </c>
      <c r="K346" s="89" t="s">
        <v>249</v>
      </c>
      <c r="L346" s="94">
        <v>44104</v>
      </c>
      <c r="M346" s="90" t="s">
        <v>246</v>
      </c>
    </row>
    <row r="347" spans="1:13" x14ac:dyDescent="0.3">
      <c r="A347" s="90" t="s">
        <v>1251</v>
      </c>
      <c r="B347" s="90" t="s">
        <v>1252</v>
      </c>
      <c r="C347" s="89"/>
      <c r="D347" s="91" t="s">
        <v>245</v>
      </c>
      <c r="E347" s="89" t="s">
        <v>272</v>
      </c>
      <c r="F347" s="89" t="s">
        <v>1253</v>
      </c>
      <c r="G347" s="89" t="s">
        <v>274</v>
      </c>
      <c r="H347" s="92">
        <v>2</v>
      </c>
      <c r="I347" s="89"/>
      <c r="J347" s="93" t="s">
        <v>245</v>
      </c>
      <c r="K347" s="89" t="s">
        <v>249</v>
      </c>
      <c r="L347" s="94"/>
      <c r="M347" s="90" t="s">
        <v>246</v>
      </c>
    </row>
    <row r="348" spans="1:13" x14ac:dyDescent="0.3">
      <c r="A348" s="90" t="s">
        <v>1254</v>
      </c>
      <c r="B348" s="90" t="s">
        <v>1255</v>
      </c>
      <c r="C348" s="89"/>
      <c r="D348" s="91" t="s">
        <v>245</v>
      </c>
      <c r="E348" s="89" t="s">
        <v>272</v>
      </c>
      <c r="F348" s="89" t="s">
        <v>1256</v>
      </c>
      <c r="G348" s="89" t="s">
        <v>274</v>
      </c>
      <c r="H348" s="92">
        <v>2</v>
      </c>
      <c r="I348" s="89"/>
      <c r="J348" s="93" t="s">
        <v>245</v>
      </c>
      <c r="K348" s="89" t="s">
        <v>249</v>
      </c>
      <c r="L348" s="94">
        <v>44104</v>
      </c>
      <c r="M348" s="90" t="s">
        <v>246</v>
      </c>
    </row>
    <row r="349" spans="1:13" x14ac:dyDescent="0.3">
      <c r="A349" s="90" t="s">
        <v>1257</v>
      </c>
      <c r="B349" s="90" t="s">
        <v>1258</v>
      </c>
      <c r="C349" s="89"/>
      <c r="D349" s="91" t="s">
        <v>245</v>
      </c>
      <c r="E349" s="89" t="s">
        <v>272</v>
      </c>
      <c r="F349" s="89" t="s">
        <v>1259</v>
      </c>
      <c r="G349" s="89" t="s">
        <v>274</v>
      </c>
      <c r="H349" s="92">
        <v>2</v>
      </c>
      <c r="I349" s="89"/>
      <c r="J349" s="93" t="s">
        <v>245</v>
      </c>
      <c r="K349" s="89" t="s">
        <v>249</v>
      </c>
      <c r="L349" s="94"/>
      <c r="M349" s="90" t="s">
        <v>246</v>
      </c>
    </row>
    <row r="350" spans="1:13" x14ac:dyDescent="0.3">
      <c r="A350" s="90" t="s">
        <v>1260</v>
      </c>
      <c r="B350" s="90"/>
      <c r="C350" s="89"/>
      <c r="D350" s="91" t="s">
        <v>245</v>
      </c>
      <c r="E350" s="89" t="s">
        <v>264</v>
      </c>
      <c r="F350" s="89" t="s">
        <v>1261</v>
      </c>
      <c r="G350" s="89" t="s">
        <v>298</v>
      </c>
      <c r="H350" s="92">
        <v>3</v>
      </c>
      <c r="I350" s="89"/>
      <c r="J350" s="93" t="s">
        <v>245</v>
      </c>
      <c r="K350" s="89" t="s">
        <v>267</v>
      </c>
      <c r="L350" s="94"/>
      <c r="M350" s="90" t="s">
        <v>268</v>
      </c>
    </row>
    <row r="351" spans="1:13" x14ac:dyDescent="0.3">
      <c r="A351" s="90" t="s">
        <v>1263</v>
      </c>
      <c r="B351" s="90" t="s">
        <v>1264</v>
      </c>
      <c r="C351" s="89" t="s">
        <v>1262</v>
      </c>
      <c r="D351" s="91" t="s">
        <v>245</v>
      </c>
      <c r="E351" s="89" t="s">
        <v>272</v>
      </c>
      <c r="F351" s="89" t="s">
        <v>1265</v>
      </c>
      <c r="G351" s="89" t="s">
        <v>274</v>
      </c>
      <c r="H351" s="92">
        <v>2</v>
      </c>
      <c r="I351" s="89"/>
      <c r="J351" s="93" t="s">
        <v>245</v>
      </c>
      <c r="K351" s="89" t="s">
        <v>249</v>
      </c>
      <c r="L351" s="94"/>
      <c r="M351" s="90" t="s">
        <v>246</v>
      </c>
    </row>
    <row r="352" spans="1:13" x14ac:dyDescent="0.3">
      <c r="A352" s="90" t="s">
        <v>1266</v>
      </c>
      <c r="B352" s="90"/>
      <c r="C352" s="89"/>
      <c r="D352" s="91" t="s">
        <v>245</v>
      </c>
      <c r="E352" s="89" t="s">
        <v>246</v>
      </c>
      <c r="F352" s="89" t="s">
        <v>1267</v>
      </c>
      <c r="G352" s="89" t="s">
        <v>248</v>
      </c>
      <c r="H352" s="92">
        <v>2</v>
      </c>
      <c r="I352" s="89"/>
      <c r="J352" s="93" t="s">
        <v>245</v>
      </c>
      <c r="K352" s="89" t="s">
        <v>249</v>
      </c>
      <c r="L352" s="94"/>
      <c r="M352" s="90" t="s">
        <v>246</v>
      </c>
    </row>
    <row r="353" spans="1:13" x14ac:dyDescent="0.3">
      <c r="A353" s="90" t="s">
        <v>1268</v>
      </c>
      <c r="B353" s="90"/>
      <c r="C353" s="89"/>
      <c r="D353" s="91" t="s">
        <v>245</v>
      </c>
      <c r="E353" s="89" t="s">
        <v>246</v>
      </c>
      <c r="F353" s="89" t="s">
        <v>1269</v>
      </c>
      <c r="G353" s="89" t="s">
        <v>248</v>
      </c>
      <c r="H353" s="92">
        <v>2</v>
      </c>
      <c r="I353" s="89"/>
      <c r="J353" s="93" t="s">
        <v>245</v>
      </c>
      <c r="K353" s="89" t="s">
        <v>249</v>
      </c>
      <c r="L353" s="94"/>
      <c r="M353" s="90" t="s">
        <v>246</v>
      </c>
    </row>
    <row r="354" spans="1:13" x14ac:dyDescent="0.3">
      <c r="A354" s="90" t="s">
        <v>1270</v>
      </c>
      <c r="B354" s="90"/>
      <c r="C354" s="89"/>
      <c r="D354" s="91" t="s">
        <v>245</v>
      </c>
      <c r="E354" s="89" t="s">
        <v>246</v>
      </c>
      <c r="F354" s="89" t="s">
        <v>1271</v>
      </c>
      <c r="G354" s="89" t="s">
        <v>248</v>
      </c>
      <c r="H354" s="92">
        <v>2</v>
      </c>
      <c r="I354" s="89"/>
      <c r="J354" s="93" t="s">
        <v>245</v>
      </c>
      <c r="K354" s="89" t="s">
        <v>249</v>
      </c>
      <c r="L354" s="94"/>
      <c r="M354" s="90" t="s">
        <v>246</v>
      </c>
    </row>
    <row r="355" spans="1:13" x14ac:dyDescent="0.3">
      <c r="A355" s="90" t="s">
        <v>1273</v>
      </c>
      <c r="B355" s="90"/>
      <c r="C355" s="89" t="s">
        <v>1272</v>
      </c>
      <c r="D355" s="91" t="s">
        <v>245</v>
      </c>
      <c r="E355" s="89" t="s">
        <v>272</v>
      </c>
      <c r="F355" s="89" t="s">
        <v>1274</v>
      </c>
      <c r="G355" s="89" t="s">
        <v>274</v>
      </c>
      <c r="H355" s="92">
        <v>2</v>
      </c>
      <c r="I355" s="89"/>
      <c r="J355" s="93" t="s">
        <v>245</v>
      </c>
      <c r="K355" s="89" t="s">
        <v>249</v>
      </c>
      <c r="L355" s="94"/>
      <c r="M355" s="90" t="s">
        <v>246</v>
      </c>
    </row>
    <row r="356" spans="1:13" x14ac:dyDescent="0.3">
      <c r="A356" s="90" t="s">
        <v>1276</v>
      </c>
      <c r="B356" s="90"/>
      <c r="C356" s="89" t="s">
        <v>1275</v>
      </c>
      <c r="D356" s="91" t="s">
        <v>245</v>
      </c>
      <c r="E356" s="89" t="s">
        <v>272</v>
      </c>
      <c r="F356" s="89" t="s">
        <v>1277</v>
      </c>
      <c r="G356" s="89" t="s">
        <v>274</v>
      </c>
      <c r="H356" s="92">
        <v>2</v>
      </c>
      <c r="I356" s="89"/>
      <c r="J356" s="93" t="s">
        <v>245</v>
      </c>
      <c r="K356" s="89" t="s">
        <v>249</v>
      </c>
      <c r="L356" s="94"/>
      <c r="M356" s="90" t="s">
        <v>246</v>
      </c>
    </row>
    <row r="357" spans="1:13" x14ac:dyDescent="0.3">
      <c r="A357" s="90" t="s">
        <v>1278</v>
      </c>
      <c r="B357" s="90" t="s">
        <v>1279</v>
      </c>
      <c r="C357" s="89" t="s">
        <v>1275</v>
      </c>
      <c r="D357" s="91" t="s">
        <v>245</v>
      </c>
      <c r="E357" s="89" t="s">
        <v>272</v>
      </c>
      <c r="F357" s="89" t="s">
        <v>1280</v>
      </c>
      <c r="G357" s="89" t="s">
        <v>274</v>
      </c>
      <c r="H357" s="92">
        <v>2</v>
      </c>
      <c r="I357" s="89"/>
      <c r="J357" s="93" t="s">
        <v>245</v>
      </c>
      <c r="K357" s="89" t="s">
        <v>249</v>
      </c>
      <c r="L357" s="94">
        <v>44104</v>
      </c>
      <c r="M357" s="90" t="s">
        <v>246</v>
      </c>
    </row>
    <row r="358" spans="1:13" x14ac:dyDescent="0.3">
      <c r="A358" s="90" t="s">
        <v>1281</v>
      </c>
      <c r="B358" s="90"/>
      <c r="C358" s="89"/>
      <c r="D358" s="91" t="s">
        <v>245</v>
      </c>
      <c r="E358" s="89" t="s">
        <v>272</v>
      </c>
      <c r="F358" s="89" t="s">
        <v>1282</v>
      </c>
      <c r="G358" s="89" t="s">
        <v>274</v>
      </c>
      <c r="H358" s="92">
        <v>2</v>
      </c>
      <c r="I358" s="89"/>
      <c r="J358" s="93" t="s">
        <v>245</v>
      </c>
      <c r="K358" s="89" t="s">
        <v>249</v>
      </c>
      <c r="L358" s="94"/>
      <c r="M358" s="90" t="s">
        <v>246</v>
      </c>
    </row>
    <row r="359" spans="1:13" x14ac:dyDescent="0.3">
      <c r="A359" s="90" t="s">
        <v>1284</v>
      </c>
      <c r="B359" s="90"/>
      <c r="C359" s="89" t="s">
        <v>1283</v>
      </c>
      <c r="D359" s="91" t="s">
        <v>245</v>
      </c>
      <c r="E359" s="89" t="s">
        <v>272</v>
      </c>
      <c r="F359" s="89" t="s">
        <v>1285</v>
      </c>
      <c r="G359" s="89" t="s">
        <v>220</v>
      </c>
      <c r="H359" s="92">
        <v>1</v>
      </c>
      <c r="I359" s="89"/>
      <c r="J359" s="93" t="s">
        <v>245</v>
      </c>
      <c r="K359" s="89" t="s">
        <v>249</v>
      </c>
      <c r="L359" s="94"/>
      <c r="M359" s="90" t="s">
        <v>246</v>
      </c>
    </row>
    <row r="360" spans="1:13" x14ac:dyDescent="0.3">
      <c r="A360" s="90" t="s">
        <v>1287</v>
      </c>
      <c r="B360" s="90"/>
      <c r="C360" s="89" t="s">
        <v>1286</v>
      </c>
      <c r="D360" s="91" t="s">
        <v>245</v>
      </c>
      <c r="E360" s="89" t="s">
        <v>68</v>
      </c>
      <c r="F360" s="89" t="s">
        <v>1288</v>
      </c>
      <c r="G360" s="89" t="s">
        <v>489</v>
      </c>
      <c r="H360" s="92">
        <v>28</v>
      </c>
      <c r="I360" s="89" t="s">
        <v>490</v>
      </c>
      <c r="J360" s="93" t="s">
        <v>245</v>
      </c>
      <c r="K360" s="89" t="s">
        <v>249</v>
      </c>
      <c r="L360" s="94"/>
      <c r="M360" s="90" t="s">
        <v>246</v>
      </c>
    </row>
    <row r="361" spans="1:13" x14ac:dyDescent="0.3">
      <c r="A361" s="90" t="s">
        <v>1289</v>
      </c>
      <c r="B361" s="90"/>
      <c r="C361" s="89"/>
      <c r="D361" s="91">
        <v>20</v>
      </c>
      <c r="E361" s="89" t="s">
        <v>294</v>
      </c>
      <c r="F361" s="89" t="s">
        <v>1290</v>
      </c>
      <c r="G361" s="89" t="s">
        <v>289</v>
      </c>
      <c r="H361" s="92">
        <v>3</v>
      </c>
      <c r="I361" s="89"/>
      <c r="J361" s="93" t="s">
        <v>245</v>
      </c>
      <c r="K361" s="89" t="s">
        <v>267</v>
      </c>
      <c r="L361" s="94"/>
      <c r="M361" s="90" t="s">
        <v>268</v>
      </c>
    </row>
    <row r="362" spans="1:13" x14ac:dyDescent="0.3">
      <c r="A362" s="90" t="s">
        <v>1291</v>
      </c>
      <c r="B362" s="90"/>
      <c r="C362" s="89"/>
      <c r="D362" s="91">
        <v>20</v>
      </c>
      <c r="E362" s="89" t="s">
        <v>294</v>
      </c>
      <c r="F362" s="89" t="s">
        <v>1292</v>
      </c>
      <c r="G362" s="89" t="s">
        <v>289</v>
      </c>
      <c r="H362" s="92">
        <v>3</v>
      </c>
      <c r="I362" s="89"/>
      <c r="J362" s="93" t="s">
        <v>245</v>
      </c>
      <c r="K362" s="89" t="s">
        <v>1293</v>
      </c>
      <c r="L362" s="94"/>
      <c r="M362" s="90" t="s">
        <v>268</v>
      </c>
    </row>
    <row r="363" spans="1:13" x14ac:dyDescent="0.3">
      <c r="A363" s="90" t="s">
        <v>1295</v>
      </c>
      <c r="B363" s="90"/>
      <c r="C363" s="89" t="s">
        <v>1294</v>
      </c>
      <c r="D363" s="91" t="s">
        <v>245</v>
      </c>
      <c r="E363" s="89" t="s">
        <v>246</v>
      </c>
      <c r="F363" s="89" t="s">
        <v>1296</v>
      </c>
      <c r="G363" s="89" t="s">
        <v>248</v>
      </c>
      <c r="H363" s="92">
        <v>2</v>
      </c>
      <c r="I363" s="89"/>
      <c r="J363" s="93" t="s">
        <v>245</v>
      </c>
      <c r="K363" s="89" t="s">
        <v>249</v>
      </c>
      <c r="L363" s="94"/>
      <c r="M363" s="90" t="s">
        <v>246</v>
      </c>
    </row>
    <row r="364" spans="1:13" x14ac:dyDescent="0.3">
      <c r="A364" s="90" t="s">
        <v>1297</v>
      </c>
      <c r="B364" s="90" t="s">
        <v>1298</v>
      </c>
      <c r="C364" s="89" t="s">
        <v>1294</v>
      </c>
      <c r="D364" s="91" t="s">
        <v>245</v>
      </c>
      <c r="E364" s="89" t="s">
        <v>246</v>
      </c>
      <c r="F364" s="89" t="s">
        <v>1299</v>
      </c>
      <c r="G364" s="89" t="s">
        <v>248</v>
      </c>
      <c r="H364" s="92">
        <v>2</v>
      </c>
      <c r="I364" s="89"/>
      <c r="J364" s="93" t="s">
        <v>245</v>
      </c>
      <c r="K364" s="89" t="s">
        <v>249</v>
      </c>
      <c r="L364" s="94">
        <v>44104</v>
      </c>
      <c r="M364" s="90" t="s">
        <v>246</v>
      </c>
    </row>
    <row r="365" spans="1:13" x14ac:dyDescent="0.3">
      <c r="A365" s="90" t="s">
        <v>1301</v>
      </c>
      <c r="B365" s="90"/>
      <c r="C365" s="89" t="s">
        <v>1300</v>
      </c>
      <c r="D365" s="91" t="s">
        <v>245</v>
      </c>
      <c r="E365" s="89" t="s">
        <v>272</v>
      </c>
      <c r="F365" s="89" t="s">
        <v>1302</v>
      </c>
      <c r="G365" s="89" t="s">
        <v>274</v>
      </c>
      <c r="H365" s="92">
        <v>2</v>
      </c>
      <c r="I365" s="89"/>
      <c r="J365" s="93" t="s">
        <v>245</v>
      </c>
      <c r="K365" s="89" t="s">
        <v>249</v>
      </c>
      <c r="L365" s="94"/>
      <c r="M365" s="90" t="s">
        <v>246</v>
      </c>
    </row>
    <row r="366" spans="1:13" x14ac:dyDescent="0.3">
      <c r="A366" s="90" t="s">
        <v>1303</v>
      </c>
      <c r="B366" s="90" t="s">
        <v>1303</v>
      </c>
      <c r="C366" s="89" t="s">
        <v>1300</v>
      </c>
      <c r="D366" s="91" t="s">
        <v>245</v>
      </c>
      <c r="E366" s="89" t="s">
        <v>272</v>
      </c>
      <c r="F366" s="89" t="s">
        <v>1304</v>
      </c>
      <c r="G366" s="89" t="s">
        <v>274</v>
      </c>
      <c r="H366" s="92">
        <v>2</v>
      </c>
      <c r="I366" s="89"/>
      <c r="J366" s="93" t="s">
        <v>245</v>
      </c>
      <c r="K366" s="89" t="s">
        <v>249</v>
      </c>
      <c r="L366" s="94">
        <v>44104</v>
      </c>
      <c r="M366" s="90" t="s">
        <v>246</v>
      </c>
    </row>
    <row r="367" spans="1:13" x14ac:dyDescent="0.3">
      <c r="A367" s="90" t="s">
        <v>1306</v>
      </c>
      <c r="B367" s="90"/>
      <c r="C367" s="89" t="s">
        <v>1305</v>
      </c>
      <c r="D367" s="91" t="s">
        <v>245</v>
      </c>
      <c r="E367" s="89" t="s">
        <v>272</v>
      </c>
      <c r="F367" s="89" t="s">
        <v>1307</v>
      </c>
      <c r="G367" s="89" t="s">
        <v>220</v>
      </c>
      <c r="H367" s="92">
        <v>1</v>
      </c>
      <c r="I367" s="89"/>
      <c r="J367" s="93" t="s">
        <v>245</v>
      </c>
      <c r="K367" s="89" t="s">
        <v>249</v>
      </c>
      <c r="L367" s="94">
        <v>44104</v>
      </c>
      <c r="M367" s="90" t="s">
        <v>246</v>
      </c>
    </row>
    <row r="368" spans="1:13" x14ac:dyDescent="0.3">
      <c r="A368" s="90" t="s">
        <v>127</v>
      </c>
      <c r="B368" s="90"/>
      <c r="C368" s="89"/>
      <c r="D368" s="91" t="s">
        <v>245</v>
      </c>
      <c r="E368" s="89" t="s">
        <v>272</v>
      </c>
      <c r="F368" s="89" t="s">
        <v>1308</v>
      </c>
      <c r="G368" s="89" t="s">
        <v>220</v>
      </c>
      <c r="H368" s="92">
        <v>1</v>
      </c>
      <c r="I368" s="89"/>
      <c r="J368" s="93" t="s">
        <v>245</v>
      </c>
      <c r="K368" s="89" t="s">
        <v>249</v>
      </c>
      <c r="L368" s="94"/>
      <c r="M368" s="90" t="s">
        <v>246</v>
      </c>
    </row>
    <row r="369" spans="1:13" x14ac:dyDescent="0.3">
      <c r="A369" s="90" t="s">
        <v>1309</v>
      </c>
      <c r="B369" s="90"/>
      <c r="C369" s="89"/>
      <c r="D369" s="91">
        <v>25</v>
      </c>
      <c r="E369" s="89" t="s">
        <v>294</v>
      </c>
      <c r="F369" s="89" t="s">
        <v>1310</v>
      </c>
      <c r="G369" s="89" t="s">
        <v>70</v>
      </c>
      <c r="H369" s="92">
        <v>3</v>
      </c>
      <c r="I369" s="89"/>
      <c r="J369" s="93" t="s">
        <v>245</v>
      </c>
      <c r="K369" s="89" t="s">
        <v>267</v>
      </c>
      <c r="L369" s="94"/>
      <c r="M369" s="90" t="s">
        <v>268</v>
      </c>
    </row>
    <row r="370" spans="1:13" x14ac:dyDescent="0.3">
      <c r="A370" s="90" t="s">
        <v>1311</v>
      </c>
      <c r="B370" s="90"/>
      <c r="C370" s="89"/>
      <c r="D370" s="91" t="s">
        <v>245</v>
      </c>
      <c r="E370" s="89" t="s">
        <v>264</v>
      </c>
      <c r="F370" s="89" t="s">
        <v>1312</v>
      </c>
      <c r="G370" s="89" t="s">
        <v>298</v>
      </c>
      <c r="H370" s="92">
        <v>3</v>
      </c>
      <c r="I370" s="89"/>
      <c r="J370" s="93" t="s">
        <v>245</v>
      </c>
      <c r="K370" s="89" t="s">
        <v>267</v>
      </c>
      <c r="L370" s="94"/>
      <c r="M370" s="90" t="s">
        <v>268</v>
      </c>
    </row>
    <row r="371" spans="1:13" x14ac:dyDescent="0.3">
      <c r="A371" s="90" t="s">
        <v>1313</v>
      </c>
      <c r="B371" s="90"/>
      <c r="C371" s="89" t="s">
        <v>549</v>
      </c>
      <c r="D371" s="91">
        <v>25</v>
      </c>
      <c r="E371" s="89" t="s">
        <v>264</v>
      </c>
      <c r="F371" s="89" t="s">
        <v>1314</v>
      </c>
      <c r="G371" s="89" t="s">
        <v>289</v>
      </c>
      <c r="H371" s="92">
        <v>3</v>
      </c>
      <c r="I371" s="89"/>
      <c r="J371" s="93" t="s">
        <v>245</v>
      </c>
      <c r="K371" s="89" t="s">
        <v>267</v>
      </c>
      <c r="L371" s="94"/>
      <c r="M371" s="90" t="s">
        <v>268</v>
      </c>
    </row>
    <row r="372" spans="1:13" x14ac:dyDescent="0.3">
      <c r="A372" s="90" t="s">
        <v>1315</v>
      </c>
      <c r="B372" s="90"/>
      <c r="C372" s="89"/>
      <c r="D372" s="91">
        <v>25</v>
      </c>
      <c r="E372" s="89" t="s">
        <v>264</v>
      </c>
      <c r="F372" s="89" t="s">
        <v>1316</v>
      </c>
      <c r="G372" s="89" t="s">
        <v>289</v>
      </c>
      <c r="H372" s="92">
        <v>3</v>
      </c>
      <c r="I372" s="89"/>
      <c r="J372" s="93" t="s">
        <v>245</v>
      </c>
      <c r="K372" s="89" t="s">
        <v>267</v>
      </c>
      <c r="L372" s="94"/>
      <c r="M372" s="90" t="s">
        <v>268</v>
      </c>
    </row>
    <row r="373" spans="1:13" x14ac:dyDescent="0.3">
      <c r="A373" s="90" t="s">
        <v>1318</v>
      </c>
      <c r="B373" s="90" t="s">
        <v>1319</v>
      </c>
      <c r="C373" s="89" t="s">
        <v>1317</v>
      </c>
      <c r="D373" s="91">
        <v>25</v>
      </c>
      <c r="E373" s="89" t="s">
        <v>264</v>
      </c>
      <c r="F373" s="89" t="s">
        <v>1320</v>
      </c>
      <c r="G373" s="89" t="s">
        <v>298</v>
      </c>
      <c r="H373" s="92">
        <v>3</v>
      </c>
      <c r="I373" s="89"/>
      <c r="J373" s="93" t="s">
        <v>245</v>
      </c>
      <c r="K373" s="89" t="s">
        <v>267</v>
      </c>
      <c r="L373" s="94"/>
      <c r="M373" s="90" t="s">
        <v>268</v>
      </c>
    </row>
    <row r="374" spans="1:13" x14ac:dyDescent="0.3">
      <c r="A374" s="90" t="s">
        <v>1322</v>
      </c>
      <c r="B374" s="90" t="s">
        <v>1323</v>
      </c>
      <c r="C374" s="89" t="s">
        <v>1321</v>
      </c>
      <c r="D374" s="91" t="s">
        <v>245</v>
      </c>
      <c r="E374" s="89" t="s">
        <v>272</v>
      </c>
      <c r="F374" s="89" t="s">
        <v>1324</v>
      </c>
      <c r="G374" s="89" t="s">
        <v>220</v>
      </c>
      <c r="H374" s="92">
        <v>1</v>
      </c>
      <c r="I374" s="89"/>
      <c r="J374" s="93" t="s">
        <v>245</v>
      </c>
      <c r="K374" s="89" t="s">
        <v>249</v>
      </c>
      <c r="L374" s="94">
        <v>44104</v>
      </c>
      <c r="M374" s="90" t="s">
        <v>246</v>
      </c>
    </row>
    <row r="375" spans="1:13" x14ac:dyDescent="0.3">
      <c r="A375" s="90" t="s">
        <v>125</v>
      </c>
      <c r="B375" s="90" t="s">
        <v>124</v>
      </c>
      <c r="C375" s="89"/>
      <c r="D375" s="91" t="s">
        <v>245</v>
      </c>
      <c r="E375" s="89" t="s">
        <v>272</v>
      </c>
      <c r="F375" s="89" t="s">
        <v>1325</v>
      </c>
      <c r="G375" s="89" t="s">
        <v>274</v>
      </c>
      <c r="H375" s="92">
        <v>2</v>
      </c>
      <c r="I375" s="89"/>
      <c r="J375" s="93" t="s">
        <v>245</v>
      </c>
      <c r="K375" s="89" t="s">
        <v>249</v>
      </c>
      <c r="L375" s="94"/>
      <c r="M375" s="90" t="s">
        <v>246</v>
      </c>
    </row>
    <row r="376" spans="1:13" x14ac:dyDescent="0.3">
      <c r="A376" s="90" t="s">
        <v>1327</v>
      </c>
      <c r="B376" s="90"/>
      <c r="C376" s="89" t="s">
        <v>1326</v>
      </c>
      <c r="D376" s="91" t="s">
        <v>245</v>
      </c>
      <c r="E376" s="89" t="s">
        <v>1328</v>
      </c>
      <c r="F376" s="89" t="s">
        <v>1329</v>
      </c>
      <c r="G376" s="89" t="s">
        <v>1173</v>
      </c>
      <c r="H376" s="92">
        <v>10</v>
      </c>
      <c r="I376" s="89" t="s">
        <v>490</v>
      </c>
      <c r="J376" s="93" t="s">
        <v>245</v>
      </c>
      <c r="K376" s="89" t="s">
        <v>249</v>
      </c>
      <c r="L376" s="94"/>
      <c r="M376" s="90" t="s">
        <v>246</v>
      </c>
    </row>
    <row r="377" spans="1:13" x14ac:dyDescent="0.3">
      <c r="A377" s="90" t="s">
        <v>1331</v>
      </c>
      <c r="B377" s="90" t="s">
        <v>1332</v>
      </c>
      <c r="C377" s="89" t="s">
        <v>1330</v>
      </c>
      <c r="D377" s="91" t="s">
        <v>245</v>
      </c>
      <c r="E377" s="89" t="s">
        <v>272</v>
      </c>
      <c r="F377" s="89" t="s">
        <v>1333</v>
      </c>
      <c r="G377" s="89" t="s">
        <v>274</v>
      </c>
      <c r="H377" s="92">
        <v>2</v>
      </c>
      <c r="I377" s="89"/>
      <c r="J377" s="93" t="s">
        <v>245</v>
      </c>
      <c r="K377" s="89" t="s">
        <v>249</v>
      </c>
      <c r="L377" s="94"/>
      <c r="M377" s="90" t="s">
        <v>246</v>
      </c>
    </row>
    <row r="378" spans="1:13" x14ac:dyDescent="0.3">
      <c r="A378" s="90" t="s">
        <v>1334</v>
      </c>
      <c r="B378" s="90" t="s">
        <v>1335</v>
      </c>
      <c r="C378" s="89"/>
      <c r="D378" s="91" t="s">
        <v>245</v>
      </c>
      <c r="E378" s="89" t="s">
        <v>264</v>
      </c>
      <c r="F378" s="89" t="s">
        <v>1336</v>
      </c>
      <c r="G378" s="89" t="s">
        <v>266</v>
      </c>
      <c r="H378" s="92">
        <v>3</v>
      </c>
      <c r="I378" s="89"/>
      <c r="J378" s="93" t="s">
        <v>245</v>
      </c>
      <c r="K378" s="89" t="s">
        <v>267</v>
      </c>
      <c r="L378" s="94"/>
      <c r="M378" s="90" t="s">
        <v>268</v>
      </c>
    </row>
    <row r="379" spans="1:13" x14ac:dyDescent="0.3">
      <c r="A379" s="90" t="s">
        <v>1338</v>
      </c>
      <c r="B379" s="90"/>
      <c r="C379" s="89" t="s">
        <v>1337</v>
      </c>
      <c r="D379" s="91" t="s">
        <v>245</v>
      </c>
      <c r="E379" s="89" t="s">
        <v>272</v>
      </c>
      <c r="F379" s="89" t="s">
        <v>1339</v>
      </c>
      <c r="G379" s="89" t="s">
        <v>274</v>
      </c>
      <c r="H379" s="92">
        <v>2</v>
      </c>
      <c r="I379" s="89"/>
      <c r="J379" s="93" t="s">
        <v>245</v>
      </c>
      <c r="K379" s="89" t="s">
        <v>249</v>
      </c>
      <c r="L379" s="94"/>
      <c r="M379" s="90" t="s">
        <v>246</v>
      </c>
    </row>
    <row r="380" spans="1:13" x14ac:dyDescent="0.3">
      <c r="A380" s="90" t="s">
        <v>1341</v>
      </c>
      <c r="B380" s="90" t="s">
        <v>1342</v>
      </c>
      <c r="C380" s="89" t="s">
        <v>1340</v>
      </c>
      <c r="D380" s="91" t="s">
        <v>245</v>
      </c>
      <c r="E380" s="89" t="s">
        <v>246</v>
      </c>
      <c r="F380" s="89" t="s">
        <v>1343</v>
      </c>
      <c r="G380" s="89" t="s">
        <v>248</v>
      </c>
      <c r="H380" s="92">
        <v>2</v>
      </c>
      <c r="I380" s="89"/>
      <c r="J380" s="93" t="s">
        <v>245</v>
      </c>
      <c r="K380" s="89" t="s">
        <v>249</v>
      </c>
      <c r="L380" s="94"/>
      <c r="M380" s="90" t="s">
        <v>246</v>
      </c>
    </row>
    <row r="381" spans="1:13" x14ac:dyDescent="0.3">
      <c r="A381" s="90" t="s">
        <v>1341</v>
      </c>
      <c r="B381" s="90" t="s">
        <v>1342</v>
      </c>
      <c r="C381" s="89"/>
      <c r="D381" s="91" t="s">
        <v>245</v>
      </c>
      <c r="E381" s="89" t="s">
        <v>246</v>
      </c>
      <c r="F381" s="89" t="s">
        <v>1344</v>
      </c>
      <c r="G381" s="89" t="s">
        <v>248</v>
      </c>
      <c r="H381" s="92">
        <v>2</v>
      </c>
      <c r="I381" s="89"/>
      <c r="J381" s="93" t="s">
        <v>245</v>
      </c>
      <c r="K381" s="89" t="s">
        <v>249</v>
      </c>
      <c r="L381" s="94"/>
      <c r="M381" s="90" t="s">
        <v>246</v>
      </c>
    </row>
    <row r="382" spans="1:13" x14ac:dyDescent="0.3">
      <c r="A382" s="90" t="s">
        <v>1346</v>
      </c>
      <c r="B382" s="90" t="s">
        <v>1347</v>
      </c>
      <c r="C382" s="89" t="s">
        <v>1345</v>
      </c>
      <c r="D382" s="91" t="s">
        <v>245</v>
      </c>
      <c r="E382" s="89" t="s">
        <v>272</v>
      </c>
      <c r="F382" s="89" t="s">
        <v>1348</v>
      </c>
      <c r="G382" s="89" t="s">
        <v>274</v>
      </c>
      <c r="H382" s="92">
        <v>2</v>
      </c>
      <c r="I382" s="89"/>
      <c r="J382" s="93" t="s">
        <v>245</v>
      </c>
      <c r="K382" s="89" t="s">
        <v>249</v>
      </c>
      <c r="L382" s="94">
        <v>44104</v>
      </c>
      <c r="M382" s="90" t="s">
        <v>246</v>
      </c>
    </row>
    <row r="383" spans="1:13" x14ac:dyDescent="0.3">
      <c r="A383" s="90" t="s">
        <v>138</v>
      </c>
      <c r="B383" s="90" t="s">
        <v>137</v>
      </c>
      <c r="C383" s="89"/>
      <c r="D383" s="91" t="s">
        <v>245</v>
      </c>
      <c r="E383" s="89" t="s">
        <v>272</v>
      </c>
      <c r="F383" s="89" t="s">
        <v>1349</v>
      </c>
      <c r="G383" s="89" t="s">
        <v>274</v>
      </c>
      <c r="H383" s="92">
        <v>2</v>
      </c>
      <c r="I383" s="89"/>
      <c r="J383" s="93" t="s">
        <v>245</v>
      </c>
      <c r="K383" s="89" t="s">
        <v>249</v>
      </c>
      <c r="L383" s="94"/>
      <c r="M383" s="90" t="s">
        <v>246</v>
      </c>
    </row>
    <row r="384" spans="1:13" x14ac:dyDescent="0.3">
      <c r="A384" s="90" t="s">
        <v>1350</v>
      </c>
      <c r="B384" s="90" t="s">
        <v>1351</v>
      </c>
      <c r="C384" s="89"/>
      <c r="D384" s="91" t="s">
        <v>245</v>
      </c>
      <c r="E384" s="89" t="s">
        <v>272</v>
      </c>
      <c r="F384" s="89" t="s">
        <v>1352</v>
      </c>
      <c r="G384" s="89" t="s">
        <v>274</v>
      </c>
      <c r="H384" s="92">
        <v>2</v>
      </c>
      <c r="I384" s="89"/>
      <c r="J384" s="93" t="s">
        <v>245</v>
      </c>
      <c r="K384" s="89" t="s">
        <v>249</v>
      </c>
      <c r="L384" s="94"/>
      <c r="M384" s="90" t="s">
        <v>246</v>
      </c>
    </row>
    <row r="385" spans="1:13" x14ac:dyDescent="0.3">
      <c r="A385" s="90" t="s">
        <v>1353</v>
      </c>
      <c r="B385" s="90" t="s">
        <v>1354</v>
      </c>
      <c r="C385" s="89"/>
      <c r="D385" s="91" t="s">
        <v>245</v>
      </c>
      <c r="E385" s="89" t="s">
        <v>272</v>
      </c>
      <c r="F385" s="89" t="s">
        <v>1355</v>
      </c>
      <c r="G385" s="89" t="s">
        <v>274</v>
      </c>
      <c r="H385" s="92">
        <v>2</v>
      </c>
      <c r="I385" s="89"/>
      <c r="J385" s="93" t="s">
        <v>245</v>
      </c>
      <c r="K385" s="89" t="s">
        <v>249</v>
      </c>
      <c r="L385" s="94"/>
      <c r="M385" s="90" t="s">
        <v>246</v>
      </c>
    </row>
    <row r="386" spans="1:13" x14ac:dyDescent="0.3">
      <c r="A386" s="90" t="s">
        <v>1356</v>
      </c>
      <c r="B386" s="90" t="s">
        <v>1357</v>
      </c>
      <c r="C386" s="89"/>
      <c r="D386" s="91" t="s">
        <v>245</v>
      </c>
      <c r="E386" s="89" t="s">
        <v>272</v>
      </c>
      <c r="F386" s="89" t="s">
        <v>1358</v>
      </c>
      <c r="G386" s="89" t="s">
        <v>274</v>
      </c>
      <c r="H386" s="92">
        <v>2</v>
      </c>
      <c r="I386" s="89"/>
      <c r="J386" s="93" t="s">
        <v>245</v>
      </c>
      <c r="K386" s="89" t="s">
        <v>249</v>
      </c>
      <c r="L386" s="94"/>
      <c r="M386" s="90" t="s">
        <v>246</v>
      </c>
    </row>
    <row r="387" spans="1:13" x14ac:dyDescent="0.3">
      <c r="A387" s="90" t="s">
        <v>1360</v>
      </c>
      <c r="B387" s="90" t="s">
        <v>1361</v>
      </c>
      <c r="C387" s="89" t="s">
        <v>1359</v>
      </c>
      <c r="D387" s="91" t="s">
        <v>245</v>
      </c>
      <c r="E387" s="89" t="s">
        <v>272</v>
      </c>
      <c r="F387" s="89" t="s">
        <v>1362</v>
      </c>
      <c r="G387" s="89" t="s">
        <v>274</v>
      </c>
      <c r="H387" s="92">
        <v>2</v>
      </c>
      <c r="I387" s="89"/>
      <c r="J387" s="93" t="s">
        <v>245</v>
      </c>
      <c r="K387" s="89" t="s">
        <v>249</v>
      </c>
      <c r="L387" s="94"/>
      <c r="M387" s="90" t="s">
        <v>246</v>
      </c>
    </row>
    <row r="388" spans="1:13" x14ac:dyDescent="0.3">
      <c r="A388" s="90" t="s">
        <v>1363</v>
      </c>
      <c r="B388" s="90" t="s">
        <v>1364</v>
      </c>
      <c r="C388" s="89"/>
      <c r="D388" s="91" t="s">
        <v>245</v>
      </c>
      <c r="E388" s="89" t="s">
        <v>272</v>
      </c>
      <c r="F388" s="89" t="s">
        <v>1365</v>
      </c>
      <c r="G388" s="89" t="s">
        <v>274</v>
      </c>
      <c r="H388" s="92">
        <v>2</v>
      </c>
      <c r="I388" s="89"/>
      <c r="J388" s="93" t="s">
        <v>245</v>
      </c>
      <c r="K388" s="89" t="s">
        <v>249</v>
      </c>
      <c r="L388" s="94"/>
      <c r="M388" s="90" t="s">
        <v>246</v>
      </c>
    </row>
    <row r="389" spans="1:13" x14ac:dyDescent="0.3">
      <c r="A389" s="90" t="s">
        <v>1366</v>
      </c>
      <c r="B389" s="90"/>
      <c r="C389" s="89"/>
      <c r="D389" s="91">
        <v>25</v>
      </c>
      <c r="E389" s="89" t="s">
        <v>264</v>
      </c>
      <c r="F389" s="89" t="s">
        <v>1367</v>
      </c>
      <c r="G389" s="89" t="s">
        <v>289</v>
      </c>
      <c r="H389" s="92">
        <v>3</v>
      </c>
      <c r="I389" s="89"/>
      <c r="J389" s="93" t="s">
        <v>245</v>
      </c>
      <c r="K389" s="89" t="s">
        <v>267</v>
      </c>
      <c r="L389" s="94"/>
      <c r="M389" s="90" t="s">
        <v>268</v>
      </c>
    </row>
    <row r="390" spans="1:13" x14ac:dyDescent="0.3">
      <c r="A390" s="90" t="s">
        <v>1368</v>
      </c>
      <c r="B390" s="90"/>
      <c r="C390" s="89"/>
      <c r="D390" s="91" t="s">
        <v>245</v>
      </c>
      <c r="E390" s="89" t="s">
        <v>264</v>
      </c>
      <c r="F390" s="89" t="s">
        <v>1369</v>
      </c>
      <c r="G390" s="89" t="s">
        <v>298</v>
      </c>
      <c r="H390" s="92">
        <v>3</v>
      </c>
      <c r="I390" s="89"/>
      <c r="J390" s="93" t="s">
        <v>245</v>
      </c>
      <c r="K390" s="89" t="s">
        <v>267</v>
      </c>
      <c r="L390" s="94"/>
      <c r="M390" s="90" t="s">
        <v>268</v>
      </c>
    </row>
    <row r="391" spans="1:13" x14ac:dyDescent="0.3">
      <c r="A391" s="90" t="s">
        <v>1370</v>
      </c>
      <c r="B391" s="90"/>
      <c r="C391" s="89"/>
      <c r="D391" s="91">
        <v>20</v>
      </c>
      <c r="E391" s="89" t="s">
        <v>294</v>
      </c>
      <c r="F391" s="89" t="s">
        <v>1371</v>
      </c>
      <c r="G391" s="89" t="s">
        <v>289</v>
      </c>
      <c r="H391" s="92">
        <v>3</v>
      </c>
      <c r="I391" s="89"/>
      <c r="J391" s="93" t="s">
        <v>245</v>
      </c>
      <c r="K391" s="89" t="s">
        <v>267</v>
      </c>
      <c r="L391" s="94"/>
      <c r="M391" s="90" t="s">
        <v>268</v>
      </c>
    </row>
    <row r="392" spans="1:13" x14ac:dyDescent="0.3">
      <c r="A392" s="90" t="s">
        <v>1372</v>
      </c>
      <c r="B392" s="90"/>
      <c r="C392" s="89"/>
      <c r="D392" s="91" t="s">
        <v>245</v>
      </c>
      <c r="E392" s="89" t="s">
        <v>264</v>
      </c>
      <c r="F392" s="89" t="s">
        <v>1373</v>
      </c>
      <c r="G392" s="89" t="s">
        <v>298</v>
      </c>
      <c r="H392" s="92">
        <v>3</v>
      </c>
      <c r="I392" s="89"/>
      <c r="J392" s="93" t="s">
        <v>245</v>
      </c>
      <c r="K392" s="89" t="s">
        <v>267</v>
      </c>
      <c r="L392" s="94"/>
      <c r="M392" s="90" t="s">
        <v>268</v>
      </c>
    </row>
    <row r="393" spans="1:13" x14ac:dyDescent="0.3">
      <c r="A393" s="90" t="s">
        <v>1375</v>
      </c>
      <c r="B393" s="90"/>
      <c r="C393" s="89" t="s">
        <v>1374</v>
      </c>
      <c r="D393" s="91" t="s">
        <v>245</v>
      </c>
      <c r="E393" s="89" t="s">
        <v>272</v>
      </c>
      <c r="F393" s="89" t="s">
        <v>1376</v>
      </c>
      <c r="G393" s="89" t="s">
        <v>220</v>
      </c>
      <c r="H393" s="92">
        <v>1</v>
      </c>
      <c r="I393" s="89"/>
      <c r="J393" s="93" t="s">
        <v>245</v>
      </c>
      <c r="K393" s="89" t="s">
        <v>249</v>
      </c>
      <c r="L393" s="94">
        <v>44104</v>
      </c>
      <c r="M393" s="90" t="s">
        <v>246</v>
      </c>
    </row>
    <row r="394" spans="1:13" x14ac:dyDescent="0.3">
      <c r="A394" s="90" t="s">
        <v>122</v>
      </c>
      <c r="B394" s="90"/>
      <c r="C394" s="89"/>
      <c r="D394" s="91" t="s">
        <v>245</v>
      </c>
      <c r="E394" s="89" t="s">
        <v>272</v>
      </c>
      <c r="F394" s="89" t="s">
        <v>1377</v>
      </c>
      <c r="G394" s="89" t="s">
        <v>274</v>
      </c>
      <c r="H394" s="92">
        <v>2</v>
      </c>
      <c r="I394" s="89"/>
      <c r="J394" s="93" t="s">
        <v>245</v>
      </c>
      <c r="K394" s="89" t="s">
        <v>249</v>
      </c>
      <c r="L394" s="94"/>
      <c r="M394" s="90" t="s">
        <v>246</v>
      </c>
    </row>
    <row r="395" spans="1:13" x14ac:dyDescent="0.3">
      <c r="A395" s="90" t="s">
        <v>126</v>
      </c>
      <c r="B395" s="90" t="s">
        <v>205</v>
      </c>
      <c r="C395" s="89"/>
      <c r="D395" s="91" t="s">
        <v>245</v>
      </c>
      <c r="E395" s="89" t="s">
        <v>272</v>
      </c>
      <c r="F395" s="89" t="s">
        <v>1378</v>
      </c>
      <c r="G395" s="89" t="s">
        <v>274</v>
      </c>
      <c r="H395" s="92">
        <v>2</v>
      </c>
      <c r="I395" s="89"/>
      <c r="J395" s="93" t="s">
        <v>245</v>
      </c>
      <c r="K395" s="89" t="s">
        <v>249</v>
      </c>
      <c r="L395" s="94"/>
      <c r="M395" s="90" t="s">
        <v>246</v>
      </c>
    </row>
    <row r="396" spans="1:13" x14ac:dyDescent="0.3">
      <c r="A396" s="90" t="s">
        <v>1379</v>
      </c>
      <c r="B396" s="90"/>
      <c r="C396" s="89"/>
      <c r="D396" s="91" t="s">
        <v>245</v>
      </c>
      <c r="E396" s="89" t="s">
        <v>264</v>
      </c>
      <c r="F396" s="89" t="s">
        <v>1380</v>
      </c>
      <c r="G396" s="89" t="s">
        <v>298</v>
      </c>
      <c r="H396" s="92">
        <v>3</v>
      </c>
      <c r="I396" s="89"/>
      <c r="J396" s="93" t="s">
        <v>245</v>
      </c>
      <c r="K396" s="89" t="s">
        <v>267</v>
      </c>
      <c r="L396" s="94"/>
      <c r="M396" s="90" t="s">
        <v>268</v>
      </c>
    </row>
    <row r="397" spans="1:13" x14ac:dyDescent="0.3">
      <c r="A397" s="90" t="s">
        <v>1381</v>
      </c>
      <c r="B397" s="90"/>
      <c r="C397" s="89"/>
      <c r="D397" s="91" t="s">
        <v>245</v>
      </c>
      <c r="E397" s="89" t="s">
        <v>264</v>
      </c>
      <c r="F397" s="89" t="s">
        <v>1382</v>
      </c>
      <c r="G397" s="89" t="s">
        <v>298</v>
      </c>
      <c r="H397" s="92">
        <v>3</v>
      </c>
      <c r="I397" s="89"/>
      <c r="J397" s="93" t="s">
        <v>245</v>
      </c>
      <c r="K397" s="89" t="s">
        <v>267</v>
      </c>
      <c r="L397" s="94"/>
      <c r="M397" s="90" t="s">
        <v>268</v>
      </c>
    </row>
    <row r="398" spans="1:13" x14ac:dyDescent="0.3">
      <c r="A398" s="90" t="s">
        <v>1383</v>
      </c>
      <c r="B398" s="90"/>
      <c r="C398" s="89"/>
      <c r="D398" s="91">
        <v>20</v>
      </c>
      <c r="E398" s="89" t="s">
        <v>294</v>
      </c>
      <c r="F398" s="89" t="s">
        <v>1384</v>
      </c>
      <c r="G398" s="89" t="s">
        <v>289</v>
      </c>
      <c r="H398" s="92">
        <v>3</v>
      </c>
      <c r="I398" s="89"/>
      <c r="J398" s="93" t="s">
        <v>245</v>
      </c>
      <c r="K398" s="89" t="s">
        <v>267</v>
      </c>
      <c r="L398" s="94"/>
      <c r="M398" s="90" t="s">
        <v>268</v>
      </c>
    </row>
    <row r="399" spans="1:13" x14ac:dyDescent="0.3">
      <c r="A399" s="90" t="s">
        <v>1385</v>
      </c>
      <c r="B399" s="90"/>
      <c r="C399" s="89"/>
      <c r="D399" s="91">
        <v>20</v>
      </c>
      <c r="E399" s="89" t="s">
        <v>294</v>
      </c>
      <c r="F399" s="89" t="s">
        <v>1386</v>
      </c>
      <c r="G399" s="89" t="s">
        <v>289</v>
      </c>
      <c r="H399" s="92">
        <v>3</v>
      </c>
      <c r="I399" s="89"/>
      <c r="J399" s="93" t="s">
        <v>245</v>
      </c>
      <c r="K399" s="89" t="s">
        <v>267</v>
      </c>
      <c r="L399" s="94"/>
      <c r="M399" s="90" t="s">
        <v>268</v>
      </c>
    </row>
    <row r="400" spans="1:13" x14ac:dyDescent="0.3">
      <c r="A400" s="90" t="s">
        <v>1388</v>
      </c>
      <c r="B400" s="90"/>
      <c r="C400" s="89" t="s">
        <v>1387</v>
      </c>
      <c r="D400" s="91" t="s">
        <v>245</v>
      </c>
      <c r="E400" s="89" t="s">
        <v>246</v>
      </c>
      <c r="F400" s="89" t="s">
        <v>1389</v>
      </c>
      <c r="G400" s="89" t="s">
        <v>248</v>
      </c>
      <c r="H400" s="92">
        <v>2</v>
      </c>
      <c r="I400" s="89"/>
      <c r="J400" s="93" t="s">
        <v>245</v>
      </c>
      <c r="K400" s="89" t="s">
        <v>249</v>
      </c>
      <c r="L400" s="94"/>
      <c r="M400" s="90" t="s">
        <v>246</v>
      </c>
    </row>
    <row r="401" spans="1:13" x14ac:dyDescent="0.3">
      <c r="A401" s="90" t="s">
        <v>1390</v>
      </c>
      <c r="B401" s="90"/>
      <c r="C401" s="89"/>
      <c r="D401" s="91">
        <v>20</v>
      </c>
      <c r="E401" s="89" t="s">
        <v>294</v>
      </c>
      <c r="F401" s="89" t="s">
        <v>1391</v>
      </c>
      <c r="G401" s="89" t="s">
        <v>289</v>
      </c>
      <c r="H401" s="92">
        <v>3</v>
      </c>
      <c r="I401" s="89"/>
      <c r="J401" s="93" t="s">
        <v>245</v>
      </c>
      <c r="K401" s="89" t="s">
        <v>267</v>
      </c>
      <c r="L401" s="94"/>
      <c r="M401" s="90" t="s">
        <v>268</v>
      </c>
    </row>
    <row r="402" spans="1:13" x14ac:dyDescent="0.3">
      <c r="A402" s="90" t="s">
        <v>1392</v>
      </c>
      <c r="B402" s="90"/>
      <c r="C402" s="89"/>
      <c r="D402" s="91" t="s">
        <v>245</v>
      </c>
      <c r="E402" s="89" t="s">
        <v>264</v>
      </c>
      <c r="F402" s="89" t="s">
        <v>1393</v>
      </c>
      <c r="G402" s="89" t="s">
        <v>298</v>
      </c>
      <c r="H402" s="92">
        <v>3</v>
      </c>
      <c r="I402" s="89"/>
      <c r="J402" s="93" t="s">
        <v>245</v>
      </c>
      <c r="K402" s="89" t="s">
        <v>267</v>
      </c>
      <c r="L402" s="94"/>
      <c r="M402" s="90" t="s">
        <v>268</v>
      </c>
    </row>
    <row r="403" spans="1:13" x14ac:dyDescent="0.3">
      <c r="A403" s="90" t="s">
        <v>1394</v>
      </c>
      <c r="B403" s="90"/>
      <c r="C403" s="89"/>
      <c r="D403" s="91" t="s">
        <v>245</v>
      </c>
      <c r="E403" s="89" t="s">
        <v>264</v>
      </c>
      <c r="F403" s="89" t="s">
        <v>1395</v>
      </c>
      <c r="G403" s="89" t="s">
        <v>298</v>
      </c>
      <c r="H403" s="92">
        <v>3</v>
      </c>
      <c r="I403" s="89"/>
      <c r="J403" s="93" t="s">
        <v>245</v>
      </c>
      <c r="K403" s="89" t="s">
        <v>267</v>
      </c>
      <c r="L403" s="94"/>
      <c r="M403" s="90" t="s">
        <v>268</v>
      </c>
    </row>
    <row r="404" spans="1:13" x14ac:dyDescent="0.3">
      <c r="A404" s="90" t="s">
        <v>1396</v>
      </c>
      <c r="B404" s="90"/>
      <c r="C404" s="89"/>
      <c r="D404" s="91">
        <v>20</v>
      </c>
      <c r="E404" s="89" t="s">
        <v>294</v>
      </c>
      <c r="F404" s="89" t="s">
        <v>1397</v>
      </c>
      <c r="G404" s="89" t="s">
        <v>289</v>
      </c>
      <c r="H404" s="92">
        <v>3</v>
      </c>
      <c r="I404" s="89"/>
      <c r="J404" s="93" t="s">
        <v>245</v>
      </c>
      <c r="K404" s="89" t="s">
        <v>267</v>
      </c>
      <c r="L404" s="94"/>
      <c r="M404" s="90" t="s">
        <v>268</v>
      </c>
    </row>
    <row r="405" spans="1:13" x14ac:dyDescent="0.3">
      <c r="A405" s="90" t="s">
        <v>1399</v>
      </c>
      <c r="B405" s="90"/>
      <c r="C405" s="89" t="s">
        <v>1398</v>
      </c>
      <c r="D405" s="91" t="s">
        <v>245</v>
      </c>
      <c r="E405" s="89" t="s">
        <v>246</v>
      </c>
      <c r="F405" s="89" t="s">
        <v>1400</v>
      </c>
      <c r="G405" s="89" t="s">
        <v>248</v>
      </c>
      <c r="H405" s="92">
        <v>2</v>
      </c>
      <c r="I405" s="89"/>
      <c r="J405" s="93" t="s">
        <v>245</v>
      </c>
      <c r="K405" s="89" t="s">
        <v>249</v>
      </c>
      <c r="L405" s="94">
        <v>44104</v>
      </c>
      <c r="M405" s="90" t="s">
        <v>246</v>
      </c>
    </row>
    <row r="406" spans="1:13" x14ac:dyDescent="0.3">
      <c r="A406" s="90" t="s">
        <v>1401</v>
      </c>
      <c r="B406" s="90"/>
      <c r="C406" s="89"/>
      <c r="D406" s="91">
        <v>20</v>
      </c>
      <c r="E406" s="89" t="s">
        <v>294</v>
      </c>
      <c r="F406" s="89" t="s">
        <v>1402</v>
      </c>
      <c r="G406" s="89" t="s">
        <v>289</v>
      </c>
      <c r="H406" s="92">
        <v>3</v>
      </c>
      <c r="I406" s="89"/>
      <c r="J406" s="93" t="s">
        <v>245</v>
      </c>
      <c r="K406" s="89" t="s">
        <v>267</v>
      </c>
      <c r="L406" s="94"/>
      <c r="M406" s="90" t="s">
        <v>268</v>
      </c>
    </row>
    <row r="407" spans="1:13" x14ac:dyDescent="0.3">
      <c r="A407" s="90" t="s">
        <v>1403</v>
      </c>
      <c r="B407" s="90"/>
      <c r="C407" s="89"/>
      <c r="D407" s="91">
        <v>20</v>
      </c>
      <c r="E407" s="89" t="s">
        <v>294</v>
      </c>
      <c r="F407" s="89" t="s">
        <v>1404</v>
      </c>
      <c r="G407" s="89" t="s">
        <v>289</v>
      </c>
      <c r="H407" s="92">
        <v>3</v>
      </c>
      <c r="I407" s="89"/>
      <c r="J407" s="93" t="s">
        <v>245</v>
      </c>
      <c r="K407" s="89" t="s">
        <v>267</v>
      </c>
      <c r="L407" s="94"/>
      <c r="M407" s="90" t="s">
        <v>268</v>
      </c>
    </row>
    <row r="408" spans="1:13" x14ac:dyDescent="0.3">
      <c r="A408" s="90" t="s">
        <v>1405</v>
      </c>
      <c r="B408" s="90"/>
      <c r="C408" s="89"/>
      <c r="D408" s="91" t="s">
        <v>245</v>
      </c>
      <c r="E408" s="89" t="s">
        <v>264</v>
      </c>
      <c r="F408" s="89" t="s">
        <v>1406</v>
      </c>
      <c r="G408" s="89" t="s">
        <v>289</v>
      </c>
      <c r="H408" s="92">
        <v>3</v>
      </c>
      <c r="I408" s="89"/>
      <c r="J408" s="93" t="s">
        <v>245</v>
      </c>
      <c r="K408" s="89" t="s">
        <v>267</v>
      </c>
      <c r="L408" s="94"/>
      <c r="M408" s="90" t="s">
        <v>268</v>
      </c>
    </row>
    <row r="409" spans="1:13" x14ac:dyDescent="0.3">
      <c r="A409" s="90" t="s">
        <v>1407</v>
      </c>
      <c r="B409" s="90" t="s">
        <v>1408</v>
      </c>
      <c r="C409" s="89"/>
      <c r="D409" s="91" t="s">
        <v>245</v>
      </c>
      <c r="E409" s="89" t="s">
        <v>264</v>
      </c>
      <c r="F409" s="89" t="s">
        <v>1409</v>
      </c>
      <c r="G409" s="89" t="s">
        <v>298</v>
      </c>
      <c r="H409" s="92">
        <v>3</v>
      </c>
      <c r="I409" s="89"/>
      <c r="J409" s="93" t="s">
        <v>245</v>
      </c>
      <c r="K409" s="89" t="s">
        <v>267</v>
      </c>
      <c r="L409" s="94"/>
      <c r="M409" s="90" t="s">
        <v>268</v>
      </c>
    </row>
    <row r="410" spans="1:13" x14ac:dyDescent="0.3">
      <c r="A410" s="90" t="s">
        <v>1410</v>
      </c>
      <c r="B410" s="90"/>
      <c r="C410" s="89"/>
      <c r="D410" s="91">
        <v>20</v>
      </c>
      <c r="E410" s="89" t="s">
        <v>294</v>
      </c>
      <c r="F410" s="89" t="s">
        <v>1411</v>
      </c>
      <c r="G410" s="89" t="s">
        <v>289</v>
      </c>
      <c r="H410" s="92">
        <v>3</v>
      </c>
      <c r="I410" s="89"/>
      <c r="J410" s="93" t="s">
        <v>245</v>
      </c>
      <c r="K410" s="89" t="s">
        <v>267</v>
      </c>
      <c r="L410" s="94"/>
      <c r="M410" s="90" t="s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MEGALIST</vt:lpstr>
      <vt:lpstr>INFOS</vt:lpstr>
      <vt:lpstr>Intégration Adulte</vt:lpstr>
      <vt:lpstr>BASE 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Baglan</dc:creator>
  <cp:lastModifiedBy>Anaïs GARNIER</cp:lastModifiedBy>
  <dcterms:created xsi:type="dcterms:W3CDTF">2018-03-26T08:20:08Z</dcterms:created>
  <dcterms:modified xsi:type="dcterms:W3CDTF">2022-05-25T09:39:03Z</dcterms:modified>
</cp:coreProperties>
</file>