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etrapak-my.sharepoint.com/personal/frcholont_tetrapak_com/Documents/Microsoft Teams Chat Files/"/>
    </mc:Choice>
  </mc:AlternateContent>
  <xr:revisionPtr revIDLastSave="0" documentId="8_{A9E24297-142B-4121-B567-56C3462FDAC6}" xr6:coauthVersionLast="47" xr6:coauthVersionMax="47" xr10:uidLastSave="{00000000-0000-0000-0000-000000000000}"/>
  <bookViews>
    <workbookView xWindow="-120" yWindow="-120" windowWidth="29040" windowHeight="17640" tabRatio="668" activeTab="3" xr2:uid="{9C12AB0C-4C68-458D-B56A-0F59E2A09DB9}"/>
  </bookViews>
  <sheets>
    <sheet name="Tableau de Bord" sheetId="3" r:id="rId1"/>
    <sheet name="VTF" sheetId="1" r:id="rId2"/>
    <sheet name="ActiviteSemaine" sheetId="7" r:id="rId3"/>
    <sheet name="Planning AM pairs" sheetId="10" r:id="rId4"/>
    <sheet name="Tâches_en_Retard" sheetId="9" state="hidden" r:id="rId5"/>
    <sheet name="N-1" sheetId="4" state="hidden" r:id="rId6"/>
    <sheet name="Config" sheetId="2" r:id="rId7"/>
  </sheets>
  <functionGroups builtInGroupCount="19"/>
  <definedNames>
    <definedName name="CilComplience">Config!$A$30:$E$82</definedName>
    <definedName name="CilSemaine">Config!$D$14:$G$15</definedName>
    <definedName name="objectif" localSheetId="3">'Planning AM pairs'!$H$112</definedName>
    <definedName name="Objectif">#REF!</definedName>
    <definedName name="Personne">Config!$F$2:$F$5</definedName>
    <definedName name="PrCent">Config!$B$20</definedName>
    <definedName name="RepaTaches">Config!$L$2:$M$5</definedName>
    <definedName name="RV">Config!$AA$1:$AF$300</definedName>
    <definedName name="solver_adj" localSheetId="3" hidden="1">'Planning AM pairs'!$I$4:$J$60,'Planning AM pairs'!$L$4:$L$60</definedName>
    <definedName name="solver_cvg" localSheetId="3" hidden="1">0.0001</definedName>
    <definedName name="solver_drv" localSheetId="3" hidden="1">2</definedName>
    <definedName name="solver_eng" localSheetId="3" hidden="1">3</definedName>
    <definedName name="solver_est" localSheetId="3" hidden="1">1</definedName>
    <definedName name="solver_itr" localSheetId="3" hidden="1">2147483647</definedName>
    <definedName name="solver_lhs1" localSheetId="3" hidden="1">'Planning AM pairs'!$I$4:$J$60</definedName>
    <definedName name="solver_lhs2" localSheetId="3" hidden="1">'Planning AM pairs'!$L$4:$L$60</definedName>
    <definedName name="solver_lhs3" localSheetId="3" hidden="1">'Planning AM pairs'!$R$65</definedName>
    <definedName name="solver_lhs4" localSheetId="3" hidden="1">'Planning AM pairs'!$R$65</definedName>
    <definedName name="solver_lhs5" localSheetId="3" hidden="1">'Planning AM pairs'!$R$65</definedName>
    <definedName name="solver_lhs6" localSheetId="3" hidden="1">'Planning AM pairs'!$R$65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3</definedName>
    <definedName name="solver_nwt" localSheetId="3" hidden="1">1</definedName>
    <definedName name="solver_opt" localSheetId="3" hidden="1">'Planning AM pairs'!$H$110</definedName>
    <definedName name="solver_pre" localSheetId="3" hidden="1">0.000001</definedName>
    <definedName name="solver_rbv" localSheetId="3" hidden="1">2</definedName>
    <definedName name="solver_rel1" localSheetId="3" hidden="1">5</definedName>
    <definedName name="solver_rel2" localSheetId="3" hidden="1">5</definedName>
    <definedName name="solver_rel3" localSheetId="3" hidden="1">2</definedName>
    <definedName name="solver_rel4" localSheetId="3" hidden="1">2</definedName>
    <definedName name="solver_rel5" localSheetId="3" hidden="1">2</definedName>
    <definedName name="solver_rel6" localSheetId="3" hidden="1">2</definedName>
    <definedName name="solver_rhs1" localSheetId="3" hidden="1">"binaire"</definedName>
    <definedName name="solver_rhs2" localSheetId="3" hidden="1">"binaire"</definedName>
    <definedName name="solver_rhs3" localSheetId="3" hidden="1">56</definedName>
    <definedName name="solver_rhs4" localSheetId="3" hidden="1">56</definedName>
    <definedName name="solver_rhs5" localSheetId="3" hidden="1">56</definedName>
    <definedName name="solver_rhs6" localSheetId="3" hidden="1">56</definedName>
    <definedName name="solver_rlx" localSheetId="3" hidden="1">2</definedName>
    <definedName name="solver_rsd" localSheetId="3" hidden="1">0</definedName>
    <definedName name="solver_scl" localSheetId="3" hidden="1">2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2</definedName>
    <definedName name="solver_val" localSheetId="3" hidden="1">0</definedName>
    <definedName name="solver_ver" localSheetId="3" hidden="1">3</definedName>
    <definedName name="Taches">#REF!</definedName>
    <definedName name="team">Config!$I$14:$I$16</definedName>
    <definedName name="ZoneAM">Config!$H$2:$H$9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00" i="10" l="1"/>
  <c r="L100" i="10"/>
  <c r="G100" i="10"/>
  <c r="F100" i="10"/>
  <c r="E100" i="10"/>
  <c r="D100" i="10"/>
  <c r="C100" i="10"/>
  <c r="B100" i="10"/>
  <c r="A100" i="10"/>
  <c r="K100" i="10" s="1"/>
  <c r="M99" i="10"/>
  <c r="L99" i="10"/>
  <c r="G99" i="10"/>
  <c r="F99" i="10"/>
  <c r="E99" i="10"/>
  <c r="D99" i="10"/>
  <c r="C99" i="10"/>
  <c r="B99" i="10"/>
  <c r="A99" i="10"/>
  <c r="K99" i="10" s="1"/>
  <c r="M98" i="10"/>
  <c r="L98" i="10"/>
  <c r="G98" i="10"/>
  <c r="F98" i="10"/>
  <c r="E98" i="10"/>
  <c r="D98" i="10"/>
  <c r="C98" i="10"/>
  <c r="B98" i="10"/>
  <c r="A98" i="10"/>
  <c r="K98" i="10" s="1"/>
  <c r="M97" i="10"/>
  <c r="L97" i="10"/>
  <c r="G97" i="10"/>
  <c r="F97" i="10"/>
  <c r="E97" i="10"/>
  <c r="D97" i="10"/>
  <c r="C97" i="10"/>
  <c r="B97" i="10"/>
  <c r="A97" i="10"/>
  <c r="K97" i="10" s="1"/>
  <c r="M96" i="10"/>
  <c r="L96" i="10"/>
  <c r="G96" i="10"/>
  <c r="F96" i="10"/>
  <c r="E96" i="10"/>
  <c r="D96" i="10"/>
  <c r="C96" i="10"/>
  <c r="B96" i="10"/>
  <c r="A96" i="10"/>
  <c r="K96" i="10" s="1"/>
  <c r="M95" i="10"/>
  <c r="L95" i="10"/>
  <c r="G95" i="10"/>
  <c r="F95" i="10"/>
  <c r="E95" i="10"/>
  <c r="D95" i="10"/>
  <c r="C95" i="10"/>
  <c r="B95" i="10"/>
  <c r="A95" i="10"/>
  <c r="K95" i="10" s="1"/>
  <c r="M94" i="10"/>
  <c r="L94" i="10"/>
  <c r="G94" i="10"/>
  <c r="F94" i="10"/>
  <c r="E94" i="10"/>
  <c r="D94" i="10"/>
  <c r="C94" i="10"/>
  <c r="B94" i="10"/>
  <c r="A94" i="10"/>
  <c r="K94" i="10" s="1"/>
  <c r="M93" i="10"/>
  <c r="L93" i="10"/>
  <c r="G93" i="10"/>
  <c r="F93" i="10"/>
  <c r="E93" i="10"/>
  <c r="D93" i="10"/>
  <c r="C93" i="10"/>
  <c r="B93" i="10"/>
  <c r="A93" i="10"/>
  <c r="K93" i="10" s="1"/>
  <c r="M92" i="10"/>
  <c r="L92" i="10"/>
  <c r="G92" i="10"/>
  <c r="F92" i="10"/>
  <c r="E92" i="10"/>
  <c r="D92" i="10"/>
  <c r="C92" i="10"/>
  <c r="B92" i="10"/>
  <c r="A92" i="10"/>
  <c r="K92" i="10" s="1"/>
  <c r="L91" i="10"/>
  <c r="G91" i="10"/>
  <c r="F91" i="10"/>
  <c r="E91" i="10"/>
  <c r="D91" i="10"/>
  <c r="C91" i="10"/>
  <c r="B91" i="10"/>
  <c r="A91" i="10"/>
  <c r="K91" i="10" s="1"/>
  <c r="L90" i="10"/>
  <c r="G90" i="10"/>
  <c r="F90" i="10"/>
  <c r="E90" i="10"/>
  <c r="D90" i="10"/>
  <c r="C90" i="10"/>
  <c r="B90" i="10"/>
  <c r="A90" i="10"/>
  <c r="K90" i="10" s="1"/>
  <c r="L89" i="10"/>
  <c r="G89" i="10"/>
  <c r="F89" i="10"/>
  <c r="E89" i="10"/>
  <c r="D89" i="10"/>
  <c r="C89" i="10"/>
  <c r="B89" i="10"/>
  <c r="A89" i="10"/>
  <c r="K89" i="10" s="1"/>
  <c r="L88" i="10"/>
  <c r="G88" i="10"/>
  <c r="F88" i="10"/>
  <c r="E88" i="10"/>
  <c r="D88" i="10"/>
  <c r="C88" i="10"/>
  <c r="B88" i="10"/>
  <c r="A88" i="10"/>
  <c r="K88" i="10" s="1"/>
  <c r="L87" i="10"/>
  <c r="G87" i="10"/>
  <c r="F87" i="10"/>
  <c r="E87" i="10"/>
  <c r="D87" i="10"/>
  <c r="C87" i="10"/>
  <c r="B87" i="10"/>
  <c r="A87" i="10"/>
  <c r="K87" i="10" s="1"/>
  <c r="L86" i="10"/>
  <c r="G86" i="10"/>
  <c r="F86" i="10"/>
  <c r="E86" i="10"/>
  <c r="D86" i="10"/>
  <c r="C86" i="10"/>
  <c r="B86" i="10"/>
  <c r="A86" i="10"/>
  <c r="K86" i="10" s="1"/>
  <c r="L85" i="10"/>
  <c r="G85" i="10"/>
  <c r="F85" i="10"/>
  <c r="E85" i="10"/>
  <c r="D85" i="10"/>
  <c r="C85" i="10"/>
  <c r="B85" i="10"/>
  <c r="A85" i="10"/>
  <c r="K85" i="10" s="1"/>
  <c r="L84" i="10"/>
  <c r="G84" i="10"/>
  <c r="F84" i="10"/>
  <c r="E84" i="10"/>
  <c r="D84" i="10"/>
  <c r="C84" i="10"/>
  <c r="B84" i="10"/>
  <c r="A84" i="10"/>
  <c r="K84" i="10" s="1"/>
  <c r="L83" i="10"/>
  <c r="G83" i="10"/>
  <c r="F83" i="10"/>
  <c r="E83" i="10"/>
  <c r="D83" i="10"/>
  <c r="C83" i="10"/>
  <c r="B83" i="10"/>
  <c r="A83" i="10"/>
  <c r="K83" i="10" s="1"/>
  <c r="L82" i="10"/>
  <c r="G82" i="10"/>
  <c r="F82" i="10"/>
  <c r="E82" i="10"/>
  <c r="D82" i="10"/>
  <c r="C82" i="10"/>
  <c r="B82" i="10"/>
  <c r="A82" i="10"/>
  <c r="K82" i="10" s="1"/>
  <c r="L81" i="10"/>
  <c r="G81" i="10"/>
  <c r="F81" i="10"/>
  <c r="E81" i="10"/>
  <c r="D81" i="10"/>
  <c r="C81" i="10"/>
  <c r="B81" i="10"/>
  <c r="A81" i="10"/>
  <c r="K81" i="10" s="1"/>
  <c r="L80" i="10"/>
  <c r="G80" i="10"/>
  <c r="F80" i="10"/>
  <c r="E80" i="10"/>
  <c r="D80" i="10"/>
  <c r="C80" i="10"/>
  <c r="B80" i="10"/>
  <c r="A80" i="10"/>
  <c r="K80" i="10" s="1"/>
  <c r="L79" i="10"/>
  <c r="G79" i="10"/>
  <c r="F79" i="10"/>
  <c r="E79" i="10"/>
  <c r="D79" i="10"/>
  <c r="C79" i="10"/>
  <c r="B79" i="10"/>
  <c r="A79" i="10"/>
  <c r="K79" i="10" s="1"/>
  <c r="L78" i="10"/>
  <c r="G78" i="10"/>
  <c r="F78" i="10"/>
  <c r="E78" i="10"/>
  <c r="D78" i="10"/>
  <c r="C78" i="10"/>
  <c r="B78" i="10"/>
  <c r="A78" i="10"/>
  <c r="K78" i="10" s="1"/>
  <c r="L77" i="10"/>
  <c r="G77" i="10"/>
  <c r="F77" i="10"/>
  <c r="E77" i="10"/>
  <c r="D77" i="10"/>
  <c r="C77" i="10"/>
  <c r="B77" i="10"/>
  <c r="A77" i="10"/>
  <c r="K77" i="10" s="1"/>
  <c r="L76" i="10"/>
  <c r="G76" i="10"/>
  <c r="F76" i="10"/>
  <c r="E76" i="10"/>
  <c r="D76" i="10"/>
  <c r="C76" i="10"/>
  <c r="B76" i="10"/>
  <c r="A76" i="10"/>
  <c r="K76" i="10" s="1"/>
  <c r="L75" i="10"/>
  <c r="G75" i="10"/>
  <c r="F75" i="10"/>
  <c r="E75" i="10"/>
  <c r="D75" i="10"/>
  <c r="C75" i="10"/>
  <c r="B75" i="10"/>
  <c r="A75" i="10"/>
  <c r="K75" i="10" s="1"/>
  <c r="L74" i="10"/>
  <c r="G74" i="10"/>
  <c r="F74" i="10"/>
  <c r="E74" i="10"/>
  <c r="D74" i="10"/>
  <c r="C74" i="10"/>
  <c r="B74" i="10"/>
  <c r="A74" i="10"/>
  <c r="K74" i="10" s="1"/>
  <c r="L73" i="10"/>
  <c r="G73" i="10"/>
  <c r="F73" i="10"/>
  <c r="E73" i="10"/>
  <c r="D73" i="10"/>
  <c r="C73" i="10"/>
  <c r="B73" i="10"/>
  <c r="A73" i="10"/>
  <c r="K73" i="10" s="1"/>
  <c r="L72" i="10"/>
  <c r="G72" i="10"/>
  <c r="F72" i="10"/>
  <c r="E72" i="10"/>
  <c r="D72" i="10"/>
  <c r="C72" i="10"/>
  <c r="B72" i="10"/>
  <c r="A72" i="10"/>
  <c r="K72" i="10" s="1"/>
  <c r="L71" i="10"/>
  <c r="G71" i="10"/>
  <c r="F71" i="10"/>
  <c r="E71" i="10"/>
  <c r="D71" i="10"/>
  <c r="C71" i="10"/>
  <c r="B71" i="10"/>
  <c r="A71" i="10"/>
  <c r="K71" i="10" s="1"/>
  <c r="L70" i="10"/>
  <c r="G70" i="10"/>
  <c r="F70" i="10"/>
  <c r="E70" i="10"/>
  <c r="D70" i="10"/>
  <c r="C70" i="10"/>
  <c r="B70" i="10"/>
  <c r="A70" i="10"/>
  <c r="K70" i="10" s="1"/>
  <c r="L69" i="10"/>
  <c r="G69" i="10"/>
  <c r="F69" i="10"/>
  <c r="E69" i="10"/>
  <c r="D69" i="10"/>
  <c r="C69" i="10"/>
  <c r="B69" i="10"/>
  <c r="A69" i="10"/>
  <c r="K69" i="10" s="1"/>
  <c r="L68" i="10"/>
  <c r="G68" i="10"/>
  <c r="F68" i="10"/>
  <c r="E68" i="10"/>
  <c r="D68" i="10"/>
  <c r="C68" i="10"/>
  <c r="B68" i="10"/>
  <c r="A68" i="10"/>
  <c r="K68" i="10" s="1"/>
  <c r="L67" i="10"/>
  <c r="G67" i="10"/>
  <c r="F67" i="10"/>
  <c r="E67" i="10"/>
  <c r="D67" i="10"/>
  <c r="C67" i="10"/>
  <c r="B67" i="10"/>
  <c r="A67" i="10"/>
  <c r="K67" i="10" s="1"/>
  <c r="L66" i="10"/>
  <c r="G66" i="10"/>
  <c r="F66" i="10"/>
  <c r="E66" i="10"/>
  <c r="D66" i="10"/>
  <c r="C66" i="10"/>
  <c r="B66" i="10"/>
  <c r="A66" i="10"/>
  <c r="K66" i="10" s="1"/>
  <c r="L65" i="10"/>
  <c r="G65" i="10"/>
  <c r="F65" i="10"/>
  <c r="E65" i="10"/>
  <c r="D65" i="10"/>
  <c r="C65" i="10"/>
  <c r="B65" i="10"/>
  <c r="A65" i="10"/>
  <c r="K65" i="10" s="1"/>
  <c r="L64" i="10"/>
  <c r="G64" i="10"/>
  <c r="F64" i="10"/>
  <c r="E64" i="10"/>
  <c r="D64" i="10"/>
  <c r="C64" i="10"/>
  <c r="B64" i="10"/>
  <c r="A64" i="10"/>
  <c r="K64" i="10" s="1"/>
  <c r="L63" i="10"/>
  <c r="G63" i="10"/>
  <c r="F63" i="10"/>
  <c r="E63" i="10"/>
  <c r="D63" i="10"/>
  <c r="C63" i="10"/>
  <c r="B63" i="10"/>
  <c r="A63" i="10"/>
  <c r="K63" i="10" s="1"/>
  <c r="L62" i="10"/>
  <c r="G62" i="10"/>
  <c r="F62" i="10"/>
  <c r="E62" i="10"/>
  <c r="D62" i="10"/>
  <c r="C62" i="10"/>
  <c r="B62" i="10"/>
  <c r="A62" i="10"/>
  <c r="K62" i="10" s="1"/>
  <c r="G60" i="10"/>
  <c r="F60" i="10"/>
  <c r="E60" i="10"/>
  <c r="D60" i="10"/>
  <c r="C60" i="10"/>
  <c r="B60" i="10"/>
  <c r="A60" i="10"/>
  <c r="K60" i="10" s="1"/>
  <c r="R60" i="10" s="1"/>
  <c r="G59" i="10"/>
  <c r="F59" i="10"/>
  <c r="E59" i="10"/>
  <c r="D59" i="10"/>
  <c r="C59" i="10"/>
  <c r="B59" i="10"/>
  <c r="A59" i="10"/>
  <c r="K59" i="10" s="1"/>
  <c r="R59" i="10" s="1"/>
  <c r="G58" i="10"/>
  <c r="F58" i="10"/>
  <c r="E58" i="10"/>
  <c r="D58" i="10"/>
  <c r="C58" i="10"/>
  <c r="B58" i="10"/>
  <c r="A58" i="10"/>
  <c r="K58" i="10" s="1"/>
  <c r="R58" i="10" s="1"/>
  <c r="G57" i="10"/>
  <c r="F57" i="10"/>
  <c r="E57" i="10"/>
  <c r="D57" i="10"/>
  <c r="C57" i="10"/>
  <c r="B57" i="10"/>
  <c r="A57" i="10"/>
  <c r="K57" i="10" s="1"/>
  <c r="R57" i="10" s="1"/>
  <c r="G56" i="10"/>
  <c r="F56" i="10"/>
  <c r="E56" i="10"/>
  <c r="D56" i="10"/>
  <c r="C56" i="10"/>
  <c r="B56" i="10"/>
  <c r="A56" i="10"/>
  <c r="K56" i="10" s="1"/>
  <c r="R56" i="10" s="1"/>
  <c r="G55" i="10"/>
  <c r="F55" i="10"/>
  <c r="E55" i="10"/>
  <c r="D55" i="10"/>
  <c r="C55" i="10"/>
  <c r="B55" i="10"/>
  <c r="A55" i="10"/>
  <c r="K55" i="10" s="1"/>
  <c r="R55" i="10" s="1"/>
  <c r="G9" i="10"/>
  <c r="F9" i="10"/>
  <c r="E9" i="10"/>
  <c r="D9" i="10"/>
  <c r="C9" i="10"/>
  <c r="B9" i="10"/>
  <c r="A9" i="10"/>
  <c r="K9" i="10" s="1"/>
  <c r="G8" i="10"/>
  <c r="F8" i="10"/>
  <c r="E8" i="10"/>
  <c r="D8" i="10"/>
  <c r="C8" i="10"/>
  <c r="B8" i="10"/>
  <c r="A8" i="10"/>
  <c r="K8" i="10" s="1"/>
  <c r="G14" i="10"/>
  <c r="F14" i="10"/>
  <c r="E14" i="10"/>
  <c r="D14" i="10"/>
  <c r="C14" i="10"/>
  <c r="B14" i="10"/>
  <c r="A14" i="10"/>
  <c r="K14" i="10" s="1"/>
  <c r="G7" i="10"/>
  <c r="F7" i="10"/>
  <c r="E7" i="10"/>
  <c r="D7" i="10"/>
  <c r="C7" i="10"/>
  <c r="B7" i="10"/>
  <c r="A7" i="10"/>
  <c r="K7" i="10" s="1"/>
  <c r="G6" i="10"/>
  <c r="F6" i="10"/>
  <c r="E6" i="10"/>
  <c r="D6" i="10"/>
  <c r="C6" i="10"/>
  <c r="B6" i="10"/>
  <c r="A6" i="10"/>
  <c r="K6" i="10" s="1"/>
  <c r="G13" i="10"/>
  <c r="F13" i="10"/>
  <c r="E13" i="10"/>
  <c r="D13" i="10"/>
  <c r="C13" i="10"/>
  <c r="B13" i="10"/>
  <c r="A13" i="10"/>
  <c r="K13" i="10" s="1"/>
  <c r="G12" i="10"/>
  <c r="F12" i="10"/>
  <c r="E12" i="10"/>
  <c r="D12" i="10"/>
  <c r="C12" i="10"/>
  <c r="B12" i="10"/>
  <c r="A12" i="10"/>
  <c r="K12" i="10" s="1"/>
  <c r="G15" i="10"/>
  <c r="F15" i="10"/>
  <c r="E15" i="10"/>
  <c r="D15" i="10"/>
  <c r="C15" i="10"/>
  <c r="B15" i="10"/>
  <c r="A15" i="10"/>
  <c r="K15" i="10" s="1"/>
  <c r="G5" i="10"/>
  <c r="F5" i="10"/>
  <c r="E5" i="10"/>
  <c r="D5" i="10"/>
  <c r="C5" i="10"/>
  <c r="B5" i="10"/>
  <c r="A5" i="10"/>
  <c r="K5" i="10" s="1"/>
  <c r="G11" i="10"/>
  <c r="F11" i="10"/>
  <c r="E11" i="10"/>
  <c r="D11" i="10"/>
  <c r="C11" i="10"/>
  <c r="B11" i="10"/>
  <c r="A11" i="10"/>
  <c r="K11" i="10" s="1"/>
  <c r="G4" i="10"/>
  <c r="F4" i="10"/>
  <c r="E4" i="10"/>
  <c r="D4" i="10"/>
  <c r="C4" i="10"/>
  <c r="B4" i="10"/>
  <c r="A4" i="10"/>
  <c r="K4" i="10" s="1"/>
  <c r="G10" i="10"/>
  <c r="F10" i="10"/>
  <c r="E10" i="10"/>
  <c r="D10" i="10"/>
  <c r="C10" i="10"/>
  <c r="B10" i="10"/>
  <c r="A10" i="10"/>
  <c r="K10" i="10" s="1"/>
  <c r="G22" i="10"/>
  <c r="F22" i="10"/>
  <c r="E22" i="10"/>
  <c r="D22" i="10"/>
  <c r="C22" i="10"/>
  <c r="B22" i="10"/>
  <c r="A22" i="10"/>
  <c r="K22" i="10" s="1"/>
  <c r="G21" i="10"/>
  <c r="F21" i="10"/>
  <c r="E21" i="10"/>
  <c r="D21" i="10"/>
  <c r="C21" i="10"/>
  <c r="B21" i="10"/>
  <c r="A21" i="10"/>
  <c r="K21" i="10" s="1"/>
  <c r="G19" i="10"/>
  <c r="F19" i="10"/>
  <c r="E19" i="10"/>
  <c r="D19" i="10"/>
  <c r="C19" i="10"/>
  <c r="B19" i="10"/>
  <c r="A19" i="10"/>
  <c r="K19" i="10" s="1"/>
  <c r="G18" i="10"/>
  <c r="F18" i="10"/>
  <c r="E18" i="10"/>
  <c r="D18" i="10"/>
  <c r="C18" i="10"/>
  <c r="B18" i="10"/>
  <c r="A18" i="10"/>
  <c r="K18" i="10" s="1"/>
  <c r="G17" i="10"/>
  <c r="F17" i="10"/>
  <c r="E17" i="10"/>
  <c r="D17" i="10"/>
  <c r="C17" i="10"/>
  <c r="B17" i="10"/>
  <c r="A17" i="10"/>
  <c r="K17" i="10" s="1"/>
  <c r="G20" i="10"/>
  <c r="F20" i="10"/>
  <c r="E20" i="10"/>
  <c r="D20" i="10"/>
  <c r="C20" i="10"/>
  <c r="B20" i="10"/>
  <c r="A20" i="10"/>
  <c r="K20" i="10" s="1"/>
  <c r="G16" i="10"/>
  <c r="F16" i="10"/>
  <c r="E16" i="10"/>
  <c r="D16" i="10"/>
  <c r="C16" i="10"/>
  <c r="B16" i="10"/>
  <c r="A16" i="10"/>
  <c r="K16" i="10" s="1"/>
  <c r="G27" i="10"/>
  <c r="F27" i="10"/>
  <c r="E27" i="10"/>
  <c r="D27" i="10"/>
  <c r="C27" i="10"/>
  <c r="B27" i="10"/>
  <c r="A27" i="10"/>
  <c r="K27" i="10" s="1"/>
  <c r="G26" i="10"/>
  <c r="F26" i="10"/>
  <c r="E26" i="10"/>
  <c r="D26" i="10"/>
  <c r="C26" i="10"/>
  <c r="B26" i="10"/>
  <c r="A26" i="10"/>
  <c r="K26" i="10" s="1"/>
  <c r="G25" i="10"/>
  <c r="F25" i="10"/>
  <c r="E25" i="10"/>
  <c r="D25" i="10"/>
  <c r="C25" i="10"/>
  <c r="B25" i="10"/>
  <c r="A25" i="10"/>
  <c r="K25" i="10" s="1"/>
  <c r="G24" i="10"/>
  <c r="F24" i="10"/>
  <c r="E24" i="10"/>
  <c r="D24" i="10"/>
  <c r="C24" i="10"/>
  <c r="B24" i="10"/>
  <c r="A24" i="10"/>
  <c r="K24" i="10" s="1"/>
  <c r="G23" i="10"/>
  <c r="F23" i="10"/>
  <c r="E23" i="10"/>
  <c r="D23" i="10"/>
  <c r="C23" i="10"/>
  <c r="B23" i="10"/>
  <c r="A23" i="10"/>
  <c r="K23" i="10" s="1"/>
  <c r="R15" i="10" s="1"/>
  <c r="G32" i="10"/>
  <c r="F32" i="10"/>
  <c r="E32" i="10"/>
  <c r="D32" i="10"/>
  <c r="C32" i="10"/>
  <c r="B32" i="10"/>
  <c r="A32" i="10"/>
  <c r="K32" i="10" s="1"/>
  <c r="G31" i="10"/>
  <c r="F31" i="10"/>
  <c r="E31" i="10"/>
  <c r="D31" i="10"/>
  <c r="C31" i="10"/>
  <c r="B31" i="10"/>
  <c r="A31" i="10"/>
  <c r="K31" i="10" s="1"/>
  <c r="G30" i="10"/>
  <c r="F30" i="10"/>
  <c r="E30" i="10"/>
  <c r="D30" i="10"/>
  <c r="C30" i="10"/>
  <c r="B30" i="10"/>
  <c r="A30" i="10"/>
  <c r="K30" i="10" s="1"/>
  <c r="G34" i="10"/>
  <c r="F34" i="10"/>
  <c r="E34" i="10"/>
  <c r="D34" i="10"/>
  <c r="C34" i="10"/>
  <c r="B34" i="10"/>
  <c r="A34" i="10"/>
  <c r="K34" i="10" s="1"/>
  <c r="G33" i="10"/>
  <c r="F33" i="10"/>
  <c r="E33" i="10"/>
  <c r="D33" i="10"/>
  <c r="C33" i="10"/>
  <c r="B33" i="10"/>
  <c r="A33" i="10"/>
  <c r="K33" i="10" s="1"/>
  <c r="G29" i="10"/>
  <c r="F29" i="10"/>
  <c r="E29" i="10"/>
  <c r="D29" i="10"/>
  <c r="C29" i="10"/>
  <c r="B29" i="10"/>
  <c r="A29" i="10"/>
  <c r="K29" i="10" s="1"/>
  <c r="R12" i="10" s="1"/>
  <c r="G28" i="10"/>
  <c r="F28" i="10"/>
  <c r="E28" i="10"/>
  <c r="D28" i="10"/>
  <c r="C28" i="10"/>
  <c r="B28" i="10"/>
  <c r="A28" i="10"/>
  <c r="K28" i="10" s="1"/>
  <c r="R11" i="10" s="1"/>
  <c r="G38" i="10"/>
  <c r="F38" i="10"/>
  <c r="E38" i="10"/>
  <c r="D38" i="10"/>
  <c r="C38" i="10"/>
  <c r="B38" i="10"/>
  <c r="A38" i="10"/>
  <c r="K38" i="10" s="1"/>
  <c r="G41" i="10"/>
  <c r="F41" i="10"/>
  <c r="E41" i="10"/>
  <c r="D41" i="10"/>
  <c r="C41" i="10"/>
  <c r="B41" i="10"/>
  <c r="A41" i="10"/>
  <c r="K41" i="10" s="1"/>
  <c r="G37" i="10"/>
  <c r="F37" i="10"/>
  <c r="E37" i="10"/>
  <c r="D37" i="10"/>
  <c r="C37" i="10"/>
  <c r="B37" i="10"/>
  <c r="A37" i="10"/>
  <c r="K37" i="10" s="1"/>
  <c r="R9" i="10" s="1"/>
  <c r="G36" i="10"/>
  <c r="F36" i="10"/>
  <c r="E36" i="10"/>
  <c r="D36" i="10"/>
  <c r="C36" i="10"/>
  <c r="B36" i="10"/>
  <c r="A36" i="10"/>
  <c r="K36" i="10" s="1"/>
  <c r="R8" i="10" s="1"/>
  <c r="G40" i="10"/>
  <c r="F40" i="10"/>
  <c r="E40" i="10"/>
  <c r="D40" i="10"/>
  <c r="C40" i="10"/>
  <c r="B40" i="10"/>
  <c r="A40" i="10"/>
  <c r="K40" i="10" s="1"/>
  <c r="G39" i="10"/>
  <c r="F39" i="10"/>
  <c r="E39" i="10"/>
  <c r="D39" i="10"/>
  <c r="C39" i="10"/>
  <c r="B39" i="10"/>
  <c r="A39" i="10"/>
  <c r="K39" i="10" s="1"/>
  <c r="G35" i="10"/>
  <c r="F35" i="10"/>
  <c r="E35" i="10"/>
  <c r="D35" i="10"/>
  <c r="C35" i="10"/>
  <c r="B35" i="10"/>
  <c r="A35" i="10"/>
  <c r="K35" i="10" s="1"/>
  <c r="G46" i="10"/>
  <c r="F46" i="10"/>
  <c r="E46" i="10"/>
  <c r="D46" i="10"/>
  <c r="C46" i="10"/>
  <c r="B46" i="10"/>
  <c r="A46" i="10"/>
  <c r="K46" i="10" s="1"/>
  <c r="G45" i="10"/>
  <c r="F45" i="10"/>
  <c r="E45" i="10"/>
  <c r="D45" i="10"/>
  <c r="C45" i="10"/>
  <c r="B45" i="10"/>
  <c r="A45" i="10"/>
  <c r="K45" i="10" s="1"/>
  <c r="G44" i="10"/>
  <c r="F44" i="10"/>
  <c r="E44" i="10"/>
  <c r="D44" i="10"/>
  <c r="C44" i="10"/>
  <c r="B44" i="10"/>
  <c r="A44" i="10"/>
  <c r="K44" i="10" s="1"/>
  <c r="G50" i="10"/>
  <c r="F50" i="10"/>
  <c r="E50" i="10"/>
  <c r="D50" i="10"/>
  <c r="C50" i="10"/>
  <c r="B50" i="10"/>
  <c r="A50" i="10"/>
  <c r="K50" i="10" s="1"/>
  <c r="G43" i="10"/>
  <c r="F43" i="10"/>
  <c r="E43" i="10"/>
  <c r="D43" i="10"/>
  <c r="C43" i="10"/>
  <c r="B43" i="10"/>
  <c r="A43" i="10"/>
  <c r="K43" i="10" s="1"/>
  <c r="G49" i="10"/>
  <c r="F49" i="10"/>
  <c r="E49" i="10"/>
  <c r="D49" i="10"/>
  <c r="C49" i="10"/>
  <c r="B49" i="10"/>
  <c r="A49" i="10"/>
  <c r="K49" i="10" s="1"/>
  <c r="R46" i="10" s="1"/>
  <c r="G48" i="10"/>
  <c r="F48" i="10"/>
  <c r="E48" i="10"/>
  <c r="D48" i="10"/>
  <c r="C48" i="10"/>
  <c r="B48" i="10"/>
  <c r="A48" i="10"/>
  <c r="K48" i="10" s="1"/>
  <c r="G42" i="10"/>
  <c r="J104" i="10" s="1" a="1"/>
  <c r="J104" i="10" s="1"/>
  <c r="F42" i="10"/>
  <c r="E42" i="10"/>
  <c r="D42" i="10"/>
  <c r="C42" i="10"/>
  <c r="B42" i="10"/>
  <c r="A42" i="10"/>
  <c r="R4" i="10" s="1"/>
  <c r="G47" i="10"/>
  <c r="F47" i="10"/>
  <c r="E47" i="10"/>
  <c r="D47" i="10"/>
  <c r="C47" i="10"/>
  <c r="B47" i="10"/>
  <c r="A47" i="10"/>
  <c r="K47" i="10" s="1"/>
  <c r="G52" i="10"/>
  <c r="F52" i="10"/>
  <c r="E52" i="10"/>
  <c r="D52" i="10"/>
  <c r="C52" i="10"/>
  <c r="B52" i="10"/>
  <c r="A52" i="10"/>
  <c r="K52" i="10" s="1"/>
  <c r="G54" i="10"/>
  <c r="F54" i="10"/>
  <c r="E54" i="10"/>
  <c r="D54" i="10"/>
  <c r="C54" i="10"/>
  <c r="B54" i="10"/>
  <c r="A54" i="10"/>
  <c r="K54" i="10" s="1"/>
  <c r="G53" i="10"/>
  <c r="F53" i="10"/>
  <c r="E53" i="10"/>
  <c r="D53" i="10"/>
  <c r="C53" i="10"/>
  <c r="B53" i="10"/>
  <c r="A53" i="10"/>
  <c r="K53" i="10" s="1"/>
  <c r="R42" i="10" s="1"/>
  <c r="G51" i="10"/>
  <c r="F51" i="10"/>
  <c r="E51" i="10"/>
  <c r="D51" i="10"/>
  <c r="C51" i="10"/>
  <c r="B51" i="10"/>
  <c r="A51" i="10"/>
  <c r="K51" i="10" s="1"/>
  <c r="R30" i="10" l="1"/>
  <c r="R37" i="10"/>
  <c r="R14" i="10"/>
  <c r="R17" i="10"/>
  <c r="R44" i="10"/>
  <c r="R5" i="10"/>
  <c r="R45" i="10"/>
  <c r="R38" i="10"/>
  <c r="R16" i="10"/>
  <c r="R43" i="10"/>
  <c r="R18" i="10"/>
  <c r="R41" i="10"/>
  <c r="R6" i="10"/>
  <c r="R26" i="10"/>
  <c r="R52" i="10"/>
  <c r="R32" i="10"/>
  <c r="R23" i="10"/>
  <c r="R48" i="10"/>
  <c r="R51" i="10"/>
  <c r="R53" i="10"/>
  <c r="R22" i="10"/>
  <c r="R7" i="10"/>
  <c r="R35" i="10"/>
  <c r="R40" i="10"/>
  <c r="R28" i="10"/>
  <c r="R34" i="10"/>
  <c r="R10" i="10"/>
  <c r="R27" i="10"/>
  <c r="R54" i="10"/>
  <c r="R50" i="10"/>
  <c r="R39" i="10"/>
  <c r="R21" i="10"/>
  <c r="R25" i="10"/>
  <c r="R47" i="10"/>
  <c r="R31" i="10"/>
  <c r="R33" i="10"/>
  <c r="R24" i="10"/>
  <c r="R49" i="10"/>
  <c r="R29" i="10"/>
  <c r="R13" i="10"/>
  <c r="R19" i="10"/>
  <c r="R20" i="10"/>
  <c r="R36" i="10"/>
  <c r="H104" i="10" a="1"/>
  <c r="H104" i="10" s="1"/>
  <c r="I104" i="10" a="1"/>
  <c r="I104" i="10" s="1"/>
  <c r="H112" i="10" a="1"/>
  <c r="H112" i="10" s="1"/>
  <c r="R65" i="10" l="1"/>
  <c r="H106" i="10"/>
  <c r="J1" i="4"/>
  <c r="H107" i="10" l="1"/>
  <c r="H109" i="10" s="1"/>
  <c r="J107" i="10"/>
  <c r="J109" i="10" s="1"/>
  <c r="I107" i="10"/>
  <c r="I109" i="10" s="1"/>
  <c r="AB1" i="2" a="1"/>
  <c r="AB1" i="2" s="1"/>
  <c r="AA1" i="2" a="1"/>
  <c r="AA1" i="2" s="1"/>
  <c r="H110" i="10" l="1"/>
  <c r="D82" i="2"/>
  <c r="E82" i="2" s="1"/>
  <c r="D81" i="2"/>
  <c r="E81" i="2" s="1"/>
  <c r="D80" i="2"/>
  <c r="E80" i="2" s="1"/>
  <c r="D79" i="2"/>
  <c r="E79" i="2" s="1"/>
  <c r="D78" i="2"/>
  <c r="E78" i="2" s="1"/>
  <c r="D77" i="2"/>
  <c r="E77" i="2" s="1"/>
  <c r="D76" i="2"/>
  <c r="E76" i="2" s="1"/>
  <c r="D75" i="2"/>
  <c r="E75" i="2" s="1"/>
  <c r="D74" i="2"/>
  <c r="E74" i="2" s="1"/>
  <c r="D73" i="2"/>
  <c r="E73" i="2" s="1"/>
  <c r="D72" i="2"/>
  <c r="E72" i="2" s="1"/>
  <c r="D71" i="2"/>
  <c r="E71" i="2" s="1"/>
  <c r="D70" i="2"/>
  <c r="E70" i="2" s="1"/>
  <c r="D69" i="2"/>
  <c r="E69" i="2" s="1"/>
  <c r="D68" i="2"/>
  <c r="E68" i="2" s="1"/>
  <c r="D67" i="2"/>
  <c r="E67" i="2" s="1"/>
  <c r="D66" i="2"/>
  <c r="E66" i="2" s="1"/>
  <c r="D65" i="2"/>
  <c r="E65" i="2" s="1"/>
  <c r="D64" i="2"/>
  <c r="E64" i="2" s="1"/>
  <c r="D63" i="2"/>
  <c r="E63" i="2" s="1"/>
  <c r="D62" i="2"/>
  <c r="E62" i="2" s="1"/>
  <c r="D61" i="2"/>
  <c r="E61" i="2" s="1"/>
  <c r="D60" i="2"/>
  <c r="E60" i="2" s="1"/>
  <c r="D59" i="2"/>
  <c r="E59" i="2" s="1"/>
  <c r="D58" i="2"/>
  <c r="E58" i="2" s="1"/>
  <c r="D57" i="2"/>
  <c r="E57" i="2" s="1"/>
  <c r="D56" i="2"/>
  <c r="E56" i="2" s="1"/>
  <c r="D55" i="2"/>
  <c r="E55" i="2" s="1"/>
  <c r="D54" i="2"/>
  <c r="E54" i="2" s="1"/>
  <c r="D53" i="2"/>
  <c r="E53" i="2" s="1"/>
  <c r="D52" i="2"/>
  <c r="E52" i="2" s="1"/>
  <c r="D51" i="2"/>
  <c r="E51" i="2" s="1"/>
  <c r="D50" i="2"/>
  <c r="E50" i="2" s="1"/>
  <c r="D49" i="2"/>
  <c r="E49" i="2" s="1"/>
  <c r="D48" i="2"/>
  <c r="E48" i="2" s="1"/>
  <c r="D47" i="2"/>
  <c r="E47" i="2" s="1"/>
  <c r="D46" i="2"/>
  <c r="E46" i="2" s="1"/>
  <c r="D45" i="2"/>
  <c r="E45" i="2" s="1"/>
  <c r="D44" i="2"/>
  <c r="E44" i="2" s="1"/>
  <c r="D43" i="2"/>
  <c r="E43" i="2" s="1"/>
  <c r="D42" i="2"/>
  <c r="E42" i="2" s="1"/>
  <c r="D41" i="2"/>
  <c r="E41" i="2" s="1"/>
  <c r="D40" i="2"/>
  <c r="E40" i="2" s="1"/>
  <c r="D39" i="2"/>
  <c r="E39" i="2" s="1"/>
  <c r="D38" i="2"/>
  <c r="E38" i="2" s="1"/>
  <c r="D37" i="2"/>
  <c r="E37" i="2" s="1"/>
  <c r="D36" i="2"/>
  <c r="E36" i="2" s="1"/>
  <c r="D35" i="2"/>
  <c r="E35" i="2" s="1"/>
  <c r="D34" i="2"/>
  <c r="E34" i="2" s="1"/>
  <c r="D33" i="2"/>
  <c r="E33" i="2" s="1"/>
  <c r="D32" i="2"/>
  <c r="E32" i="2" s="1"/>
  <c r="D31" i="2"/>
  <c r="E31" i="2" s="1"/>
  <c r="B13" i="2"/>
  <c r="M6" i="2"/>
  <c r="P3" i="2" s="1"/>
  <c r="A2" i="2"/>
  <c r="C2" i="2" s="1"/>
  <c r="F5" i="3"/>
  <c r="B5" i="3"/>
  <c r="F3" i="3"/>
  <c r="B3" i="3"/>
  <c r="A6" i="2"/>
  <c r="A5" i="2"/>
  <c r="B1" i="10" l="1"/>
  <c r="D2" i="2"/>
  <c r="P4" i="2"/>
  <c r="P5" i="2"/>
  <c r="P2" i="2"/>
  <c r="B2" i="2"/>
  <c r="B15" i="2" a="1"/>
  <c r="B15" i="2" l="1"/>
  <c r="B17" i="2" s="1"/>
  <c r="B20" i="2" l="1"/>
  <c r="D1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<sst xmlns="http://schemas.openxmlformats.org/spreadsheetml/2006/main" count="5442" uniqueCount="422">
  <si>
    <t xml:space="preserve">TABLEAU DE BORD </t>
  </si>
  <si>
    <t>0</t>
  </si>
  <si>
    <t>Nb Tâches</t>
  </si>
  <si>
    <t>Temps (min)</t>
  </si>
  <si>
    <t>Tâches à faire :</t>
  </si>
  <si>
    <t>Tâche(s)</t>
  </si>
  <si>
    <t>Temps necessaire :</t>
  </si>
  <si>
    <t>Minutes</t>
  </si>
  <si>
    <t xml:space="preserve">Tâches en retard : </t>
  </si>
  <si>
    <t>Quand</t>
  </si>
  <si>
    <t>Criticité</t>
  </si>
  <si>
    <t>Zone AM</t>
  </si>
  <si>
    <t>Type d'activité</t>
  </si>
  <si>
    <t>Activités</t>
  </si>
  <si>
    <t>Standards</t>
  </si>
  <si>
    <t>Fréquence (Semaine)</t>
  </si>
  <si>
    <t>Temps théorique (min)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</si>
  <si>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</si>
  <si>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</si>
  <si>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</si>
  <si>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</si>
  <si>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</si>
  <si>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</si>
  <si>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</si>
  <si>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</si>
  <si>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</si>
  <si>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</si>
  <si>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</si>
  <si>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</si>
  <si>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</si>
  <si>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</si>
  <si>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</si>
  <si>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</si>
  <si>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</si>
  <si>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</si>
  <si>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</si>
  <si>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</si>
  <si>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</si>
  <si>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</si>
  <si>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</si>
  <si>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</si>
  <si>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</si>
  <si>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</si>
  <si>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</si>
  <si>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</si>
  <si>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</si>
  <si>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</si>
  <si>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</si>
  <si>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</si>
  <si>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</si>
  <si>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</si>
  <si>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</si>
  <si>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</si>
  <si>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</si>
  <si>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</si>
  <si>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</si>
  <si>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</si>
  <si>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</si>
  <si>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</si>
  <si>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</si>
  <si>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</si>
  <si>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</si>
  <si>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</si>
  <si>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</si>
  <si>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</si>
  <si>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</si>
  <si>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</si>
  <si>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</si>
  <si>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</si>
  <si>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Routine AM</t>
  </si>
  <si>
    <t>Brik</t>
  </si>
  <si>
    <t>Nettoyage</t>
  </si>
  <si>
    <t>P&amp;B brik cylindre détour</t>
  </si>
  <si>
    <t>3H4</t>
  </si>
  <si>
    <t>X</t>
  </si>
  <si>
    <t>Intérieur local</t>
  </si>
  <si>
    <t>3H11</t>
  </si>
  <si>
    <t>Tâche Arrêt AM</t>
  </si>
  <si>
    <t>Centrale hydraulique brik</t>
  </si>
  <si>
    <t>3M13</t>
  </si>
  <si>
    <t>Inspection</t>
  </si>
  <si>
    <t>P&amp;B2 niveau huile</t>
  </si>
  <si>
    <t>3M22</t>
  </si>
  <si>
    <t>Gp hydraulique position brik</t>
  </si>
  <si>
    <t>3M24</t>
  </si>
  <si>
    <t>Pression air P&amp;B2</t>
  </si>
  <si>
    <t>3M27</t>
  </si>
  <si>
    <t>Courroie Brik</t>
  </si>
  <si>
    <r>
      <t>3H1</t>
    </r>
    <r>
      <rPr>
        <sz val="11"/>
        <color theme="0"/>
        <rFont val="Calibri"/>
        <family val="2"/>
        <scheme val="minor"/>
      </rPr>
      <t>b</t>
    </r>
  </si>
  <si>
    <t>Dévidoir</t>
  </si>
  <si>
    <t>Buses ingromat</t>
  </si>
  <si>
    <t>1H2</t>
  </si>
  <si>
    <t>Nettoyage/Inspection</t>
  </si>
  <si>
    <t>Cellules fin papier</t>
  </si>
  <si>
    <t>1H8</t>
  </si>
  <si>
    <t>Table élévatrice et sol</t>
  </si>
  <si>
    <t>1H9</t>
  </si>
  <si>
    <t>Feston</t>
  </si>
  <si>
    <t>1H11</t>
  </si>
  <si>
    <t>Reflecteurs</t>
  </si>
  <si>
    <t>1H10</t>
  </si>
  <si>
    <t>Bati et pupitres</t>
  </si>
  <si>
    <t>1M6</t>
  </si>
  <si>
    <t>Lubrification</t>
  </si>
  <si>
    <t>Roulements bras coté1</t>
  </si>
  <si>
    <t>1S28</t>
  </si>
  <si>
    <t>Paliers récupérateur mandrin</t>
  </si>
  <si>
    <t>1S29</t>
  </si>
  <si>
    <t>Feston graisseur</t>
  </si>
  <si>
    <t>1S30</t>
  </si>
  <si>
    <t>Roulements bras coté2</t>
  </si>
  <si>
    <t>1S31</t>
  </si>
  <si>
    <t>Bras1</t>
  </si>
  <si>
    <t>1T25</t>
  </si>
  <si>
    <t>Bras2</t>
  </si>
  <si>
    <t>1T26</t>
  </si>
  <si>
    <t>Glissières Feston</t>
  </si>
  <si>
    <t>1T27</t>
  </si>
  <si>
    <t>Maintenance</t>
  </si>
  <si>
    <t>Filtre air table raccord</t>
  </si>
  <si>
    <t>1M34</t>
  </si>
  <si>
    <t>nettoyage inspection</t>
  </si>
  <si>
    <t>Capteur alignement papier</t>
  </si>
  <si>
    <t>2H22</t>
  </si>
  <si>
    <t>Flammage</t>
  </si>
  <si>
    <t>2H35</t>
  </si>
  <si>
    <t>Enrouleur</t>
  </si>
  <si>
    <t>Intérieur table mandrin</t>
  </si>
  <si>
    <t>3A15</t>
  </si>
  <si>
    <t>Capotage gp hydraulique distributeur</t>
  </si>
  <si>
    <t>3H1</t>
  </si>
  <si>
    <t>Plancher cylindre freineur</t>
  </si>
  <si>
    <t>3H2</t>
  </si>
  <si>
    <t>Table mandrin</t>
  </si>
  <si>
    <t>3H3</t>
  </si>
  <si>
    <t>Armoire électrique/Bonbonnes gaz</t>
  </si>
  <si>
    <t>3H8</t>
  </si>
  <si>
    <t>Cylindre pop enrouleur</t>
  </si>
  <si>
    <t>3H14</t>
  </si>
  <si>
    <t>Vitre caméra FUTEC</t>
  </si>
  <si>
    <t>3M7</t>
  </si>
  <si>
    <t>P&amp;B3 et sol</t>
  </si>
  <si>
    <t>3M12</t>
  </si>
  <si>
    <t>Glissières axes mandrin</t>
  </si>
  <si>
    <t>3M39</t>
  </si>
  <si>
    <t xml:space="preserve">Glissières trolley </t>
  </si>
  <si>
    <t>3M40</t>
  </si>
  <si>
    <t>Glissières table mandrin</t>
  </si>
  <si>
    <t>3S42</t>
  </si>
  <si>
    <t>Glissières encolleuse</t>
  </si>
  <si>
    <t>3T41</t>
  </si>
  <si>
    <t>Caméra In-line</t>
  </si>
  <si>
    <t>2H34</t>
  </si>
  <si>
    <t>F10Icon</t>
  </si>
  <si>
    <t>Connexion F10 Seau</t>
  </si>
  <si>
    <t>2J4</t>
  </si>
  <si>
    <t>Patins surface balance</t>
  </si>
  <si>
    <t>2H6</t>
  </si>
  <si>
    <t>Tôles connnexions électriques</t>
  </si>
  <si>
    <t>2H21</t>
  </si>
  <si>
    <t>Nettoyage/Lubrification</t>
  </si>
  <si>
    <t>Glissières</t>
  </si>
  <si>
    <t>2M11</t>
  </si>
  <si>
    <t>Lubrification/Inspection</t>
  </si>
  <si>
    <t>Roulettes</t>
  </si>
  <si>
    <t>2M12-2</t>
  </si>
  <si>
    <t>Calibration balance</t>
  </si>
  <si>
    <t>2H19-2</t>
  </si>
  <si>
    <t>Filtre Entonnoir</t>
  </si>
  <si>
    <t>2J6</t>
  </si>
  <si>
    <t>Filtre Humidité</t>
  </si>
  <si>
    <t>2T6</t>
  </si>
  <si>
    <t>Manomètres</t>
  </si>
  <si>
    <t>2T5-1</t>
  </si>
  <si>
    <t>Pressostat</t>
  </si>
  <si>
    <t>2H20-2</t>
  </si>
  <si>
    <t>Tarage balance</t>
  </si>
  <si>
    <t>2T5-2</t>
  </si>
  <si>
    <t>Flexibles</t>
  </si>
  <si>
    <t>2T4</t>
  </si>
  <si>
    <t>Passage du F10icon sur le banc de maintenance</t>
  </si>
  <si>
    <t>2H33</t>
  </si>
  <si>
    <t>Local Brik</t>
  </si>
  <si>
    <t>IC MSS (Rails + tête de lecture)</t>
  </si>
  <si>
    <t>2H28</t>
  </si>
  <si>
    <t>Auto ID (Nettoyage bombe gaz)</t>
  </si>
  <si>
    <t>2H29</t>
  </si>
  <si>
    <t>Raps</t>
  </si>
  <si>
    <t>2H30</t>
  </si>
  <si>
    <t>FUTEC</t>
  </si>
  <si>
    <t>2H31</t>
  </si>
  <si>
    <t>Local Brik (opercules/poussière)</t>
  </si>
  <si>
    <t>2H32</t>
  </si>
  <si>
    <t>P&amp;B1 Wandress</t>
  </si>
  <si>
    <t>Pull&amp;Brake1</t>
  </si>
  <si>
    <t>1H4</t>
  </si>
  <si>
    <t>Brosse linéaire</t>
  </si>
  <si>
    <t>1H7</t>
  </si>
  <si>
    <t>Ajustement courroies brosse</t>
  </si>
  <si>
    <t>1H17</t>
  </si>
  <si>
    <t>Pression P&amp;B1</t>
  </si>
  <si>
    <t>1M20</t>
  </si>
  <si>
    <t>Caméra cadre entré</t>
  </si>
  <si>
    <t>2H19</t>
  </si>
  <si>
    <t>Caméra cadre sortie</t>
  </si>
  <si>
    <t>2H20</t>
  </si>
  <si>
    <t>Caméra PC</t>
  </si>
  <si>
    <t>Contrôle des brosses</t>
  </si>
  <si>
    <t>2H23</t>
  </si>
  <si>
    <t xml:space="preserve">Contrôle filtre aspirateur </t>
  </si>
  <si>
    <t>2H24</t>
  </si>
  <si>
    <t>Zone P&amp;B1 + Wandress</t>
  </si>
  <si>
    <t>2H25</t>
  </si>
  <si>
    <t>Contrôle état des tuyaux aspiration</t>
  </si>
  <si>
    <t>2H26</t>
  </si>
  <si>
    <t xml:space="preserve"> aspirateur wandress</t>
  </si>
  <si>
    <t>2H27</t>
  </si>
  <si>
    <t>Station Impression</t>
  </si>
  <si>
    <t>Trous cylindres</t>
  </si>
  <si>
    <t>2H</t>
  </si>
  <si>
    <t>Cylindres contrepresseur</t>
  </si>
  <si>
    <t>2H1</t>
  </si>
  <si>
    <t>Cylindres platines</t>
  </si>
  <si>
    <t>2H2</t>
  </si>
  <si>
    <t>Caméra calage</t>
  </si>
  <si>
    <t>2H3</t>
  </si>
  <si>
    <t>Sol</t>
  </si>
  <si>
    <t>2H5</t>
  </si>
  <si>
    <t>Poste 1 complet</t>
  </si>
  <si>
    <t>2M6-1</t>
  </si>
  <si>
    <t>Poste 2 complet</t>
  </si>
  <si>
    <t>2M6-2</t>
  </si>
  <si>
    <t>Poste 3 complet</t>
  </si>
  <si>
    <t>2M6-3</t>
  </si>
  <si>
    <t>Poste 4 complet</t>
  </si>
  <si>
    <t>2M6-4</t>
  </si>
  <si>
    <t>Poste 5 complet</t>
  </si>
  <si>
    <t>2M6-5</t>
  </si>
  <si>
    <t>Poste 6 complet</t>
  </si>
  <si>
    <t>2M6-6</t>
  </si>
  <si>
    <t>Poste 7 complet</t>
  </si>
  <si>
    <t>2M6-7</t>
  </si>
  <si>
    <t>Biellette lateral reducteur cylindre</t>
  </si>
  <si>
    <t>2A17</t>
  </si>
  <si>
    <t>Glissieres stéréo</t>
  </si>
  <si>
    <t>2S18</t>
  </si>
  <si>
    <t>Cylindres</t>
  </si>
  <si>
    <t>2H10</t>
  </si>
  <si>
    <t>Paliers mobiles</t>
  </si>
  <si>
    <t>2H7</t>
  </si>
  <si>
    <t>Etenchéité joints racle</t>
  </si>
  <si>
    <t>2H8</t>
  </si>
  <si>
    <t>Position cliché</t>
  </si>
  <si>
    <t>2M10</t>
  </si>
  <si>
    <t>Alignement cylindre</t>
  </si>
  <si>
    <t>2M16</t>
  </si>
  <si>
    <t>Paliers et glissières</t>
  </si>
  <si>
    <t>2H19-1</t>
  </si>
  <si>
    <t>Serrage paliers</t>
  </si>
  <si>
    <t>2H20-1</t>
  </si>
  <si>
    <t>Sécurité</t>
  </si>
  <si>
    <t>Bris de verre</t>
  </si>
  <si>
    <t>2H18</t>
  </si>
  <si>
    <t>Fréquence</t>
  </si>
  <si>
    <t>3H1b</t>
  </si>
  <si>
    <t>S</t>
  </si>
  <si>
    <t>La mise à jour de ce fichier est effectuée automatiquement à l'ouverture</t>
  </si>
  <si>
    <t>Durée</t>
  </si>
  <si>
    <t>Lundi</t>
  </si>
  <si>
    <t>Mardi</t>
  </si>
  <si>
    <t>Mercredi</t>
  </si>
  <si>
    <t>Jeudi</t>
  </si>
  <si>
    <t>Vendredi</t>
  </si>
  <si>
    <t>Etat</t>
  </si>
  <si>
    <t>Fait</t>
  </si>
  <si>
    <t>tps tot</t>
  </si>
  <si>
    <t>moy</t>
  </si>
  <si>
    <t>ecart moy</t>
  </si>
  <si>
    <t>moy ecart au carré</t>
  </si>
  <si>
    <t>Temps</t>
  </si>
  <si>
    <t>Qui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</si>
  <si>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</si>
  <si>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</si>
  <si>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</si>
  <si>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</si>
  <si>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</si>
  <si>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</si>
  <si>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</si>
  <si>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</si>
  <si>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</si>
  <si>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</si>
  <si>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</si>
  <si>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</si>
  <si>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</si>
  <si>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</si>
  <si>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</si>
  <si>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</si>
  <si>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</si>
  <si>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</si>
  <si>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</si>
  <si>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</si>
  <si>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</si>
  <si>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</si>
  <si>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</si>
  <si>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</si>
  <si>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</si>
  <si>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</si>
  <si>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</si>
  <si>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</si>
  <si>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</si>
  <si>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</si>
  <si>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</si>
  <si>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</si>
  <si>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</si>
  <si>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</si>
  <si>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</si>
  <si>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</si>
  <si>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</si>
  <si>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</si>
  <si>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</si>
  <si>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</si>
  <si>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</si>
  <si>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</si>
  <si>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</si>
  <si>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</si>
  <si>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</si>
  <si>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</si>
  <si>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</si>
  <si>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</si>
  <si>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</si>
  <si>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</si>
  <si>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</si>
  <si>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</si>
  <si>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Opérateur</t>
  </si>
  <si>
    <t>En Retard</t>
  </si>
  <si>
    <t>Equipe B</t>
  </si>
  <si>
    <t>A</t>
  </si>
  <si>
    <t>Equipe A</t>
  </si>
  <si>
    <t>Equipe C</t>
  </si>
  <si>
    <t>C</t>
  </si>
  <si>
    <t>Entreprise externe</t>
  </si>
  <si>
    <t>Equipe c</t>
  </si>
  <si>
    <t>A Faire</t>
  </si>
  <si>
    <t>Ventouse aspiration</t>
  </si>
  <si>
    <t>1H13</t>
  </si>
  <si>
    <t>Pince feuille fonctionnement</t>
  </si>
  <si>
    <t>1H14</t>
  </si>
  <si>
    <t>Connexion pince feuille</t>
  </si>
  <si>
    <t>1H15</t>
  </si>
  <si>
    <t>Tuyau étrier frein</t>
  </si>
  <si>
    <t>1H16</t>
  </si>
  <si>
    <t>Barres fermeture machine</t>
  </si>
  <si>
    <t>1M21</t>
  </si>
  <si>
    <t>Verrou barres fermeture</t>
  </si>
  <si>
    <t>1M22</t>
  </si>
  <si>
    <t>Raccord Easymover</t>
  </si>
  <si>
    <t>1M23</t>
  </si>
  <si>
    <t>Serrage reflecteur</t>
  </si>
  <si>
    <t>1S24</t>
  </si>
  <si>
    <t>Grille sécurité</t>
  </si>
  <si>
    <t>2M12-1</t>
  </si>
  <si>
    <t xml:space="preserve">Connexion moteur </t>
  </si>
  <si>
    <t>2S14</t>
  </si>
  <si>
    <t>Crémaillère pignons serrage machoires</t>
  </si>
  <si>
    <t>3A37</t>
  </si>
  <si>
    <t>Galet entrainement axe CT</t>
  </si>
  <si>
    <t>3A38</t>
  </si>
  <si>
    <t>Depose colle mandrin</t>
  </si>
  <si>
    <t>3H18</t>
  </si>
  <si>
    <t>Moteur P&amp;B3</t>
  </si>
  <si>
    <t>3M23</t>
  </si>
  <si>
    <t>Chape verins capteur rotation bielettes</t>
  </si>
  <si>
    <t>3S28</t>
  </si>
  <si>
    <t>Détection axe blanc dans sabot</t>
  </si>
  <si>
    <t>3S30</t>
  </si>
  <si>
    <t xml:space="preserve">Tuyaux hydraulique pneumatique </t>
  </si>
  <si>
    <t>3S31</t>
  </si>
  <si>
    <t>Capteur début/fin encollage</t>
  </si>
  <si>
    <t>3S32</t>
  </si>
  <si>
    <t>Tiges verins gonflage/dégonflage axe</t>
  </si>
  <si>
    <t>3S33</t>
  </si>
  <si>
    <t>Capteurs verins pneumatique table coupe</t>
  </si>
  <si>
    <t>3T35</t>
  </si>
  <si>
    <t>Cellules reflecteur table</t>
  </si>
  <si>
    <t>3T36</t>
  </si>
  <si>
    <t>Date_Jour</t>
  </si>
  <si>
    <t>Jour_Semaine</t>
  </si>
  <si>
    <t>Nb_Semaine</t>
  </si>
  <si>
    <t>Liste_Zone_AM</t>
  </si>
  <si>
    <t>Liste_Type_Activité</t>
  </si>
  <si>
    <t>Tâches</t>
  </si>
  <si>
    <t>%</t>
  </si>
  <si>
    <t>Bonnes</t>
  </si>
  <si>
    <t>En retard</t>
  </si>
  <si>
    <t>Nombre de semaines</t>
  </si>
  <si>
    <t>Tech Process</t>
  </si>
  <si>
    <t>A faire</t>
  </si>
  <si>
    <t>année n</t>
  </si>
  <si>
    <t>Nouvelles</t>
  </si>
  <si>
    <t>année n-1</t>
  </si>
  <si>
    <t>TOTAL</t>
  </si>
  <si>
    <t>Nettoyage/Maintenance</t>
  </si>
  <si>
    <t>Graphique Aiguille</t>
  </si>
  <si>
    <t>Générale</t>
  </si>
  <si>
    <t>Rouge</t>
  </si>
  <si>
    <t>Orange</t>
  </si>
  <si>
    <t>Vert</t>
  </si>
  <si>
    <t>Invisible</t>
  </si>
  <si>
    <t>Teams</t>
  </si>
  <si>
    <t>Valeur</t>
  </si>
  <si>
    <t>Max</t>
  </si>
  <si>
    <t>mini</t>
  </si>
  <si>
    <t>Objectif</t>
  </si>
  <si>
    <t>Aiguille</t>
  </si>
  <si>
    <t>Largeur</t>
  </si>
  <si>
    <t>Rien</t>
  </si>
  <si>
    <t>Priorité</t>
  </si>
  <si>
    <t>N° semaine</t>
  </si>
  <si>
    <t>Tâches à faire</t>
  </si>
  <si>
    <t>Tâches faites</t>
  </si>
  <si>
    <t>% de CIL</t>
  </si>
  <si>
    <t>Somme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</si>
</sst>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11"/>
      <name val="Calibri"/>
      <family val="2"/>
      <scheme val="minor"/>
    </font>
    <font>
      <sz val="11"/>
      <color indexed="1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9" fontId="8" fillId="0" borderId="0" applyFon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0" xfId="0" applyFont="1" applyFill="1"/>
    <xf numFmtId="0" fontId="1" fillId="3" borderId="0" xfId="0" applyFont="1" applyFill="1"/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/>
    <xf numFmtId="0" fontId="5" fillId="0" borderId="0" xfId="0" applyFont="1"/>
    <xf numFmtId="0" fontId="4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7" fillId="0" borderId="0" xfId="1" applyFill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9" fontId="0" fillId="0" borderId="0" xfId="2" applyFont="1"/>
    <xf numFmtId="0" fontId="0" fillId="5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9" fillId="7" borderId="0" xfId="0" applyFont="1" applyFill="1"/>
    <xf numFmtId="0" fontId="10" fillId="8" borderId="0" xfId="0" applyFont="1" applyFill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1" fillId="6" borderId="0" xfId="0" applyFont="1" applyFill="1"/>
    <xf numFmtId="0" fontId="0" fillId="0" borderId="3" xfId="0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/>
    </xf>
    <xf numFmtId="0" fontId="0" fillId="9" borderId="0" xfId="0" applyFill="1"/>
    <xf numFmtId="0" fontId="13" fillId="0" borderId="0" xfId="0" applyFont="1" applyAlignment="1">
      <alignment horizontal="left" vertical="center"/>
    </xf>
    <xf numFmtId="0" fontId="13" fillId="0" borderId="0" xfId="1" applyFont="1" applyAlignment="1">
      <alignment horizontal="left" vertical="center"/>
    </xf>
    <xf numFmtId="0" fontId="1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11" borderId="3" xfId="0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0" fillId="11" borderId="20" xfId="0" applyFill="1" applyBorder="1" applyAlignment="1">
      <alignment horizontal="center" vertical="center"/>
    </xf>
    <xf numFmtId="1" fontId="0" fillId="11" borderId="20" xfId="0" applyNumberFormat="1" applyFill="1" applyBorder="1" applyAlignment="1">
      <alignment horizontal="center" vertical="center"/>
    </xf>
    <xf numFmtId="0" fontId="1" fillId="11" borderId="20" xfId="0" applyFont="1" applyFill="1" applyBorder="1" applyAlignment="1">
      <alignment horizontal="center" vertical="center"/>
    </xf>
    <xf numFmtId="0" fontId="0" fillId="10" borderId="0" xfId="0" applyFill="1"/>
    <xf numFmtId="0" fontId="3" fillId="4" borderId="18" xfId="0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/>
    </xf>
    <xf numFmtId="0" fontId="6" fillId="13" borderId="0" xfId="0" applyFont="1" applyFill="1" applyAlignment="1">
      <alignment horizontal="center"/>
    </xf>
    <xf numFmtId="0" fontId="3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left" vertical="center" wrapText="1"/>
    </xf>
    <xf numFmtId="0" fontId="16" fillId="15" borderId="13" xfId="0" applyFont="1" applyFill="1" applyBorder="1" applyAlignment="1">
      <alignment horizontal="left" vertical="center"/>
    </xf>
    <xf numFmtId="0" fontId="16" fillId="15" borderId="13" xfId="0" applyFont="1" applyFill="1" applyBorder="1" applyAlignment="1">
      <alignment horizontal="center" vertical="center"/>
    </xf>
    <xf numFmtId="0" fontId="0" fillId="0" borderId="17" xfId="0" applyBorder="1"/>
    <xf numFmtId="0" fontId="3" fillId="4" borderId="24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6" fillId="15" borderId="14" xfId="0" applyFont="1" applyFill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1" xfId="0" applyFont="1" applyBorder="1"/>
    <xf numFmtId="0" fontId="13" fillId="0" borderId="0" xfId="1" applyFont="1" applyFill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3" fillId="16" borderId="0" xfId="1" applyFont="1" applyFill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13" xfId="0" applyBorder="1" applyAlignment="1">
      <alignment horizontal="center"/>
    </xf>
    <xf numFmtId="0" fontId="0" fillId="0" borderId="13" xfId="0" applyBorder="1"/>
    <xf numFmtId="0" fontId="0" fillId="0" borderId="12" xfId="0" applyBorder="1"/>
    <xf numFmtId="0" fontId="0" fillId="0" borderId="10" xfId="0" applyBorder="1" applyAlignment="1">
      <alignment horizontal="center"/>
    </xf>
    <xf numFmtId="0" fontId="13" fillId="0" borderId="3" xfId="1" applyFon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15" xfId="0" applyBorder="1"/>
    <xf numFmtId="0" fontId="0" fillId="0" borderId="16" xfId="0" applyBorder="1"/>
    <xf numFmtId="49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13" fillId="0" borderId="0" xfId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3" fillId="0" borderId="0" xfId="0" applyFont="1"/>
    <xf numFmtId="0" fontId="1" fillId="10" borderId="0" xfId="0" applyFont="1" applyFill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16" fillId="15" borderId="28" xfId="0" applyFont="1" applyFill="1" applyBorder="1" applyAlignment="1">
      <alignment horizontal="left" vertical="center"/>
    </xf>
    <xf numFmtId="0" fontId="1" fillId="17" borderId="3" xfId="0" applyFont="1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/>
    </xf>
    <xf numFmtId="0" fontId="0" fillId="17" borderId="11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 wrapText="1"/>
    </xf>
    <xf numFmtId="165" fontId="0" fillId="17" borderId="3" xfId="0" applyNumberFormat="1" applyFill="1" applyBorder="1" applyAlignment="1">
      <alignment horizontal="center"/>
    </xf>
    <xf numFmtId="0" fontId="13" fillId="17" borderId="3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14" fillId="14" borderId="0" xfId="0" applyFont="1" applyFill="1" applyAlignment="1">
      <alignment horizontal="center" vertical="center"/>
    </xf>
    <xf numFmtId="0" fontId="15" fillId="14" borderId="0" xfId="0" applyFont="1" applyFill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1" fontId="0" fillId="0" borderId="20" xfId="0" applyNumberFormat="1" applyFill="1" applyBorder="1" applyAlignment="1">
      <alignment horizontal="center" vertical="center"/>
    </xf>
    <xf numFmtId="1" fontId="0" fillId="0" borderId="21" xfId="0" applyNumberForma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258">
    <dxf>
      <fill>
        <patternFill patternType="solid">
          <fgColor indexed="64"/>
          <bgColor indexed="4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7"/>
        </patternFill>
      </fill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border outline="0">
        <top style="thin">
          <color theme="1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0" formatCode="@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  <border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6D6D6D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9"/>
        </patternFill>
      </fill>
    </dxf>
    <dxf>
      <font>
        <color theme="9"/>
      </font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7"/>
      </font>
      <fill>
        <patternFill>
          <bgColor theme="4"/>
        </patternFill>
      </fill>
    </dxf>
    <dxf>
      <font>
        <color theme="9"/>
      </font>
      <fill>
        <patternFill>
          <bgColor theme="4"/>
        </patternFill>
      </fill>
    </dxf>
    <dxf>
      <font>
        <color theme="7"/>
      </font>
      <fill>
        <patternFill>
          <bgColor theme="9"/>
        </patternFill>
      </fill>
    </dxf>
    <dxf>
      <font>
        <color rgb="FFFF4747"/>
      </font>
      <fill>
        <patternFill>
          <bgColor theme="4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D6D6D"/>
      <color rgb="FFFF4747"/>
      <color rgb="FFFFEBEB"/>
      <color rgb="FFFFF0EF"/>
      <color rgb="FFBEBEBE"/>
      <color rgb="FFB4B4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Jauge</c:v>
          </c:tx>
          <c:dPt>
            <c:idx val="0"/>
            <c:bubble3D val="0"/>
            <c:spPr>
              <a:gradFill flip="none" rotWithShape="1">
                <a:gsLst>
                  <a:gs pos="100000">
                    <a:srgbClr val="C00000"/>
                  </a:gs>
                  <a:gs pos="2000">
                    <a:srgbClr val="FF0000"/>
                  </a:gs>
                </a:gsLst>
                <a:lin ang="5400000" scaled="0"/>
                <a:tileRect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149E-473A-AD8F-0DA8B02324EC}"/>
              </c:ext>
            </c:extLst>
          </c:dPt>
          <c:dPt>
            <c:idx val="1"/>
            <c:bubble3D val="0"/>
            <c:spPr>
              <a:gradFill rotWithShape="1">
                <a:gsLst>
                  <a:gs pos="45000">
                    <a:srgbClr val="FFC000"/>
                  </a:gs>
                  <a:gs pos="83000">
                    <a:schemeClr val="accent2"/>
                  </a:gs>
                  <a:gs pos="100000">
                    <a:srgbClr val="FF0000"/>
                  </a:gs>
                </a:gsLst>
                <a:path path="circle">
                  <a:fillToRect l="100000" t="100000"/>
                </a:path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49E-473A-AD8F-0DA8B02324EC}"/>
              </c:ext>
            </c:extLst>
          </c:dPt>
          <c:dPt>
            <c:idx val="2"/>
            <c:bubble3D val="0"/>
            <c:spPr>
              <a:gradFill rotWithShape="1">
                <a:gsLst>
                  <a:gs pos="87000">
                    <a:srgbClr val="FFC000"/>
                  </a:gs>
                  <a:gs pos="54000">
                    <a:schemeClr val="accent6"/>
                  </a:gs>
                  <a:gs pos="0">
                    <a:srgbClr val="92D050"/>
                  </a:gs>
                </a:gsLst>
                <a:path path="circle">
                  <a:fillToRect l="100000" t="100000"/>
                </a:path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149E-473A-AD8F-0DA8B02324EC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49E-473A-AD8F-0DA8B02324EC}"/>
              </c:ext>
            </c:extLst>
          </c:dPt>
          <c:val>
            <c:numRef>
              <c:f>Config!$B$10:$B$13</c:f>
              <c:numCache>
                <c:formatCode>General</c:formatCode>
                <c:ptCount val="4"/>
                <c:pt idx="0">
                  <c:v>33</c:v>
                </c:pt>
                <c:pt idx="1">
                  <c:v>34</c:v>
                </c:pt>
                <c:pt idx="2">
                  <c:v>33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9E-473A-AD8F-0DA8B0232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pieChart>
        <c:varyColors val="1"/>
        <c:ser>
          <c:idx val="1"/>
          <c:order val="1"/>
          <c:tx>
            <c:v>Aiguille</c:v>
          </c:tx>
          <c:dPt>
            <c:idx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149E-473A-AD8F-0DA8B02324EC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149E-473A-AD8F-0DA8B02324EC}"/>
              </c:ext>
            </c:extLst>
          </c:dPt>
          <c:dPt>
            <c:idx val="2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49E-473A-AD8F-0DA8B02324E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Config!$B$19:$B$21</c:f>
              <c:strCache>
                <c:ptCount val="2"/>
                <c:pt idx="1">
                  <c:v>0%</c:v>
                </c:pt>
              </c:strCache>
            </c:strRef>
          </c:cat>
          <c:val>
            <c:numRef>
              <c:f>Config!$B$15:$B$17</c:f>
              <c:numCache>
                <c:formatCode>General</c:formatCode>
                <c:ptCount val="3"/>
                <c:pt idx="0" formatCode="0.0">
                  <c:v>0</c:v>
                </c:pt>
                <c:pt idx="1">
                  <c:v>1</c:v>
                </c:pt>
                <c:pt idx="2" formatCode="0.0">
                  <c:v>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49E-473A-AD8F-0DA8B02324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Répartion des Tâches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v>Répartion</c:v>
          </c:tx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DF4-41DD-943B-B9B483B4A131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DF4-41DD-943B-B9B483B4A131}"/>
              </c:ext>
            </c:extLst>
          </c:dPt>
          <c:dPt>
            <c:idx val="2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DF4-41DD-943B-B9B483B4A131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DF4-41DD-943B-B9B483B4A13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Config!$L$2:$L$5</c:f>
              <c:strCache>
                <c:ptCount val="4"/>
                <c:pt idx="0">
                  <c:v>Bonnes</c:v>
                </c:pt>
                <c:pt idx="1">
                  <c:v>En retard</c:v>
                </c:pt>
                <c:pt idx="2">
                  <c:v>A faire</c:v>
                </c:pt>
                <c:pt idx="3">
                  <c:v>Nouvelles</c:v>
                </c:pt>
              </c:strCache>
            </c:strRef>
          </c:cat>
          <c:val>
            <c:numRef>
              <c:f>Config!$P$2:$P$5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DF4-41DD-943B-B9B483B4A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5836246820498787"/>
          <c:y val="0.14409667541557308"/>
          <c:w val="0.20721328752824814"/>
          <c:h val="0.791088509769612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 Tâches en retard par Criticité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3"/>
              <c:pt idx="0">
                <c:v>1</c:v>
              </c:pt>
              <c:pt idx="1">
                <c:v>3</c:v>
              </c:pt>
              <c:pt idx="2">
                <c:v>5</c:v>
              </c:pt>
            </c:numLit>
          </c:cat>
          <c:val>
            <c:numRef>
              <c:f>('Tableau de Bord'!$N$3,'Tableau de Bord'!$N$5,'Tableau de Bord'!$N$7)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DC-4DCD-899B-C5EAECE67B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75974223"/>
        <c:axId val="1978931647"/>
      </c:barChart>
      <c:catAx>
        <c:axId val="1975974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8931647"/>
        <c:crosses val="autoZero"/>
        <c:auto val="1"/>
        <c:lblAlgn val="ctr"/>
        <c:lblOffset val="100"/>
        <c:noMultiLvlLbl val="0"/>
      </c:catAx>
      <c:valAx>
        <c:axId val="1978931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59742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de retard</a:t>
            </a:r>
            <a:r>
              <a:rPr lang="en-US" baseline="0"/>
              <a:t> </a:t>
            </a:r>
            <a:r>
              <a:rPr lang="en-US"/>
              <a:t>(min) par criticité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3"/>
              <c:pt idx="0">
                <c:v>1</c:v>
              </c:pt>
              <c:pt idx="1">
                <c:v>3</c:v>
              </c:pt>
              <c:pt idx="2">
                <c:v>5</c:v>
              </c:pt>
            </c:numLit>
          </c:cat>
          <c:val>
            <c:numRef>
              <c:f>('Tableau de Bord'!$O$3,'Tableau de Bord'!$O$5,'Tableau de Bord'!$O$7)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731-48D0-8F2A-10DA7ABB91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1124319"/>
        <c:axId val="1865139007"/>
      </c:barChart>
      <c:catAx>
        <c:axId val="5011243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5139007"/>
        <c:crosses val="autoZero"/>
        <c:auto val="1"/>
        <c:lblAlgn val="ctr"/>
        <c:lblOffset val="100"/>
        <c:noMultiLvlLbl val="0"/>
      </c:catAx>
      <c:valAx>
        <c:axId val="18651390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1243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Pourcentage de CIL par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Pourcentage de CIL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Config!$A$31:$A$82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Config!$D$31:$D$82</c:f>
              <c:numCache>
                <c:formatCode>0%</c:formatCode>
                <c:ptCount val="52"/>
                <c:pt idx="0">
                  <c:v>0</c:v>
                </c:pt>
                <c:pt idx="1">
                  <c:v>0.58108108108108103</c:v>
                </c:pt>
                <c:pt idx="2">
                  <c:v>0.15384615384615385</c:v>
                </c:pt>
                <c:pt idx="3">
                  <c:v>0</c:v>
                </c:pt>
                <c:pt idx="4">
                  <c:v>0</c:v>
                </c:pt>
                <c:pt idx="5">
                  <c:v>0.30158730158730157</c:v>
                </c:pt>
                <c:pt idx="6">
                  <c:v>0.46296296296296297</c:v>
                </c:pt>
                <c:pt idx="7">
                  <c:v>0.16</c:v>
                </c:pt>
                <c:pt idx="8">
                  <c:v>0.54716981132075471</c:v>
                </c:pt>
                <c:pt idx="9">
                  <c:v>0.60416666666666663</c:v>
                </c:pt>
                <c:pt idx="10">
                  <c:v>0.83720930232558144</c:v>
                </c:pt>
                <c:pt idx="11">
                  <c:v>0.51282051282051277</c:v>
                </c:pt>
                <c:pt idx="12">
                  <c:v>0.38636363636363635</c:v>
                </c:pt>
                <c:pt idx="13">
                  <c:v>0.38775510204081631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0.74509803921568629</c:v>
                </c:pt>
                <c:pt idx="18">
                  <c:v>0.62790697674418605</c:v>
                </c:pt>
                <c:pt idx="19">
                  <c:v>0.96226415094339623</c:v>
                </c:pt>
                <c:pt idx="20">
                  <c:v>0.95454545454545459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71-4CF2-B9C4-B545F2871EE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531086527"/>
        <c:axId val="1295151263"/>
      </c:barChart>
      <c:catAx>
        <c:axId val="15310865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5151263"/>
        <c:crosses val="autoZero"/>
        <c:auto val="1"/>
        <c:lblAlgn val="ctr"/>
        <c:lblOffset val="100"/>
        <c:noMultiLvlLbl val="0"/>
      </c:catAx>
      <c:valAx>
        <c:axId val="1295151263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15310865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358140</xdr:colOff>
      <xdr:row>6</xdr:row>
      <xdr:rowOff>0</xdr:rowOff>
    </xdr:from>
    <xdr:to>
      <xdr:col>10</xdr:col>
      <xdr:colOff>220980</xdr:colOff>
      <xdr:row>21</xdr:row>
      <xdr:rowOff>30480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77F3085-C609-487C-A77B-122B84FE10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495300</xdr:colOff>
      <xdr:row>15</xdr:row>
      <xdr:rowOff>106680</xdr:rowOff>
    </xdr:from>
    <xdr:to>
      <xdr:col>10</xdr:col>
      <xdr:colOff>99060</xdr:colOff>
      <xdr:row>18</xdr:row>
      <xdr:rowOff>106680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9EFA817-8307-4F04-9E04-880515F5EB4E}"/>
            </a:ext>
          </a:extLst>
        </xdr:cNvPr>
        <xdr:cNvSpPr txBox="1"/>
      </xdr:nvSpPr>
      <xdr:spPr>
        <a:xfrm>
          <a:off x="4808220" y="2895600"/>
          <a:ext cx="3695700" cy="54864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Pourcentage de CIL de la semaine</a:t>
          </a:r>
        </a:p>
      </xdr:txBody>
    </xdr:sp>
    <xdr:clientData/>
  </xdr:twoCellAnchor>
  <xdr:twoCellAnchor>
    <xdr:from>
      <xdr:col>0</xdr:col>
      <xdr:colOff>365760</xdr:colOff>
      <xdr:row>5</xdr:row>
      <xdr:rowOff>179070</xdr:rowOff>
    </xdr:from>
    <xdr:to>
      <xdr:col>5</xdr:col>
      <xdr:colOff>0</xdr:colOff>
      <xdr:row>20</xdr:row>
      <xdr:rowOff>179070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809E397-DF35-4CD5-8D63-33F5175EC5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106680</xdr:colOff>
      <xdr:row>0</xdr:row>
      <xdr:rowOff>19050</xdr:rowOff>
    </xdr:from>
    <xdr:to>
      <xdr:col>16</xdr:col>
      <xdr:colOff>716280</xdr:colOff>
      <xdr:row>14</xdr:row>
      <xdr:rowOff>148590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E080242-CCCE-4C96-BCEF-6BD431DA4F5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91440</xdr:colOff>
      <xdr:row>15</xdr:row>
      <xdr:rowOff>26670</xdr:rowOff>
    </xdr:from>
    <xdr:to>
      <xdr:col>16</xdr:col>
      <xdr:colOff>701040</xdr:colOff>
      <xdr:row>30</xdr:row>
      <xdr:rowOff>26670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4944C9B-7C1A-4E0A-A087-F905FBB823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373380</xdr:colOff>
      <xdr:row>22</xdr:row>
      <xdr:rowOff>11430</xdr:rowOff>
    </xdr:from>
    <xdr:to>
      <xdr:col>10</xdr:col>
      <xdr:colOff>784860</xdr:colOff>
      <xdr:row>37</xdr:row>
      <xdr:rowOff>11430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74410D73-1D5C-43FC-A736-8D67357E7B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525780</xdr:colOff>
      <xdr:row>22</xdr:row>
      <xdr:rowOff>99060</xdr:rowOff>
    </xdr:from>
    <xdr:to>
      <xdr:col>2</xdr:col>
      <xdr:colOff>68580</xdr:colOff>
      <xdr:row>24</xdr:row>
      <xdr:rowOff>22860</xdr:rowOff>
    </xdr:to>
    <xdr:sp macro="[0]!Pourcentage" textlink="">
      <xdr:nvSpPr>
        <xdr:cNvPr id="8" name="Rectangle 7">
          <a:extLst>
            <a:ext uri="{FF2B5EF4-FFF2-40B4-BE49-F238E27FC236}">
              <a16:creationId xmlns:a16="http://schemas.microsoft.com/office/drawing/2014/main" id="{1D9EC86D-28AB-46E3-B933-E5BA37DC3186}"/>
            </a:ext>
          </a:extLst>
        </xdr:cNvPr>
        <xdr:cNvSpPr/>
      </xdr:nvSpPr>
      <xdr:spPr>
        <a:xfrm>
          <a:off x="525780" y="4168140"/>
          <a:ext cx="147828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Actualisation Année</a:t>
          </a:r>
        </a:p>
      </xdr:txBody>
    </xdr:sp>
    <xdr:clientData/>
  </xdr:twoCellAnchor>
  <xdr:twoCellAnchor>
    <xdr:from>
      <xdr:col>8</xdr:col>
      <xdr:colOff>640080</xdr:colOff>
      <xdr:row>22</xdr:row>
      <xdr:rowOff>76200</xdr:rowOff>
    </xdr:from>
    <xdr:to>
      <xdr:col>10</xdr:col>
      <xdr:colOff>609600</xdr:colOff>
      <xdr:row>24</xdr:row>
      <xdr:rowOff>0</xdr:rowOff>
    </xdr:to>
    <xdr:sp macro="[0]!PourcentageSem" textlink="">
      <xdr:nvSpPr>
        <xdr:cNvPr id="9" name="Rectangle 8">
          <a:extLst>
            <a:ext uri="{FF2B5EF4-FFF2-40B4-BE49-F238E27FC236}">
              <a16:creationId xmlns:a16="http://schemas.microsoft.com/office/drawing/2014/main" id="{C2191553-2E59-4FE6-A617-15C056C729F3}"/>
            </a:ext>
          </a:extLst>
        </xdr:cNvPr>
        <xdr:cNvSpPr/>
      </xdr:nvSpPr>
      <xdr:spPr>
        <a:xfrm>
          <a:off x="7330440" y="4145280"/>
          <a:ext cx="168402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Actualisation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224366</xdr:colOff>
      <xdr:row>2</xdr:row>
      <xdr:rowOff>42332</xdr:rowOff>
    </xdr:from>
    <xdr:to>
      <xdr:col>15</xdr:col>
      <xdr:colOff>603250</xdr:colOff>
      <xdr:row>5</xdr:row>
      <xdr:rowOff>169333</xdr:rowOff>
    </xdr:to>
    <xdr:sp macro="[0]!Cop_essa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02053E-BD39-445C-98EB-5A516E8D71C8}"/>
            </a:ext>
          </a:extLst>
        </xdr:cNvPr>
        <xdr:cNvSpPr/>
      </xdr:nvSpPr>
      <xdr:spPr>
        <a:xfrm>
          <a:off x="15083366" y="356657"/>
          <a:ext cx="1140884" cy="746126"/>
        </a:xfrm>
        <a:prstGeom prst="roundRect">
          <a:avLst>
            <a:gd name="adj" fmla="val 12037"/>
          </a:avLst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Saisir N°</a:t>
          </a:r>
          <a:r>
            <a:rPr lang="fr-FR" sz="1600" b="1" baseline="0"/>
            <a:t> Semaine</a:t>
          </a:r>
          <a:endParaRPr lang="fr-FR" sz="16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99060</xdr:colOff>
      <xdr:row>2</xdr:row>
      <xdr:rowOff>171450</xdr:rowOff>
    </xdr:from>
    <xdr:to>
      <xdr:col>4</xdr:col>
      <xdr:colOff>350520</xdr:colOff>
      <xdr:row>8</xdr:row>
      <xdr:rowOff>97155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CB39C2D-7539-430F-A4FB-19F207620BDF}"/>
            </a:ext>
          </a:extLst>
        </xdr:cNvPr>
        <xdr:cNvSpPr txBox="1"/>
      </xdr:nvSpPr>
      <xdr:spPr>
        <a:xfrm>
          <a:off x="1708785" y="552450"/>
          <a:ext cx="1775460" cy="106870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Semaine</a:t>
          </a:r>
          <a:r>
            <a:rPr lang="fr-FR" sz="1100" baseline="0"/>
            <a:t> ISO :</a:t>
          </a:r>
        </a:p>
        <a:p>
          <a:r>
            <a:rPr lang="fr-FR" sz="1100" baseline="0"/>
            <a:t>- la semaine commence le lundi</a:t>
          </a:r>
        </a:p>
        <a:p>
          <a:r>
            <a:rPr lang="fr-FR" sz="1100"/>
            <a:t>-</a:t>
          </a:r>
          <a:r>
            <a:rPr lang="fr-FR" sz="1100" baseline="0"/>
            <a:t> semaine 1 : semaine du premier jeudi de l'année</a:t>
          </a:r>
          <a:endParaRPr lang="fr-FR" sz="1100"/>
        </a:p>
      </xdr:txBody>
    </xdr:sp>
    <xdr:clientData/>
  </xdr:twoCellAnchor>
  <xdr:twoCellAnchor>
    <xdr:from>
      <xdr:col>4</xdr:col>
      <xdr:colOff>7620</xdr:colOff>
      <xdr:row>9</xdr:row>
      <xdr:rowOff>15240</xdr:rowOff>
    </xdr:from>
    <xdr:to>
      <xdr:col>6</xdr:col>
      <xdr:colOff>647700</xdr:colOff>
      <xdr:row>12</xdr:row>
      <xdr:rowOff>106680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99F7FD0-29C5-4935-B48E-73E4A62AFB3D}"/>
            </a:ext>
          </a:extLst>
        </xdr:cNvPr>
        <xdr:cNvSpPr txBox="1"/>
      </xdr:nvSpPr>
      <xdr:spPr>
        <a:xfrm>
          <a:off x="3253740" y="1661160"/>
          <a:ext cx="2225040" cy="640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PB : standard</a:t>
          </a:r>
          <a:r>
            <a:rPr lang="fr-FR" sz="1100" baseline="0"/>
            <a:t> 2M6 même nom pour tous les postes, problème de recherche année n-1</a:t>
          </a:r>
          <a:endParaRPr lang="fr-FR" sz="1100"/>
        </a:p>
      </xdr:txBody>
    </xdr:sp>
    <xdr:clientData/>
  </xdr:twoCellAnchor>
  <xdr:twoCellAnchor>
    <xdr:from>
      <xdr:col>6</xdr:col>
      <xdr:colOff>11430</xdr:colOff>
      <xdr:row>29</xdr:row>
      <xdr:rowOff>0</xdr:rowOff>
    </xdr:from>
    <xdr:to>
      <xdr:col>8</xdr:col>
      <xdr:colOff>0</xdr:colOff>
      <xdr:row>30</xdr:row>
      <xdr:rowOff>167640</xdr:rowOff>
    </xdr:to>
    <xdr:sp macro="[0]!raz" textlink="">
      <xdr:nvSpPr>
        <xdr:cNvPr id="4" name="Rectangle 3">
          <a:extLst>
            <a:ext uri="{FF2B5EF4-FFF2-40B4-BE49-F238E27FC236}">
              <a16:creationId xmlns:a16="http://schemas.microsoft.com/office/drawing/2014/main" id="{084FFB0C-0F36-48C5-9011-1946649A51C3}"/>
            </a:ext>
          </a:extLst>
        </xdr:cNvPr>
        <xdr:cNvSpPr/>
      </xdr:nvSpPr>
      <xdr:spPr>
        <a:xfrm>
          <a:off x="4783455" y="5248275"/>
          <a:ext cx="1912620" cy="34861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Remise à zéro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D8B0DA-0317-4AA1-BF75-A4AC49A6B92D}" name="Tableau3" displayName="Tableau3" ref="M2:O12" totalsRowShown="0">
  <autoFilter ref="M2:O12" xr:uid="{E561E3A2-E19F-4FAC-8880-5D6953E03F73}"/>
  <tableColumns count="3">
    <tableColumn id="1" xr3:uid="{BE789196-4704-4F67-A1E4-98F549D2C280}" name="0" dataDxfId="257"/>
    <tableColumn id="2" xr3:uid="{CB27A017-185E-455E-B412-117A9B99E49C}" name="Nb Tâches" dataDxfId="256"/>
    <tableColumn id="3" xr3:uid="{FBC254FD-6790-4E48-AA60-89119EEBBFE2}" name="Temps (min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E47061-AD87-440F-9187-2BEA18EF799B}" name="PlanDeCIL" displayName="PlanDeCIL" ref="A1:BH89" headerRowDxfId="199" headerRowBorderDxfId="198" tableBorderDxfId="197">
  <autoFilter ref="A1:BH89" xr:uid="{FEFDABF3-4561-432F-A764-720A734117C5}"/>
  <sortState xmlns:xlrd2="http://schemas.microsoft.com/office/spreadsheetml/2017/richdata2" ref="A2:BH88">
    <sortCondition ref="C1:C88"/>
  </sortState>
  <tableColumns count="60">
    <tableColumn id="9" xr3:uid="{224E700E-32F0-4078-BA36-1C42E6890DF8}" name="Quand"/>
    <tableColumn id="8" xr3:uid="{D98632A9-2C19-4CE8-BF1E-DB8648C4C0F2}" name="Criticité"/>
    <tableColumn id="1" xr3:uid="{1791613A-EC01-4BAF-9AD6-79FFD3CF723F}" name="Zone AM" totalsRowLabel="Total"/>
    <tableColumn id="2" xr3:uid="{D7F735DF-0442-4259-B4A1-CE1591D5CD08}" name="Type d'activité"/>
    <tableColumn id="3" xr3:uid="{A4B32E5B-7BD4-418E-A010-2E75E226822B}" name="Activités"/>
    <tableColumn id="4" xr3:uid="{8B133F26-C75D-4CB9-AC87-9DBB58E9EF38}" name="Standards" dataDxfId="196" totalsRowDxfId="195"/>
    <tableColumn id="6" xr3:uid="{90359D95-19DA-4039-A69F-F0E501C6BD11}" name="Fréquence (Semaine)"/>
    <tableColumn id="7" xr3:uid="{306E9E32-8B44-4BF5-96BC-D70E59B38807}" name="Temps théorique (min)" totalsRowFunction="sum" dataDxfId="194"/>
    <tableColumn id="10" xr3:uid="{0A52BECA-AD90-4659-ABB7-D80B4C94128E}" name="1" dataDxfId="51"/>
    <tableColumn id="11" xr3:uid="{66B08F6B-B141-4F60-8814-54C10361D66D}" name="2" dataDxfId="50"/>
    <tableColumn id="12" xr3:uid="{757E933D-BB81-4BB2-BD1C-A9D9C3F53B3B}" name="3" dataDxfId="49"/>
    <tableColumn id="13" xr3:uid="{A3F0DF42-0EF4-4ECC-AD6C-B52E0917413C}" name="4" dataDxfId="48"/>
    <tableColumn id="14" xr3:uid="{99924AEC-FF0F-46BA-B813-C9DA41B30355}" name="5" dataDxfId="47"/>
    <tableColumn id="15" xr3:uid="{8D790483-FECC-49B3-A33F-A62DD0F97B1F}" name="6" dataDxfId="46"/>
    <tableColumn id="16" xr3:uid="{A3D07035-4470-4AB8-B36E-472C71AB1ED6}" name="7" dataDxfId="45"/>
    <tableColumn id="17" xr3:uid="{202AFAE3-8922-4A13-ADB9-0A11B26A8014}" name="8" dataDxfId="44"/>
    <tableColumn id="18" xr3:uid="{2E2027E7-14D2-4A9C-8481-0402EFE6E734}" name="9" dataDxfId="43"/>
    <tableColumn id="19" xr3:uid="{239D3DCA-E1CA-41F9-BF56-87196FD70E7E}" name="10" dataDxfId="42"/>
    <tableColumn id="20" xr3:uid="{92BA1E06-EDDE-4910-8276-E31F22F19FEF}" name="11" dataDxfId="41"/>
    <tableColumn id="21" xr3:uid="{EE9E8560-880A-4C9A-ABDC-A1741231A5D4}" name="12" dataDxfId="40"/>
    <tableColumn id="22" xr3:uid="{ADD2AA55-02F4-4D57-AEC7-CED767379834}" name="13" dataDxfId="39"/>
    <tableColumn id="23" xr3:uid="{837FA65D-BBB7-4936-9BB7-AE9380DEDB93}" name="14" dataDxfId="38"/>
    <tableColumn id="24" xr3:uid="{9251B08F-D6BE-418F-9AF7-5846191F5988}" name="15" dataDxfId="37"/>
    <tableColumn id="25" xr3:uid="{FC3D05CB-6D50-42E7-A677-B9F6912E69E8}" name="16" dataDxfId="36"/>
    <tableColumn id="26" xr3:uid="{16F4AF42-FE58-46F0-B7A2-B31956B83644}" name="17" dataDxfId="35"/>
    <tableColumn id="27" xr3:uid="{C32D3A61-4AEA-4C82-9D1D-FA6BDA13D4C4}" name="18" dataDxfId="34"/>
    <tableColumn id="28" xr3:uid="{70089D34-52BE-4786-BE26-B0E3E988CABB}" name="19" dataDxfId="33"/>
    <tableColumn id="29" xr3:uid="{1B420C54-AA15-4578-9E2F-161F4A50778C}" name="20" dataDxfId="32"/>
    <tableColumn id="30" xr3:uid="{26796D22-95E4-4FEA-98E1-524E3B722CA1}" name="21" dataDxfId="31"/>
    <tableColumn id="31" xr3:uid="{D720708A-EE2B-4A12-97C2-D63916EC300D}" name="22" dataDxfId="2"/>
    <tableColumn id="32" xr3:uid="{195F16B0-D8A1-484E-8297-539C52C6E354}" name="23" dataDxfId="0"/>
    <tableColumn id="33" xr3:uid="{D98594F0-EF72-4351-BB12-617BB2AD774A}" name="24" dataDxfId="1"/>
    <tableColumn id="34" xr3:uid="{A32FCBBA-916B-4915-811B-55C5937A09B0}" name="25" dataDxfId="30"/>
    <tableColumn id="35" xr3:uid="{446ED343-69A8-4314-AF04-68513C421F44}" name="26" dataDxfId="29"/>
    <tableColumn id="36" xr3:uid="{2FB48FD4-C397-47F5-AAB7-273D00ADC1FB}" name="27" dataDxfId="28"/>
    <tableColumn id="37" xr3:uid="{73FD66DD-7BD8-4094-8242-8ED04F9CD8A3}" name="28" dataDxfId="27"/>
    <tableColumn id="38" xr3:uid="{F0DCECF3-54DA-45D2-97AF-1741AE02106F}" name="29" dataDxfId="26"/>
    <tableColumn id="39" xr3:uid="{3F0D330A-24FB-44B3-BD1E-1C09168AF6A8}" name="30" dataDxfId="25"/>
    <tableColumn id="40" xr3:uid="{E0393862-C7D2-4E9B-BFDB-CFEDE90FF663}" name="31" dataDxfId="24"/>
    <tableColumn id="41" xr3:uid="{F2A11EDF-A75F-43E4-9B0C-4001B71BB555}" name="32" dataDxfId="23"/>
    <tableColumn id="42" xr3:uid="{61490E5C-EA28-4742-95E6-E007852E9221}" name="33" dataDxfId="22"/>
    <tableColumn id="43" xr3:uid="{09D71961-26F9-485A-898B-2EB89DC13D70}" name="34" dataDxfId="21"/>
    <tableColumn id="44" xr3:uid="{F211747D-60DF-48A1-BF0C-04423ECFF4EA}" name="35" dataDxfId="20"/>
    <tableColumn id="45" xr3:uid="{5746B08B-74B4-4FA8-BDE3-30FCC1D23487}" name="36" dataDxfId="19"/>
    <tableColumn id="46" xr3:uid="{A043D767-F619-4B90-AA62-AB3B37EEED68}" name="37" dataDxfId="18"/>
    <tableColumn id="47" xr3:uid="{CE077EC1-DB23-45B9-8AB3-A91EEC7A4A60}" name="38" dataDxfId="17"/>
    <tableColumn id="48" xr3:uid="{DD5A4D37-EBE3-423C-A40F-0B588EFCC0FA}" name="39" dataDxfId="16"/>
    <tableColumn id="49" xr3:uid="{0FDE701B-0E7B-4823-8299-C8DA929CE5C9}" name="40" dataDxfId="15"/>
    <tableColumn id="50" xr3:uid="{0E68604F-0812-49CA-8839-526F52225CF9}" name="41" dataDxfId="14"/>
    <tableColumn id="51" xr3:uid="{B103A661-0D2C-4601-9702-821186BCF09B}" name="42" dataDxfId="13"/>
    <tableColumn id="52" xr3:uid="{F0A9D488-4952-4026-8749-B9B0384E275D}" name="43" dataDxfId="12"/>
    <tableColumn id="53" xr3:uid="{6BD264A9-CA11-4D65-8D71-E7440C14227C}" name="44" dataDxfId="11"/>
    <tableColumn id="54" xr3:uid="{740DE9FA-CBCE-49FC-ACEA-958951226FC0}" name="45" dataDxfId="10"/>
    <tableColumn id="55" xr3:uid="{DCC81510-1BEF-44E4-AAE5-85F6A7D69B76}" name="46" dataDxfId="9"/>
    <tableColumn id="56" xr3:uid="{1D8CCF31-F9A0-4E95-8B76-AD203B7E6B80}" name="47" dataDxfId="8"/>
    <tableColumn id="57" xr3:uid="{C6E18E17-1462-4876-8DA0-A2CBBD224A4C}" name="48" dataDxfId="7"/>
    <tableColumn id="58" xr3:uid="{B95611F8-FD00-42DC-9C64-CE93FF917352}" name="49" dataDxfId="6"/>
    <tableColumn id="59" xr3:uid="{2B5BEDC8-0BD6-4BE5-842B-183E032506B6}" name="50" dataDxfId="5"/>
    <tableColumn id="60" xr3:uid="{2A7863F2-35AC-4E81-8DA1-551F7A57421D}" name="51" dataDxfId="4"/>
    <tableColumn id="61" xr3:uid="{C101E873-D8E3-46A3-9B76-60E309AFF1AD}" name="52" dataDxfId="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C5E254F-8C8D-4570-B018-4F6D60E8DBAE}" name="Tableau_planning6" displayName="Tableau_planning6" ref="A3:N61" totalsRowCount="1" headerRowDxfId="145" headerRowBorderDxfId="144" tableBorderDxfId="143" totalsRowBorderDxfId="142">
  <autoFilter ref="A3:N60" xr:uid="{6E06B60A-F6A2-432B-9821-3CA6E6A6A76B}"/>
  <sortState xmlns:xlrd2="http://schemas.microsoft.com/office/spreadsheetml/2017/richdata2" ref="A4:N60">
    <sortCondition descending="1" ref="C3:C60"/>
  </sortState>
  <tableColumns count="14">
    <tableColumn id="1" xr3:uid="{0A05BB81-8F55-4527-9DF9-3FFD7DDDFE2A}" name="Quand" dataDxfId="141" totalsRowDxfId="140">
      <calculatedColumnFormula>ActiviteSemaine!A2</calculatedColumnFormula>
    </tableColumn>
    <tableColumn id="2" xr3:uid="{324195BF-77A6-46A6-8511-E410B594A238}" name="Criticité" dataDxfId="139" totalsRowDxfId="138">
      <calculatedColumnFormula>ActiviteSemaine!B2</calculatedColumnFormula>
    </tableColumn>
    <tableColumn id="3" xr3:uid="{4BA0ED7A-F813-494E-993B-A4801D0F2EA8}" name="Zone AM" dataDxfId="137" totalsRowDxfId="136">
      <calculatedColumnFormula>ActiviteSemaine!C2</calculatedColumnFormula>
    </tableColumn>
    <tableColumn id="4" xr3:uid="{A1491662-2D1C-4C64-A0DF-3923175AF533}" name="Type d'activité" dataDxfId="135" totalsRowDxfId="134">
      <calculatedColumnFormula>ActiviteSemaine!D2</calculatedColumnFormula>
    </tableColumn>
    <tableColumn id="5" xr3:uid="{8ADBDC92-A96B-4B28-9698-D590F3108FC6}" name="Activités" dataDxfId="133" totalsRowDxfId="132">
      <calculatedColumnFormula>ActiviteSemaine!E2</calculatedColumnFormula>
    </tableColumn>
    <tableColumn id="6" xr3:uid="{0F6D359D-0F80-4847-99D8-A175B043FB1E}" name="Standards" dataDxfId="131" totalsRowDxfId="130">
      <calculatedColumnFormula>ActiviteSemaine!F2</calculatedColumnFormula>
    </tableColumn>
    <tableColumn id="7" xr3:uid="{DB8E3935-D163-4A1D-B03B-DFB6E03904F8}" name="Durée" dataDxfId="129" totalsRowDxfId="128">
      <calculatedColumnFormula>ActiviteSemaine!H2</calculatedColumnFormula>
    </tableColumn>
    <tableColumn id="8" xr3:uid="{9EA41CD8-8FDA-4867-AC6B-4ED034FF4199}" name="Lundi" dataDxfId="127" totalsRowDxfId="126"/>
    <tableColumn id="9" xr3:uid="{C116981A-2C4A-44F5-91C1-827DF09B73DA}" name="Mardi" dataDxfId="125" totalsRowDxfId="124"/>
    <tableColumn id="10" xr3:uid="{F51B765F-CA75-4F32-869A-5BBAAA0FD98C}" name="Mercredi" dataDxfId="123" totalsRowDxfId="122"/>
    <tableColumn id="11" xr3:uid="{762FC60F-638F-486F-A27C-42B59210D20C}" name="Jeudi" dataDxfId="121" totalsRowDxfId="120">
      <calculatedColumnFormula>IF(A4="Tâche Arrêt AM",1,0)</calculatedColumnFormula>
    </tableColumn>
    <tableColumn id="12" xr3:uid="{104FF9B6-B4BC-4385-B0A7-339B5CAF9BC4}" name="Vendredi" dataDxfId="119" totalsRowDxfId="118"/>
    <tableColumn id="13" xr3:uid="{BB6ACE2B-3887-4E9E-A016-827FD3114CFD}" name="Etat" dataDxfId="117" totalsRowDxfId="116">
      <calculatedColumnFormula>ActiviteSemaine!#REF!</calculatedColumnFormula>
    </tableColumn>
    <tableColumn id="14" xr3:uid="{646744D3-C69F-4982-BA22-E79CE1EE0D1D}" name="Fait" dataDxfId="115" totalsRowDxfId="114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3BE2EF-3ED9-4BAB-8BDD-3062F19DB79F}" name="Tableau_retard" displayName="Tableau_retard" ref="A1:G30" totalsRowShown="0" headerRowDxfId="91" headerRowBorderDxfId="90" tableBorderDxfId="89">
  <autoFilter ref="A1:G30" xr:uid="{D73BE2EF-3ED9-4BAB-8BDD-3062F19DB79F}"/>
  <tableColumns count="7">
    <tableColumn id="1" xr3:uid="{C267CCD7-F58E-434F-94C2-290D4692802B}" name="Quand"/>
    <tableColumn id="2" xr3:uid="{F0791B4A-5825-4CA7-B9F1-64E0A88C0A6C}" name="Criticité"/>
    <tableColumn id="3" xr3:uid="{65FEF9DD-B076-44B7-BAB5-9FDDF6721EC0}" name="Zone AM"/>
    <tableColumn id="4" xr3:uid="{7D816EC6-A1D1-47A9-B627-A2982E5A943F}" name="Type d'activité"/>
    <tableColumn id="5" xr3:uid="{AEEAD95D-0F7A-4726-9DBA-6D2C539BD180}" name="Activités"/>
    <tableColumn id="6" xr3:uid="{9B5CF0EE-FBF0-4AEC-9DE9-715411729A05}" name="Standards"/>
    <tableColumn id="7" xr3:uid="{9BAF45EE-BBA8-427F-AB57-50F09719A680}" name="Temps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AF2E8A0-C0E6-4327-A2E2-B130808B1641}" name="PlanDeCIL7" displayName="PlanDeCIL7" ref="A1:I93" headerRowDxfId="59" headerRowBorderDxfId="58" tableBorderDxfId="57">
  <autoFilter ref="A1:I93" xr:uid="{B749AF8B-B982-4B22-B9E2-93F8D75A68A4}"/>
  <sortState xmlns:xlrd2="http://schemas.microsoft.com/office/spreadsheetml/2017/richdata2" ref="A2:H91">
    <sortCondition descending="1" ref="A1:A91"/>
  </sortState>
  <tableColumns count="9">
    <tableColumn id="9" xr3:uid="{D5967896-A742-4562-9457-A869562720EE}" name="Qui"/>
    <tableColumn id="8" xr3:uid="{4B4CC367-8492-4020-8AE8-D9E81AE30D23}" name="Criticité"/>
    <tableColumn id="1" xr3:uid="{447D53A7-771A-406F-836E-D7776229D53E}" name="Zone AM" totalsRowLabel="Total"/>
    <tableColumn id="2" xr3:uid="{A4A9E24F-A94E-4149-A42B-A27D7E6CE5BD}" name="Type d'activité"/>
    <tableColumn id="3" xr3:uid="{410D9122-729B-4076-B563-2B59240F37C2}" name="Activités"/>
    <tableColumn id="4" xr3:uid="{13E9FAA8-4D5F-4977-B165-0BFDF2ECCE61}" name="Standards" dataDxfId="56" totalsRowDxfId="55"/>
    <tableColumn id="5" xr3:uid="{BE2C0751-1134-432E-A1A4-42642555FBF7}" name="Etat" dataDxfId="54" totalsRowDxfId="53"/>
    <tableColumn id="6" xr3:uid="{B1C3FEB7-5A17-4773-8468-56A8E5605409}" name="Fréquence (Semaine)"/>
    <tableColumn id="7" xr3:uid="{DE8BD373-0DD0-419C-BD04-F24105538FBA}" name="Temps théorique (min)" totalsRowFunction="sum" dataDxfId="5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M6_B&#226;ti_pupitres.xls" TargetMode="External"/><Relationship Id="rId18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T25_Bras1.xls" TargetMode="External"/><Relationship Id="rId26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39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-NET-2J4_Connexions_F10_couvercle_seau.xlsm" TargetMode="External"/><Relationship Id="rId21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MAINTENANCE/VTF1-MA-1M34_Filtres_air_moteur_%20tab_racc.xls" TargetMode="External"/><Relationship Id="rId34" Type="http://schemas.openxmlformats.org/officeDocument/2006/relationships/hyperlink" Target="https://tetrapak-my.sharepoint.com/personal/frcholont_tetrapak_com/093_Base_documentaire/DOCUMENTATION%20USINE/Automaintenance/VTF1/2-StationsImpression/Standards/STANDARDS%20MAINTENANCE/VTF1-MAINT-2H20_Palier_c&#233;ramique_porte_sleeve.xlsx" TargetMode="External"/><Relationship Id="rId42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-LUB-2M11_Glissi&#232;res_F10Icon.xlsx" TargetMode="External"/><Relationship Id="rId47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H20_Presostat_F10Icon.xlsm" TargetMode="External"/><Relationship Id="rId50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6_S&#233;parateur_eau_vidange_F10Icon.xlsm" TargetMode="External"/><Relationship Id="rId55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A15_Int&#233;rieur_table_mandrins.xls" TargetMode="External"/><Relationship Id="rId7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2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2_Cylindre_embouts_cylindres_platines.xls" TargetMode="External"/><Relationship Id="rId16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30_Graisseur_feston.xls" TargetMode="External"/><Relationship Id="rId29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H7_Insp_Palier_mobile_porte_clich&#233;.xlsx" TargetMode="External"/><Relationship Id="rId11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11_Feston.xls" TargetMode="External"/><Relationship Id="rId24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H17_Ajustement_brosse_courroies_entrainement.xls" TargetMode="External"/><Relationship Id="rId32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M16_Insp_Alignement_cylindres_v&#233;rins.xls" TargetMode="External"/><Relationship Id="rId37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M13_Centrale_hydraulique_Brik.xls" TargetMode="External"/><Relationship Id="rId40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-NET-2H6_Patins_surface_balance_F10Icon.xlsm" TargetMode="External"/><Relationship Id="rId45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J6_Filtre_entonnoir_F10Icon.xlsm" TargetMode="External"/><Relationship Id="rId53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2_Plancher_cylindres_freineur.xls" TargetMode="External"/><Relationship Id="rId58" Type="http://schemas.openxmlformats.org/officeDocument/2006/relationships/printerSettings" Target="../printerSettings/printerSettings2.bin"/><Relationship Id="rId5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19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T26_Bras2.xls" TargetMode="External"/><Relationship Id="rId4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5_Sol_entre_postes_imp_Prise_elec_encrier.xlsx" TargetMode="External"/><Relationship Id="rId9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8_Cellules_Fin_papier.xls" TargetMode="External"/><Relationship Id="rId14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28_Roulements_bras_serrage_cote2.xls" TargetMode="External"/><Relationship Id="rId22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4_Pull_Brake1.xls" TargetMode="External"/><Relationship Id="rId27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H10_Cylindres.xls" TargetMode="External"/><Relationship Id="rId30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H8_Insp_&#233;tanch&#233;it&#233;_joints_racle_Prise_&#233;lec.xls" TargetMode="External"/><Relationship Id="rId35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4_Pull_brake_brik_Cylindre_d&#233;tour.xls" TargetMode="External"/><Relationship Id="rId43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-LUB-2M12_Roulettes_F10Icon.xlsx" TargetMode="External"/><Relationship Id="rId48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5_Manom&#232;tres_F10Icon.xlsm" TargetMode="External"/><Relationship Id="rId56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3_table_mandrins.xls" TargetMode="External"/><Relationship Id="rId8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2_nettoyage_buses_ingromat.xls" TargetMode="External"/><Relationship Id="rId51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1-LUB-2A17_Lub_Biellette_cde_lat&#233;ral_r&#233;ducteur_cylindre.xls" TargetMode="External"/><Relationship Id="rId3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3_Cam&#233;ra_de_calage.xlsx" TargetMode="External"/><Relationship Id="rId12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10_R&#233;flecteurs.xls" TargetMode="External"/><Relationship Id="rId17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31_Roulements_bras_serrage_cote1.xls" TargetMode="External"/><Relationship Id="rId25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M20_Pression_Air_Pull_and_Brake_1.xls" TargetMode="External"/><Relationship Id="rId33" Type="http://schemas.openxmlformats.org/officeDocument/2006/relationships/hyperlink" Target="https://tetrapak-my.sharepoint.com/personal/frcholont_tetrapak_com/093_Base_documentaire/DOCUMENTATION%20USINE/Automaintenance/VTF1/2-StationsImpression/Standards/STANDARDS%20MAINTENANCE/VTF1-MAINT-2H19_Paliers_Glissi&#232;res_stations_Imp.xlsx" TargetMode="External"/><Relationship Id="rId38" Type="http://schemas.openxmlformats.org/officeDocument/2006/relationships/hyperlink" Target="https://tetrapak-my.sharepoint.com/personal/frcholont_tetrapak_com/093_Base_documentaire/DOCUMENTATION%20USINE/Automaintenance/VTF1/3-Enrouleur+Brik/Standards/STANDARDS%20INSPECTION/VTF1-INSP-3M24_Groupe_hydraulique_position_brik.xls" TargetMode="External"/><Relationship Id="rId46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5_Manom&#232;tres_F10Icon.xlsm" TargetMode="External"/><Relationship Id="rId59" Type="http://schemas.openxmlformats.org/officeDocument/2006/relationships/table" Target="../tables/table2.xml"/><Relationship Id="rId20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T27_Cartouche_glissi&#232;res_feston_CCCT.xls" TargetMode="External"/><Relationship Id="rId41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-NET-2-2H21_T&#244;les_connexion_&#233;lectrique_F10Icon.xlsm" TargetMode="External"/><Relationship Id="rId54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1_Capotages_Gpe_hydrau_distributeurs.xls" TargetMode="External"/><Relationship Id="rId1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1_Cylindres_embouts_Contrepresseur.xls" TargetMode="External"/><Relationship Id="rId6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15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29_Paliers_recuperateur_mandrin.xls" TargetMode="External"/><Relationship Id="rId23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7_nettoyage_brosse_lineaire.xls" TargetMode="External"/><Relationship Id="rId28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1-LUB-2S18_Lub_Glissi&#232;res_du_st&#233;r&#233;o.xls" TargetMode="External"/><Relationship Id="rId36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11_Int&#233;rieur_local_brik.xls" TargetMode="External"/><Relationship Id="rId49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4_Flexibles_F10Icon.xlsm" TargetMode="External"/><Relationship Id="rId57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8_Armoire_&#233;lectrique_Bonbonnes_gaz.xls" TargetMode="External"/><Relationship Id="rId10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9_Table_&#233;l&#233;vatrice_sol_propre.xls" TargetMode="External"/><Relationship Id="rId31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M10_position_clich&#233;_c&#233;ramique_lat&#233;ral_impression.xls" TargetMode="External"/><Relationship Id="rId44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H19_Calibration_balance_F10Icon.xlsm" TargetMode="External"/><Relationship Id="rId52" Type="http://schemas.openxmlformats.org/officeDocument/2006/relationships/hyperlink" Target="https://tetrapak-my.sharepoint.com/personal/frcholont_tetrapak_com/093_Base_documentaire/DOCUMENTATION%20USINE/Automaintenance/VTF1/3-Enrouleur+Brik/Standards/STANDARDS%20INSPECTION/VTF-INSP-3H1_Courroie_brik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M22_V&#233;rif_verrou_barres_fermeture.xls" TargetMode="External"/><Relationship Id="rId21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H13_Ventouse_aspiration.xls" TargetMode="External"/><Relationship Id="rId42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S14_Connexion_&#233;lectrique_du_moteur.xls" TargetMode="External"/><Relationship Id="rId47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M13_Centrale_hydraulique_Brik.xls" TargetMode="External"/><Relationship Id="rId63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2_Plancher_cylindres_freineur.xls" TargetMode="External"/><Relationship Id="rId68" Type="http://schemas.openxmlformats.org/officeDocument/2006/relationships/printerSettings" Target="../printerSettings/printerSettings6.bin"/><Relationship Id="rId7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2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2_Cylindre_embouts_cylindres_platines.xls" TargetMode="External"/><Relationship Id="rId16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30_Graisseur_feston.xls" TargetMode="External"/><Relationship Id="rId29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MAINTENANCE/VTF1-MA-1M34_Filtres_air_moteur_%20tab_racc.xls" TargetMode="External"/><Relationship Id="rId11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11_Feston.xls" TargetMode="External"/><Relationship Id="rId24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H16_Tuyau_etrier_frein.xls" TargetMode="External"/><Relationship Id="rId32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H17_Ajustement_brosse_courroies_entrainement.xls" TargetMode="External"/><Relationship Id="rId37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H7_Insp_Palier_mobile_porte_clich&#233;.xlsx" TargetMode="External"/><Relationship Id="rId40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M12_Grille_s&#233;curit&#233;_glissi&#232;res_capteur.xls" TargetMode="External"/><Relationship Id="rId45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4_Pull_brake_brik_Cylindre_d&#233;tour.xls" TargetMode="External"/><Relationship Id="rId53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-LUB-2M12_Roulettes_F10Icon.xlsx" TargetMode="External"/><Relationship Id="rId58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5_Manom&#232;tres_F10Icon.xlsm" TargetMode="External"/><Relationship Id="rId66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3_table_mandrins.xls" TargetMode="External"/><Relationship Id="rId5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61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1-LUB-2A17_Lub_Biellette_cde_lat&#233;ral_r&#233;ducteur_cylindre.xls" TargetMode="External"/><Relationship Id="rId19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T26_Bras2.xls" TargetMode="External"/><Relationship Id="rId14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28_Roulements_bras_serrage_cote2.xls" TargetMode="External"/><Relationship Id="rId22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H14_Pince_feuille_insp_machine_marche.xls" TargetMode="External"/><Relationship Id="rId27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M23_Raccord_Easymover.xls" TargetMode="External"/><Relationship Id="rId30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4_Pull_Brake1.xls" TargetMode="External"/><Relationship Id="rId35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H10_Cylindres.xls" TargetMode="External"/><Relationship Id="rId43" Type="http://schemas.openxmlformats.org/officeDocument/2006/relationships/hyperlink" Target="https://tetrapak-my.sharepoint.com/personal/frcholont_tetrapak_com/093_Base_documentaire/DOCUMENTATION%20USINE/Automaintenance/VTF1/2-StationsImpression/Standards/STANDARDS%20MAINTENANCE/VTF1-MAINT-2H19_Paliers_Glissi&#232;res_stations_Imp.xlsx" TargetMode="External"/><Relationship Id="rId48" Type="http://schemas.openxmlformats.org/officeDocument/2006/relationships/hyperlink" Target="https://tetrapak-my.sharepoint.com/personal/frcholont_tetrapak_com/093_Base_documentaire/DOCUMENTATION%20USINE/Automaintenance/VTF1/3-Enrouleur+Brik/Standards/STANDARDS%20INSPECTION/VTF1-INSP-3M24_Groupe_hydraulique_position_brik.xls" TargetMode="External"/><Relationship Id="rId56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5_Manom&#232;tres_F10Icon.xlsm" TargetMode="External"/><Relationship Id="rId64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1_Capotages_Gpe_hydrau_distributeurs.xls" TargetMode="External"/><Relationship Id="rId69" Type="http://schemas.openxmlformats.org/officeDocument/2006/relationships/table" Target="../tables/table5.xml"/><Relationship Id="rId8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2_nettoyage_buses_ingromat.xls" TargetMode="External"/><Relationship Id="rId51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-NET-2-2H21_T&#244;les_connexion_&#233;lectrique_F10Icon.xlsm" TargetMode="External"/><Relationship Id="rId3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3_Cam&#233;ra_de_calage.xlsx" TargetMode="External"/><Relationship Id="rId12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10_R&#233;flecteurs.xls" TargetMode="External"/><Relationship Id="rId17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31_Roulements_bras_serrage_cote1.xls" TargetMode="External"/><Relationship Id="rId25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M21_Barres_fermeture_machine_prod.xls" TargetMode="External"/><Relationship Id="rId33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M20_Pression_Air_Pull_and_Brake_1.xls" TargetMode="External"/><Relationship Id="rId38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H8_Insp_&#233;tanch&#233;it&#233;_joints_racle_Prise_&#233;lec.xls" TargetMode="External"/><Relationship Id="rId46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11_Int&#233;rieur_local_brik.xls" TargetMode="External"/><Relationship Id="rId59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4_Flexibles_F10Icon.xlsm" TargetMode="External"/><Relationship Id="rId67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H8_Armoire_&#233;lectrique_Bonbonnes_gaz.xls" TargetMode="External"/><Relationship Id="rId20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T27_Cartouche_glissi&#232;res_feston_CCCT.xls" TargetMode="External"/><Relationship Id="rId41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M16_Insp_Alignement_cylindres_v&#233;rins.xls" TargetMode="External"/><Relationship Id="rId54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H19_Calibration_balance_F10Icon.xlsm" TargetMode="External"/><Relationship Id="rId62" Type="http://schemas.openxmlformats.org/officeDocument/2006/relationships/hyperlink" Target="https://tetrapak-my.sharepoint.com/personal/frcholont_tetrapak_com/093_Base_documentaire/DOCUMENTATION%20USINE/Automaintenance/VTF1/3-Enrouleur+Brik/Standards/STANDARDS%20INSPECTION/VTF-INSP-3H1_Courroie_brik.xlsx" TargetMode="External"/><Relationship Id="rId1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1_Cylindres_embouts_Contrepresseur.xls" TargetMode="External"/><Relationship Id="rId6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15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S29_Paliers_recuperateur_mandrin.xls" TargetMode="External"/><Relationship Id="rId23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H15_Insp_connexion_pince_feuille_insp_machine_arret.xls" TargetMode="External"/><Relationship Id="rId28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INSPECTION/VTF1-INSP-1S24_Serrage_reflecteur.xls" TargetMode="External"/><Relationship Id="rId36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1-LUB-2S18_Lub_Glissi&#232;res_du_st&#233;r&#233;o.xls" TargetMode="External"/><Relationship Id="rId49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-NET-2J4_Connexions_F10_couvercle_seau.xlsm" TargetMode="External"/><Relationship Id="rId57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H20_Presostat_F10Icon.xlsm" TargetMode="External"/><Relationship Id="rId10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9_Table_&#233;l&#233;vatrice_sol_propre.xls" TargetMode="External"/><Relationship Id="rId31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7_nettoyage_brosse_lineaire.xls" TargetMode="External"/><Relationship Id="rId44" Type="http://schemas.openxmlformats.org/officeDocument/2006/relationships/hyperlink" Target="https://tetrapak-my.sharepoint.com/personal/frcholont_tetrapak_com/093_Base_documentaire/DOCUMENTATION%20USINE/Automaintenance/VTF1/2-StationsImpression/Standards/STANDARDS%20MAINTENANCE/VTF1-MAINT-2H20_Palier_c&#233;ramique_porte_sleeve.xlsx" TargetMode="External"/><Relationship Id="rId52" Type="http://schemas.openxmlformats.org/officeDocument/2006/relationships/hyperlink" Target="https://tetrapak-my.sharepoint.com/personal/frcholont_tetrapak_com/093_Base_documentaire/DOCUMENTATION%20USINE/Automaintenance/VTF1/2-StationsImpression/Standards/STANDARDS%20LUBRIFICATION/VTF-LUB-2M11_Glissi&#232;res_F10Icon.xlsx" TargetMode="External"/><Relationship Id="rId60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T6_S&#233;parateur_eau_vidange_F10Icon.xlsm" TargetMode="External"/><Relationship Id="rId65" Type="http://schemas.openxmlformats.org/officeDocument/2006/relationships/hyperlink" Target="https://tetrapak-my.sharepoint.com/personal/frcholont_tetrapak_com/093_Base_documentaire/DOCUMENTATION%20USINE/Automaintenance/VTF1/3-Enrouleur+Brik/Standards/STANDARDS%20NETTOYAGE/VTF1-NET-3A15_Int&#233;rieur_table_mandrins.xls" TargetMode="External"/><Relationship Id="rId4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H5_Sol_entre_postes_imp_Prise_elec_encrier.xlsx" TargetMode="External"/><Relationship Id="rId9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H8_Cellules_Fin_papier.xls" TargetMode="External"/><Relationship Id="rId13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NETTOYAGE/VTF1-NET-1M6_B&#226;ti_pupitres.xls" TargetMode="External"/><Relationship Id="rId18" Type="http://schemas.openxmlformats.org/officeDocument/2006/relationships/hyperlink" Target="https://tetrapak-my.sharepoint.com/personal/frcholont_tetrapak_com/093_Base_documentaire/DOCUMENTATION%20USINE/Automaintenance/VTF1/1-D&#233;vidoir+Flammage+Feston/Standards/Standards%20LUBRIFICATION/VTF1-LUB-1T25_Bras1.xls" TargetMode="External"/><Relationship Id="rId39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1-INSP-2M10_position_clich&#233;_c&#233;ramique_lat&#233;ral_impression.xls" TargetMode="External"/><Relationship Id="rId34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1-NET-2M6_Station_impression_complet.xls" TargetMode="External"/><Relationship Id="rId50" Type="http://schemas.openxmlformats.org/officeDocument/2006/relationships/hyperlink" Target="https://tetrapak-my.sharepoint.com/personal/frcholont_tetrapak_com/093_Base_documentaire/DOCUMENTATION%20USINE/Automaintenance/VTF1/2-StationsImpression/Standards/STANDARDS%20NETTOYAGE/VTF-NET-2H6_Patins_surface_balance_F10Icon.xlsm" TargetMode="External"/><Relationship Id="rId55" Type="http://schemas.openxmlformats.org/officeDocument/2006/relationships/hyperlink" Target="https://tetrapak-my.sharepoint.com/personal/frcholont_tetrapak_com/093_Base_documentaire/DOCUMENTATION%20USINE/Automaintenance/VTF1/2-StationsImpression/Standards/STANDARDS%20INSPECTION/VTF-INSP-2J6_Filtre_entonnoir_F10Icon.xls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CD34F-D6BC-4E46-8493-C530F10E4772}">
  <sheetPr codeName="Feuil3"/>
  <dimension ref="A1:O30"/>
  <sheetViews>
    <sheetView workbookViewId="0">
      <selection activeCell="I5" sqref="I5"/>
    </sheetView>
  </sheetViews>
  <sheetFormatPr baseColWidth="10" defaultColWidth="11.42578125" defaultRowHeight="15" x14ac:dyDescent="0.25"/>
  <cols>
    <col min="1" max="1" width="16.7109375" customWidth="1"/>
    <col min="9" max="9" width="13.42578125" customWidth="1"/>
  </cols>
  <sheetData>
    <row r="1" spans="1:15" ht="18.75" x14ac:dyDescent="0.3">
      <c r="A1" s="100" t="s">
        <v>0</v>
      </c>
      <c r="B1" s="100"/>
      <c r="C1" s="100"/>
      <c r="D1" s="100"/>
      <c r="E1" s="100"/>
      <c r="F1" s="100"/>
      <c r="G1" s="100"/>
      <c r="H1" s="10"/>
      <c r="I1" s="10"/>
      <c r="J1" s="10"/>
      <c r="K1" s="10"/>
      <c r="L1" s="10"/>
      <c r="M1" s="10"/>
      <c r="N1" s="10"/>
    </row>
    <row r="2" spans="1:15" x14ac:dyDescent="0.25">
      <c r="M2" s="1" t="s">
        <v>1</v>
      </c>
      <c r="N2" t="s">
        <v>2</v>
      </c>
      <c r="O2" t="s">
        <v>3</v>
      </c>
    </row>
    <row r="3" spans="1:15" x14ac:dyDescent="0.25">
      <c r="A3" t="s">
        <v>4</v>
      </c>
      <c r="B3" s="8">
        <f>Config!M4</f>
        <v>0</v>
      </c>
      <c r="C3" s="9" t="s">
        <v>5</v>
      </c>
      <c r="D3" s="101" t="s">
        <v>6</v>
      </c>
      <c r="E3" s="101"/>
      <c r="F3" s="8">
        <f>Config!N4</f>
        <v>0</v>
      </c>
      <c r="G3" s="9" t="s">
        <v>7</v>
      </c>
      <c r="M3" s="1">
        <v>0</v>
      </c>
      <c r="N3" s="19">
        <v>0</v>
      </c>
      <c r="O3">
        <v>0</v>
      </c>
    </row>
    <row r="4" spans="1:15" x14ac:dyDescent="0.25">
      <c r="M4" s="1">
        <v>0</v>
      </c>
      <c r="N4" s="19">
        <v>0</v>
      </c>
      <c r="O4">
        <v>0</v>
      </c>
    </row>
    <row r="5" spans="1:15" x14ac:dyDescent="0.25">
      <c r="A5" t="s">
        <v>8</v>
      </c>
      <c r="B5" s="8">
        <f>Config!M3</f>
        <v>0</v>
      </c>
      <c r="C5" s="9" t="s">
        <v>5</v>
      </c>
      <c r="D5" s="101" t="s">
        <v>6</v>
      </c>
      <c r="E5" s="101"/>
      <c r="F5" s="8">
        <f>Config!N3</f>
        <v>0</v>
      </c>
      <c r="G5" s="9" t="s">
        <v>7</v>
      </c>
      <c r="M5" s="1">
        <v>91</v>
      </c>
      <c r="N5" s="19">
        <v>0</v>
      </c>
      <c r="O5">
        <v>0</v>
      </c>
    </row>
    <row r="6" spans="1:15" x14ac:dyDescent="0.25">
      <c r="M6" s="1">
        <v>4</v>
      </c>
      <c r="N6" s="19">
        <v>0</v>
      </c>
      <c r="O6">
        <v>0</v>
      </c>
    </row>
    <row r="7" spans="1:15" x14ac:dyDescent="0.25">
      <c r="M7" s="1">
        <v>5</v>
      </c>
      <c r="N7" s="19">
        <v>0</v>
      </c>
      <c r="O7">
        <v>0</v>
      </c>
    </row>
    <row r="8" spans="1:15" x14ac:dyDescent="0.25">
      <c r="M8" s="1">
        <v>6</v>
      </c>
      <c r="N8" s="19">
        <v>0</v>
      </c>
      <c r="O8">
        <v>0</v>
      </c>
    </row>
    <row r="9" spans="1:15" x14ac:dyDescent="0.25">
      <c r="M9" s="1">
        <v>7</v>
      </c>
      <c r="N9" s="19">
        <v>0</v>
      </c>
      <c r="O9">
        <v>0</v>
      </c>
    </row>
    <row r="10" spans="1:15" x14ac:dyDescent="0.25">
      <c r="M10" s="1">
        <v>8</v>
      </c>
      <c r="N10" s="19">
        <v>0</v>
      </c>
      <c r="O10">
        <v>0</v>
      </c>
    </row>
    <row r="11" spans="1:15" x14ac:dyDescent="0.25">
      <c r="M11" s="1">
        <v>9</v>
      </c>
      <c r="N11" s="19">
        <v>0</v>
      </c>
      <c r="O11">
        <v>0</v>
      </c>
    </row>
    <row r="12" spans="1:15" x14ac:dyDescent="0.25">
      <c r="M12" s="1">
        <v>10</v>
      </c>
      <c r="N12" s="19">
        <v>0</v>
      </c>
      <c r="O12">
        <v>0</v>
      </c>
    </row>
    <row r="30" spans="2:3" x14ac:dyDescent="0.25">
      <c r="B30">
        <v>0</v>
      </c>
      <c r="C30">
        <v>0</v>
      </c>
    </row>
  </sheetData>
  <sheetProtection algorithmName="SHA-512" hashValue="dEWKpzygMzXZ4to5WUTR2WUj9zpjzx5xNSLgU7Mpjq+4+uBYJ7cN5DqvuV4sYV6+v0HnWmfnLSRYK8faOVzifA==" saltValue="V3xVMy+BcnVA/9Mr4QpdEQ==" spinCount="100000" sheet="1" sort="0" autoFilter="0"/>
  <mergeCells count="3">
    <mergeCell ref="A1:G1"/>
    <mergeCell ref="D3:E3"/>
    <mergeCell ref="D5:E5"/>
  </mergeCells>
  <pageMargins left="0.7" right="0.7" top="0.75" bottom="0.75" header="0.3" footer="0.3"/>
  <pageSetup paperSize="9" orientation="portrait" r:id="rId1"/>
  <headerFooter>
    <oddFooter>&amp;R&amp;1#&amp;"Calibri"&amp;8&amp;K737373General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F8C27-ED41-42B5-B07C-601010E7D194}">
  <sheetPr codeName="Feuil1"/>
  <dimension ref="A1:CF300"/>
  <sheetViews>
    <sheetView zoomScale="90" zoomScaleNormal="90" workbookViewId="0">
      <pane xSplit="8" ySplit="1" topLeftCell="I56" activePane="bottomRight" state="frozen"/>
      <selection pane="topRight" activeCell="D44" sqref="D44"/>
      <selection pane="bottomLeft" activeCell="D44" sqref="D44"/>
      <selection pane="bottomRight" activeCell="J15" sqref="J15"/>
    </sheetView>
  </sheetViews>
  <sheetFormatPr baseColWidth="10" defaultColWidth="11.42578125" defaultRowHeight="15" x14ac:dyDescent="0.25"/>
  <cols>
    <col min="1" max="1" width="15.7109375" bestFit="1" customWidth="1"/>
    <col min="3" max="3" width="17.28515625" bestFit="1" customWidth="1"/>
    <col min="4" max="4" width="21.85546875" customWidth="1"/>
    <col min="5" max="5" width="40.28515625" customWidth="1"/>
    <col min="6" max="6" width="12.5703125" style="1" customWidth="1"/>
    <col min="7" max="7" width="12.28515625" customWidth="1"/>
    <col min="8" max="8" width="10.5703125" customWidth="1"/>
    <col min="9" max="9" width="13.42578125" customWidth="1"/>
    <col min="10" max="10" width="14" customWidth="1"/>
    <col min="11" max="11" width="14.140625" customWidth="1"/>
    <col min="12" max="12" width="14" customWidth="1"/>
    <col min="13" max="13" width="14.85546875" customWidth="1"/>
    <col min="14" max="14" width="14.7109375" customWidth="1"/>
    <col min="15" max="15" width="14.85546875" customWidth="1"/>
    <col min="16" max="16" width="10.140625" customWidth="1"/>
    <col min="17" max="17" width="11.7109375" customWidth="1"/>
    <col min="18" max="18" width="11.85546875" customWidth="1"/>
    <col min="19" max="20" width="11.7109375" customWidth="1"/>
    <col min="21" max="60" width="11.85546875" customWidth="1"/>
  </cols>
  <sheetData>
    <row r="1" spans="1:84" s="7" customFormat="1" ht="47.45" customHeight="1" x14ac:dyDescent="0.25">
      <c r="A1" s="5" t="s">
        <v>9</v>
      </c>
      <c r="B1" s="5" t="s">
        <v>10</v>
      </c>
      <c r="C1" s="5" t="s">
        <v>11</v>
      </c>
      <c r="D1" s="5" t="s">
        <v>12</v>
      </c>
      <c r="E1" s="5" t="s">
        <v>13</v>
      </c>
      <c r="F1" s="5" t="s">
        <v>14</v>
      </c>
      <c r="G1" s="5" t="s">
        <v>15</v>
      </c>
      <c r="H1" s="6" t="s">
        <v>16</v>
      </c>
      <c r="I1" s="5" t="s">
        <v>17</v>
      </c>
      <c r="J1" s="5" t="s">
        <v>18</v>
      </c>
      <c r="K1" s="5" t="s">
        <v>19</v>
      </c>
      <c r="L1" s="5" t="s">
        <v>20</v>
      </c>
      <c r="M1" s="5" t="s">
        <v>21</v>
      </c>
      <c r="N1" s="5" t="s">
        <v>22</v>
      </c>
      <c r="O1" s="5" t="s">
        <v>23</v>
      </c>
      <c r="P1" s="5" t="s">
        <v>24</v>
      </c>
      <c r="Q1" s="5" t="s">
        <v>25</v>
      </c>
      <c r="R1" s="5" t="s">
        <v>26</v>
      </c>
      <c r="S1" s="5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5" t="s">
        <v>35</v>
      </c>
      <c r="AB1" s="5" t="s">
        <v>36</v>
      </c>
      <c r="AC1" s="5" t="s">
        <v>37</v>
      </c>
      <c r="AD1" s="5" t="s">
        <v>38</v>
      </c>
      <c r="AE1" s="5" t="s">
        <v>39</v>
      </c>
      <c r="AF1" s="5" t="s">
        <v>40</v>
      </c>
      <c r="AG1" s="5" t="s">
        <v>41</v>
      </c>
      <c r="AH1" s="5" t="s">
        <v>42</v>
      </c>
      <c r="AI1" s="5" t="s">
        <v>43</v>
      </c>
      <c r="AJ1" s="5" t="s">
        <v>44</v>
      </c>
      <c r="AK1" s="5" t="s">
        <v>45</v>
      </c>
      <c r="AL1" s="5" t="s">
        <v>46</v>
      </c>
      <c r="AM1" s="5" t="s">
        <v>47</v>
      </c>
      <c r="AN1" s="5" t="s">
        <v>48</v>
      </c>
      <c r="AO1" s="5" t="s">
        <v>49</v>
      </c>
      <c r="AP1" s="5" t="s">
        <v>50</v>
      </c>
      <c r="AQ1" s="5" t="s">
        <v>51</v>
      </c>
      <c r="AR1" s="5" t="s">
        <v>52</v>
      </c>
      <c r="AS1" s="5" t="s">
        <v>53</v>
      </c>
      <c r="AT1" s="5" t="s">
        <v>54</v>
      </c>
      <c r="AU1" s="5" t="s">
        <v>55</v>
      </c>
      <c r="AV1" s="5" t="s">
        <v>56</v>
      </c>
      <c r="AW1" s="5" t="s">
        <v>57</v>
      </c>
      <c r="AX1" s="5" t="s">
        <v>58</v>
      </c>
      <c r="AY1" s="5" t="s">
        <v>59</v>
      </c>
      <c r="AZ1" s="5" t="s">
        <v>60</v>
      </c>
      <c r="BA1" s="5" t="s">
        <v>61</v>
      </c>
      <c r="BB1" s="5" t="s">
        <v>62</v>
      </c>
      <c r="BC1" s="5" t="s">
        <v>63</v>
      </c>
      <c r="BD1" s="5" t="s">
        <v>64</v>
      </c>
      <c r="BE1" s="5" t="s">
        <v>65</v>
      </c>
      <c r="BF1" s="5" t="s">
        <v>66</v>
      </c>
      <c r="BG1" s="5" t="s">
        <v>67</v>
      </c>
      <c r="BH1" s="5" t="s">
        <v>68</v>
      </c>
    </row>
    <row r="2" spans="1:84" x14ac:dyDescent="0.25">
      <c r="A2" t="s">
        <v>77</v>
      </c>
      <c r="B2">
        <v>3</v>
      </c>
      <c r="C2" t="s">
        <v>70</v>
      </c>
      <c r="D2" t="s">
        <v>71</v>
      </c>
      <c r="E2" t="s">
        <v>72</v>
      </c>
      <c r="F2" s="14" t="s">
        <v>73</v>
      </c>
      <c r="G2">
        <v>1</v>
      </c>
      <c r="H2">
        <v>10</v>
      </c>
      <c r="I2" s="57" t="s">
        <v>74</v>
      </c>
      <c r="J2" s="112" t="s">
        <v>74</v>
      </c>
      <c r="K2" s="112" t="s">
        <v>74</v>
      </c>
      <c r="L2" s="112" t="s">
        <v>74</v>
      </c>
      <c r="M2" s="112" t="s">
        <v>74</v>
      </c>
      <c r="N2" s="112" t="s">
        <v>74</v>
      </c>
      <c r="O2" s="112" t="s">
        <v>74</v>
      </c>
      <c r="P2" s="112" t="s">
        <v>74</v>
      </c>
      <c r="Q2" s="112" t="s">
        <v>74</v>
      </c>
      <c r="R2" s="112" t="s">
        <v>74</v>
      </c>
      <c r="S2" s="112" t="s">
        <v>74</v>
      </c>
      <c r="T2" s="112" t="s">
        <v>74</v>
      </c>
      <c r="U2" s="112" t="s">
        <v>74</v>
      </c>
      <c r="V2" s="112" t="s">
        <v>74</v>
      </c>
      <c r="W2" s="112" t="s">
        <v>74</v>
      </c>
      <c r="X2" s="112" t="s">
        <v>74</v>
      </c>
      <c r="Y2" s="112" t="s">
        <v>74</v>
      </c>
      <c r="Z2" s="112" t="s">
        <v>74</v>
      </c>
      <c r="AA2" s="112" t="s">
        <v>74</v>
      </c>
      <c r="AB2" s="112" t="s">
        <v>74</v>
      </c>
      <c r="AC2" s="112" t="s">
        <v>74</v>
      </c>
      <c r="AD2" s="112" t="s">
        <v>74</v>
      </c>
      <c r="AE2" s="43" t="s">
        <v>74</v>
      </c>
      <c r="AF2" s="112" t="s">
        <v>74</v>
      </c>
      <c r="AG2" s="112" t="s">
        <v>74</v>
      </c>
      <c r="AH2" s="112" t="s">
        <v>74</v>
      </c>
      <c r="AI2" s="112" t="s">
        <v>74</v>
      </c>
      <c r="AJ2" s="112" t="s">
        <v>74</v>
      </c>
      <c r="AK2" s="112" t="s">
        <v>74</v>
      </c>
      <c r="AL2" s="112" t="s">
        <v>74</v>
      </c>
      <c r="AM2" s="112" t="s">
        <v>74</v>
      </c>
      <c r="AN2" s="112" t="s">
        <v>74</v>
      </c>
      <c r="AO2" s="112" t="s">
        <v>74</v>
      </c>
      <c r="AP2" s="112" t="s">
        <v>74</v>
      </c>
      <c r="AQ2" s="112" t="s">
        <v>74</v>
      </c>
      <c r="AR2" s="112" t="s">
        <v>74</v>
      </c>
      <c r="AS2" s="112" t="s">
        <v>74</v>
      </c>
      <c r="AT2" s="112" t="s">
        <v>74</v>
      </c>
      <c r="AU2" s="112" t="s">
        <v>74</v>
      </c>
      <c r="AV2" s="112" t="s">
        <v>74</v>
      </c>
      <c r="AW2" s="112" t="s">
        <v>74</v>
      </c>
      <c r="AX2" s="112" t="s">
        <v>74</v>
      </c>
      <c r="AY2" s="112" t="s">
        <v>74</v>
      </c>
      <c r="AZ2" s="112" t="s">
        <v>74</v>
      </c>
      <c r="BA2" s="112" t="s">
        <v>74</v>
      </c>
      <c r="BB2" s="112" t="s">
        <v>74</v>
      </c>
      <c r="BC2" s="112" t="s">
        <v>74</v>
      </c>
      <c r="BD2" s="112" t="s">
        <v>74</v>
      </c>
      <c r="BE2" s="112" t="s">
        <v>74</v>
      </c>
      <c r="BF2" s="112" t="s">
        <v>74</v>
      </c>
      <c r="BG2" s="112" t="s">
        <v>74</v>
      </c>
      <c r="BH2" s="113" t="s">
        <v>74</v>
      </c>
      <c r="BI2" s="114"/>
      <c r="BJ2" s="18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</row>
    <row r="3" spans="1:84" x14ac:dyDescent="0.25">
      <c r="A3" t="s">
        <v>69</v>
      </c>
      <c r="B3">
        <v>1</v>
      </c>
      <c r="C3" t="s">
        <v>70</v>
      </c>
      <c r="D3" t="s">
        <v>71</v>
      </c>
      <c r="E3" t="s">
        <v>75</v>
      </c>
      <c r="F3" s="14" t="s">
        <v>76</v>
      </c>
      <c r="G3">
        <v>1</v>
      </c>
      <c r="H3">
        <v>10</v>
      </c>
      <c r="I3" s="57" t="s">
        <v>74</v>
      </c>
      <c r="J3" s="112" t="s">
        <v>74</v>
      </c>
      <c r="K3" s="112" t="s">
        <v>74</v>
      </c>
      <c r="L3" s="112" t="s">
        <v>74</v>
      </c>
      <c r="M3" s="112" t="s">
        <v>74</v>
      </c>
      <c r="N3" s="112" t="s">
        <v>74</v>
      </c>
      <c r="O3" s="112" t="s">
        <v>74</v>
      </c>
      <c r="P3" s="112" t="s">
        <v>74</v>
      </c>
      <c r="Q3" s="112" t="s">
        <v>74</v>
      </c>
      <c r="R3" s="112" t="s">
        <v>74</v>
      </c>
      <c r="S3" s="112" t="s">
        <v>74</v>
      </c>
      <c r="T3" s="112" t="s">
        <v>74</v>
      </c>
      <c r="U3" s="112" t="s">
        <v>74</v>
      </c>
      <c r="V3" s="112" t="s">
        <v>74</v>
      </c>
      <c r="W3" s="112" t="s">
        <v>74</v>
      </c>
      <c r="X3" s="112" t="s">
        <v>74</v>
      </c>
      <c r="Y3" s="112" t="s">
        <v>74</v>
      </c>
      <c r="Z3" s="112" t="s">
        <v>74</v>
      </c>
      <c r="AA3" s="112" t="s">
        <v>74</v>
      </c>
      <c r="AB3" s="112" t="s">
        <v>74</v>
      </c>
      <c r="AC3" s="112" t="s">
        <v>74</v>
      </c>
      <c r="AD3" s="112" t="s">
        <v>74</v>
      </c>
      <c r="AE3" s="43" t="s">
        <v>74</v>
      </c>
      <c r="AF3" s="112" t="s">
        <v>74</v>
      </c>
      <c r="AG3" s="112" t="s">
        <v>74</v>
      </c>
      <c r="AH3" s="112" t="s">
        <v>74</v>
      </c>
      <c r="AI3" s="112" t="s">
        <v>74</v>
      </c>
      <c r="AJ3" s="112" t="s">
        <v>74</v>
      </c>
      <c r="AK3" s="112" t="s">
        <v>74</v>
      </c>
      <c r="AL3" s="112" t="s">
        <v>74</v>
      </c>
      <c r="AM3" s="112" t="s">
        <v>74</v>
      </c>
      <c r="AN3" s="112" t="s">
        <v>74</v>
      </c>
      <c r="AO3" s="112" t="s">
        <v>74</v>
      </c>
      <c r="AP3" s="112" t="s">
        <v>74</v>
      </c>
      <c r="AQ3" s="112" t="s">
        <v>74</v>
      </c>
      <c r="AR3" s="112" t="s">
        <v>74</v>
      </c>
      <c r="AS3" s="112" t="s">
        <v>74</v>
      </c>
      <c r="AT3" s="112" t="s">
        <v>74</v>
      </c>
      <c r="AU3" s="112" t="s">
        <v>74</v>
      </c>
      <c r="AV3" s="112" t="s">
        <v>74</v>
      </c>
      <c r="AW3" s="112" t="s">
        <v>74</v>
      </c>
      <c r="AX3" s="112" t="s">
        <v>74</v>
      </c>
      <c r="AY3" s="112" t="s">
        <v>74</v>
      </c>
      <c r="AZ3" s="112" t="s">
        <v>74</v>
      </c>
      <c r="BA3" s="112" t="s">
        <v>74</v>
      </c>
      <c r="BB3" s="112" t="s">
        <v>74</v>
      </c>
      <c r="BC3" s="112" t="s">
        <v>74</v>
      </c>
      <c r="BD3" s="112" t="s">
        <v>74</v>
      </c>
      <c r="BE3" s="112" t="s">
        <v>74</v>
      </c>
      <c r="BF3" s="112" t="s">
        <v>74</v>
      </c>
      <c r="BG3" s="112" t="s">
        <v>74</v>
      </c>
      <c r="BH3" s="113" t="s">
        <v>74</v>
      </c>
      <c r="BI3" s="114"/>
      <c r="BJ3" s="18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</row>
    <row r="4" spans="1:84" x14ac:dyDescent="0.25">
      <c r="A4" t="s">
        <v>77</v>
      </c>
      <c r="B4">
        <v>1</v>
      </c>
      <c r="C4" t="s">
        <v>70</v>
      </c>
      <c r="D4" t="s">
        <v>71</v>
      </c>
      <c r="E4" t="s">
        <v>78</v>
      </c>
      <c r="F4" s="14" t="s">
        <v>79</v>
      </c>
      <c r="G4">
        <v>4</v>
      </c>
      <c r="H4">
        <v>30</v>
      </c>
      <c r="I4" s="57"/>
      <c r="J4" s="112"/>
      <c r="K4" s="112"/>
      <c r="L4" s="112" t="s">
        <v>74</v>
      </c>
      <c r="M4" s="112"/>
      <c r="N4" s="112"/>
      <c r="O4" s="112"/>
      <c r="P4" s="112" t="s">
        <v>74</v>
      </c>
      <c r="Q4" s="112"/>
      <c r="R4" s="112"/>
      <c r="S4" s="112"/>
      <c r="T4" s="112" t="s">
        <v>74</v>
      </c>
      <c r="U4" s="112"/>
      <c r="V4" s="112"/>
      <c r="W4" s="112"/>
      <c r="X4" s="112" t="s">
        <v>74</v>
      </c>
      <c r="Y4" s="112"/>
      <c r="Z4" s="112"/>
      <c r="AA4" s="112"/>
      <c r="AB4" s="112" t="s">
        <v>74</v>
      </c>
      <c r="AC4" s="112"/>
      <c r="AD4" s="112"/>
      <c r="AE4" s="43"/>
      <c r="AF4" s="112" t="s">
        <v>74</v>
      </c>
      <c r="AG4" s="112"/>
      <c r="AH4" s="112"/>
      <c r="AI4" s="112"/>
      <c r="AJ4" s="112" t="s">
        <v>74</v>
      </c>
      <c r="AK4" s="112"/>
      <c r="AL4" s="112"/>
      <c r="AM4" s="112"/>
      <c r="AN4" s="112" t="s">
        <v>74</v>
      </c>
      <c r="AO4" s="112"/>
      <c r="AP4" s="112"/>
      <c r="AQ4" s="112"/>
      <c r="AR4" s="112" t="s">
        <v>74</v>
      </c>
      <c r="AS4" s="112"/>
      <c r="AT4" s="112"/>
      <c r="AU4" s="112"/>
      <c r="AV4" s="112" t="s">
        <v>74</v>
      </c>
      <c r="AW4" s="112"/>
      <c r="AX4" s="112"/>
      <c r="AY4" s="112"/>
      <c r="AZ4" s="112" t="s">
        <v>74</v>
      </c>
      <c r="BA4" s="112"/>
      <c r="BB4" s="112"/>
      <c r="BC4" s="112"/>
      <c r="BD4" s="112" t="s">
        <v>74</v>
      </c>
      <c r="BE4" s="112"/>
      <c r="BF4" s="112"/>
      <c r="BG4" s="112"/>
      <c r="BH4" s="113" t="s">
        <v>74</v>
      </c>
      <c r="BI4" s="114"/>
      <c r="BJ4" s="18"/>
      <c r="BK4" s="17"/>
      <c r="BL4" s="17"/>
      <c r="BM4" s="17"/>
      <c r="BN4" s="17"/>
      <c r="BO4" s="17"/>
      <c r="BP4" s="17"/>
      <c r="BQ4" s="17"/>
      <c r="BR4" s="17"/>
      <c r="BS4" s="17"/>
      <c r="BT4" s="17"/>
      <c r="BU4" s="17"/>
      <c r="BV4" s="17"/>
      <c r="BW4" s="17"/>
      <c r="BX4" s="17"/>
      <c r="BY4" s="17"/>
      <c r="BZ4" s="17"/>
      <c r="CA4" s="17"/>
      <c r="CB4" s="17"/>
      <c r="CC4" s="17"/>
      <c r="CD4" s="17"/>
      <c r="CE4" s="17"/>
      <c r="CF4" s="17"/>
    </row>
    <row r="5" spans="1:84" x14ac:dyDescent="0.25">
      <c r="A5" t="s">
        <v>77</v>
      </c>
      <c r="B5">
        <v>5</v>
      </c>
      <c r="C5" t="s">
        <v>70</v>
      </c>
      <c r="D5" t="s">
        <v>80</v>
      </c>
      <c r="E5" t="s">
        <v>81</v>
      </c>
      <c r="F5" s="1" t="s">
        <v>82</v>
      </c>
      <c r="G5">
        <v>8</v>
      </c>
      <c r="H5">
        <v>1</v>
      </c>
      <c r="I5" s="57" t="s">
        <v>74</v>
      </c>
      <c r="J5" s="112"/>
      <c r="K5" s="112"/>
      <c r="L5" s="112"/>
      <c r="M5" s="112"/>
      <c r="N5" s="112"/>
      <c r="O5" s="112"/>
      <c r="P5" s="112"/>
      <c r="Q5" s="112" t="s">
        <v>74</v>
      </c>
      <c r="R5" s="112"/>
      <c r="S5" s="112"/>
      <c r="T5" s="112"/>
      <c r="U5" s="112"/>
      <c r="V5" s="112"/>
      <c r="W5" s="112"/>
      <c r="X5" s="112"/>
      <c r="Y5" s="112" t="s">
        <v>74</v>
      </c>
      <c r="Z5" s="112"/>
      <c r="AA5" s="112"/>
      <c r="AB5" s="112"/>
      <c r="AC5" s="112"/>
      <c r="AD5" s="112"/>
      <c r="AE5" s="43"/>
      <c r="AF5" s="112"/>
      <c r="AG5" s="112" t="s">
        <v>74</v>
      </c>
      <c r="AH5" s="112"/>
      <c r="AI5" s="112"/>
      <c r="AJ5" s="112"/>
      <c r="AK5" s="112"/>
      <c r="AL5" s="112"/>
      <c r="AM5" s="112"/>
      <c r="AN5" s="112"/>
      <c r="AO5" s="112" t="s">
        <v>74</v>
      </c>
      <c r="AP5" s="112"/>
      <c r="AQ5" s="112"/>
      <c r="AR5" s="112"/>
      <c r="AS5" s="112"/>
      <c r="AT5" s="112"/>
      <c r="AU5" s="112"/>
      <c r="AV5" s="112"/>
      <c r="AW5" s="112" t="s">
        <v>74</v>
      </c>
      <c r="AX5" s="112"/>
      <c r="AY5" s="112"/>
      <c r="AZ5" s="112"/>
      <c r="BA5" s="112"/>
      <c r="BB5" s="112"/>
      <c r="BC5" s="112"/>
      <c r="BD5" s="112"/>
      <c r="BE5" s="112" t="s">
        <v>74</v>
      </c>
      <c r="BF5" s="112"/>
      <c r="BG5" s="112"/>
      <c r="BH5" s="113"/>
      <c r="BI5" s="114"/>
      <c r="BJ5" s="18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</row>
    <row r="6" spans="1:84" x14ac:dyDescent="0.25">
      <c r="A6" t="s">
        <v>77</v>
      </c>
      <c r="B6">
        <v>1</v>
      </c>
      <c r="C6" t="s">
        <v>70</v>
      </c>
      <c r="D6" t="s">
        <v>80</v>
      </c>
      <c r="E6" t="s">
        <v>83</v>
      </c>
      <c r="F6" s="14" t="s">
        <v>84</v>
      </c>
      <c r="G6">
        <v>8</v>
      </c>
      <c r="H6">
        <v>1</v>
      </c>
      <c r="I6" s="57" t="s">
        <v>74</v>
      </c>
      <c r="J6" s="112"/>
      <c r="K6" s="112"/>
      <c r="L6" s="112"/>
      <c r="M6" s="112"/>
      <c r="N6" s="112"/>
      <c r="O6" s="112"/>
      <c r="P6" s="112"/>
      <c r="Q6" s="112" t="s">
        <v>74</v>
      </c>
      <c r="R6" s="112"/>
      <c r="S6" s="112"/>
      <c r="T6" s="112"/>
      <c r="U6" s="112"/>
      <c r="V6" s="112"/>
      <c r="W6" s="112"/>
      <c r="X6" s="112"/>
      <c r="Y6" s="112" t="s">
        <v>74</v>
      </c>
      <c r="Z6" s="112"/>
      <c r="AA6" s="112"/>
      <c r="AB6" s="112"/>
      <c r="AC6" s="112"/>
      <c r="AD6" s="112"/>
      <c r="AE6" s="43"/>
      <c r="AF6" s="112"/>
      <c r="AG6" s="112" t="s">
        <v>74</v>
      </c>
      <c r="AH6" s="112"/>
      <c r="AI6" s="112"/>
      <c r="AJ6" s="112"/>
      <c r="AK6" s="112"/>
      <c r="AL6" s="112"/>
      <c r="AM6" s="112"/>
      <c r="AN6" s="112"/>
      <c r="AO6" s="112" t="s">
        <v>74</v>
      </c>
      <c r="AP6" s="112"/>
      <c r="AQ6" s="112"/>
      <c r="AR6" s="112"/>
      <c r="AS6" s="112"/>
      <c r="AT6" s="112"/>
      <c r="AU6" s="112"/>
      <c r="AV6" s="112"/>
      <c r="AW6" s="112" t="s">
        <v>74</v>
      </c>
      <c r="AX6" s="112"/>
      <c r="AY6" s="112"/>
      <c r="AZ6" s="112"/>
      <c r="BA6" s="112"/>
      <c r="BB6" s="112"/>
      <c r="BC6" s="112"/>
      <c r="BD6" s="112"/>
      <c r="BE6" s="112" t="s">
        <v>74</v>
      </c>
      <c r="BF6" s="112"/>
      <c r="BG6" s="112"/>
      <c r="BH6" s="113"/>
      <c r="BI6" s="114"/>
      <c r="BJ6" s="18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</row>
    <row r="7" spans="1:84" x14ac:dyDescent="0.25">
      <c r="A7" t="s">
        <v>77</v>
      </c>
      <c r="B7">
        <v>3</v>
      </c>
      <c r="C7" t="s">
        <v>70</v>
      </c>
      <c r="D7" t="s">
        <v>80</v>
      </c>
      <c r="E7" t="s">
        <v>85</v>
      </c>
      <c r="F7" s="1" t="s">
        <v>86</v>
      </c>
      <c r="G7">
        <v>8</v>
      </c>
      <c r="H7">
        <v>1</v>
      </c>
      <c r="I7" s="57" t="s">
        <v>74</v>
      </c>
      <c r="J7" s="112"/>
      <c r="K7" s="112"/>
      <c r="L7" s="112"/>
      <c r="M7" s="112"/>
      <c r="N7" s="112"/>
      <c r="O7" s="112"/>
      <c r="P7" s="112"/>
      <c r="Q7" s="112" t="s">
        <v>74</v>
      </c>
      <c r="R7" s="112"/>
      <c r="S7" s="112"/>
      <c r="T7" s="112"/>
      <c r="U7" s="112"/>
      <c r="V7" s="112"/>
      <c r="W7" s="112"/>
      <c r="X7" s="112"/>
      <c r="Y7" s="112" t="s">
        <v>74</v>
      </c>
      <c r="Z7" s="112"/>
      <c r="AA7" s="112"/>
      <c r="AB7" s="112"/>
      <c r="AC7" s="112"/>
      <c r="AD7" s="112"/>
      <c r="AE7" s="43"/>
      <c r="AF7" s="112"/>
      <c r="AG7" s="112" t="s">
        <v>74</v>
      </c>
      <c r="AH7" s="112"/>
      <c r="AI7" s="112"/>
      <c r="AJ7" s="112"/>
      <c r="AK7" s="112"/>
      <c r="AL7" s="112"/>
      <c r="AM7" s="112"/>
      <c r="AN7" s="112"/>
      <c r="AO7" s="112" t="s">
        <v>74</v>
      </c>
      <c r="AP7" s="112"/>
      <c r="AQ7" s="112"/>
      <c r="AR7" s="112"/>
      <c r="AS7" s="112"/>
      <c r="AT7" s="112"/>
      <c r="AU7" s="112"/>
      <c r="AV7" s="112"/>
      <c r="AW7" s="112" t="s">
        <v>74</v>
      </c>
      <c r="AX7" s="112"/>
      <c r="AY7" s="112"/>
      <c r="AZ7" s="112"/>
      <c r="BA7" s="112"/>
      <c r="BB7" s="112"/>
      <c r="BC7" s="112"/>
      <c r="BD7" s="112"/>
      <c r="BE7" s="112" t="s">
        <v>74</v>
      </c>
      <c r="BF7" s="112"/>
      <c r="BG7" s="112"/>
      <c r="BH7" s="113"/>
      <c r="BI7" s="114"/>
      <c r="BJ7" s="18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</row>
    <row r="8" spans="1:84" x14ac:dyDescent="0.25">
      <c r="A8" t="s">
        <v>77</v>
      </c>
      <c r="B8">
        <v>3</v>
      </c>
      <c r="C8" t="s">
        <v>70</v>
      </c>
      <c r="D8" t="s">
        <v>80</v>
      </c>
      <c r="E8" t="s">
        <v>87</v>
      </c>
      <c r="F8" s="15" t="s">
        <v>88</v>
      </c>
      <c r="G8">
        <v>1</v>
      </c>
      <c r="H8">
        <v>2</v>
      </c>
      <c r="I8" s="57" t="s">
        <v>74</v>
      </c>
      <c r="J8" s="112" t="s">
        <v>74</v>
      </c>
      <c r="K8" s="112" t="s">
        <v>74</v>
      </c>
      <c r="L8" s="112" t="s">
        <v>74</v>
      </c>
      <c r="M8" s="112" t="s">
        <v>74</v>
      </c>
      <c r="N8" s="112" t="s">
        <v>74</v>
      </c>
      <c r="O8" s="112" t="s">
        <v>74</v>
      </c>
      <c r="P8" s="112" t="s">
        <v>74</v>
      </c>
      <c r="Q8" s="112" t="s">
        <v>74</v>
      </c>
      <c r="R8" s="112" t="s">
        <v>74</v>
      </c>
      <c r="S8" s="112" t="s">
        <v>74</v>
      </c>
      <c r="T8" s="112" t="s">
        <v>74</v>
      </c>
      <c r="U8" s="112" t="s">
        <v>74</v>
      </c>
      <c r="V8" s="112" t="s">
        <v>74</v>
      </c>
      <c r="W8" s="112" t="s">
        <v>74</v>
      </c>
      <c r="X8" s="112" t="s">
        <v>74</v>
      </c>
      <c r="Y8" s="112" t="s">
        <v>74</v>
      </c>
      <c r="Z8" s="112" t="s">
        <v>74</v>
      </c>
      <c r="AA8" s="112" t="s">
        <v>74</v>
      </c>
      <c r="AB8" s="112" t="s">
        <v>74</v>
      </c>
      <c r="AC8" s="112" t="s">
        <v>74</v>
      </c>
      <c r="AD8" s="112" t="s">
        <v>74</v>
      </c>
      <c r="AE8" s="43" t="s">
        <v>74</v>
      </c>
      <c r="AF8" s="112" t="s">
        <v>74</v>
      </c>
      <c r="AG8" s="112" t="s">
        <v>74</v>
      </c>
      <c r="AH8" s="112" t="s">
        <v>74</v>
      </c>
      <c r="AI8" s="112" t="s">
        <v>74</v>
      </c>
      <c r="AJ8" s="112" t="s">
        <v>74</v>
      </c>
      <c r="AK8" s="112" t="s">
        <v>74</v>
      </c>
      <c r="AL8" s="112" t="s">
        <v>74</v>
      </c>
      <c r="AM8" s="112" t="s">
        <v>74</v>
      </c>
      <c r="AN8" s="112" t="s">
        <v>74</v>
      </c>
      <c r="AO8" s="112" t="s">
        <v>74</v>
      </c>
      <c r="AP8" s="112" t="s">
        <v>74</v>
      </c>
      <c r="AQ8" s="112" t="s">
        <v>74</v>
      </c>
      <c r="AR8" s="112" t="s">
        <v>74</v>
      </c>
      <c r="AS8" s="112" t="s">
        <v>74</v>
      </c>
      <c r="AT8" s="112" t="s">
        <v>74</v>
      </c>
      <c r="AU8" s="112" t="s">
        <v>74</v>
      </c>
      <c r="AV8" s="112" t="s">
        <v>74</v>
      </c>
      <c r="AW8" s="112" t="s">
        <v>74</v>
      </c>
      <c r="AX8" s="112" t="s">
        <v>74</v>
      </c>
      <c r="AY8" s="112" t="s">
        <v>74</v>
      </c>
      <c r="AZ8" s="112" t="s">
        <v>74</v>
      </c>
      <c r="BA8" s="112" t="s">
        <v>74</v>
      </c>
      <c r="BB8" s="112" t="s">
        <v>74</v>
      </c>
      <c r="BC8" s="112" t="s">
        <v>74</v>
      </c>
      <c r="BD8" s="112" t="s">
        <v>74</v>
      </c>
      <c r="BE8" s="112" t="s">
        <v>74</v>
      </c>
      <c r="BF8" s="112" t="s">
        <v>74</v>
      </c>
      <c r="BG8" s="112" t="s">
        <v>74</v>
      </c>
      <c r="BH8" s="113" t="s">
        <v>74</v>
      </c>
      <c r="BI8" s="114"/>
      <c r="BJ8" s="18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</row>
    <row r="9" spans="1:84" x14ac:dyDescent="0.25">
      <c r="A9" t="s">
        <v>77</v>
      </c>
      <c r="B9">
        <v>1</v>
      </c>
      <c r="C9" t="s">
        <v>89</v>
      </c>
      <c r="D9" t="s">
        <v>71</v>
      </c>
      <c r="E9" t="s">
        <v>90</v>
      </c>
      <c r="F9" s="13" t="s">
        <v>91</v>
      </c>
      <c r="G9">
        <v>1</v>
      </c>
      <c r="H9">
        <v>10</v>
      </c>
      <c r="I9" s="57" t="s">
        <v>74</v>
      </c>
      <c r="J9" s="112" t="s">
        <v>74</v>
      </c>
      <c r="K9" s="112" t="s">
        <v>74</v>
      </c>
      <c r="L9" s="112" t="s">
        <v>74</v>
      </c>
      <c r="M9" s="112" t="s">
        <v>74</v>
      </c>
      <c r="N9" s="112" t="s">
        <v>74</v>
      </c>
      <c r="O9" s="112" t="s">
        <v>74</v>
      </c>
      <c r="P9" s="112" t="s">
        <v>74</v>
      </c>
      <c r="Q9" s="112" t="s">
        <v>74</v>
      </c>
      <c r="R9" s="112" t="s">
        <v>74</v>
      </c>
      <c r="S9" s="112" t="s">
        <v>74</v>
      </c>
      <c r="T9" s="112" t="s">
        <v>74</v>
      </c>
      <c r="U9" s="112" t="s">
        <v>74</v>
      </c>
      <c r="V9" s="112" t="s">
        <v>74</v>
      </c>
      <c r="W9" s="112" t="s">
        <v>74</v>
      </c>
      <c r="X9" s="112" t="s">
        <v>74</v>
      </c>
      <c r="Y9" s="112" t="s">
        <v>74</v>
      </c>
      <c r="Z9" s="112" t="s">
        <v>74</v>
      </c>
      <c r="AA9" s="112" t="s">
        <v>74</v>
      </c>
      <c r="AB9" s="112" t="s">
        <v>74</v>
      </c>
      <c r="AC9" s="112" t="s">
        <v>74</v>
      </c>
      <c r="AD9" s="112" t="s">
        <v>74</v>
      </c>
      <c r="AE9" s="43" t="s">
        <v>74</v>
      </c>
      <c r="AF9" s="112" t="s">
        <v>74</v>
      </c>
      <c r="AG9" s="112" t="s">
        <v>74</v>
      </c>
      <c r="AH9" s="112" t="s">
        <v>74</v>
      </c>
      <c r="AI9" s="112" t="s">
        <v>74</v>
      </c>
      <c r="AJ9" s="112" t="s">
        <v>74</v>
      </c>
      <c r="AK9" s="112" t="s">
        <v>74</v>
      </c>
      <c r="AL9" s="112" t="s">
        <v>74</v>
      </c>
      <c r="AM9" s="112" t="s">
        <v>74</v>
      </c>
      <c r="AN9" s="112" t="s">
        <v>74</v>
      </c>
      <c r="AO9" s="112" t="s">
        <v>74</v>
      </c>
      <c r="AP9" s="112" t="s">
        <v>74</v>
      </c>
      <c r="AQ9" s="112" t="s">
        <v>74</v>
      </c>
      <c r="AR9" s="112" t="s">
        <v>74</v>
      </c>
      <c r="AS9" s="112" t="s">
        <v>74</v>
      </c>
      <c r="AT9" s="112" t="s">
        <v>74</v>
      </c>
      <c r="AU9" s="112" t="s">
        <v>74</v>
      </c>
      <c r="AV9" s="112" t="s">
        <v>74</v>
      </c>
      <c r="AW9" s="112" t="s">
        <v>74</v>
      </c>
      <c r="AX9" s="112" t="s">
        <v>74</v>
      </c>
      <c r="AY9" s="112" t="s">
        <v>74</v>
      </c>
      <c r="AZ9" s="112" t="s">
        <v>74</v>
      </c>
      <c r="BA9" s="112" t="s">
        <v>74</v>
      </c>
      <c r="BB9" s="112" t="s">
        <v>74</v>
      </c>
      <c r="BC9" s="112" t="s">
        <v>74</v>
      </c>
      <c r="BD9" s="112" t="s">
        <v>74</v>
      </c>
      <c r="BE9" s="112" t="s">
        <v>74</v>
      </c>
      <c r="BF9" s="112" t="s">
        <v>74</v>
      </c>
      <c r="BG9" s="112" t="s">
        <v>74</v>
      </c>
      <c r="BH9" s="113" t="s">
        <v>74</v>
      </c>
      <c r="BI9" s="114"/>
      <c r="BJ9" s="18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</row>
    <row r="10" spans="1:84" x14ac:dyDescent="0.25">
      <c r="A10" t="s">
        <v>69</v>
      </c>
      <c r="B10">
        <v>5</v>
      </c>
      <c r="C10" t="s">
        <v>89</v>
      </c>
      <c r="D10" t="s">
        <v>92</v>
      </c>
      <c r="E10" t="s">
        <v>93</v>
      </c>
      <c r="F10" s="13" t="s">
        <v>94</v>
      </c>
      <c r="G10">
        <v>1</v>
      </c>
      <c r="H10">
        <v>10</v>
      </c>
      <c r="I10" s="57" t="s">
        <v>74</v>
      </c>
      <c r="J10" s="112" t="s">
        <v>74</v>
      </c>
      <c r="K10" s="112" t="s">
        <v>74</v>
      </c>
      <c r="L10" s="112" t="s">
        <v>74</v>
      </c>
      <c r="M10" s="112" t="s">
        <v>74</v>
      </c>
      <c r="N10" s="112" t="s">
        <v>74</v>
      </c>
      <c r="O10" s="112" t="s">
        <v>74</v>
      </c>
      <c r="P10" s="112" t="s">
        <v>74</v>
      </c>
      <c r="Q10" s="112" t="s">
        <v>74</v>
      </c>
      <c r="R10" s="112" t="s">
        <v>74</v>
      </c>
      <c r="S10" s="112" t="s">
        <v>74</v>
      </c>
      <c r="T10" s="112" t="s">
        <v>74</v>
      </c>
      <c r="U10" s="112" t="s">
        <v>74</v>
      </c>
      <c r="V10" s="112" t="s">
        <v>74</v>
      </c>
      <c r="W10" s="112" t="s">
        <v>74</v>
      </c>
      <c r="X10" s="112" t="s">
        <v>74</v>
      </c>
      <c r="Y10" s="112" t="s">
        <v>74</v>
      </c>
      <c r="Z10" s="112" t="s">
        <v>74</v>
      </c>
      <c r="AA10" s="112" t="s">
        <v>74</v>
      </c>
      <c r="AB10" s="112" t="s">
        <v>74</v>
      </c>
      <c r="AC10" s="112" t="s">
        <v>74</v>
      </c>
      <c r="AD10" s="112" t="s">
        <v>74</v>
      </c>
      <c r="AE10" s="43" t="s">
        <v>74</v>
      </c>
      <c r="AF10" s="112" t="s">
        <v>74</v>
      </c>
      <c r="AG10" s="112" t="s">
        <v>74</v>
      </c>
      <c r="AH10" s="112" t="s">
        <v>74</v>
      </c>
      <c r="AI10" s="112" t="s">
        <v>74</v>
      </c>
      <c r="AJ10" s="112" t="s">
        <v>74</v>
      </c>
      <c r="AK10" s="112" t="s">
        <v>74</v>
      </c>
      <c r="AL10" s="112" t="s">
        <v>74</v>
      </c>
      <c r="AM10" s="112" t="s">
        <v>74</v>
      </c>
      <c r="AN10" s="112" t="s">
        <v>74</v>
      </c>
      <c r="AO10" s="112" t="s">
        <v>74</v>
      </c>
      <c r="AP10" s="112" t="s">
        <v>74</v>
      </c>
      <c r="AQ10" s="112" t="s">
        <v>74</v>
      </c>
      <c r="AR10" s="112" t="s">
        <v>74</v>
      </c>
      <c r="AS10" s="112" t="s">
        <v>74</v>
      </c>
      <c r="AT10" s="112" t="s">
        <v>74</v>
      </c>
      <c r="AU10" s="112" t="s">
        <v>74</v>
      </c>
      <c r="AV10" s="112" t="s">
        <v>74</v>
      </c>
      <c r="AW10" s="112" t="s">
        <v>74</v>
      </c>
      <c r="AX10" s="112" t="s">
        <v>74</v>
      </c>
      <c r="AY10" s="112" t="s">
        <v>74</v>
      </c>
      <c r="AZ10" s="112" t="s">
        <v>74</v>
      </c>
      <c r="BA10" s="112" t="s">
        <v>74</v>
      </c>
      <c r="BB10" s="112" t="s">
        <v>74</v>
      </c>
      <c r="BC10" s="112" t="s">
        <v>74</v>
      </c>
      <c r="BD10" s="112" t="s">
        <v>74</v>
      </c>
      <c r="BE10" s="112" t="s">
        <v>74</v>
      </c>
      <c r="BF10" s="112" t="s">
        <v>74</v>
      </c>
      <c r="BG10" s="112" t="s">
        <v>74</v>
      </c>
      <c r="BH10" s="113" t="s">
        <v>74</v>
      </c>
      <c r="BI10" s="114"/>
      <c r="BJ10" s="18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</row>
    <row r="11" spans="1:84" x14ac:dyDescent="0.25">
      <c r="A11" t="s">
        <v>77</v>
      </c>
      <c r="B11">
        <v>1</v>
      </c>
      <c r="C11" t="s">
        <v>89</v>
      </c>
      <c r="D11" t="s">
        <v>71</v>
      </c>
      <c r="E11" t="s">
        <v>95</v>
      </c>
      <c r="F11" s="13" t="s">
        <v>96</v>
      </c>
      <c r="G11">
        <v>1</v>
      </c>
      <c r="H11">
        <v>10</v>
      </c>
      <c r="I11" s="57" t="s">
        <v>74</v>
      </c>
      <c r="J11" s="112" t="s">
        <v>74</v>
      </c>
      <c r="K11" s="112" t="s">
        <v>74</v>
      </c>
      <c r="L11" s="112" t="s">
        <v>74</v>
      </c>
      <c r="M11" s="112" t="s">
        <v>74</v>
      </c>
      <c r="N11" s="112" t="s">
        <v>74</v>
      </c>
      <c r="O11" s="112" t="s">
        <v>74</v>
      </c>
      <c r="P11" s="112" t="s">
        <v>74</v>
      </c>
      <c r="Q11" s="112" t="s">
        <v>74</v>
      </c>
      <c r="R11" s="112" t="s">
        <v>74</v>
      </c>
      <c r="S11" s="112" t="s">
        <v>74</v>
      </c>
      <c r="T11" s="112" t="s">
        <v>74</v>
      </c>
      <c r="U11" s="112" t="s">
        <v>74</v>
      </c>
      <c r="V11" s="112" t="s">
        <v>74</v>
      </c>
      <c r="W11" s="112" t="s">
        <v>74</v>
      </c>
      <c r="X11" s="112" t="s">
        <v>74</v>
      </c>
      <c r="Y11" s="112" t="s">
        <v>74</v>
      </c>
      <c r="Z11" s="112" t="s">
        <v>74</v>
      </c>
      <c r="AA11" s="112" t="s">
        <v>74</v>
      </c>
      <c r="AB11" s="112" t="s">
        <v>74</v>
      </c>
      <c r="AC11" s="112" t="s">
        <v>74</v>
      </c>
      <c r="AD11" s="112" t="s">
        <v>74</v>
      </c>
      <c r="AE11" s="43" t="s">
        <v>74</v>
      </c>
      <c r="AF11" s="112" t="s">
        <v>74</v>
      </c>
      <c r="AG11" s="112" t="s">
        <v>74</v>
      </c>
      <c r="AH11" s="112" t="s">
        <v>74</v>
      </c>
      <c r="AI11" s="112" t="s">
        <v>74</v>
      </c>
      <c r="AJ11" s="112" t="s">
        <v>74</v>
      </c>
      <c r="AK11" s="112" t="s">
        <v>74</v>
      </c>
      <c r="AL11" s="112" t="s">
        <v>74</v>
      </c>
      <c r="AM11" s="112" t="s">
        <v>74</v>
      </c>
      <c r="AN11" s="112" t="s">
        <v>74</v>
      </c>
      <c r="AO11" s="112" t="s">
        <v>74</v>
      </c>
      <c r="AP11" s="112" t="s">
        <v>74</v>
      </c>
      <c r="AQ11" s="112" t="s">
        <v>74</v>
      </c>
      <c r="AR11" s="112" t="s">
        <v>74</v>
      </c>
      <c r="AS11" s="112" t="s">
        <v>74</v>
      </c>
      <c r="AT11" s="112" t="s">
        <v>74</v>
      </c>
      <c r="AU11" s="112" t="s">
        <v>74</v>
      </c>
      <c r="AV11" s="112" t="s">
        <v>74</v>
      </c>
      <c r="AW11" s="112" t="s">
        <v>74</v>
      </c>
      <c r="AX11" s="112" t="s">
        <v>74</v>
      </c>
      <c r="AY11" s="112" t="s">
        <v>74</v>
      </c>
      <c r="AZ11" s="112" t="s">
        <v>74</v>
      </c>
      <c r="BA11" s="112" t="s">
        <v>74</v>
      </c>
      <c r="BB11" s="112" t="s">
        <v>74</v>
      </c>
      <c r="BC11" s="112" t="s">
        <v>74</v>
      </c>
      <c r="BD11" s="112" t="s">
        <v>74</v>
      </c>
      <c r="BE11" s="112" t="s">
        <v>74</v>
      </c>
      <c r="BF11" s="112" t="s">
        <v>74</v>
      </c>
      <c r="BG11" s="112" t="s">
        <v>74</v>
      </c>
      <c r="BH11" s="113" t="s">
        <v>74</v>
      </c>
      <c r="BI11" s="114"/>
      <c r="BJ11" s="18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</row>
    <row r="12" spans="1:84" x14ac:dyDescent="0.25">
      <c r="A12" t="s">
        <v>77</v>
      </c>
      <c r="B12">
        <v>1</v>
      </c>
      <c r="C12" t="s">
        <v>89</v>
      </c>
      <c r="D12" t="s">
        <v>71</v>
      </c>
      <c r="E12" t="s">
        <v>97</v>
      </c>
      <c r="F12" s="13" t="s">
        <v>98</v>
      </c>
      <c r="G12">
        <v>1</v>
      </c>
      <c r="H12">
        <v>45</v>
      </c>
      <c r="I12" s="57" t="s">
        <v>74</v>
      </c>
      <c r="J12" s="112" t="s">
        <v>74</v>
      </c>
      <c r="K12" s="112" t="s">
        <v>74</v>
      </c>
      <c r="L12" s="112" t="s">
        <v>74</v>
      </c>
      <c r="M12" s="112" t="s">
        <v>74</v>
      </c>
      <c r="N12" s="112" t="s">
        <v>74</v>
      </c>
      <c r="O12" s="112" t="s">
        <v>74</v>
      </c>
      <c r="P12" s="112" t="s">
        <v>74</v>
      </c>
      <c r="Q12" s="112" t="s">
        <v>74</v>
      </c>
      <c r="R12" s="112" t="s">
        <v>74</v>
      </c>
      <c r="S12" s="112" t="s">
        <v>74</v>
      </c>
      <c r="T12" s="112" t="s">
        <v>74</v>
      </c>
      <c r="U12" s="112" t="s">
        <v>74</v>
      </c>
      <c r="V12" s="112" t="s">
        <v>74</v>
      </c>
      <c r="W12" s="112" t="s">
        <v>74</v>
      </c>
      <c r="X12" s="112" t="s">
        <v>74</v>
      </c>
      <c r="Y12" s="112" t="s">
        <v>74</v>
      </c>
      <c r="Z12" s="112" t="s">
        <v>74</v>
      </c>
      <c r="AA12" s="112" t="s">
        <v>74</v>
      </c>
      <c r="AB12" s="112" t="s">
        <v>74</v>
      </c>
      <c r="AC12" s="112" t="s">
        <v>74</v>
      </c>
      <c r="AD12" s="112" t="s">
        <v>74</v>
      </c>
      <c r="AE12" s="43" t="s">
        <v>74</v>
      </c>
      <c r="AF12" s="112" t="s">
        <v>74</v>
      </c>
      <c r="AG12" s="112" t="s">
        <v>74</v>
      </c>
      <c r="AH12" s="112" t="s">
        <v>74</v>
      </c>
      <c r="AI12" s="112" t="s">
        <v>74</v>
      </c>
      <c r="AJ12" s="112" t="s">
        <v>74</v>
      </c>
      <c r="AK12" s="112" t="s">
        <v>74</v>
      </c>
      <c r="AL12" s="112" t="s">
        <v>74</v>
      </c>
      <c r="AM12" s="112" t="s">
        <v>74</v>
      </c>
      <c r="AN12" s="112" t="s">
        <v>74</v>
      </c>
      <c r="AO12" s="112" t="s">
        <v>74</v>
      </c>
      <c r="AP12" s="112" t="s">
        <v>74</v>
      </c>
      <c r="AQ12" s="112" t="s">
        <v>74</v>
      </c>
      <c r="AR12" s="112" t="s">
        <v>74</v>
      </c>
      <c r="AS12" s="112" t="s">
        <v>74</v>
      </c>
      <c r="AT12" s="112" t="s">
        <v>74</v>
      </c>
      <c r="AU12" s="112" t="s">
        <v>74</v>
      </c>
      <c r="AV12" s="112" t="s">
        <v>74</v>
      </c>
      <c r="AW12" s="112" t="s">
        <v>74</v>
      </c>
      <c r="AX12" s="112" t="s">
        <v>74</v>
      </c>
      <c r="AY12" s="112" t="s">
        <v>74</v>
      </c>
      <c r="AZ12" s="112" t="s">
        <v>74</v>
      </c>
      <c r="BA12" s="112" t="s">
        <v>74</v>
      </c>
      <c r="BB12" s="112" t="s">
        <v>74</v>
      </c>
      <c r="BC12" s="112" t="s">
        <v>74</v>
      </c>
      <c r="BD12" s="112" t="s">
        <v>74</v>
      </c>
      <c r="BE12" s="112" t="s">
        <v>74</v>
      </c>
      <c r="BF12" s="112" t="s">
        <v>74</v>
      </c>
      <c r="BG12" s="112" t="s">
        <v>74</v>
      </c>
      <c r="BH12" s="113" t="s">
        <v>74</v>
      </c>
      <c r="BI12" s="114"/>
      <c r="BJ12" s="18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</row>
    <row r="13" spans="1:84" x14ac:dyDescent="0.25">
      <c r="A13" t="s">
        <v>69</v>
      </c>
      <c r="B13">
        <v>5</v>
      </c>
      <c r="C13" t="s">
        <v>89</v>
      </c>
      <c r="D13" t="s">
        <v>71</v>
      </c>
      <c r="E13" t="s">
        <v>99</v>
      </c>
      <c r="F13" s="13" t="s">
        <v>100</v>
      </c>
      <c r="G13">
        <v>1</v>
      </c>
      <c r="H13">
        <v>2</v>
      </c>
      <c r="I13" s="57" t="s">
        <v>74</v>
      </c>
      <c r="J13" s="112" t="s">
        <v>74</v>
      </c>
      <c r="K13" s="112" t="s">
        <v>74</v>
      </c>
      <c r="L13" s="112" t="s">
        <v>74</v>
      </c>
      <c r="M13" s="112" t="s">
        <v>74</v>
      </c>
      <c r="N13" s="112" t="s">
        <v>74</v>
      </c>
      <c r="O13" s="112" t="s">
        <v>74</v>
      </c>
      <c r="P13" s="112" t="s">
        <v>74</v>
      </c>
      <c r="Q13" s="112" t="s">
        <v>74</v>
      </c>
      <c r="R13" s="112" t="s">
        <v>74</v>
      </c>
      <c r="S13" s="112" t="s">
        <v>74</v>
      </c>
      <c r="T13" s="112" t="s">
        <v>74</v>
      </c>
      <c r="U13" s="112" t="s">
        <v>74</v>
      </c>
      <c r="V13" s="112" t="s">
        <v>74</v>
      </c>
      <c r="W13" s="112" t="s">
        <v>74</v>
      </c>
      <c r="X13" s="112" t="s">
        <v>74</v>
      </c>
      <c r="Y13" s="112" t="s">
        <v>74</v>
      </c>
      <c r="Z13" s="112" t="s">
        <v>74</v>
      </c>
      <c r="AA13" s="112" t="s">
        <v>74</v>
      </c>
      <c r="AB13" s="112" t="s">
        <v>74</v>
      </c>
      <c r="AC13" s="112" t="s">
        <v>74</v>
      </c>
      <c r="AD13" s="112" t="s">
        <v>74</v>
      </c>
      <c r="AE13" s="43" t="s">
        <v>74</v>
      </c>
      <c r="AF13" s="112" t="s">
        <v>74</v>
      </c>
      <c r="AG13" s="112" t="s">
        <v>74</v>
      </c>
      <c r="AH13" s="112" t="s">
        <v>74</v>
      </c>
      <c r="AI13" s="112" t="s">
        <v>74</v>
      </c>
      <c r="AJ13" s="112" t="s">
        <v>74</v>
      </c>
      <c r="AK13" s="112" t="s">
        <v>74</v>
      </c>
      <c r="AL13" s="112" t="s">
        <v>74</v>
      </c>
      <c r="AM13" s="112" t="s">
        <v>74</v>
      </c>
      <c r="AN13" s="112" t="s">
        <v>74</v>
      </c>
      <c r="AO13" s="112" t="s">
        <v>74</v>
      </c>
      <c r="AP13" s="112" t="s">
        <v>74</v>
      </c>
      <c r="AQ13" s="112" t="s">
        <v>74</v>
      </c>
      <c r="AR13" s="112" t="s">
        <v>74</v>
      </c>
      <c r="AS13" s="112" t="s">
        <v>74</v>
      </c>
      <c r="AT13" s="112" t="s">
        <v>74</v>
      </c>
      <c r="AU13" s="112" t="s">
        <v>74</v>
      </c>
      <c r="AV13" s="112" t="s">
        <v>74</v>
      </c>
      <c r="AW13" s="112" t="s">
        <v>74</v>
      </c>
      <c r="AX13" s="112" t="s">
        <v>74</v>
      </c>
      <c r="AY13" s="112" t="s">
        <v>74</v>
      </c>
      <c r="AZ13" s="112" t="s">
        <v>74</v>
      </c>
      <c r="BA13" s="112" t="s">
        <v>74</v>
      </c>
      <c r="BB13" s="112" t="s">
        <v>74</v>
      </c>
      <c r="BC13" s="112" t="s">
        <v>74</v>
      </c>
      <c r="BD13" s="112" t="s">
        <v>74</v>
      </c>
      <c r="BE13" s="112" t="s">
        <v>74</v>
      </c>
      <c r="BF13" s="112" t="s">
        <v>74</v>
      </c>
      <c r="BG13" s="112" t="s">
        <v>74</v>
      </c>
      <c r="BH13" s="113" t="s">
        <v>74</v>
      </c>
      <c r="BI13" s="114"/>
      <c r="BJ13" s="18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</row>
    <row r="14" spans="1:84" x14ac:dyDescent="0.25">
      <c r="A14" t="s">
        <v>77</v>
      </c>
      <c r="B14">
        <v>1</v>
      </c>
      <c r="C14" t="s">
        <v>89</v>
      </c>
      <c r="D14" t="s">
        <v>71</v>
      </c>
      <c r="E14" t="s">
        <v>101</v>
      </c>
      <c r="F14" s="13" t="s">
        <v>102</v>
      </c>
      <c r="G14">
        <v>4</v>
      </c>
      <c r="H14">
        <v>30</v>
      </c>
      <c r="I14" s="57"/>
      <c r="J14" s="112"/>
      <c r="K14" s="112"/>
      <c r="L14" s="112" t="s">
        <v>74</v>
      </c>
      <c r="M14" s="112"/>
      <c r="N14" s="112"/>
      <c r="O14" s="112"/>
      <c r="P14" s="112" t="s">
        <v>74</v>
      </c>
      <c r="Q14" s="112"/>
      <c r="R14" s="112"/>
      <c r="S14" s="112"/>
      <c r="T14" s="112" t="s">
        <v>74</v>
      </c>
      <c r="U14" s="112"/>
      <c r="V14" s="112"/>
      <c r="W14" s="112"/>
      <c r="X14" s="112" t="s">
        <v>74</v>
      </c>
      <c r="Y14" s="112"/>
      <c r="Z14" s="112"/>
      <c r="AA14" s="112"/>
      <c r="AB14" s="112" t="s">
        <v>74</v>
      </c>
      <c r="AC14" s="112"/>
      <c r="AD14" s="112"/>
      <c r="AE14" s="43"/>
      <c r="AF14" s="112" t="s">
        <v>74</v>
      </c>
      <c r="AG14" s="112"/>
      <c r="AH14" s="112"/>
      <c r="AI14" s="112"/>
      <c r="AJ14" s="112" t="s">
        <v>74</v>
      </c>
      <c r="AK14" s="112"/>
      <c r="AL14" s="112"/>
      <c r="AM14" s="112"/>
      <c r="AN14" s="112" t="s">
        <v>74</v>
      </c>
      <c r="AO14" s="112"/>
      <c r="AP14" s="112"/>
      <c r="AQ14" s="112"/>
      <c r="AR14" s="112" t="s">
        <v>74</v>
      </c>
      <c r="AS14" s="112"/>
      <c r="AT14" s="112"/>
      <c r="AU14" s="112"/>
      <c r="AV14" s="112" t="s">
        <v>74</v>
      </c>
      <c r="AW14" s="112"/>
      <c r="AX14" s="112"/>
      <c r="AY14" s="112"/>
      <c r="AZ14" s="112" t="s">
        <v>74</v>
      </c>
      <c r="BA14" s="112"/>
      <c r="BB14" s="112"/>
      <c r="BC14" s="112"/>
      <c r="BD14" s="112" t="s">
        <v>74</v>
      </c>
      <c r="BE14" s="112"/>
      <c r="BF14" s="112"/>
      <c r="BG14" s="112"/>
      <c r="BH14" s="113" t="s">
        <v>74</v>
      </c>
      <c r="BI14" s="114"/>
      <c r="BJ14" s="18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</row>
    <row r="15" spans="1:84" x14ac:dyDescent="0.25">
      <c r="A15" t="s">
        <v>77</v>
      </c>
      <c r="B15">
        <v>5</v>
      </c>
      <c r="C15" t="s">
        <v>89</v>
      </c>
      <c r="D15" t="s">
        <v>103</v>
      </c>
      <c r="E15" t="s">
        <v>104</v>
      </c>
      <c r="F15" s="13" t="s">
        <v>105</v>
      </c>
      <c r="G15">
        <v>24</v>
      </c>
      <c r="H15">
        <v>2</v>
      </c>
      <c r="I15" s="57"/>
      <c r="J15" s="112"/>
      <c r="K15" s="112" t="s">
        <v>74</v>
      </c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43"/>
      <c r="AF15" s="112"/>
      <c r="AG15" s="112"/>
      <c r="AH15" s="112"/>
      <c r="AI15" s="112" t="s">
        <v>74</v>
      </c>
      <c r="AJ15" s="112"/>
      <c r="AK15" s="112"/>
      <c r="AL15" s="112"/>
      <c r="AM15" s="112"/>
      <c r="AN15" s="112"/>
      <c r="AO15" s="112"/>
      <c r="AP15" s="112"/>
      <c r="AQ15" s="112"/>
      <c r="AR15" s="112"/>
      <c r="AS15" s="112"/>
      <c r="AT15" s="112"/>
      <c r="AU15" s="112"/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 t="s">
        <v>74</v>
      </c>
      <c r="BH15" s="113"/>
      <c r="BI15" s="114"/>
      <c r="BJ15" s="18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</row>
    <row r="16" spans="1:84" x14ac:dyDescent="0.25">
      <c r="A16" t="s">
        <v>77</v>
      </c>
      <c r="B16">
        <v>5</v>
      </c>
      <c r="C16" t="s">
        <v>89</v>
      </c>
      <c r="D16" t="s">
        <v>103</v>
      </c>
      <c r="E16" t="s">
        <v>106</v>
      </c>
      <c r="F16" s="13" t="s">
        <v>107</v>
      </c>
      <c r="G16">
        <v>24</v>
      </c>
      <c r="H16">
        <v>5</v>
      </c>
      <c r="I16" s="57"/>
      <c r="J16" s="112"/>
      <c r="K16" s="112" t="s">
        <v>74</v>
      </c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43"/>
      <c r="AF16" s="112"/>
      <c r="AG16" s="112"/>
      <c r="AH16" s="112"/>
      <c r="AI16" s="112" t="s">
        <v>74</v>
      </c>
      <c r="AJ16" s="112"/>
      <c r="AK16" s="112"/>
      <c r="AL16" s="112"/>
      <c r="AM16" s="112"/>
      <c r="AN16" s="112"/>
      <c r="AO16" s="112"/>
      <c r="AP16" s="112"/>
      <c r="AQ16" s="112"/>
      <c r="AR16" s="112"/>
      <c r="AS16" s="112"/>
      <c r="AT16" s="112"/>
      <c r="AU16" s="112"/>
      <c r="AV16" s="112"/>
      <c r="AW16" s="112"/>
      <c r="AX16" s="112"/>
      <c r="AY16" s="112"/>
      <c r="AZ16" s="112"/>
      <c r="BA16" s="112"/>
      <c r="BB16" s="112"/>
      <c r="BC16" s="112"/>
      <c r="BD16" s="112"/>
      <c r="BE16" s="112"/>
      <c r="BF16" s="112"/>
      <c r="BG16" s="112" t="s">
        <v>74</v>
      </c>
      <c r="BH16" s="113"/>
      <c r="BI16" s="114"/>
      <c r="BJ16" s="18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</row>
    <row r="17" spans="1:84" x14ac:dyDescent="0.25">
      <c r="A17" t="s">
        <v>77</v>
      </c>
      <c r="B17">
        <v>5</v>
      </c>
      <c r="C17" t="s">
        <v>89</v>
      </c>
      <c r="D17" t="s">
        <v>103</v>
      </c>
      <c r="E17" t="s">
        <v>108</v>
      </c>
      <c r="F17" s="13" t="s">
        <v>109</v>
      </c>
      <c r="G17">
        <v>24</v>
      </c>
      <c r="H17">
        <v>8</v>
      </c>
      <c r="I17" s="57"/>
      <c r="J17" s="112"/>
      <c r="K17" s="112" t="s">
        <v>74</v>
      </c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43"/>
      <c r="AF17" s="112"/>
      <c r="AG17" s="112"/>
      <c r="AH17" s="112"/>
      <c r="AI17" s="112" t="s">
        <v>74</v>
      </c>
      <c r="AJ17" s="112"/>
      <c r="AK17" s="112"/>
      <c r="AL17" s="112"/>
      <c r="AM17" s="112"/>
      <c r="AN17" s="112"/>
      <c r="AO17" s="112"/>
      <c r="AP17" s="112"/>
      <c r="AQ17" s="112"/>
      <c r="AR17" s="112"/>
      <c r="AS17" s="112"/>
      <c r="AT17" s="112"/>
      <c r="AU17" s="112"/>
      <c r="AV17" s="112"/>
      <c r="AW17" s="112"/>
      <c r="AX17" s="112"/>
      <c r="AY17" s="112"/>
      <c r="AZ17" s="112"/>
      <c r="BA17" s="112"/>
      <c r="BB17" s="112"/>
      <c r="BC17" s="112"/>
      <c r="BD17" s="112"/>
      <c r="BE17" s="112"/>
      <c r="BF17" s="112"/>
      <c r="BG17" s="112" t="s">
        <v>74</v>
      </c>
      <c r="BH17" s="113"/>
      <c r="BI17" s="114"/>
      <c r="BJ17" s="18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</row>
    <row r="18" spans="1:84" x14ac:dyDescent="0.25">
      <c r="A18" t="s">
        <v>77</v>
      </c>
      <c r="B18">
        <v>5</v>
      </c>
      <c r="C18" t="s">
        <v>89</v>
      </c>
      <c r="D18" t="s">
        <v>103</v>
      </c>
      <c r="E18" t="s">
        <v>110</v>
      </c>
      <c r="F18" s="13" t="s">
        <v>111</v>
      </c>
      <c r="G18">
        <v>24</v>
      </c>
      <c r="H18">
        <v>2</v>
      </c>
      <c r="I18" s="57"/>
      <c r="J18" s="112"/>
      <c r="K18" s="112" t="s">
        <v>74</v>
      </c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112"/>
      <c r="AD18" s="112"/>
      <c r="AE18" s="43"/>
      <c r="AF18" s="112"/>
      <c r="AG18" s="112"/>
      <c r="AH18" s="112"/>
      <c r="AI18" s="112" t="s">
        <v>74</v>
      </c>
      <c r="AJ18" s="112"/>
      <c r="AK18" s="112"/>
      <c r="AL18" s="112"/>
      <c r="AM18" s="112"/>
      <c r="AN18" s="112"/>
      <c r="AO18" s="112"/>
      <c r="AP18" s="112"/>
      <c r="AQ18" s="112"/>
      <c r="AR18" s="112"/>
      <c r="AS18" s="112"/>
      <c r="AT18" s="112"/>
      <c r="AU18" s="112"/>
      <c r="AV18" s="112"/>
      <c r="AW18" s="112"/>
      <c r="AX18" s="112"/>
      <c r="AY18" s="112"/>
      <c r="AZ18" s="112"/>
      <c r="BA18" s="112"/>
      <c r="BB18" s="112"/>
      <c r="BC18" s="112"/>
      <c r="BD18" s="112"/>
      <c r="BE18" s="112"/>
      <c r="BF18" s="112"/>
      <c r="BG18" s="112" t="s">
        <v>74</v>
      </c>
      <c r="BH18" s="113"/>
      <c r="BI18" s="114"/>
      <c r="BJ18" s="18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</row>
    <row r="19" spans="1:84" x14ac:dyDescent="0.25">
      <c r="A19" t="s">
        <v>77</v>
      </c>
      <c r="B19">
        <v>5</v>
      </c>
      <c r="C19" t="s">
        <v>89</v>
      </c>
      <c r="D19" t="s">
        <v>103</v>
      </c>
      <c r="E19" t="s">
        <v>112</v>
      </c>
      <c r="F19" s="13" t="s">
        <v>113</v>
      </c>
      <c r="G19">
        <v>12</v>
      </c>
      <c r="H19">
        <v>15</v>
      </c>
      <c r="I19" s="57"/>
      <c r="J19" s="112" t="s">
        <v>74</v>
      </c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 t="s">
        <v>74</v>
      </c>
      <c r="W19" s="112"/>
      <c r="X19" s="112"/>
      <c r="Y19" s="112"/>
      <c r="Z19" s="112"/>
      <c r="AA19" s="112"/>
      <c r="AB19" s="112"/>
      <c r="AC19" s="112"/>
      <c r="AD19" s="112"/>
      <c r="AE19" s="43"/>
      <c r="AF19" s="112"/>
      <c r="AG19" s="112"/>
      <c r="AH19" s="112" t="s">
        <v>74</v>
      </c>
      <c r="AI19" s="112"/>
      <c r="AJ19" s="112"/>
      <c r="AK19" s="112"/>
      <c r="AL19" s="112"/>
      <c r="AM19" s="112"/>
      <c r="AN19" s="112"/>
      <c r="AO19" s="112"/>
      <c r="AP19" s="112"/>
      <c r="AQ19" s="112"/>
      <c r="AR19" s="112"/>
      <c r="AS19" s="112"/>
      <c r="AT19" s="112" t="s">
        <v>74</v>
      </c>
      <c r="AU19" s="112"/>
      <c r="AV19" s="112"/>
      <c r="AW19" s="112"/>
      <c r="AX19" s="112"/>
      <c r="AY19" s="112"/>
      <c r="AZ19" s="112"/>
      <c r="BA19" s="112"/>
      <c r="BB19" s="112"/>
      <c r="BC19" s="112"/>
      <c r="BD19" s="112"/>
      <c r="BE19" s="112"/>
      <c r="BF19" s="112" t="s">
        <v>74</v>
      </c>
      <c r="BG19" s="112"/>
      <c r="BH19" s="113"/>
      <c r="BI19" s="114"/>
      <c r="BJ19" s="18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</row>
    <row r="20" spans="1:84" x14ac:dyDescent="0.25">
      <c r="A20" t="s">
        <v>77</v>
      </c>
      <c r="B20">
        <v>5</v>
      </c>
      <c r="C20" t="s">
        <v>89</v>
      </c>
      <c r="D20" t="s">
        <v>103</v>
      </c>
      <c r="E20" t="s">
        <v>114</v>
      </c>
      <c r="F20" s="13" t="s">
        <v>115</v>
      </c>
      <c r="G20">
        <v>12</v>
      </c>
      <c r="H20">
        <v>15</v>
      </c>
      <c r="I20" s="57"/>
      <c r="J20" s="112" t="s">
        <v>74</v>
      </c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 t="s">
        <v>74</v>
      </c>
      <c r="W20" s="112"/>
      <c r="X20" s="112"/>
      <c r="Y20" s="112"/>
      <c r="Z20" s="112"/>
      <c r="AA20" s="112"/>
      <c r="AB20" s="112"/>
      <c r="AC20" s="112"/>
      <c r="AD20" s="112"/>
      <c r="AE20" s="43"/>
      <c r="AF20" s="112"/>
      <c r="AG20" s="112"/>
      <c r="AH20" s="112" t="s">
        <v>74</v>
      </c>
      <c r="AI20" s="112"/>
      <c r="AJ20" s="112"/>
      <c r="AK20" s="112"/>
      <c r="AL20" s="112"/>
      <c r="AM20" s="112"/>
      <c r="AN20" s="112"/>
      <c r="AO20" s="112"/>
      <c r="AP20" s="112"/>
      <c r="AQ20" s="112"/>
      <c r="AR20" s="112"/>
      <c r="AS20" s="112"/>
      <c r="AT20" s="112" t="s">
        <v>74</v>
      </c>
      <c r="AU20" s="112"/>
      <c r="AV20" s="112"/>
      <c r="AW20" s="112"/>
      <c r="AX20" s="112"/>
      <c r="AY20" s="112"/>
      <c r="AZ20" s="112"/>
      <c r="BA20" s="112"/>
      <c r="BB20" s="112"/>
      <c r="BC20" s="112"/>
      <c r="BD20" s="112"/>
      <c r="BE20" s="112"/>
      <c r="BF20" s="112" t="s">
        <v>74</v>
      </c>
      <c r="BG20" s="112"/>
      <c r="BH20" s="113"/>
      <c r="BI20" s="114"/>
      <c r="BJ20" s="18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</row>
    <row r="21" spans="1:84" x14ac:dyDescent="0.25">
      <c r="A21" t="s">
        <v>77</v>
      </c>
      <c r="B21">
        <v>5</v>
      </c>
      <c r="C21" t="s">
        <v>89</v>
      </c>
      <c r="D21" t="s">
        <v>103</v>
      </c>
      <c r="E21" t="s">
        <v>116</v>
      </c>
      <c r="F21" s="13" t="s">
        <v>117</v>
      </c>
      <c r="G21">
        <v>12</v>
      </c>
      <c r="H21">
        <v>10</v>
      </c>
      <c r="I21" s="57"/>
      <c r="J21" s="112" t="s">
        <v>74</v>
      </c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 t="s">
        <v>74</v>
      </c>
      <c r="W21" s="112"/>
      <c r="X21" s="112"/>
      <c r="Y21" s="112"/>
      <c r="Z21" s="112"/>
      <c r="AA21" s="112"/>
      <c r="AB21" s="112"/>
      <c r="AC21" s="112"/>
      <c r="AD21" s="112"/>
      <c r="AE21" s="43"/>
      <c r="AF21" s="112"/>
      <c r="AG21" s="112"/>
      <c r="AH21" s="112" t="s">
        <v>74</v>
      </c>
      <c r="AI21" s="112"/>
      <c r="AJ21" s="112"/>
      <c r="AK21" s="112"/>
      <c r="AL21" s="112"/>
      <c r="AM21" s="112"/>
      <c r="AN21" s="112"/>
      <c r="AO21" s="112"/>
      <c r="AP21" s="112"/>
      <c r="AQ21" s="112"/>
      <c r="AR21" s="112"/>
      <c r="AS21" s="112"/>
      <c r="AT21" s="112" t="s">
        <v>74</v>
      </c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 t="s">
        <v>74</v>
      </c>
      <c r="BG21" s="112"/>
      <c r="BH21" s="113"/>
      <c r="BI21" s="114"/>
      <c r="BJ21" s="18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</row>
    <row r="22" spans="1:84" x14ac:dyDescent="0.25">
      <c r="A22" t="s">
        <v>77</v>
      </c>
      <c r="B22">
        <v>5</v>
      </c>
      <c r="C22" t="s">
        <v>89</v>
      </c>
      <c r="D22" t="s">
        <v>118</v>
      </c>
      <c r="E22" t="s">
        <v>119</v>
      </c>
      <c r="F22" s="13" t="s">
        <v>120</v>
      </c>
      <c r="G22">
        <v>4</v>
      </c>
      <c r="H22">
        <v>5</v>
      </c>
      <c r="I22" s="57"/>
      <c r="J22" s="112"/>
      <c r="K22" s="112"/>
      <c r="L22" s="112" t="s">
        <v>74</v>
      </c>
      <c r="M22" s="112"/>
      <c r="N22" s="112"/>
      <c r="O22" s="112"/>
      <c r="P22" s="112" t="s">
        <v>74</v>
      </c>
      <c r="Q22" s="112"/>
      <c r="R22" s="112"/>
      <c r="S22" s="112"/>
      <c r="T22" s="112" t="s">
        <v>74</v>
      </c>
      <c r="U22" s="112"/>
      <c r="V22" s="112"/>
      <c r="W22" s="112"/>
      <c r="X22" s="112" t="s">
        <v>74</v>
      </c>
      <c r="Y22" s="112"/>
      <c r="Z22" s="112"/>
      <c r="AA22" s="112"/>
      <c r="AB22" s="112" t="s">
        <v>74</v>
      </c>
      <c r="AC22" s="112"/>
      <c r="AD22" s="112"/>
      <c r="AE22" s="43"/>
      <c r="AF22" s="112" t="s">
        <v>74</v>
      </c>
      <c r="AG22" s="112"/>
      <c r="AH22" s="112"/>
      <c r="AI22" s="112"/>
      <c r="AJ22" s="112" t="s">
        <v>74</v>
      </c>
      <c r="AK22" s="112"/>
      <c r="AL22" s="112"/>
      <c r="AM22" s="112"/>
      <c r="AN22" s="112" t="s">
        <v>74</v>
      </c>
      <c r="AO22" s="112"/>
      <c r="AP22" s="112"/>
      <c r="AQ22" s="112"/>
      <c r="AR22" s="112" t="s">
        <v>74</v>
      </c>
      <c r="AS22" s="112"/>
      <c r="AT22" s="112"/>
      <c r="AU22" s="112"/>
      <c r="AV22" s="112" t="s">
        <v>74</v>
      </c>
      <c r="AW22" s="112"/>
      <c r="AX22" s="112"/>
      <c r="AY22" s="112"/>
      <c r="AZ22" s="112" t="s">
        <v>74</v>
      </c>
      <c r="BA22" s="112"/>
      <c r="BB22" s="112"/>
      <c r="BC22" s="112"/>
      <c r="BD22" s="112" t="s">
        <v>74</v>
      </c>
      <c r="BE22" s="112"/>
      <c r="BF22" s="112"/>
      <c r="BG22" s="112"/>
      <c r="BH22" s="113" t="s">
        <v>74</v>
      </c>
      <c r="BI22" s="114"/>
      <c r="BJ22" s="18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</row>
    <row r="23" spans="1:84" x14ac:dyDescent="0.25">
      <c r="A23" t="s">
        <v>69</v>
      </c>
      <c r="B23">
        <v>2</v>
      </c>
      <c r="C23" s="46" t="s">
        <v>89</v>
      </c>
      <c r="D23" t="s">
        <v>92</v>
      </c>
      <c r="E23" t="s">
        <v>122</v>
      </c>
      <c r="F23" s="66" t="s">
        <v>123</v>
      </c>
      <c r="G23">
        <v>1</v>
      </c>
      <c r="H23">
        <v>10</v>
      </c>
      <c r="I23" s="58" t="s">
        <v>74</v>
      </c>
      <c r="J23" s="115" t="s">
        <v>74</v>
      </c>
      <c r="K23" s="115" t="s">
        <v>74</v>
      </c>
      <c r="L23" s="115" t="s">
        <v>74</v>
      </c>
      <c r="M23" s="115" t="s">
        <v>74</v>
      </c>
      <c r="N23" s="115" t="s">
        <v>74</v>
      </c>
      <c r="O23" s="115" t="s">
        <v>74</v>
      </c>
      <c r="P23" s="115" t="s">
        <v>74</v>
      </c>
      <c r="Q23" s="115" t="s">
        <v>74</v>
      </c>
      <c r="R23" s="115" t="s">
        <v>74</v>
      </c>
      <c r="S23" s="115" t="s">
        <v>74</v>
      </c>
      <c r="T23" s="115" t="s">
        <v>74</v>
      </c>
      <c r="U23" s="115" t="s">
        <v>74</v>
      </c>
      <c r="V23" s="115" t="s">
        <v>74</v>
      </c>
      <c r="W23" s="115" t="s">
        <v>74</v>
      </c>
      <c r="X23" s="115" t="s">
        <v>74</v>
      </c>
      <c r="Y23" s="115" t="s">
        <v>74</v>
      </c>
      <c r="Z23" s="115" t="s">
        <v>74</v>
      </c>
      <c r="AA23" s="115" t="s">
        <v>74</v>
      </c>
      <c r="AB23" s="115" t="s">
        <v>74</v>
      </c>
      <c r="AC23" s="115" t="s">
        <v>74</v>
      </c>
      <c r="AD23" s="115" t="s">
        <v>74</v>
      </c>
      <c r="AE23" s="44" t="s">
        <v>74</v>
      </c>
      <c r="AF23" s="115" t="s">
        <v>74</v>
      </c>
      <c r="AG23" s="115" t="s">
        <v>74</v>
      </c>
      <c r="AH23" s="115" t="s">
        <v>74</v>
      </c>
      <c r="AI23" s="115" t="s">
        <v>74</v>
      </c>
      <c r="AJ23" s="115" t="s">
        <v>74</v>
      </c>
      <c r="AK23" s="115" t="s">
        <v>74</v>
      </c>
      <c r="AL23" s="115" t="s">
        <v>74</v>
      </c>
      <c r="AM23" s="115" t="s">
        <v>74</v>
      </c>
      <c r="AN23" s="115" t="s">
        <v>74</v>
      </c>
      <c r="AO23" s="115" t="s">
        <v>74</v>
      </c>
      <c r="AP23" s="115" t="s">
        <v>74</v>
      </c>
      <c r="AQ23" s="115" t="s">
        <v>74</v>
      </c>
      <c r="AR23" s="115" t="s">
        <v>74</v>
      </c>
      <c r="AS23" s="115" t="s">
        <v>74</v>
      </c>
      <c r="AT23" s="115" t="s">
        <v>74</v>
      </c>
      <c r="AU23" s="115" t="s">
        <v>74</v>
      </c>
      <c r="AV23" s="115" t="s">
        <v>74</v>
      </c>
      <c r="AW23" s="115" t="s">
        <v>74</v>
      </c>
      <c r="AX23" s="115" t="s">
        <v>74</v>
      </c>
      <c r="AY23" s="115" t="s">
        <v>74</v>
      </c>
      <c r="AZ23" s="115" t="s">
        <v>74</v>
      </c>
      <c r="BA23" s="115" t="s">
        <v>74</v>
      </c>
      <c r="BB23" s="115" t="s">
        <v>74</v>
      </c>
      <c r="BC23" s="115" t="s">
        <v>74</v>
      </c>
      <c r="BD23" s="115" t="s">
        <v>74</v>
      </c>
      <c r="BE23" s="115" t="s">
        <v>74</v>
      </c>
      <c r="BF23" s="115" t="s">
        <v>74</v>
      </c>
      <c r="BG23" s="115" t="s">
        <v>74</v>
      </c>
      <c r="BH23" s="116" t="s">
        <v>74</v>
      </c>
      <c r="BI23" s="114"/>
      <c r="BJ23" s="18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</row>
    <row r="24" spans="1:84" x14ac:dyDescent="0.25">
      <c r="A24" s="1" t="s">
        <v>77</v>
      </c>
      <c r="B24">
        <v>2</v>
      </c>
      <c r="C24" s="46" t="s">
        <v>89</v>
      </c>
      <c r="D24" t="s">
        <v>71</v>
      </c>
      <c r="E24" t="s">
        <v>124</v>
      </c>
      <c r="F24" s="66" t="s">
        <v>125</v>
      </c>
      <c r="G24">
        <v>8</v>
      </c>
      <c r="H24">
        <v>10</v>
      </c>
      <c r="I24" s="59"/>
      <c r="J24" s="117"/>
      <c r="K24" s="117"/>
      <c r="L24" s="117"/>
      <c r="M24" s="117"/>
      <c r="N24" s="117"/>
      <c r="O24" s="117"/>
      <c r="P24" s="112" t="s">
        <v>74</v>
      </c>
      <c r="Q24" s="117"/>
      <c r="R24" s="117"/>
      <c r="S24" s="117"/>
      <c r="T24" s="117"/>
      <c r="U24" s="117"/>
      <c r="V24" s="117"/>
      <c r="W24" s="117"/>
      <c r="X24" s="112" t="s">
        <v>74</v>
      </c>
      <c r="Y24" s="117"/>
      <c r="Z24" s="117"/>
      <c r="AA24" s="117"/>
      <c r="AB24" s="117"/>
      <c r="AC24" s="117"/>
      <c r="AD24" s="117"/>
      <c r="AE24" s="45"/>
      <c r="AF24" s="112" t="s">
        <v>74</v>
      </c>
      <c r="AG24" s="117"/>
      <c r="AH24" s="117"/>
      <c r="AI24" s="117"/>
      <c r="AJ24" s="117"/>
      <c r="AK24" s="117"/>
      <c r="AL24" s="117"/>
      <c r="AM24" s="117"/>
      <c r="AN24" s="112" t="s">
        <v>74</v>
      </c>
      <c r="AO24" s="117"/>
      <c r="AP24" s="117"/>
      <c r="AQ24" s="117"/>
      <c r="AR24" s="117"/>
      <c r="AS24" s="117"/>
      <c r="AT24" s="117"/>
      <c r="AU24" s="117"/>
      <c r="AV24" s="112" t="s">
        <v>74</v>
      </c>
      <c r="AW24" s="117"/>
      <c r="AX24" s="117"/>
      <c r="AY24" s="117"/>
      <c r="AZ24" s="117"/>
      <c r="BA24" s="117"/>
      <c r="BB24" s="117"/>
      <c r="BC24" s="117"/>
      <c r="BD24" s="112" t="s">
        <v>74</v>
      </c>
      <c r="BE24" s="117"/>
      <c r="BF24" s="117"/>
      <c r="BG24" s="117"/>
      <c r="BH24" s="118"/>
      <c r="BI24" s="114"/>
      <c r="BJ24" s="18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</row>
    <row r="25" spans="1:84" x14ac:dyDescent="0.25">
      <c r="A25" t="s">
        <v>77</v>
      </c>
      <c r="B25">
        <v>1</v>
      </c>
      <c r="C25" t="s">
        <v>126</v>
      </c>
      <c r="D25" t="s">
        <v>71</v>
      </c>
      <c r="E25" t="s">
        <v>127</v>
      </c>
      <c r="F25" s="14" t="s">
        <v>128</v>
      </c>
      <c r="G25">
        <v>52</v>
      </c>
      <c r="H25">
        <v>90</v>
      </c>
      <c r="I25" s="57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43"/>
      <c r="AF25" s="112"/>
      <c r="AG25" s="112"/>
      <c r="AH25" s="112"/>
      <c r="AI25" s="112"/>
      <c r="AJ25" s="112"/>
      <c r="AK25" s="112"/>
      <c r="AL25" s="112"/>
      <c r="AM25" s="112"/>
      <c r="AN25" s="112"/>
      <c r="AO25" s="112"/>
      <c r="AP25" s="112"/>
      <c r="AQ25" s="112"/>
      <c r="AR25" s="112"/>
      <c r="AS25" s="112"/>
      <c r="AT25" s="112"/>
      <c r="AU25" s="112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3" t="s">
        <v>74</v>
      </c>
      <c r="BI25" s="114"/>
      <c r="BJ25" s="18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</row>
    <row r="26" spans="1:84" x14ac:dyDescent="0.25">
      <c r="A26" t="s">
        <v>77</v>
      </c>
      <c r="B26">
        <v>1</v>
      </c>
      <c r="C26" t="s">
        <v>126</v>
      </c>
      <c r="D26" t="s">
        <v>71</v>
      </c>
      <c r="E26" t="s">
        <v>129</v>
      </c>
      <c r="F26" s="14" t="s">
        <v>130</v>
      </c>
      <c r="G26">
        <v>2</v>
      </c>
      <c r="H26">
        <v>7</v>
      </c>
      <c r="I26" s="57" t="s">
        <v>74</v>
      </c>
      <c r="J26" s="112"/>
      <c r="K26" s="112" t="s">
        <v>74</v>
      </c>
      <c r="L26" s="112"/>
      <c r="M26" s="112" t="s">
        <v>74</v>
      </c>
      <c r="N26" s="112"/>
      <c r="O26" s="112" t="s">
        <v>74</v>
      </c>
      <c r="P26" s="112"/>
      <c r="Q26" s="112" t="s">
        <v>74</v>
      </c>
      <c r="R26" s="112"/>
      <c r="S26" s="112" t="s">
        <v>74</v>
      </c>
      <c r="T26" s="112"/>
      <c r="U26" s="112" t="s">
        <v>74</v>
      </c>
      <c r="V26" s="112"/>
      <c r="W26" s="112" t="s">
        <v>74</v>
      </c>
      <c r="X26" s="112"/>
      <c r="Y26" s="112" t="s">
        <v>74</v>
      </c>
      <c r="Z26" s="112"/>
      <c r="AA26" s="112" t="s">
        <v>74</v>
      </c>
      <c r="AB26" s="112"/>
      <c r="AC26" s="112" t="s">
        <v>74</v>
      </c>
      <c r="AD26" s="112"/>
      <c r="AE26" s="43" t="s">
        <v>74</v>
      </c>
      <c r="AF26" s="112"/>
      <c r="AG26" s="112" t="s">
        <v>74</v>
      </c>
      <c r="AH26" s="112"/>
      <c r="AI26" s="112" t="s">
        <v>74</v>
      </c>
      <c r="AJ26" s="112"/>
      <c r="AK26" s="112" t="s">
        <v>74</v>
      </c>
      <c r="AL26" s="112"/>
      <c r="AM26" s="112" t="s">
        <v>74</v>
      </c>
      <c r="AN26" s="112"/>
      <c r="AO26" s="112" t="s">
        <v>74</v>
      </c>
      <c r="AP26" s="112"/>
      <c r="AQ26" s="112" t="s">
        <v>74</v>
      </c>
      <c r="AR26" s="112"/>
      <c r="AS26" s="112" t="s">
        <v>74</v>
      </c>
      <c r="AT26" s="112"/>
      <c r="AU26" s="112" t="s">
        <v>74</v>
      </c>
      <c r="AV26" s="112"/>
      <c r="AW26" s="112" t="s">
        <v>74</v>
      </c>
      <c r="AX26" s="112"/>
      <c r="AY26" s="112" t="s">
        <v>74</v>
      </c>
      <c r="AZ26" s="112"/>
      <c r="BA26" s="112" t="s">
        <v>74</v>
      </c>
      <c r="BB26" s="112"/>
      <c r="BC26" s="112" t="s">
        <v>74</v>
      </c>
      <c r="BD26" s="112"/>
      <c r="BE26" s="112" t="s">
        <v>74</v>
      </c>
      <c r="BF26" s="112"/>
      <c r="BG26" s="112" t="s">
        <v>74</v>
      </c>
      <c r="BH26" s="113"/>
      <c r="BI26" s="114"/>
      <c r="BJ26" s="18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</row>
    <row r="27" spans="1:84" x14ac:dyDescent="0.25">
      <c r="A27" t="s">
        <v>77</v>
      </c>
      <c r="B27">
        <v>5</v>
      </c>
      <c r="C27" t="s">
        <v>126</v>
      </c>
      <c r="D27" t="s">
        <v>71</v>
      </c>
      <c r="E27" t="s">
        <v>131</v>
      </c>
      <c r="F27" s="14" t="s">
        <v>132</v>
      </c>
      <c r="G27">
        <v>1</v>
      </c>
      <c r="H27">
        <v>30</v>
      </c>
      <c r="I27" s="57" t="s">
        <v>74</v>
      </c>
      <c r="J27" s="112" t="s">
        <v>74</v>
      </c>
      <c r="K27" s="112" t="s">
        <v>74</v>
      </c>
      <c r="L27" s="112" t="s">
        <v>74</v>
      </c>
      <c r="M27" s="112" t="s">
        <v>74</v>
      </c>
      <c r="N27" s="112" t="s">
        <v>74</v>
      </c>
      <c r="O27" s="112" t="s">
        <v>74</v>
      </c>
      <c r="P27" s="112" t="s">
        <v>74</v>
      </c>
      <c r="Q27" s="112" t="s">
        <v>74</v>
      </c>
      <c r="R27" s="112" t="s">
        <v>74</v>
      </c>
      <c r="S27" s="112" t="s">
        <v>74</v>
      </c>
      <c r="T27" s="112" t="s">
        <v>74</v>
      </c>
      <c r="U27" s="112" t="s">
        <v>74</v>
      </c>
      <c r="V27" s="112" t="s">
        <v>74</v>
      </c>
      <c r="W27" s="112" t="s">
        <v>74</v>
      </c>
      <c r="X27" s="112" t="s">
        <v>74</v>
      </c>
      <c r="Y27" s="112" t="s">
        <v>74</v>
      </c>
      <c r="Z27" s="112" t="s">
        <v>74</v>
      </c>
      <c r="AA27" s="112" t="s">
        <v>74</v>
      </c>
      <c r="AB27" s="112" t="s">
        <v>74</v>
      </c>
      <c r="AC27" s="112" t="s">
        <v>74</v>
      </c>
      <c r="AD27" s="112" t="s">
        <v>74</v>
      </c>
      <c r="AE27" s="43" t="s">
        <v>74</v>
      </c>
      <c r="AF27" s="112" t="s">
        <v>74</v>
      </c>
      <c r="AG27" s="112" t="s">
        <v>74</v>
      </c>
      <c r="AH27" s="112" t="s">
        <v>74</v>
      </c>
      <c r="AI27" s="112" t="s">
        <v>74</v>
      </c>
      <c r="AJ27" s="112" t="s">
        <v>74</v>
      </c>
      <c r="AK27" s="112" t="s">
        <v>74</v>
      </c>
      <c r="AL27" s="112" t="s">
        <v>74</v>
      </c>
      <c r="AM27" s="112" t="s">
        <v>74</v>
      </c>
      <c r="AN27" s="112" t="s">
        <v>74</v>
      </c>
      <c r="AO27" s="112" t="s">
        <v>74</v>
      </c>
      <c r="AP27" s="112" t="s">
        <v>74</v>
      </c>
      <c r="AQ27" s="112" t="s">
        <v>74</v>
      </c>
      <c r="AR27" s="112" t="s">
        <v>74</v>
      </c>
      <c r="AS27" s="112" t="s">
        <v>74</v>
      </c>
      <c r="AT27" s="112" t="s">
        <v>74</v>
      </c>
      <c r="AU27" s="112" t="s">
        <v>74</v>
      </c>
      <c r="AV27" s="112" t="s">
        <v>74</v>
      </c>
      <c r="AW27" s="112" t="s">
        <v>74</v>
      </c>
      <c r="AX27" s="112" t="s">
        <v>74</v>
      </c>
      <c r="AY27" s="112" t="s">
        <v>74</v>
      </c>
      <c r="AZ27" s="112" t="s">
        <v>74</v>
      </c>
      <c r="BA27" s="112" t="s">
        <v>74</v>
      </c>
      <c r="BB27" s="112" t="s">
        <v>74</v>
      </c>
      <c r="BC27" s="112" t="s">
        <v>74</v>
      </c>
      <c r="BD27" s="112" t="s">
        <v>74</v>
      </c>
      <c r="BE27" s="112" t="s">
        <v>74</v>
      </c>
      <c r="BF27" s="112" t="s">
        <v>74</v>
      </c>
      <c r="BG27" s="112" t="s">
        <v>74</v>
      </c>
      <c r="BH27" s="113" t="s">
        <v>74</v>
      </c>
      <c r="BI27" s="114"/>
      <c r="BJ27" s="18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</row>
    <row r="28" spans="1:84" x14ac:dyDescent="0.25">
      <c r="A28" t="s">
        <v>69</v>
      </c>
      <c r="B28">
        <v>1</v>
      </c>
      <c r="C28" t="s">
        <v>126</v>
      </c>
      <c r="D28" t="s">
        <v>71</v>
      </c>
      <c r="E28" t="s">
        <v>133</v>
      </c>
      <c r="F28" s="15" t="s">
        <v>134</v>
      </c>
      <c r="G28">
        <v>1</v>
      </c>
      <c r="H28">
        <v>35</v>
      </c>
      <c r="I28" s="57" t="s">
        <v>74</v>
      </c>
      <c r="J28" s="112" t="s">
        <v>74</v>
      </c>
      <c r="K28" s="112" t="s">
        <v>74</v>
      </c>
      <c r="L28" s="112" t="s">
        <v>74</v>
      </c>
      <c r="M28" s="112" t="s">
        <v>74</v>
      </c>
      <c r="N28" s="112" t="s">
        <v>74</v>
      </c>
      <c r="O28" s="112" t="s">
        <v>74</v>
      </c>
      <c r="P28" s="112" t="s">
        <v>74</v>
      </c>
      <c r="Q28" s="112" t="s">
        <v>74</v>
      </c>
      <c r="R28" s="112" t="s">
        <v>74</v>
      </c>
      <c r="S28" s="112" t="s">
        <v>74</v>
      </c>
      <c r="T28" s="112" t="s">
        <v>74</v>
      </c>
      <c r="U28" s="112" t="s">
        <v>74</v>
      </c>
      <c r="V28" s="112" t="s">
        <v>74</v>
      </c>
      <c r="W28" s="112" t="s">
        <v>74</v>
      </c>
      <c r="X28" s="112" t="s">
        <v>74</v>
      </c>
      <c r="Y28" s="112" t="s">
        <v>74</v>
      </c>
      <c r="Z28" s="112" t="s">
        <v>74</v>
      </c>
      <c r="AA28" s="112" t="s">
        <v>74</v>
      </c>
      <c r="AB28" s="112" t="s">
        <v>74</v>
      </c>
      <c r="AC28" s="112" t="s">
        <v>74</v>
      </c>
      <c r="AD28" s="112" t="s">
        <v>74</v>
      </c>
      <c r="AE28" s="43" t="s">
        <v>74</v>
      </c>
      <c r="AF28" s="112" t="s">
        <v>74</v>
      </c>
      <c r="AG28" s="112" t="s">
        <v>74</v>
      </c>
      <c r="AH28" s="112" t="s">
        <v>74</v>
      </c>
      <c r="AI28" s="112" t="s">
        <v>74</v>
      </c>
      <c r="AJ28" s="112" t="s">
        <v>74</v>
      </c>
      <c r="AK28" s="112" t="s">
        <v>74</v>
      </c>
      <c r="AL28" s="112" t="s">
        <v>74</v>
      </c>
      <c r="AM28" s="112" t="s">
        <v>74</v>
      </c>
      <c r="AN28" s="112" t="s">
        <v>74</v>
      </c>
      <c r="AO28" s="112" t="s">
        <v>74</v>
      </c>
      <c r="AP28" s="112" t="s">
        <v>74</v>
      </c>
      <c r="AQ28" s="112" t="s">
        <v>74</v>
      </c>
      <c r="AR28" s="112" t="s">
        <v>74</v>
      </c>
      <c r="AS28" s="112" t="s">
        <v>74</v>
      </c>
      <c r="AT28" s="112" t="s">
        <v>74</v>
      </c>
      <c r="AU28" s="112" t="s">
        <v>74</v>
      </c>
      <c r="AV28" s="112" t="s">
        <v>74</v>
      </c>
      <c r="AW28" s="112" t="s">
        <v>74</v>
      </c>
      <c r="AX28" s="112" t="s">
        <v>74</v>
      </c>
      <c r="AY28" s="112" t="s">
        <v>74</v>
      </c>
      <c r="AZ28" s="112" t="s">
        <v>74</v>
      </c>
      <c r="BA28" s="112" t="s">
        <v>74</v>
      </c>
      <c r="BB28" s="112" t="s">
        <v>74</v>
      </c>
      <c r="BC28" s="112" t="s">
        <v>74</v>
      </c>
      <c r="BD28" s="112" t="s">
        <v>74</v>
      </c>
      <c r="BE28" s="112" t="s">
        <v>74</v>
      </c>
      <c r="BF28" s="112" t="s">
        <v>74</v>
      </c>
      <c r="BG28" s="112" t="s">
        <v>74</v>
      </c>
      <c r="BH28" s="113" t="s">
        <v>74</v>
      </c>
      <c r="BI28" s="114"/>
      <c r="BJ28" s="18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</row>
    <row r="29" spans="1:84" x14ac:dyDescent="0.25">
      <c r="A29" t="s">
        <v>77</v>
      </c>
      <c r="B29">
        <v>1</v>
      </c>
      <c r="C29" t="s">
        <v>126</v>
      </c>
      <c r="D29" t="s">
        <v>71</v>
      </c>
      <c r="E29" t="s">
        <v>135</v>
      </c>
      <c r="F29" s="15" t="s">
        <v>136</v>
      </c>
      <c r="G29">
        <v>1</v>
      </c>
      <c r="H29">
        <v>5</v>
      </c>
      <c r="I29" s="57" t="s">
        <v>74</v>
      </c>
      <c r="J29" s="112" t="s">
        <v>74</v>
      </c>
      <c r="K29" s="112" t="s">
        <v>74</v>
      </c>
      <c r="L29" s="112" t="s">
        <v>74</v>
      </c>
      <c r="M29" s="112" t="s">
        <v>74</v>
      </c>
      <c r="N29" s="112" t="s">
        <v>74</v>
      </c>
      <c r="O29" s="112" t="s">
        <v>74</v>
      </c>
      <c r="P29" s="112" t="s">
        <v>74</v>
      </c>
      <c r="Q29" s="112" t="s">
        <v>74</v>
      </c>
      <c r="R29" s="112" t="s">
        <v>74</v>
      </c>
      <c r="S29" s="112" t="s">
        <v>74</v>
      </c>
      <c r="T29" s="112" t="s">
        <v>74</v>
      </c>
      <c r="U29" s="112" t="s">
        <v>74</v>
      </c>
      <c r="V29" s="112" t="s">
        <v>74</v>
      </c>
      <c r="W29" s="112" t="s">
        <v>74</v>
      </c>
      <c r="X29" s="112" t="s">
        <v>74</v>
      </c>
      <c r="Y29" s="112" t="s">
        <v>74</v>
      </c>
      <c r="Z29" s="112" t="s">
        <v>74</v>
      </c>
      <c r="AA29" s="112" t="s">
        <v>74</v>
      </c>
      <c r="AB29" s="112" t="s">
        <v>74</v>
      </c>
      <c r="AC29" s="112" t="s">
        <v>74</v>
      </c>
      <c r="AD29" s="112" t="s">
        <v>74</v>
      </c>
      <c r="AE29" s="43" t="s">
        <v>74</v>
      </c>
      <c r="AF29" s="112" t="s">
        <v>74</v>
      </c>
      <c r="AG29" s="112" t="s">
        <v>74</v>
      </c>
      <c r="AH29" s="112" t="s">
        <v>74</v>
      </c>
      <c r="AI29" s="112" t="s">
        <v>74</v>
      </c>
      <c r="AJ29" s="112" t="s">
        <v>74</v>
      </c>
      <c r="AK29" s="112" t="s">
        <v>74</v>
      </c>
      <c r="AL29" s="112" t="s">
        <v>74</v>
      </c>
      <c r="AM29" s="112" t="s">
        <v>74</v>
      </c>
      <c r="AN29" s="112" t="s">
        <v>74</v>
      </c>
      <c r="AO29" s="112" t="s">
        <v>74</v>
      </c>
      <c r="AP29" s="112" t="s">
        <v>74</v>
      </c>
      <c r="AQ29" s="112" t="s">
        <v>74</v>
      </c>
      <c r="AR29" s="112" t="s">
        <v>74</v>
      </c>
      <c r="AS29" s="112" t="s">
        <v>74</v>
      </c>
      <c r="AT29" s="112" t="s">
        <v>74</v>
      </c>
      <c r="AU29" s="112" t="s">
        <v>74</v>
      </c>
      <c r="AV29" s="112" t="s">
        <v>74</v>
      </c>
      <c r="AW29" s="112" t="s">
        <v>74</v>
      </c>
      <c r="AX29" s="112" t="s">
        <v>74</v>
      </c>
      <c r="AY29" s="112" t="s">
        <v>74</v>
      </c>
      <c r="AZ29" s="112" t="s">
        <v>74</v>
      </c>
      <c r="BA29" s="112" t="s">
        <v>74</v>
      </c>
      <c r="BB29" s="112" t="s">
        <v>74</v>
      </c>
      <c r="BC29" s="112" t="s">
        <v>74</v>
      </c>
      <c r="BD29" s="112" t="s">
        <v>74</v>
      </c>
      <c r="BE29" s="112" t="s">
        <v>74</v>
      </c>
      <c r="BF29" s="112" t="s">
        <v>74</v>
      </c>
      <c r="BG29" s="112" t="s">
        <v>74</v>
      </c>
      <c r="BH29" s="113" t="s">
        <v>74</v>
      </c>
      <c r="BI29" s="114"/>
      <c r="BJ29" s="18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</row>
    <row r="30" spans="1:84" x14ac:dyDescent="0.25">
      <c r="A30" t="s">
        <v>77</v>
      </c>
      <c r="B30">
        <v>5</v>
      </c>
      <c r="C30" t="s">
        <v>126</v>
      </c>
      <c r="D30" t="s">
        <v>71</v>
      </c>
      <c r="E30" t="s">
        <v>137</v>
      </c>
      <c r="F30" s="65" t="s">
        <v>138</v>
      </c>
      <c r="G30">
        <v>1</v>
      </c>
      <c r="H30">
        <v>20</v>
      </c>
      <c r="I30" s="57" t="s">
        <v>74</v>
      </c>
      <c r="J30" s="112" t="s">
        <v>74</v>
      </c>
      <c r="K30" s="112" t="s">
        <v>74</v>
      </c>
      <c r="L30" s="112" t="s">
        <v>74</v>
      </c>
      <c r="M30" s="112" t="s">
        <v>74</v>
      </c>
      <c r="N30" s="112" t="s">
        <v>74</v>
      </c>
      <c r="O30" s="112" t="s">
        <v>74</v>
      </c>
      <c r="P30" s="112" t="s">
        <v>74</v>
      </c>
      <c r="Q30" s="112" t="s">
        <v>74</v>
      </c>
      <c r="R30" s="112" t="s">
        <v>74</v>
      </c>
      <c r="S30" s="112" t="s">
        <v>74</v>
      </c>
      <c r="T30" s="112" t="s">
        <v>74</v>
      </c>
      <c r="U30" s="112" t="s">
        <v>74</v>
      </c>
      <c r="V30" s="112" t="s">
        <v>74</v>
      </c>
      <c r="W30" s="112" t="s">
        <v>74</v>
      </c>
      <c r="X30" s="112" t="s">
        <v>74</v>
      </c>
      <c r="Y30" s="112" t="s">
        <v>74</v>
      </c>
      <c r="Z30" s="112" t="s">
        <v>74</v>
      </c>
      <c r="AA30" s="112" t="s">
        <v>74</v>
      </c>
      <c r="AB30" s="112" t="s">
        <v>74</v>
      </c>
      <c r="AC30" s="112" t="s">
        <v>74</v>
      </c>
      <c r="AD30" s="112" t="s">
        <v>74</v>
      </c>
      <c r="AE30" s="43" t="s">
        <v>74</v>
      </c>
      <c r="AF30" s="112" t="s">
        <v>74</v>
      </c>
      <c r="AG30" s="112" t="s">
        <v>74</v>
      </c>
      <c r="AH30" s="112" t="s">
        <v>74</v>
      </c>
      <c r="AI30" s="112" t="s">
        <v>74</v>
      </c>
      <c r="AJ30" s="112" t="s">
        <v>74</v>
      </c>
      <c r="AK30" s="112" t="s">
        <v>74</v>
      </c>
      <c r="AL30" s="112" t="s">
        <v>74</v>
      </c>
      <c r="AM30" s="112" t="s">
        <v>74</v>
      </c>
      <c r="AN30" s="112" t="s">
        <v>74</v>
      </c>
      <c r="AO30" s="112" t="s">
        <v>74</v>
      </c>
      <c r="AP30" s="112" t="s">
        <v>74</v>
      </c>
      <c r="AQ30" s="112" t="s">
        <v>74</v>
      </c>
      <c r="AR30" s="112" t="s">
        <v>74</v>
      </c>
      <c r="AS30" s="112" t="s">
        <v>74</v>
      </c>
      <c r="AT30" s="112" t="s">
        <v>74</v>
      </c>
      <c r="AU30" s="112" t="s">
        <v>74</v>
      </c>
      <c r="AV30" s="112" t="s">
        <v>74</v>
      </c>
      <c r="AW30" s="112" t="s">
        <v>74</v>
      </c>
      <c r="AX30" s="112" t="s">
        <v>74</v>
      </c>
      <c r="AY30" s="112" t="s">
        <v>74</v>
      </c>
      <c r="AZ30" s="112" t="s">
        <v>74</v>
      </c>
      <c r="BA30" s="112" t="s">
        <v>74</v>
      </c>
      <c r="BB30" s="112" t="s">
        <v>74</v>
      </c>
      <c r="BC30" s="112" t="s">
        <v>74</v>
      </c>
      <c r="BD30" s="112" t="s">
        <v>74</v>
      </c>
      <c r="BE30" s="112" t="s">
        <v>74</v>
      </c>
      <c r="BF30" s="112" t="s">
        <v>74</v>
      </c>
      <c r="BG30" s="112" t="s">
        <v>74</v>
      </c>
      <c r="BH30" s="113" t="s">
        <v>74</v>
      </c>
      <c r="BI30" s="114"/>
      <c r="BJ30" s="18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</row>
    <row r="31" spans="1:84" x14ac:dyDescent="0.25">
      <c r="A31" t="s">
        <v>69</v>
      </c>
      <c r="B31">
        <v>5</v>
      </c>
      <c r="C31" t="s">
        <v>126</v>
      </c>
      <c r="D31" t="s">
        <v>92</v>
      </c>
      <c r="E31" t="s">
        <v>139</v>
      </c>
      <c r="F31" s="65" t="s">
        <v>140</v>
      </c>
      <c r="G31">
        <v>4</v>
      </c>
      <c r="H31">
        <v>10</v>
      </c>
      <c r="I31" s="57"/>
      <c r="J31" s="112"/>
      <c r="K31" s="112"/>
      <c r="L31" s="112" t="s">
        <v>74</v>
      </c>
      <c r="M31" s="112"/>
      <c r="N31" s="112"/>
      <c r="O31" s="112"/>
      <c r="P31" s="112" t="s">
        <v>74</v>
      </c>
      <c r="Q31" s="112"/>
      <c r="R31" s="112"/>
      <c r="S31" s="112"/>
      <c r="T31" s="112" t="s">
        <v>74</v>
      </c>
      <c r="U31" s="112"/>
      <c r="V31" s="112"/>
      <c r="W31" s="112"/>
      <c r="X31" s="112" t="s">
        <v>74</v>
      </c>
      <c r="Y31" s="112"/>
      <c r="Z31" s="112"/>
      <c r="AA31" s="112"/>
      <c r="AB31" s="112" t="s">
        <v>74</v>
      </c>
      <c r="AC31" s="112"/>
      <c r="AD31" s="112"/>
      <c r="AE31" s="43"/>
      <c r="AF31" s="112" t="s">
        <v>74</v>
      </c>
      <c r="AG31" s="112"/>
      <c r="AH31" s="112"/>
      <c r="AI31" s="112"/>
      <c r="AJ31" s="112" t="s">
        <v>74</v>
      </c>
      <c r="AK31" s="112"/>
      <c r="AL31" s="112"/>
      <c r="AM31" s="112"/>
      <c r="AN31" s="112" t="s">
        <v>74</v>
      </c>
      <c r="AO31" s="112"/>
      <c r="AP31" s="112"/>
      <c r="AQ31" s="112"/>
      <c r="AR31" s="112" t="s">
        <v>74</v>
      </c>
      <c r="AS31" s="112"/>
      <c r="AT31" s="112"/>
      <c r="AU31" s="112"/>
      <c r="AV31" s="112" t="s">
        <v>74</v>
      </c>
      <c r="AW31" s="112"/>
      <c r="AX31" s="112"/>
      <c r="AY31" s="112"/>
      <c r="AZ31" s="112" t="s">
        <v>74</v>
      </c>
      <c r="BA31" s="112"/>
      <c r="BB31" s="112"/>
      <c r="BC31" s="112"/>
      <c r="BD31" s="112" t="s">
        <v>74</v>
      </c>
      <c r="BE31" s="112"/>
      <c r="BF31" s="112"/>
      <c r="BG31" s="112"/>
      <c r="BH31" s="113" t="s">
        <v>74</v>
      </c>
      <c r="BI31" s="114"/>
      <c r="BJ31" s="18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</row>
    <row r="32" spans="1:84" x14ac:dyDescent="0.25">
      <c r="A32" t="s">
        <v>77</v>
      </c>
      <c r="B32">
        <v>1</v>
      </c>
      <c r="C32" t="s">
        <v>126</v>
      </c>
      <c r="D32" t="s">
        <v>71</v>
      </c>
      <c r="E32" t="s">
        <v>141</v>
      </c>
      <c r="F32" s="65" t="s">
        <v>142</v>
      </c>
      <c r="G32">
        <v>4</v>
      </c>
      <c r="H32">
        <v>15</v>
      </c>
      <c r="I32" s="57"/>
      <c r="J32" s="112"/>
      <c r="K32" s="112"/>
      <c r="L32" s="112" t="s">
        <v>74</v>
      </c>
      <c r="M32" s="112"/>
      <c r="N32" s="112"/>
      <c r="O32" s="112"/>
      <c r="P32" s="112" t="s">
        <v>74</v>
      </c>
      <c r="Q32" s="112"/>
      <c r="R32" s="112"/>
      <c r="S32" s="112"/>
      <c r="T32" s="112" t="s">
        <v>74</v>
      </c>
      <c r="U32" s="112"/>
      <c r="V32" s="112"/>
      <c r="W32" s="112"/>
      <c r="X32" s="112" t="s">
        <v>74</v>
      </c>
      <c r="Y32" s="112"/>
      <c r="Z32" s="112"/>
      <c r="AA32" s="112"/>
      <c r="AB32" s="112" t="s">
        <v>74</v>
      </c>
      <c r="AC32" s="112"/>
      <c r="AD32" s="112"/>
      <c r="AE32" s="43"/>
      <c r="AF32" s="112" t="s">
        <v>74</v>
      </c>
      <c r="AG32" s="112"/>
      <c r="AH32" s="112"/>
      <c r="AI32" s="112"/>
      <c r="AJ32" s="112" t="s">
        <v>74</v>
      </c>
      <c r="AK32" s="112"/>
      <c r="AL32" s="112"/>
      <c r="AM32" s="112"/>
      <c r="AN32" s="112" t="s">
        <v>74</v>
      </c>
      <c r="AO32" s="112"/>
      <c r="AP32" s="112"/>
      <c r="AQ32" s="112"/>
      <c r="AR32" s="112" t="s">
        <v>74</v>
      </c>
      <c r="AS32" s="112"/>
      <c r="AT32" s="112"/>
      <c r="AU32" s="112"/>
      <c r="AV32" s="112" t="s">
        <v>74</v>
      </c>
      <c r="AW32" s="112"/>
      <c r="AX32" s="112"/>
      <c r="AY32" s="112"/>
      <c r="AZ32" s="112" t="s">
        <v>74</v>
      </c>
      <c r="BA32" s="112"/>
      <c r="BB32" s="112"/>
      <c r="BC32" s="112"/>
      <c r="BD32" s="112" t="s">
        <v>74</v>
      </c>
      <c r="BE32" s="112"/>
      <c r="BF32" s="112"/>
      <c r="BG32" s="112"/>
      <c r="BH32" s="113" t="s">
        <v>74</v>
      </c>
      <c r="BI32" s="114"/>
      <c r="BJ32" s="18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</row>
    <row r="33" spans="1:84" x14ac:dyDescent="0.25">
      <c r="A33" t="s">
        <v>77</v>
      </c>
      <c r="B33">
        <v>5</v>
      </c>
      <c r="C33" t="s">
        <v>126</v>
      </c>
      <c r="D33" t="s">
        <v>103</v>
      </c>
      <c r="E33" t="s">
        <v>143</v>
      </c>
      <c r="F33" s="65" t="s">
        <v>144</v>
      </c>
      <c r="G33">
        <v>8</v>
      </c>
      <c r="H33">
        <v>5</v>
      </c>
      <c r="I33" s="57" t="s">
        <v>74</v>
      </c>
      <c r="J33" s="112"/>
      <c r="K33" s="112"/>
      <c r="L33" s="112"/>
      <c r="M33" s="112"/>
      <c r="N33" s="112"/>
      <c r="O33" s="112"/>
      <c r="P33" s="112"/>
      <c r="Q33" s="112" t="s">
        <v>74</v>
      </c>
      <c r="R33" s="112"/>
      <c r="S33" s="112"/>
      <c r="T33" s="112"/>
      <c r="U33" s="112"/>
      <c r="V33" s="112"/>
      <c r="W33" s="112"/>
      <c r="X33" s="112"/>
      <c r="Y33" s="112" t="s">
        <v>74</v>
      </c>
      <c r="Z33" s="112"/>
      <c r="AA33" s="112"/>
      <c r="AB33" s="112"/>
      <c r="AC33" s="112"/>
      <c r="AD33" s="112"/>
      <c r="AE33" s="43"/>
      <c r="AF33" s="112"/>
      <c r="AG33" s="112" t="s">
        <v>74</v>
      </c>
      <c r="AH33" s="112"/>
      <c r="AI33" s="112"/>
      <c r="AJ33" s="112"/>
      <c r="AK33" s="112"/>
      <c r="AL33" s="112"/>
      <c r="AM33" s="112"/>
      <c r="AN33" s="112"/>
      <c r="AO33" s="112" t="s">
        <v>74</v>
      </c>
      <c r="AP33" s="112"/>
      <c r="AQ33" s="112"/>
      <c r="AR33" s="112"/>
      <c r="AS33" s="112"/>
      <c r="AT33" s="112"/>
      <c r="AU33" s="112"/>
      <c r="AV33" s="112"/>
      <c r="AW33" s="112" t="s">
        <v>74</v>
      </c>
      <c r="AX33" s="112"/>
      <c r="AY33" s="112"/>
      <c r="AZ33" s="112"/>
      <c r="BA33" s="112"/>
      <c r="BB33" s="112"/>
      <c r="BC33" s="112"/>
      <c r="BD33" s="112"/>
      <c r="BE33" s="112" t="s">
        <v>74</v>
      </c>
      <c r="BF33" s="112"/>
      <c r="BG33" s="112"/>
      <c r="BH33" s="113"/>
      <c r="BI33" s="114"/>
      <c r="BJ33" s="18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</row>
    <row r="34" spans="1:84" x14ac:dyDescent="0.25">
      <c r="A34" t="s">
        <v>77</v>
      </c>
      <c r="B34">
        <v>5</v>
      </c>
      <c r="C34" t="s">
        <v>126</v>
      </c>
      <c r="D34" t="s">
        <v>103</v>
      </c>
      <c r="E34" t="s">
        <v>145</v>
      </c>
      <c r="F34" s="65" t="s">
        <v>146</v>
      </c>
      <c r="G34">
        <v>8</v>
      </c>
      <c r="H34">
        <v>10</v>
      </c>
      <c r="I34" s="57" t="s">
        <v>74</v>
      </c>
      <c r="J34" s="112"/>
      <c r="K34" s="112"/>
      <c r="L34" s="112"/>
      <c r="M34" s="112"/>
      <c r="N34" s="112"/>
      <c r="O34" s="112"/>
      <c r="P34" s="112"/>
      <c r="Q34" s="112" t="s">
        <v>74</v>
      </c>
      <c r="R34" s="112"/>
      <c r="S34" s="112"/>
      <c r="T34" s="112"/>
      <c r="U34" s="112"/>
      <c r="V34" s="112"/>
      <c r="W34" s="112"/>
      <c r="X34" s="112"/>
      <c r="Y34" s="112" t="s">
        <v>74</v>
      </c>
      <c r="Z34" s="112"/>
      <c r="AA34" s="112"/>
      <c r="AB34" s="112"/>
      <c r="AC34" s="112"/>
      <c r="AD34" s="112"/>
      <c r="AE34" s="43"/>
      <c r="AF34" s="112"/>
      <c r="AG34" s="112" t="s">
        <v>74</v>
      </c>
      <c r="AH34" s="112"/>
      <c r="AI34" s="112"/>
      <c r="AJ34" s="112"/>
      <c r="AK34" s="112"/>
      <c r="AL34" s="112"/>
      <c r="AM34" s="112"/>
      <c r="AN34" s="112"/>
      <c r="AO34" s="112" t="s">
        <v>74</v>
      </c>
      <c r="AP34" s="112"/>
      <c r="AQ34" s="112"/>
      <c r="AR34" s="112"/>
      <c r="AS34" s="112"/>
      <c r="AT34" s="112"/>
      <c r="AU34" s="112"/>
      <c r="AV34" s="112"/>
      <c r="AW34" s="112" t="s">
        <v>74</v>
      </c>
      <c r="AX34" s="112"/>
      <c r="AY34" s="112"/>
      <c r="AZ34" s="112"/>
      <c r="BA34" s="112"/>
      <c r="BB34" s="112"/>
      <c r="BC34" s="112"/>
      <c r="BD34" s="112"/>
      <c r="BE34" s="112" t="s">
        <v>74</v>
      </c>
      <c r="BF34" s="112"/>
      <c r="BG34" s="112"/>
      <c r="BH34" s="113"/>
      <c r="BI34" s="114"/>
      <c r="BJ34" s="18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</row>
    <row r="35" spans="1:84" x14ac:dyDescent="0.25">
      <c r="A35" t="s">
        <v>77</v>
      </c>
      <c r="B35">
        <v>5</v>
      </c>
      <c r="C35" t="s">
        <v>126</v>
      </c>
      <c r="D35" t="s">
        <v>103</v>
      </c>
      <c r="E35" t="s">
        <v>147</v>
      </c>
      <c r="F35" s="65" t="s">
        <v>148</v>
      </c>
      <c r="G35">
        <v>26</v>
      </c>
      <c r="H35">
        <v>5</v>
      </c>
      <c r="I35" s="57" t="s">
        <v>74</v>
      </c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43"/>
      <c r="AF35" s="112"/>
      <c r="AG35" s="112"/>
      <c r="AH35" s="112"/>
      <c r="AI35" s="112" t="s">
        <v>74</v>
      </c>
      <c r="AJ35" s="112"/>
      <c r="AK35" s="112"/>
      <c r="AL35" s="112"/>
      <c r="AM35" s="112"/>
      <c r="AN35" s="112"/>
      <c r="AO35" s="112"/>
      <c r="AP35" s="112"/>
      <c r="AQ35" s="112"/>
      <c r="AR35" s="112"/>
      <c r="AS35" s="112"/>
      <c r="AT35" s="112"/>
      <c r="AU35" s="112"/>
      <c r="AV35" s="112"/>
      <c r="AW35" s="112"/>
      <c r="AX35" s="112"/>
      <c r="AY35" s="112"/>
      <c r="AZ35" s="112"/>
      <c r="BA35" s="112"/>
      <c r="BB35" s="112"/>
      <c r="BC35" s="112"/>
      <c r="BD35" s="112"/>
      <c r="BE35" s="112"/>
      <c r="BF35" s="112"/>
      <c r="BG35" s="112"/>
      <c r="BH35" s="113"/>
      <c r="BI35" s="114"/>
      <c r="BJ35" s="18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</row>
    <row r="36" spans="1:84" x14ac:dyDescent="0.25">
      <c r="A36" t="s">
        <v>77</v>
      </c>
      <c r="B36">
        <v>5</v>
      </c>
      <c r="C36" t="s">
        <v>126</v>
      </c>
      <c r="D36" t="s">
        <v>103</v>
      </c>
      <c r="E36" t="s">
        <v>149</v>
      </c>
      <c r="F36" s="65" t="s">
        <v>150</v>
      </c>
      <c r="G36">
        <v>12</v>
      </c>
      <c r="H36">
        <v>5</v>
      </c>
      <c r="I36" s="57"/>
      <c r="J36" s="112" t="s">
        <v>74</v>
      </c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 t="s">
        <v>74</v>
      </c>
      <c r="W36" s="112"/>
      <c r="X36" s="112"/>
      <c r="Y36" s="112"/>
      <c r="Z36" s="112"/>
      <c r="AA36" s="112"/>
      <c r="AB36" s="112"/>
      <c r="AC36" s="112"/>
      <c r="AD36" s="112"/>
      <c r="AE36" s="43"/>
      <c r="AF36" s="112"/>
      <c r="AG36" s="112"/>
      <c r="AH36" s="112" t="s">
        <v>74</v>
      </c>
      <c r="AI36" s="112"/>
      <c r="AJ36" s="112"/>
      <c r="AK36" s="112"/>
      <c r="AL36" s="112"/>
      <c r="AM36" s="112"/>
      <c r="AN36" s="112"/>
      <c r="AO36" s="112"/>
      <c r="AP36" s="112"/>
      <c r="AQ36" s="112"/>
      <c r="AR36" s="112"/>
      <c r="AS36" s="112"/>
      <c r="AT36" s="112" t="s">
        <v>74</v>
      </c>
      <c r="AU36" s="112"/>
      <c r="AV36" s="112"/>
      <c r="AW36" s="112"/>
      <c r="AX36" s="112"/>
      <c r="AY36" s="112"/>
      <c r="AZ36" s="112"/>
      <c r="BA36" s="112"/>
      <c r="BB36" s="112"/>
      <c r="BC36" s="112"/>
      <c r="BD36" s="112"/>
      <c r="BE36" s="112"/>
      <c r="BF36" s="112" t="s">
        <v>74</v>
      </c>
      <c r="BG36" s="112"/>
      <c r="BH36" s="113"/>
      <c r="BI36" s="114"/>
      <c r="BJ36" s="18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</row>
    <row r="37" spans="1:84" x14ac:dyDescent="0.25">
      <c r="A37" s="1" t="s">
        <v>69</v>
      </c>
      <c r="B37">
        <v>5</v>
      </c>
      <c r="C37" s="46" t="s">
        <v>126</v>
      </c>
      <c r="D37" t="s">
        <v>71</v>
      </c>
      <c r="E37" t="s">
        <v>151</v>
      </c>
      <c r="F37" s="66" t="s">
        <v>152</v>
      </c>
      <c r="G37">
        <v>1</v>
      </c>
      <c r="H37">
        <v>10</v>
      </c>
      <c r="I37" s="57" t="s">
        <v>74</v>
      </c>
      <c r="J37" s="112" t="s">
        <v>74</v>
      </c>
      <c r="K37" s="112" t="s">
        <v>74</v>
      </c>
      <c r="L37" s="112" t="s">
        <v>74</v>
      </c>
      <c r="M37" s="112" t="s">
        <v>74</v>
      </c>
      <c r="N37" s="112" t="s">
        <v>74</v>
      </c>
      <c r="O37" s="112" t="s">
        <v>74</v>
      </c>
      <c r="P37" s="112" t="s">
        <v>74</v>
      </c>
      <c r="Q37" s="112" t="s">
        <v>74</v>
      </c>
      <c r="R37" s="112" t="s">
        <v>74</v>
      </c>
      <c r="S37" s="112" t="s">
        <v>74</v>
      </c>
      <c r="T37" s="112" t="s">
        <v>74</v>
      </c>
      <c r="U37" s="112" t="s">
        <v>74</v>
      </c>
      <c r="V37" s="112" t="s">
        <v>74</v>
      </c>
      <c r="W37" s="112" t="s">
        <v>74</v>
      </c>
      <c r="X37" s="112" t="s">
        <v>74</v>
      </c>
      <c r="Y37" s="112" t="s">
        <v>74</v>
      </c>
      <c r="Z37" s="112" t="s">
        <v>74</v>
      </c>
      <c r="AA37" s="112" t="s">
        <v>74</v>
      </c>
      <c r="AB37" s="112" t="s">
        <v>74</v>
      </c>
      <c r="AC37" s="112" t="s">
        <v>74</v>
      </c>
      <c r="AD37" s="112" t="s">
        <v>74</v>
      </c>
      <c r="AE37" s="43" t="s">
        <v>74</v>
      </c>
      <c r="AF37" s="112" t="s">
        <v>74</v>
      </c>
      <c r="AG37" s="112" t="s">
        <v>74</v>
      </c>
      <c r="AH37" s="112" t="s">
        <v>74</v>
      </c>
      <c r="AI37" s="112" t="s">
        <v>74</v>
      </c>
      <c r="AJ37" s="112" t="s">
        <v>74</v>
      </c>
      <c r="AK37" s="112" t="s">
        <v>74</v>
      </c>
      <c r="AL37" s="112" t="s">
        <v>74</v>
      </c>
      <c r="AM37" s="112" t="s">
        <v>74</v>
      </c>
      <c r="AN37" s="112" t="s">
        <v>74</v>
      </c>
      <c r="AO37" s="112" t="s">
        <v>74</v>
      </c>
      <c r="AP37" s="112" t="s">
        <v>74</v>
      </c>
      <c r="AQ37" s="112" t="s">
        <v>74</v>
      </c>
      <c r="AR37" s="112" t="s">
        <v>74</v>
      </c>
      <c r="AS37" s="112" t="s">
        <v>74</v>
      </c>
      <c r="AT37" s="112" t="s">
        <v>74</v>
      </c>
      <c r="AU37" s="112" t="s">
        <v>74</v>
      </c>
      <c r="AV37" s="112" t="s">
        <v>74</v>
      </c>
      <c r="AW37" s="112" t="s">
        <v>74</v>
      </c>
      <c r="AX37" s="112" t="s">
        <v>74</v>
      </c>
      <c r="AY37" s="112" t="s">
        <v>74</v>
      </c>
      <c r="AZ37" s="112" t="s">
        <v>74</v>
      </c>
      <c r="BA37" s="112" t="s">
        <v>74</v>
      </c>
      <c r="BB37" s="112" t="s">
        <v>74</v>
      </c>
      <c r="BC37" s="112" t="s">
        <v>74</v>
      </c>
      <c r="BD37" s="112" t="s">
        <v>74</v>
      </c>
      <c r="BE37" s="112" t="s">
        <v>74</v>
      </c>
      <c r="BF37" s="112" t="s">
        <v>74</v>
      </c>
      <c r="BG37" s="112" t="s">
        <v>74</v>
      </c>
      <c r="BH37" s="113" t="s">
        <v>74</v>
      </c>
      <c r="BI37" s="114"/>
      <c r="BJ37" s="18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</row>
    <row r="38" spans="1:84" x14ac:dyDescent="0.25">
      <c r="A38" s="1" t="s">
        <v>69</v>
      </c>
      <c r="B38">
        <v>5</v>
      </c>
      <c r="C38" t="s">
        <v>153</v>
      </c>
      <c r="D38" t="s">
        <v>71</v>
      </c>
      <c r="E38" t="s">
        <v>154</v>
      </c>
      <c r="F38" s="15" t="s">
        <v>155</v>
      </c>
      <c r="G38">
        <v>1</v>
      </c>
      <c r="H38">
        <v>4</v>
      </c>
      <c r="I38" s="57" t="s">
        <v>74</v>
      </c>
      <c r="J38" s="112" t="s">
        <v>74</v>
      </c>
      <c r="K38" s="112" t="s">
        <v>74</v>
      </c>
      <c r="L38" s="112" t="s">
        <v>74</v>
      </c>
      <c r="M38" s="112" t="s">
        <v>74</v>
      </c>
      <c r="N38" s="112" t="s">
        <v>74</v>
      </c>
      <c r="O38" s="112" t="s">
        <v>74</v>
      </c>
      <c r="P38" s="112" t="s">
        <v>74</v>
      </c>
      <c r="Q38" s="112" t="s">
        <v>74</v>
      </c>
      <c r="R38" s="112" t="s">
        <v>74</v>
      </c>
      <c r="S38" s="112" t="s">
        <v>74</v>
      </c>
      <c r="T38" s="112" t="s">
        <v>74</v>
      </c>
      <c r="U38" s="112" t="s">
        <v>74</v>
      </c>
      <c r="V38" s="112" t="s">
        <v>74</v>
      </c>
      <c r="W38" s="112" t="s">
        <v>74</v>
      </c>
      <c r="X38" s="112" t="s">
        <v>74</v>
      </c>
      <c r="Y38" s="112" t="s">
        <v>74</v>
      </c>
      <c r="Z38" s="112" t="s">
        <v>74</v>
      </c>
      <c r="AA38" s="112" t="s">
        <v>74</v>
      </c>
      <c r="AB38" s="112" t="s">
        <v>74</v>
      </c>
      <c r="AC38" s="112" t="s">
        <v>74</v>
      </c>
      <c r="AD38" s="112" t="s">
        <v>74</v>
      </c>
      <c r="AE38" s="43" t="s">
        <v>74</v>
      </c>
      <c r="AF38" s="112" t="s">
        <v>74</v>
      </c>
      <c r="AG38" s="112" t="s">
        <v>74</v>
      </c>
      <c r="AH38" s="112" t="s">
        <v>74</v>
      </c>
      <c r="AI38" s="112" t="s">
        <v>74</v>
      </c>
      <c r="AJ38" s="112" t="s">
        <v>74</v>
      </c>
      <c r="AK38" s="112" t="s">
        <v>74</v>
      </c>
      <c r="AL38" s="112" t="s">
        <v>74</v>
      </c>
      <c r="AM38" s="112" t="s">
        <v>74</v>
      </c>
      <c r="AN38" s="112" t="s">
        <v>74</v>
      </c>
      <c r="AO38" s="112" t="s">
        <v>74</v>
      </c>
      <c r="AP38" s="112" t="s">
        <v>74</v>
      </c>
      <c r="AQ38" s="112" t="s">
        <v>74</v>
      </c>
      <c r="AR38" s="112" t="s">
        <v>74</v>
      </c>
      <c r="AS38" s="112" t="s">
        <v>74</v>
      </c>
      <c r="AT38" s="112" t="s">
        <v>74</v>
      </c>
      <c r="AU38" s="112" t="s">
        <v>74</v>
      </c>
      <c r="AV38" s="112" t="s">
        <v>74</v>
      </c>
      <c r="AW38" s="112" t="s">
        <v>74</v>
      </c>
      <c r="AX38" s="112" t="s">
        <v>74</v>
      </c>
      <c r="AY38" s="112" t="s">
        <v>74</v>
      </c>
      <c r="AZ38" s="112" t="s">
        <v>74</v>
      </c>
      <c r="BA38" s="112" t="s">
        <v>74</v>
      </c>
      <c r="BB38" s="112" t="s">
        <v>74</v>
      </c>
      <c r="BC38" s="112" t="s">
        <v>74</v>
      </c>
      <c r="BD38" s="112" t="s">
        <v>74</v>
      </c>
      <c r="BE38" s="112" t="s">
        <v>74</v>
      </c>
      <c r="BF38" s="112" t="s">
        <v>74</v>
      </c>
      <c r="BG38" s="112" t="s">
        <v>74</v>
      </c>
      <c r="BH38" s="113" t="s">
        <v>74</v>
      </c>
      <c r="BI38" s="114"/>
      <c r="BJ38" s="18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</row>
    <row r="39" spans="1:84" x14ac:dyDescent="0.25">
      <c r="A39" t="s">
        <v>77</v>
      </c>
      <c r="B39">
        <v>5</v>
      </c>
      <c r="C39" t="s">
        <v>153</v>
      </c>
      <c r="D39" t="s">
        <v>71</v>
      </c>
      <c r="E39" t="s">
        <v>156</v>
      </c>
      <c r="F39" s="15" t="s">
        <v>157</v>
      </c>
      <c r="G39">
        <v>4</v>
      </c>
      <c r="H39">
        <v>20</v>
      </c>
      <c r="I39" s="57"/>
      <c r="J39" s="112"/>
      <c r="K39" s="112"/>
      <c r="L39" s="112" t="s">
        <v>74</v>
      </c>
      <c r="M39" s="112"/>
      <c r="N39" s="112"/>
      <c r="O39" s="112"/>
      <c r="P39" s="112" t="s">
        <v>74</v>
      </c>
      <c r="Q39" s="112"/>
      <c r="R39" s="112"/>
      <c r="S39" s="112"/>
      <c r="T39" s="112" t="s">
        <v>74</v>
      </c>
      <c r="U39" s="112"/>
      <c r="V39" s="112"/>
      <c r="W39" s="112"/>
      <c r="X39" s="112" t="s">
        <v>74</v>
      </c>
      <c r="Y39" s="112"/>
      <c r="Z39" s="112"/>
      <c r="AA39" s="112"/>
      <c r="AB39" s="112" t="s">
        <v>74</v>
      </c>
      <c r="AC39" s="112"/>
      <c r="AD39" s="112"/>
      <c r="AE39" s="43"/>
      <c r="AF39" s="112" t="s">
        <v>74</v>
      </c>
      <c r="AG39" s="112"/>
      <c r="AH39" s="112"/>
      <c r="AI39" s="112"/>
      <c r="AJ39" s="112" t="s">
        <v>74</v>
      </c>
      <c r="AK39" s="112"/>
      <c r="AL39" s="112"/>
      <c r="AM39" s="112"/>
      <c r="AN39" s="112" t="s">
        <v>74</v>
      </c>
      <c r="AO39" s="112"/>
      <c r="AP39" s="112"/>
      <c r="AQ39" s="112"/>
      <c r="AR39" s="112" t="s">
        <v>74</v>
      </c>
      <c r="AS39" s="112"/>
      <c r="AT39" s="112"/>
      <c r="AU39" s="112"/>
      <c r="AV39" s="112" t="s">
        <v>74</v>
      </c>
      <c r="AW39" s="112"/>
      <c r="AX39" s="112"/>
      <c r="AY39" s="112"/>
      <c r="AZ39" s="112" t="s">
        <v>74</v>
      </c>
      <c r="BA39" s="112"/>
      <c r="BB39" s="112"/>
      <c r="BC39" s="112"/>
      <c r="BD39" s="112" t="s">
        <v>74</v>
      </c>
      <c r="BE39" s="112"/>
      <c r="BF39" s="112"/>
      <c r="BG39" s="112"/>
      <c r="BH39" s="113" t="s">
        <v>74</v>
      </c>
      <c r="BI39" s="114"/>
      <c r="BJ39" s="18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</row>
    <row r="40" spans="1:84" x14ac:dyDescent="0.25">
      <c r="A40" t="s">
        <v>77</v>
      </c>
      <c r="B40">
        <v>3</v>
      </c>
      <c r="C40" t="s">
        <v>153</v>
      </c>
      <c r="D40" t="s">
        <v>71</v>
      </c>
      <c r="E40" t="s">
        <v>158</v>
      </c>
      <c r="F40" s="15" t="s">
        <v>159</v>
      </c>
      <c r="G40">
        <v>2</v>
      </c>
      <c r="H40">
        <v>8</v>
      </c>
      <c r="I40" s="57" t="s">
        <v>74</v>
      </c>
      <c r="J40" s="112"/>
      <c r="K40" s="112" t="s">
        <v>74</v>
      </c>
      <c r="L40" s="112"/>
      <c r="M40" s="112" t="s">
        <v>74</v>
      </c>
      <c r="N40" s="112"/>
      <c r="O40" s="112" t="s">
        <v>74</v>
      </c>
      <c r="P40" s="112"/>
      <c r="Q40" s="112" t="s">
        <v>74</v>
      </c>
      <c r="R40" s="112"/>
      <c r="S40" s="112" t="s">
        <v>74</v>
      </c>
      <c r="T40" s="112"/>
      <c r="U40" s="112" t="s">
        <v>74</v>
      </c>
      <c r="V40" s="112"/>
      <c r="W40" s="112" t="s">
        <v>74</v>
      </c>
      <c r="X40" s="112"/>
      <c r="Y40" s="112" t="s">
        <v>74</v>
      </c>
      <c r="Z40" s="112"/>
      <c r="AA40" s="112" t="s">
        <v>74</v>
      </c>
      <c r="AB40" s="112"/>
      <c r="AC40" s="112" t="s">
        <v>74</v>
      </c>
      <c r="AD40" s="112"/>
      <c r="AE40" s="43" t="s">
        <v>74</v>
      </c>
      <c r="AF40" s="112"/>
      <c r="AG40" s="112" t="s">
        <v>74</v>
      </c>
      <c r="AH40" s="112"/>
      <c r="AI40" s="112" t="s">
        <v>74</v>
      </c>
      <c r="AJ40" s="112"/>
      <c r="AK40" s="112" t="s">
        <v>74</v>
      </c>
      <c r="AL40" s="112"/>
      <c r="AM40" s="112" t="s">
        <v>74</v>
      </c>
      <c r="AN40" s="112"/>
      <c r="AO40" s="112" t="s">
        <v>74</v>
      </c>
      <c r="AP40" s="112"/>
      <c r="AQ40" s="112" t="s">
        <v>74</v>
      </c>
      <c r="AR40" s="112"/>
      <c r="AS40" s="112" t="s">
        <v>74</v>
      </c>
      <c r="AT40" s="112"/>
      <c r="AU40" s="112" t="s">
        <v>74</v>
      </c>
      <c r="AV40" s="112"/>
      <c r="AW40" s="112" t="s">
        <v>74</v>
      </c>
      <c r="AX40" s="112"/>
      <c r="AY40" s="112" t="s">
        <v>74</v>
      </c>
      <c r="AZ40" s="112"/>
      <c r="BA40" s="112" t="s">
        <v>74</v>
      </c>
      <c r="BB40" s="112"/>
      <c r="BC40" s="112" t="s">
        <v>74</v>
      </c>
      <c r="BD40" s="112"/>
      <c r="BE40" s="112" t="s">
        <v>74</v>
      </c>
      <c r="BF40" s="112"/>
      <c r="BG40" s="112" t="s">
        <v>74</v>
      </c>
      <c r="BH40" s="113"/>
      <c r="BI40" s="114"/>
      <c r="BJ40" s="18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</row>
    <row r="41" spans="1:84" x14ac:dyDescent="0.25">
      <c r="A41" t="s">
        <v>77</v>
      </c>
      <c r="B41">
        <v>5</v>
      </c>
      <c r="C41" t="s">
        <v>153</v>
      </c>
      <c r="D41" t="s">
        <v>160</v>
      </c>
      <c r="E41" t="s">
        <v>161</v>
      </c>
      <c r="F41" s="15" t="s">
        <v>162</v>
      </c>
      <c r="G41">
        <v>3</v>
      </c>
      <c r="H41">
        <v>6</v>
      </c>
      <c r="I41" s="57"/>
      <c r="J41" s="112" t="s">
        <v>74</v>
      </c>
      <c r="K41" s="112"/>
      <c r="L41" s="112"/>
      <c r="M41" s="112" t="s">
        <v>74</v>
      </c>
      <c r="N41" s="112"/>
      <c r="O41" s="112"/>
      <c r="P41" s="112" t="s">
        <v>74</v>
      </c>
      <c r="Q41" s="112"/>
      <c r="R41" s="112"/>
      <c r="S41" s="112" t="s">
        <v>74</v>
      </c>
      <c r="T41" s="112"/>
      <c r="U41" s="112"/>
      <c r="V41" s="112" t="s">
        <v>74</v>
      </c>
      <c r="W41" s="112"/>
      <c r="X41" s="112"/>
      <c r="Y41" s="112" t="s">
        <v>74</v>
      </c>
      <c r="Z41" s="112"/>
      <c r="AA41" s="112"/>
      <c r="AB41" s="112" t="s">
        <v>74</v>
      </c>
      <c r="AC41" s="112"/>
      <c r="AD41" s="112"/>
      <c r="AE41" s="43" t="s">
        <v>74</v>
      </c>
      <c r="AF41" s="112"/>
      <c r="AG41" s="112"/>
      <c r="AH41" s="112" t="s">
        <v>74</v>
      </c>
      <c r="AI41" s="112"/>
      <c r="AJ41" s="112"/>
      <c r="AK41" s="112" t="s">
        <v>74</v>
      </c>
      <c r="AL41" s="112"/>
      <c r="AM41" s="112"/>
      <c r="AN41" s="112" t="s">
        <v>74</v>
      </c>
      <c r="AO41" s="112"/>
      <c r="AP41" s="112"/>
      <c r="AQ41" s="112" t="s">
        <v>74</v>
      </c>
      <c r="AR41" s="112"/>
      <c r="AS41" s="112"/>
      <c r="AT41" s="112" t="s">
        <v>74</v>
      </c>
      <c r="AU41" s="112"/>
      <c r="AV41" s="112"/>
      <c r="AW41" s="112" t="s">
        <v>74</v>
      </c>
      <c r="AX41" s="112"/>
      <c r="AY41" s="112"/>
      <c r="AZ41" s="112" t="s">
        <v>74</v>
      </c>
      <c r="BA41" s="112"/>
      <c r="BB41" s="112"/>
      <c r="BC41" s="112" t="s">
        <v>74</v>
      </c>
      <c r="BD41" s="112"/>
      <c r="BE41" s="112"/>
      <c r="BF41" s="112" t="s">
        <v>74</v>
      </c>
      <c r="BG41" s="112"/>
      <c r="BH41" s="113"/>
      <c r="BI41" s="114"/>
      <c r="BJ41" s="18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</row>
    <row r="42" spans="1:84" x14ac:dyDescent="0.25">
      <c r="A42" t="s">
        <v>77</v>
      </c>
      <c r="B42">
        <v>1</v>
      </c>
      <c r="C42" t="s">
        <v>153</v>
      </c>
      <c r="D42" t="s">
        <v>163</v>
      </c>
      <c r="E42" t="s">
        <v>164</v>
      </c>
      <c r="F42" s="15" t="s">
        <v>165</v>
      </c>
      <c r="G42">
        <v>4</v>
      </c>
      <c r="H42">
        <v>5</v>
      </c>
      <c r="I42" s="57"/>
      <c r="J42" s="112"/>
      <c r="K42" s="112"/>
      <c r="L42" s="112" t="s">
        <v>74</v>
      </c>
      <c r="M42" s="112"/>
      <c r="N42" s="112"/>
      <c r="O42" s="112"/>
      <c r="P42" s="112" t="s">
        <v>74</v>
      </c>
      <c r="Q42" s="112"/>
      <c r="R42" s="112"/>
      <c r="S42" s="112"/>
      <c r="T42" s="112" t="s">
        <v>74</v>
      </c>
      <c r="U42" s="112"/>
      <c r="V42" s="112"/>
      <c r="W42" s="112"/>
      <c r="X42" s="112" t="s">
        <v>74</v>
      </c>
      <c r="Y42" s="112"/>
      <c r="Z42" s="112"/>
      <c r="AA42" s="112"/>
      <c r="AB42" s="112" t="s">
        <v>74</v>
      </c>
      <c r="AC42" s="112"/>
      <c r="AD42" s="112"/>
      <c r="AE42" s="43"/>
      <c r="AF42" s="112" t="s">
        <v>74</v>
      </c>
      <c r="AG42" s="112"/>
      <c r="AH42" s="112"/>
      <c r="AI42" s="112"/>
      <c r="AJ42" s="112" t="s">
        <v>74</v>
      </c>
      <c r="AK42" s="112"/>
      <c r="AL42" s="112"/>
      <c r="AM42" s="112"/>
      <c r="AN42" s="112" t="s">
        <v>74</v>
      </c>
      <c r="AO42" s="112"/>
      <c r="AP42" s="112"/>
      <c r="AQ42" s="112"/>
      <c r="AR42" s="112" t="s">
        <v>74</v>
      </c>
      <c r="AS42" s="112"/>
      <c r="AT42" s="112"/>
      <c r="AU42" s="112"/>
      <c r="AV42" s="112" t="s">
        <v>74</v>
      </c>
      <c r="AW42" s="112"/>
      <c r="AX42" s="112"/>
      <c r="AY42" s="112"/>
      <c r="AZ42" s="112" t="s">
        <v>74</v>
      </c>
      <c r="BA42" s="112"/>
      <c r="BB42" s="112"/>
      <c r="BC42" s="112"/>
      <c r="BD42" s="112" t="s">
        <v>74</v>
      </c>
      <c r="BE42" s="112"/>
      <c r="BF42" s="112"/>
      <c r="BG42" s="112"/>
      <c r="BH42" s="113" t="s">
        <v>74</v>
      </c>
      <c r="BI42" s="114"/>
      <c r="BJ42" s="18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</row>
    <row r="43" spans="1:84" x14ac:dyDescent="0.25">
      <c r="A43" t="s">
        <v>77</v>
      </c>
      <c r="B43">
        <v>5</v>
      </c>
      <c r="C43" t="s">
        <v>153</v>
      </c>
      <c r="D43" t="s">
        <v>80</v>
      </c>
      <c r="E43" t="s">
        <v>166</v>
      </c>
      <c r="F43" s="15" t="s">
        <v>167</v>
      </c>
      <c r="G43">
        <v>2</v>
      </c>
      <c r="H43">
        <v>5</v>
      </c>
      <c r="I43" s="57" t="s">
        <v>74</v>
      </c>
      <c r="J43" s="112"/>
      <c r="K43" s="112" t="s">
        <v>74</v>
      </c>
      <c r="L43" s="112"/>
      <c r="M43" s="112" t="s">
        <v>74</v>
      </c>
      <c r="N43" s="112"/>
      <c r="O43" s="112" t="s">
        <v>74</v>
      </c>
      <c r="P43" s="112"/>
      <c r="Q43" s="112" t="s">
        <v>74</v>
      </c>
      <c r="R43" s="112"/>
      <c r="S43" s="112" t="s">
        <v>74</v>
      </c>
      <c r="T43" s="112"/>
      <c r="U43" s="112" t="s">
        <v>74</v>
      </c>
      <c r="V43" s="112"/>
      <c r="W43" s="112" t="s">
        <v>74</v>
      </c>
      <c r="X43" s="112"/>
      <c r="Y43" s="112" t="s">
        <v>74</v>
      </c>
      <c r="Z43" s="112"/>
      <c r="AA43" s="112" t="s">
        <v>74</v>
      </c>
      <c r="AB43" s="112"/>
      <c r="AC43" s="112" t="s">
        <v>74</v>
      </c>
      <c r="AD43" s="112"/>
      <c r="AE43" s="43" t="s">
        <v>74</v>
      </c>
      <c r="AF43" s="112"/>
      <c r="AG43" s="112" t="s">
        <v>74</v>
      </c>
      <c r="AH43" s="112"/>
      <c r="AI43" s="112" t="s">
        <v>74</v>
      </c>
      <c r="AJ43" s="112"/>
      <c r="AK43" s="112" t="s">
        <v>74</v>
      </c>
      <c r="AL43" s="112"/>
      <c r="AM43" s="112" t="s">
        <v>74</v>
      </c>
      <c r="AN43" s="112"/>
      <c r="AO43" s="112" t="s">
        <v>74</v>
      </c>
      <c r="AP43" s="112"/>
      <c r="AQ43" s="112" t="s">
        <v>74</v>
      </c>
      <c r="AR43" s="112"/>
      <c r="AS43" s="112" t="s">
        <v>74</v>
      </c>
      <c r="AT43" s="112"/>
      <c r="AU43" s="112" t="s">
        <v>74</v>
      </c>
      <c r="AV43" s="112"/>
      <c r="AW43" s="112" t="s">
        <v>74</v>
      </c>
      <c r="AX43" s="112"/>
      <c r="AY43" s="112" t="s">
        <v>74</v>
      </c>
      <c r="AZ43" s="112"/>
      <c r="BA43" s="112" t="s">
        <v>74</v>
      </c>
      <c r="BB43" s="112"/>
      <c r="BC43" s="112" t="s">
        <v>74</v>
      </c>
      <c r="BD43" s="112"/>
      <c r="BE43" s="112" t="s">
        <v>74</v>
      </c>
      <c r="BF43" s="112"/>
      <c r="BG43" s="112" t="s">
        <v>74</v>
      </c>
      <c r="BH43" s="113"/>
      <c r="BI43" s="114"/>
      <c r="BJ43" s="18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</row>
    <row r="44" spans="1:84" x14ac:dyDescent="0.25">
      <c r="A44" t="s">
        <v>77</v>
      </c>
      <c r="B44">
        <v>1</v>
      </c>
      <c r="C44" t="s">
        <v>153</v>
      </c>
      <c r="D44" t="s">
        <v>80</v>
      </c>
      <c r="E44" t="s">
        <v>168</v>
      </c>
      <c r="F44" s="15" t="s">
        <v>169</v>
      </c>
      <c r="G44">
        <v>1</v>
      </c>
      <c r="H44">
        <v>8</v>
      </c>
      <c r="I44" s="57" t="s">
        <v>74</v>
      </c>
      <c r="J44" s="112" t="s">
        <v>74</v>
      </c>
      <c r="K44" s="112" t="s">
        <v>74</v>
      </c>
      <c r="L44" s="112" t="s">
        <v>74</v>
      </c>
      <c r="M44" s="112" t="s">
        <v>74</v>
      </c>
      <c r="N44" s="112" t="s">
        <v>74</v>
      </c>
      <c r="O44" s="112" t="s">
        <v>74</v>
      </c>
      <c r="P44" s="112" t="s">
        <v>74</v>
      </c>
      <c r="Q44" s="112" t="s">
        <v>74</v>
      </c>
      <c r="R44" s="112" t="s">
        <v>74</v>
      </c>
      <c r="S44" s="112" t="s">
        <v>74</v>
      </c>
      <c r="T44" s="112" t="s">
        <v>74</v>
      </c>
      <c r="U44" s="112" t="s">
        <v>74</v>
      </c>
      <c r="V44" s="112" t="s">
        <v>74</v>
      </c>
      <c r="W44" s="112" t="s">
        <v>74</v>
      </c>
      <c r="X44" s="112" t="s">
        <v>74</v>
      </c>
      <c r="Y44" s="112" t="s">
        <v>74</v>
      </c>
      <c r="Z44" s="112" t="s">
        <v>74</v>
      </c>
      <c r="AA44" s="112" t="s">
        <v>74</v>
      </c>
      <c r="AB44" s="112" t="s">
        <v>74</v>
      </c>
      <c r="AC44" s="112" t="s">
        <v>74</v>
      </c>
      <c r="AD44" s="112" t="s">
        <v>74</v>
      </c>
      <c r="AE44" s="43" t="s">
        <v>74</v>
      </c>
      <c r="AF44" s="112" t="s">
        <v>74</v>
      </c>
      <c r="AG44" s="112" t="s">
        <v>74</v>
      </c>
      <c r="AH44" s="112" t="s">
        <v>74</v>
      </c>
      <c r="AI44" s="112" t="s">
        <v>74</v>
      </c>
      <c r="AJ44" s="112" t="s">
        <v>74</v>
      </c>
      <c r="AK44" s="112" t="s">
        <v>74</v>
      </c>
      <c r="AL44" s="112" t="s">
        <v>74</v>
      </c>
      <c r="AM44" s="112" t="s">
        <v>74</v>
      </c>
      <c r="AN44" s="112" t="s">
        <v>74</v>
      </c>
      <c r="AO44" s="112" t="s">
        <v>74</v>
      </c>
      <c r="AP44" s="112" t="s">
        <v>74</v>
      </c>
      <c r="AQ44" s="112" t="s">
        <v>74</v>
      </c>
      <c r="AR44" s="112" t="s">
        <v>74</v>
      </c>
      <c r="AS44" s="112" t="s">
        <v>74</v>
      </c>
      <c r="AT44" s="112" t="s">
        <v>74</v>
      </c>
      <c r="AU44" s="112" t="s">
        <v>74</v>
      </c>
      <c r="AV44" s="112" t="s">
        <v>74</v>
      </c>
      <c r="AW44" s="112" t="s">
        <v>74</v>
      </c>
      <c r="AX44" s="112" t="s">
        <v>74</v>
      </c>
      <c r="AY44" s="112" t="s">
        <v>74</v>
      </c>
      <c r="AZ44" s="112" t="s">
        <v>74</v>
      </c>
      <c r="BA44" s="112" t="s">
        <v>74</v>
      </c>
      <c r="BB44" s="112" t="s">
        <v>74</v>
      </c>
      <c r="BC44" s="112" t="s">
        <v>74</v>
      </c>
      <c r="BD44" s="112" t="s">
        <v>74</v>
      </c>
      <c r="BE44" s="112" t="s">
        <v>74</v>
      </c>
      <c r="BF44" s="112" t="s">
        <v>74</v>
      </c>
      <c r="BG44" s="112" t="s">
        <v>74</v>
      </c>
      <c r="BH44" s="113" t="s">
        <v>74</v>
      </c>
      <c r="BI44" s="114"/>
      <c r="BJ44" s="18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</row>
    <row r="45" spans="1:84" x14ac:dyDescent="0.25">
      <c r="A45" t="s">
        <v>77</v>
      </c>
      <c r="B45">
        <v>1</v>
      </c>
      <c r="C45" t="s">
        <v>153</v>
      </c>
      <c r="D45" t="s">
        <v>80</v>
      </c>
      <c r="E45" t="s">
        <v>170</v>
      </c>
      <c r="F45" s="15" t="s">
        <v>171</v>
      </c>
      <c r="G45">
        <v>12</v>
      </c>
      <c r="H45">
        <v>5</v>
      </c>
      <c r="I45" s="57"/>
      <c r="J45" s="112" t="s">
        <v>74</v>
      </c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 t="s">
        <v>74</v>
      </c>
      <c r="W45" s="112"/>
      <c r="X45" s="112"/>
      <c r="Y45" s="112"/>
      <c r="Z45" s="112"/>
      <c r="AA45" s="112"/>
      <c r="AB45" s="112"/>
      <c r="AC45" s="112"/>
      <c r="AD45" s="112"/>
      <c r="AE45" s="43"/>
      <c r="AF45" s="112"/>
      <c r="AG45" s="112"/>
      <c r="AH45" s="112" t="s">
        <v>74</v>
      </c>
      <c r="AI45" s="112"/>
      <c r="AJ45" s="112"/>
      <c r="AK45" s="112"/>
      <c r="AL45" s="112"/>
      <c r="AM45" s="112"/>
      <c r="AN45" s="112"/>
      <c r="AO45" s="112"/>
      <c r="AP45" s="112"/>
      <c r="AQ45" s="112"/>
      <c r="AR45" s="112"/>
      <c r="AS45" s="112"/>
      <c r="AT45" s="112" t="s">
        <v>74</v>
      </c>
      <c r="AU45" s="112"/>
      <c r="AV45" s="112"/>
      <c r="AW45" s="112"/>
      <c r="AX45" s="112"/>
      <c r="AY45" s="112"/>
      <c r="AZ45" s="112"/>
      <c r="BA45" s="112"/>
      <c r="BB45" s="112"/>
      <c r="BC45" s="112"/>
      <c r="BD45" s="112"/>
      <c r="BE45" s="112"/>
      <c r="BF45" s="112" t="s">
        <v>74</v>
      </c>
      <c r="BG45" s="112"/>
      <c r="BH45" s="113"/>
      <c r="BI45" s="114"/>
      <c r="BJ45" s="18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</row>
    <row r="46" spans="1:84" x14ac:dyDescent="0.25">
      <c r="A46" t="s">
        <v>69</v>
      </c>
      <c r="B46">
        <v>1</v>
      </c>
      <c r="C46" t="s">
        <v>153</v>
      </c>
      <c r="D46" t="s">
        <v>80</v>
      </c>
      <c r="E46" t="s">
        <v>172</v>
      </c>
      <c r="F46" s="15" t="s">
        <v>173</v>
      </c>
      <c r="G46">
        <v>12</v>
      </c>
      <c r="H46">
        <v>5</v>
      </c>
      <c r="I46" s="57"/>
      <c r="J46" s="112" t="s">
        <v>74</v>
      </c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 t="s">
        <v>74</v>
      </c>
      <c r="W46" s="112"/>
      <c r="X46" s="112"/>
      <c r="Y46" s="112"/>
      <c r="Z46" s="112"/>
      <c r="AA46" s="112"/>
      <c r="AB46" s="112"/>
      <c r="AC46" s="112"/>
      <c r="AD46" s="112"/>
      <c r="AE46" s="43"/>
      <c r="AF46" s="112"/>
      <c r="AG46" s="112"/>
      <c r="AH46" s="112" t="s">
        <v>74</v>
      </c>
      <c r="AI46" s="112"/>
      <c r="AJ46" s="112"/>
      <c r="AK46" s="112"/>
      <c r="AL46" s="112"/>
      <c r="AM46" s="112"/>
      <c r="AN46" s="112"/>
      <c r="AO46" s="112"/>
      <c r="AP46" s="112"/>
      <c r="AQ46" s="112"/>
      <c r="AR46" s="112"/>
      <c r="AS46" s="112"/>
      <c r="AT46" s="112" t="s">
        <v>74</v>
      </c>
      <c r="AU46" s="112"/>
      <c r="AV46" s="112"/>
      <c r="AW46" s="112"/>
      <c r="AX46" s="112"/>
      <c r="AY46" s="112"/>
      <c r="AZ46" s="112"/>
      <c r="BA46" s="112"/>
      <c r="BB46" s="112"/>
      <c r="BC46" s="112"/>
      <c r="BD46" s="112"/>
      <c r="BE46" s="112"/>
      <c r="BF46" s="112" t="s">
        <v>74</v>
      </c>
      <c r="BG46" s="112"/>
      <c r="BH46" s="113"/>
      <c r="BI46" s="114"/>
      <c r="BJ46" s="18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</row>
    <row r="47" spans="1:84" x14ac:dyDescent="0.25">
      <c r="A47" t="s">
        <v>77</v>
      </c>
      <c r="B47">
        <v>5</v>
      </c>
      <c r="C47" t="s">
        <v>153</v>
      </c>
      <c r="D47" t="s">
        <v>80</v>
      </c>
      <c r="E47" t="s">
        <v>174</v>
      </c>
      <c r="F47" s="15" t="s">
        <v>175</v>
      </c>
      <c r="G47">
        <v>1</v>
      </c>
      <c r="H47">
        <v>2</v>
      </c>
      <c r="I47" s="57" t="s">
        <v>74</v>
      </c>
      <c r="J47" s="112" t="s">
        <v>74</v>
      </c>
      <c r="K47" s="112" t="s">
        <v>74</v>
      </c>
      <c r="L47" s="112" t="s">
        <v>74</v>
      </c>
      <c r="M47" s="112" t="s">
        <v>74</v>
      </c>
      <c r="N47" s="112" t="s">
        <v>74</v>
      </c>
      <c r="O47" s="112" t="s">
        <v>74</v>
      </c>
      <c r="P47" s="112" t="s">
        <v>74</v>
      </c>
      <c r="Q47" s="112" t="s">
        <v>74</v>
      </c>
      <c r="R47" s="112" t="s">
        <v>74</v>
      </c>
      <c r="S47" s="112" t="s">
        <v>74</v>
      </c>
      <c r="T47" s="112" t="s">
        <v>74</v>
      </c>
      <c r="U47" s="112" t="s">
        <v>74</v>
      </c>
      <c r="V47" s="112" t="s">
        <v>74</v>
      </c>
      <c r="W47" s="112" t="s">
        <v>74</v>
      </c>
      <c r="X47" s="112" t="s">
        <v>74</v>
      </c>
      <c r="Y47" s="112" t="s">
        <v>74</v>
      </c>
      <c r="Z47" s="112" t="s">
        <v>74</v>
      </c>
      <c r="AA47" s="112" t="s">
        <v>74</v>
      </c>
      <c r="AB47" s="112" t="s">
        <v>74</v>
      </c>
      <c r="AC47" s="112" t="s">
        <v>74</v>
      </c>
      <c r="AD47" s="112" t="s">
        <v>74</v>
      </c>
      <c r="AE47" s="43" t="s">
        <v>74</v>
      </c>
      <c r="AF47" s="112" t="s">
        <v>74</v>
      </c>
      <c r="AG47" s="112" t="s">
        <v>74</v>
      </c>
      <c r="AH47" s="112" t="s">
        <v>74</v>
      </c>
      <c r="AI47" s="112" t="s">
        <v>74</v>
      </c>
      <c r="AJ47" s="112" t="s">
        <v>74</v>
      </c>
      <c r="AK47" s="112" t="s">
        <v>74</v>
      </c>
      <c r="AL47" s="112" t="s">
        <v>74</v>
      </c>
      <c r="AM47" s="112" t="s">
        <v>74</v>
      </c>
      <c r="AN47" s="112" t="s">
        <v>74</v>
      </c>
      <c r="AO47" s="112" t="s">
        <v>74</v>
      </c>
      <c r="AP47" s="112" t="s">
        <v>74</v>
      </c>
      <c r="AQ47" s="112" t="s">
        <v>74</v>
      </c>
      <c r="AR47" s="112" t="s">
        <v>74</v>
      </c>
      <c r="AS47" s="112" t="s">
        <v>74</v>
      </c>
      <c r="AT47" s="112" t="s">
        <v>74</v>
      </c>
      <c r="AU47" s="112" t="s">
        <v>74</v>
      </c>
      <c r="AV47" s="112" t="s">
        <v>74</v>
      </c>
      <c r="AW47" s="112" t="s">
        <v>74</v>
      </c>
      <c r="AX47" s="112" t="s">
        <v>74</v>
      </c>
      <c r="AY47" s="112" t="s">
        <v>74</v>
      </c>
      <c r="AZ47" s="112" t="s">
        <v>74</v>
      </c>
      <c r="BA47" s="112" t="s">
        <v>74</v>
      </c>
      <c r="BB47" s="112" t="s">
        <v>74</v>
      </c>
      <c r="BC47" s="112" t="s">
        <v>74</v>
      </c>
      <c r="BD47" s="112" t="s">
        <v>74</v>
      </c>
      <c r="BE47" s="112" t="s">
        <v>74</v>
      </c>
      <c r="BF47" s="112" t="s">
        <v>74</v>
      </c>
      <c r="BG47" s="112" t="s">
        <v>74</v>
      </c>
      <c r="BH47" s="113" t="s">
        <v>74</v>
      </c>
      <c r="BI47" s="114"/>
      <c r="BJ47" s="18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</row>
    <row r="48" spans="1:84" x14ac:dyDescent="0.25">
      <c r="A48" t="s">
        <v>69</v>
      </c>
      <c r="B48">
        <v>5</v>
      </c>
      <c r="C48" t="s">
        <v>153</v>
      </c>
      <c r="D48" t="s">
        <v>80</v>
      </c>
      <c r="E48" t="s">
        <v>176</v>
      </c>
      <c r="F48" s="15" t="s">
        <v>177</v>
      </c>
      <c r="G48">
        <v>1</v>
      </c>
      <c r="H48">
        <v>2</v>
      </c>
      <c r="I48" s="57" t="s">
        <v>74</v>
      </c>
      <c r="J48" s="112" t="s">
        <v>74</v>
      </c>
      <c r="K48" s="112" t="s">
        <v>74</v>
      </c>
      <c r="L48" s="112" t="s">
        <v>74</v>
      </c>
      <c r="M48" s="112" t="s">
        <v>74</v>
      </c>
      <c r="N48" s="112" t="s">
        <v>74</v>
      </c>
      <c r="O48" s="112" t="s">
        <v>74</v>
      </c>
      <c r="P48" s="112" t="s">
        <v>74</v>
      </c>
      <c r="Q48" s="112" t="s">
        <v>74</v>
      </c>
      <c r="R48" s="112" t="s">
        <v>74</v>
      </c>
      <c r="S48" s="112" t="s">
        <v>74</v>
      </c>
      <c r="T48" s="112" t="s">
        <v>74</v>
      </c>
      <c r="U48" s="112" t="s">
        <v>74</v>
      </c>
      <c r="V48" s="112" t="s">
        <v>74</v>
      </c>
      <c r="W48" s="112" t="s">
        <v>74</v>
      </c>
      <c r="X48" s="112" t="s">
        <v>74</v>
      </c>
      <c r="Y48" s="112" t="s">
        <v>74</v>
      </c>
      <c r="Z48" s="112" t="s">
        <v>74</v>
      </c>
      <c r="AA48" s="112" t="s">
        <v>74</v>
      </c>
      <c r="AB48" s="112" t="s">
        <v>74</v>
      </c>
      <c r="AC48" s="112" t="s">
        <v>74</v>
      </c>
      <c r="AD48" s="112" t="s">
        <v>74</v>
      </c>
      <c r="AE48" s="43" t="s">
        <v>74</v>
      </c>
      <c r="AF48" s="112" t="s">
        <v>74</v>
      </c>
      <c r="AG48" s="112" t="s">
        <v>74</v>
      </c>
      <c r="AH48" s="112" t="s">
        <v>74</v>
      </c>
      <c r="AI48" s="112" t="s">
        <v>74</v>
      </c>
      <c r="AJ48" s="112" t="s">
        <v>74</v>
      </c>
      <c r="AK48" s="112" t="s">
        <v>74</v>
      </c>
      <c r="AL48" s="112" t="s">
        <v>74</v>
      </c>
      <c r="AM48" s="112" t="s">
        <v>74</v>
      </c>
      <c r="AN48" s="112" t="s">
        <v>74</v>
      </c>
      <c r="AO48" s="112" t="s">
        <v>74</v>
      </c>
      <c r="AP48" s="112" t="s">
        <v>74</v>
      </c>
      <c r="AQ48" s="112" t="s">
        <v>74</v>
      </c>
      <c r="AR48" s="112" t="s">
        <v>74</v>
      </c>
      <c r="AS48" s="112" t="s">
        <v>74</v>
      </c>
      <c r="AT48" s="112" t="s">
        <v>74</v>
      </c>
      <c r="AU48" s="112" t="s">
        <v>74</v>
      </c>
      <c r="AV48" s="112" t="s">
        <v>74</v>
      </c>
      <c r="AW48" s="112" t="s">
        <v>74</v>
      </c>
      <c r="AX48" s="112" t="s">
        <v>74</v>
      </c>
      <c r="AY48" s="112" t="s">
        <v>74</v>
      </c>
      <c r="AZ48" s="112" t="s">
        <v>74</v>
      </c>
      <c r="BA48" s="112" t="s">
        <v>74</v>
      </c>
      <c r="BB48" s="112" t="s">
        <v>74</v>
      </c>
      <c r="BC48" s="112" t="s">
        <v>74</v>
      </c>
      <c r="BD48" s="112" t="s">
        <v>74</v>
      </c>
      <c r="BE48" s="112" t="s">
        <v>74</v>
      </c>
      <c r="BF48" s="112" t="s">
        <v>74</v>
      </c>
      <c r="BG48" s="112" t="s">
        <v>74</v>
      </c>
      <c r="BH48" s="113" t="s">
        <v>74</v>
      </c>
      <c r="BI48" s="114"/>
      <c r="BJ48" s="18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</row>
    <row r="49" spans="1:84" x14ac:dyDescent="0.25">
      <c r="A49" t="s">
        <v>77</v>
      </c>
      <c r="B49">
        <v>1</v>
      </c>
      <c r="C49" t="s">
        <v>153</v>
      </c>
      <c r="D49" t="s">
        <v>80</v>
      </c>
      <c r="E49" t="s">
        <v>178</v>
      </c>
      <c r="F49" s="15" t="s">
        <v>179</v>
      </c>
      <c r="G49">
        <v>12</v>
      </c>
      <c r="H49">
        <v>5</v>
      </c>
      <c r="I49" s="57"/>
      <c r="J49" s="112" t="s">
        <v>74</v>
      </c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 t="s">
        <v>74</v>
      </c>
      <c r="W49" s="112"/>
      <c r="X49" s="112"/>
      <c r="Y49" s="112"/>
      <c r="Z49" s="112"/>
      <c r="AA49" s="112"/>
      <c r="AB49" s="112"/>
      <c r="AC49" s="112"/>
      <c r="AD49" s="112"/>
      <c r="AE49" s="43"/>
      <c r="AF49" s="112"/>
      <c r="AG49" s="112"/>
      <c r="AH49" s="112" t="s">
        <v>74</v>
      </c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 t="s">
        <v>74</v>
      </c>
      <c r="AU49" s="112"/>
      <c r="AV49" s="112"/>
      <c r="AW49" s="112"/>
      <c r="AX49" s="112"/>
      <c r="AY49" s="112"/>
      <c r="AZ49" s="112"/>
      <c r="BA49" s="112"/>
      <c r="BB49" s="112"/>
      <c r="BC49" s="112"/>
      <c r="BD49" s="112"/>
      <c r="BE49" s="112"/>
      <c r="BF49" s="112" t="s">
        <v>74</v>
      </c>
      <c r="BG49" s="112"/>
      <c r="BH49" s="113"/>
      <c r="BI49" s="114"/>
      <c r="BJ49" s="18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</row>
    <row r="50" spans="1:84" x14ac:dyDescent="0.25">
      <c r="A50" s="1" t="s">
        <v>77</v>
      </c>
      <c r="B50">
        <v>2</v>
      </c>
      <c r="C50" s="46" t="s">
        <v>153</v>
      </c>
      <c r="D50" t="s">
        <v>80</v>
      </c>
      <c r="E50" t="s">
        <v>180</v>
      </c>
      <c r="F50" s="66" t="s">
        <v>181</v>
      </c>
      <c r="G50">
        <v>1</v>
      </c>
      <c r="H50">
        <v>15</v>
      </c>
      <c r="I50" s="57" t="s">
        <v>74</v>
      </c>
      <c r="J50" s="112" t="s">
        <v>74</v>
      </c>
      <c r="K50" s="112" t="s">
        <v>74</v>
      </c>
      <c r="L50" s="112" t="s">
        <v>74</v>
      </c>
      <c r="M50" s="112" t="s">
        <v>74</v>
      </c>
      <c r="N50" s="112" t="s">
        <v>74</v>
      </c>
      <c r="O50" s="112" t="s">
        <v>74</v>
      </c>
      <c r="P50" s="112" t="s">
        <v>74</v>
      </c>
      <c r="Q50" s="112" t="s">
        <v>74</v>
      </c>
      <c r="R50" s="112" t="s">
        <v>74</v>
      </c>
      <c r="S50" s="112" t="s">
        <v>74</v>
      </c>
      <c r="T50" s="112" t="s">
        <v>74</v>
      </c>
      <c r="U50" s="112" t="s">
        <v>74</v>
      </c>
      <c r="V50" s="112" t="s">
        <v>74</v>
      </c>
      <c r="W50" s="112" t="s">
        <v>74</v>
      </c>
      <c r="X50" s="112" t="s">
        <v>74</v>
      </c>
      <c r="Y50" s="112" t="s">
        <v>74</v>
      </c>
      <c r="Z50" s="112" t="s">
        <v>74</v>
      </c>
      <c r="AA50" s="112" t="s">
        <v>74</v>
      </c>
      <c r="AB50" s="112" t="s">
        <v>74</v>
      </c>
      <c r="AC50" s="112" t="s">
        <v>74</v>
      </c>
      <c r="AD50" s="112" t="s">
        <v>74</v>
      </c>
      <c r="AE50" s="43" t="s">
        <v>74</v>
      </c>
      <c r="AF50" s="112" t="s">
        <v>74</v>
      </c>
      <c r="AG50" s="112" t="s">
        <v>74</v>
      </c>
      <c r="AH50" s="112" t="s">
        <v>74</v>
      </c>
      <c r="AI50" s="112" t="s">
        <v>74</v>
      </c>
      <c r="AJ50" s="112" t="s">
        <v>74</v>
      </c>
      <c r="AK50" s="112" t="s">
        <v>74</v>
      </c>
      <c r="AL50" s="112" t="s">
        <v>74</v>
      </c>
      <c r="AM50" s="112" t="s">
        <v>74</v>
      </c>
      <c r="AN50" s="112" t="s">
        <v>74</v>
      </c>
      <c r="AO50" s="112" t="s">
        <v>74</v>
      </c>
      <c r="AP50" s="112" t="s">
        <v>74</v>
      </c>
      <c r="AQ50" s="112" t="s">
        <v>74</v>
      </c>
      <c r="AR50" s="112" t="s">
        <v>74</v>
      </c>
      <c r="AS50" s="112" t="s">
        <v>74</v>
      </c>
      <c r="AT50" s="112" t="s">
        <v>74</v>
      </c>
      <c r="AU50" s="112" t="s">
        <v>74</v>
      </c>
      <c r="AV50" s="112" t="s">
        <v>74</v>
      </c>
      <c r="AW50" s="112" t="s">
        <v>74</v>
      </c>
      <c r="AX50" s="112" t="s">
        <v>74</v>
      </c>
      <c r="AY50" s="112" t="s">
        <v>74</v>
      </c>
      <c r="AZ50" s="112" t="s">
        <v>74</v>
      </c>
      <c r="BA50" s="112" t="s">
        <v>74</v>
      </c>
      <c r="BB50" s="112" t="s">
        <v>74</v>
      </c>
      <c r="BC50" s="112" t="s">
        <v>74</v>
      </c>
      <c r="BD50" s="112" t="s">
        <v>74</v>
      </c>
      <c r="BE50" s="112" t="s">
        <v>74</v>
      </c>
      <c r="BF50" s="112" t="s">
        <v>74</v>
      </c>
      <c r="BG50" s="112" t="s">
        <v>74</v>
      </c>
      <c r="BH50" s="113" t="s">
        <v>74</v>
      </c>
      <c r="BI50" s="114"/>
      <c r="BJ50" s="18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</row>
    <row r="51" spans="1:84" x14ac:dyDescent="0.25">
      <c r="A51" s="1" t="s">
        <v>69</v>
      </c>
      <c r="B51">
        <v>5</v>
      </c>
      <c r="C51" s="46" t="s">
        <v>182</v>
      </c>
      <c r="D51" t="s">
        <v>92</v>
      </c>
      <c r="E51" t="s">
        <v>183</v>
      </c>
      <c r="F51" s="66" t="s">
        <v>184</v>
      </c>
      <c r="G51">
        <v>1</v>
      </c>
      <c r="H51">
        <v>20</v>
      </c>
      <c r="I51" s="57" t="s">
        <v>74</v>
      </c>
      <c r="J51" s="112" t="s">
        <v>74</v>
      </c>
      <c r="K51" s="112" t="s">
        <v>74</v>
      </c>
      <c r="L51" s="112" t="s">
        <v>74</v>
      </c>
      <c r="M51" s="112" t="s">
        <v>74</v>
      </c>
      <c r="N51" s="112" t="s">
        <v>74</v>
      </c>
      <c r="O51" s="112" t="s">
        <v>74</v>
      </c>
      <c r="P51" s="112" t="s">
        <v>74</v>
      </c>
      <c r="Q51" s="112" t="s">
        <v>74</v>
      </c>
      <c r="R51" s="112" t="s">
        <v>74</v>
      </c>
      <c r="S51" s="112" t="s">
        <v>74</v>
      </c>
      <c r="T51" s="112" t="s">
        <v>74</v>
      </c>
      <c r="U51" s="112" t="s">
        <v>74</v>
      </c>
      <c r="V51" s="112" t="s">
        <v>74</v>
      </c>
      <c r="W51" s="112" t="s">
        <v>74</v>
      </c>
      <c r="X51" s="112" t="s">
        <v>74</v>
      </c>
      <c r="Y51" s="112" t="s">
        <v>74</v>
      </c>
      <c r="Z51" s="112" t="s">
        <v>74</v>
      </c>
      <c r="AA51" s="112" t="s">
        <v>74</v>
      </c>
      <c r="AB51" s="112" t="s">
        <v>74</v>
      </c>
      <c r="AC51" s="112" t="s">
        <v>74</v>
      </c>
      <c r="AD51" s="112" t="s">
        <v>74</v>
      </c>
      <c r="AE51" s="43" t="s">
        <v>74</v>
      </c>
      <c r="AF51" s="112" t="s">
        <v>74</v>
      </c>
      <c r="AG51" s="112" t="s">
        <v>74</v>
      </c>
      <c r="AH51" s="112" t="s">
        <v>74</v>
      </c>
      <c r="AI51" s="112" t="s">
        <v>74</v>
      </c>
      <c r="AJ51" s="112" t="s">
        <v>74</v>
      </c>
      <c r="AK51" s="112" t="s">
        <v>74</v>
      </c>
      <c r="AL51" s="112" t="s">
        <v>74</v>
      </c>
      <c r="AM51" s="112" t="s">
        <v>74</v>
      </c>
      <c r="AN51" s="112" t="s">
        <v>74</v>
      </c>
      <c r="AO51" s="112" t="s">
        <v>74</v>
      </c>
      <c r="AP51" s="112" t="s">
        <v>74</v>
      </c>
      <c r="AQ51" s="112" t="s">
        <v>74</v>
      </c>
      <c r="AR51" s="112" t="s">
        <v>74</v>
      </c>
      <c r="AS51" s="112" t="s">
        <v>74</v>
      </c>
      <c r="AT51" s="112" t="s">
        <v>74</v>
      </c>
      <c r="AU51" s="112" t="s">
        <v>74</v>
      </c>
      <c r="AV51" s="112" t="s">
        <v>74</v>
      </c>
      <c r="AW51" s="112" t="s">
        <v>74</v>
      </c>
      <c r="AX51" s="112" t="s">
        <v>74</v>
      </c>
      <c r="AY51" s="112" t="s">
        <v>74</v>
      </c>
      <c r="AZ51" s="112" t="s">
        <v>74</v>
      </c>
      <c r="BA51" s="112" t="s">
        <v>74</v>
      </c>
      <c r="BB51" s="112" t="s">
        <v>74</v>
      </c>
      <c r="BC51" s="112" t="s">
        <v>74</v>
      </c>
      <c r="BD51" s="112" t="s">
        <v>74</v>
      </c>
      <c r="BE51" s="112" t="s">
        <v>74</v>
      </c>
      <c r="BF51" s="112" t="s">
        <v>74</v>
      </c>
      <c r="BG51" s="112" t="s">
        <v>74</v>
      </c>
      <c r="BH51" s="113" t="s">
        <v>74</v>
      </c>
      <c r="BI51" s="114"/>
      <c r="BJ51" s="18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</row>
    <row r="52" spans="1:84" x14ac:dyDescent="0.25">
      <c r="A52" s="1" t="s">
        <v>69</v>
      </c>
      <c r="B52">
        <v>5</v>
      </c>
      <c r="C52" s="46" t="s">
        <v>182</v>
      </c>
      <c r="D52" t="s">
        <v>92</v>
      </c>
      <c r="E52" t="s">
        <v>185</v>
      </c>
      <c r="F52" s="66" t="s">
        <v>186</v>
      </c>
      <c r="G52">
        <v>1</v>
      </c>
      <c r="H52">
        <v>20</v>
      </c>
      <c r="I52" s="57" t="s">
        <v>74</v>
      </c>
      <c r="J52" s="112" t="s">
        <v>74</v>
      </c>
      <c r="K52" s="112" t="s">
        <v>74</v>
      </c>
      <c r="L52" s="112" t="s">
        <v>74</v>
      </c>
      <c r="M52" s="112" t="s">
        <v>74</v>
      </c>
      <c r="N52" s="112" t="s">
        <v>74</v>
      </c>
      <c r="O52" s="112" t="s">
        <v>74</v>
      </c>
      <c r="P52" s="112" t="s">
        <v>74</v>
      </c>
      <c r="Q52" s="112" t="s">
        <v>74</v>
      </c>
      <c r="R52" s="112" t="s">
        <v>74</v>
      </c>
      <c r="S52" s="112" t="s">
        <v>74</v>
      </c>
      <c r="T52" s="112" t="s">
        <v>74</v>
      </c>
      <c r="U52" s="112" t="s">
        <v>74</v>
      </c>
      <c r="V52" s="112" t="s">
        <v>74</v>
      </c>
      <c r="W52" s="112" t="s">
        <v>74</v>
      </c>
      <c r="X52" s="112" t="s">
        <v>74</v>
      </c>
      <c r="Y52" s="112" t="s">
        <v>74</v>
      </c>
      <c r="Z52" s="112" t="s">
        <v>74</v>
      </c>
      <c r="AA52" s="112" t="s">
        <v>74</v>
      </c>
      <c r="AB52" s="112" t="s">
        <v>74</v>
      </c>
      <c r="AC52" s="112" t="s">
        <v>74</v>
      </c>
      <c r="AD52" s="112" t="s">
        <v>74</v>
      </c>
      <c r="AE52" s="43" t="s">
        <v>74</v>
      </c>
      <c r="AF52" s="112" t="s">
        <v>74</v>
      </c>
      <c r="AG52" s="112" t="s">
        <v>74</v>
      </c>
      <c r="AH52" s="112" t="s">
        <v>74</v>
      </c>
      <c r="AI52" s="112" t="s">
        <v>74</v>
      </c>
      <c r="AJ52" s="112" t="s">
        <v>74</v>
      </c>
      <c r="AK52" s="112" t="s">
        <v>74</v>
      </c>
      <c r="AL52" s="112" t="s">
        <v>74</v>
      </c>
      <c r="AM52" s="112" t="s">
        <v>74</v>
      </c>
      <c r="AN52" s="112" t="s">
        <v>74</v>
      </c>
      <c r="AO52" s="112" t="s">
        <v>74</v>
      </c>
      <c r="AP52" s="112" t="s">
        <v>74</v>
      </c>
      <c r="AQ52" s="112" t="s">
        <v>74</v>
      </c>
      <c r="AR52" s="112" t="s">
        <v>74</v>
      </c>
      <c r="AS52" s="112" t="s">
        <v>74</v>
      </c>
      <c r="AT52" s="112" t="s">
        <v>74</v>
      </c>
      <c r="AU52" s="112" t="s">
        <v>74</v>
      </c>
      <c r="AV52" s="112" t="s">
        <v>74</v>
      </c>
      <c r="AW52" s="112" t="s">
        <v>74</v>
      </c>
      <c r="AX52" s="112" t="s">
        <v>74</v>
      </c>
      <c r="AY52" s="112" t="s">
        <v>74</v>
      </c>
      <c r="AZ52" s="112" t="s">
        <v>74</v>
      </c>
      <c r="BA52" s="112" t="s">
        <v>74</v>
      </c>
      <c r="BB52" s="112" t="s">
        <v>74</v>
      </c>
      <c r="BC52" s="112" t="s">
        <v>74</v>
      </c>
      <c r="BD52" s="112" t="s">
        <v>74</v>
      </c>
      <c r="BE52" s="112" t="s">
        <v>74</v>
      </c>
      <c r="BF52" s="112" t="s">
        <v>74</v>
      </c>
      <c r="BG52" s="112" t="s">
        <v>74</v>
      </c>
      <c r="BH52" s="113" t="s">
        <v>74</v>
      </c>
      <c r="BI52" s="114"/>
      <c r="BJ52" s="18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</row>
    <row r="53" spans="1:84" x14ac:dyDescent="0.25">
      <c r="A53" s="1" t="s">
        <v>69</v>
      </c>
      <c r="B53">
        <v>5</v>
      </c>
      <c r="C53" s="46" t="s">
        <v>182</v>
      </c>
      <c r="D53" t="s">
        <v>92</v>
      </c>
      <c r="E53" t="s">
        <v>187</v>
      </c>
      <c r="F53" s="66" t="s">
        <v>188</v>
      </c>
      <c r="G53">
        <v>1</v>
      </c>
      <c r="H53">
        <v>20</v>
      </c>
      <c r="I53" s="57" t="s">
        <v>74</v>
      </c>
      <c r="J53" s="112" t="s">
        <v>74</v>
      </c>
      <c r="K53" s="112" t="s">
        <v>74</v>
      </c>
      <c r="L53" s="112" t="s">
        <v>74</v>
      </c>
      <c r="M53" s="112" t="s">
        <v>74</v>
      </c>
      <c r="N53" s="112" t="s">
        <v>74</v>
      </c>
      <c r="O53" s="112" t="s">
        <v>74</v>
      </c>
      <c r="P53" s="112" t="s">
        <v>74</v>
      </c>
      <c r="Q53" s="112" t="s">
        <v>74</v>
      </c>
      <c r="R53" s="112" t="s">
        <v>74</v>
      </c>
      <c r="S53" s="112" t="s">
        <v>74</v>
      </c>
      <c r="T53" s="112" t="s">
        <v>74</v>
      </c>
      <c r="U53" s="112" t="s">
        <v>74</v>
      </c>
      <c r="V53" s="112" t="s">
        <v>74</v>
      </c>
      <c r="W53" s="112" t="s">
        <v>74</v>
      </c>
      <c r="X53" s="112" t="s">
        <v>74</v>
      </c>
      <c r="Y53" s="112" t="s">
        <v>74</v>
      </c>
      <c r="Z53" s="112" t="s">
        <v>74</v>
      </c>
      <c r="AA53" s="112" t="s">
        <v>74</v>
      </c>
      <c r="AB53" s="112" t="s">
        <v>74</v>
      </c>
      <c r="AC53" s="112" t="s">
        <v>74</v>
      </c>
      <c r="AD53" s="112" t="s">
        <v>74</v>
      </c>
      <c r="AE53" s="43" t="s">
        <v>74</v>
      </c>
      <c r="AF53" s="112" t="s">
        <v>74</v>
      </c>
      <c r="AG53" s="112" t="s">
        <v>74</v>
      </c>
      <c r="AH53" s="112" t="s">
        <v>74</v>
      </c>
      <c r="AI53" s="112" t="s">
        <v>74</v>
      </c>
      <c r="AJ53" s="112" t="s">
        <v>74</v>
      </c>
      <c r="AK53" s="112" t="s">
        <v>74</v>
      </c>
      <c r="AL53" s="112" t="s">
        <v>74</v>
      </c>
      <c r="AM53" s="112" t="s">
        <v>74</v>
      </c>
      <c r="AN53" s="112" t="s">
        <v>74</v>
      </c>
      <c r="AO53" s="112" t="s">
        <v>74</v>
      </c>
      <c r="AP53" s="112" t="s">
        <v>74</v>
      </c>
      <c r="AQ53" s="112" t="s">
        <v>74</v>
      </c>
      <c r="AR53" s="112" t="s">
        <v>74</v>
      </c>
      <c r="AS53" s="112" t="s">
        <v>74</v>
      </c>
      <c r="AT53" s="112" t="s">
        <v>74</v>
      </c>
      <c r="AU53" s="112" t="s">
        <v>74</v>
      </c>
      <c r="AV53" s="112" t="s">
        <v>74</v>
      </c>
      <c r="AW53" s="112" t="s">
        <v>74</v>
      </c>
      <c r="AX53" s="112" t="s">
        <v>74</v>
      </c>
      <c r="AY53" s="112" t="s">
        <v>74</v>
      </c>
      <c r="AZ53" s="112" t="s">
        <v>74</v>
      </c>
      <c r="BA53" s="112" t="s">
        <v>74</v>
      </c>
      <c r="BB53" s="112" t="s">
        <v>74</v>
      </c>
      <c r="BC53" s="112" t="s">
        <v>74</v>
      </c>
      <c r="BD53" s="112" t="s">
        <v>74</v>
      </c>
      <c r="BE53" s="112" t="s">
        <v>74</v>
      </c>
      <c r="BF53" s="112" t="s">
        <v>74</v>
      </c>
      <c r="BG53" s="112" t="s">
        <v>74</v>
      </c>
      <c r="BH53" s="113" t="s">
        <v>74</v>
      </c>
      <c r="BI53" s="114"/>
      <c r="BJ53" s="18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</row>
    <row r="54" spans="1:84" x14ac:dyDescent="0.25">
      <c r="A54" s="1" t="s">
        <v>69</v>
      </c>
      <c r="B54">
        <v>5</v>
      </c>
      <c r="C54" s="46" t="s">
        <v>182</v>
      </c>
      <c r="D54" t="s">
        <v>121</v>
      </c>
      <c r="E54" t="s">
        <v>189</v>
      </c>
      <c r="F54" s="66" t="s">
        <v>190</v>
      </c>
      <c r="G54">
        <v>1</v>
      </c>
      <c r="H54">
        <v>20</v>
      </c>
      <c r="I54" s="57" t="s">
        <v>74</v>
      </c>
      <c r="J54" s="112" t="s">
        <v>74</v>
      </c>
      <c r="K54" s="112" t="s">
        <v>74</v>
      </c>
      <c r="L54" s="112" t="s">
        <v>74</v>
      </c>
      <c r="M54" s="112" t="s">
        <v>74</v>
      </c>
      <c r="N54" s="112" t="s">
        <v>74</v>
      </c>
      <c r="O54" s="112" t="s">
        <v>74</v>
      </c>
      <c r="P54" s="112" t="s">
        <v>74</v>
      </c>
      <c r="Q54" s="112" t="s">
        <v>74</v>
      </c>
      <c r="R54" s="112" t="s">
        <v>74</v>
      </c>
      <c r="S54" s="112" t="s">
        <v>74</v>
      </c>
      <c r="T54" s="112" t="s">
        <v>74</v>
      </c>
      <c r="U54" s="112" t="s">
        <v>74</v>
      </c>
      <c r="V54" s="112" t="s">
        <v>74</v>
      </c>
      <c r="W54" s="112" t="s">
        <v>74</v>
      </c>
      <c r="X54" s="112" t="s">
        <v>74</v>
      </c>
      <c r="Y54" s="112" t="s">
        <v>74</v>
      </c>
      <c r="Z54" s="112" t="s">
        <v>74</v>
      </c>
      <c r="AA54" s="112" t="s">
        <v>74</v>
      </c>
      <c r="AB54" s="112" t="s">
        <v>74</v>
      </c>
      <c r="AC54" s="112" t="s">
        <v>74</v>
      </c>
      <c r="AD54" s="112" t="s">
        <v>74</v>
      </c>
      <c r="AE54" s="43" t="s">
        <v>74</v>
      </c>
      <c r="AF54" s="112" t="s">
        <v>74</v>
      </c>
      <c r="AG54" s="112" t="s">
        <v>74</v>
      </c>
      <c r="AH54" s="112" t="s">
        <v>74</v>
      </c>
      <c r="AI54" s="112" t="s">
        <v>74</v>
      </c>
      <c r="AJ54" s="112" t="s">
        <v>74</v>
      </c>
      <c r="AK54" s="112" t="s">
        <v>74</v>
      </c>
      <c r="AL54" s="112" t="s">
        <v>74</v>
      </c>
      <c r="AM54" s="112" t="s">
        <v>74</v>
      </c>
      <c r="AN54" s="112" t="s">
        <v>74</v>
      </c>
      <c r="AO54" s="112" t="s">
        <v>74</v>
      </c>
      <c r="AP54" s="112" t="s">
        <v>74</v>
      </c>
      <c r="AQ54" s="112" t="s">
        <v>74</v>
      </c>
      <c r="AR54" s="112" t="s">
        <v>74</v>
      </c>
      <c r="AS54" s="112" t="s">
        <v>74</v>
      </c>
      <c r="AT54" s="112" t="s">
        <v>74</v>
      </c>
      <c r="AU54" s="112" t="s">
        <v>74</v>
      </c>
      <c r="AV54" s="112" t="s">
        <v>74</v>
      </c>
      <c r="AW54" s="112" t="s">
        <v>74</v>
      </c>
      <c r="AX54" s="112" t="s">
        <v>74</v>
      </c>
      <c r="AY54" s="112" t="s">
        <v>74</v>
      </c>
      <c r="AZ54" s="112" t="s">
        <v>74</v>
      </c>
      <c r="BA54" s="112" t="s">
        <v>74</v>
      </c>
      <c r="BB54" s="112" t="s">
        <v>74</v>
      </c>
      <c r="BC54" s="112" t="s">
        <v>74</v>
      </c>
      <c r="BD54" s="112" t="s">
        <v>74</v>
      </c>
      <c r="BE54" s="112" t="s">
        <v>74</v>
      </c>
      <c r="BF54" s="112" t="s">
        <v>74</v>
      </c>
      <c r="BG54" s="112" t="s">
        <v>74</v>
      </c>
      <c r="BH54" s="113" t="s">
        <v>74</v>
      </c>
      <c r="BI54" s="114"/>
      <c r="BJ54" s="18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</row>
    <row r="55" spans="1:84" x14ac:dyDescent="0.25">
      <c r="A55" s="1" t="s">
        <v>77</v>
      </c>
      <c r="B55">
        <v>2</v>
      </c>
      <c r="C55" s="46" t="s">
        <v>182</v>
      </c>
      <c r="D55" t="s">
        <v>71</v>
      </c>
      <c r="E55" t="s">
        <v>191</v>
      </c>
      <c r="F55" s="66" t="s">
        <v>192</v>
      </c>
      <c r="G55">
        <v>2</v>
      </c>
      <c r="H55">
        <v>20</v>
      </c>
      <c r="I55" s="59"/>
      <c r="J55" s="112" t="s">
        <v>74</v>
      </c>
      <c r="K55" s="112"/>
      <c r="L55" s="112" t="s">
        <v>74</v>
      </c>
      <c r="M55" s="117"/>
      <c r="N55" s="112" t="s">
        <v>74</v>
      </c>
      <c r="O55" s="112"/>
      <c r="P55" s="112" t="s">
        <v>74</v>
      </c>
      <c r="Q55" s="117"/>
      <c r="R55" s="112" t="s">
        <v>74</v>
      </c>
      <c r="S55" s="112"/>
      <c r="T55" s="112" t="s">
        <v>74</v>
      </c>
      <c r="U55" s="117"/>
      <c r="V55" s="112" t="s">
        <v>74</v>
      </c>
      <c r="W55" s="112"/>
      <c r="X55" s="112" t="s">
        <v>74</v>
      </c>
      <c r="Y55" s="117"/>
      <c r="Z55" s="112" t="s">
        <v>74</v>
      </c>
      <c r="AA55" s="112"/>
      <c r="AB55" s="112" t="s">
        <v>74</v>
      </c>
      <c r="AC55" s="117"/>
      <c r="AD55" s="112" t="s">
        <v>74</v>
      </c>
      <c r="AE55" s="43"/>
      <c r="AF55" s="112" t="s">
        <v>74</v>
      </c>
      <c r="AG55" s="117"/>
      <c r="AH55" s="112" t="s">
        <v>74</v>
      </c>
      <c r="AI55" s="112"/>
      <c r="AJ55" s="112" t="s">
        <v>74</v>
      </c>
      <c r="AK55" s="117"/>
      <c r="AL55" s="112" t="s">
        <v>74</v>
      </c>
      <c r="AM55" s="112"/>
      <c r="AN55" s="112" t="s">
        <v>74</v>
      </c>
      <c r="AO55" s="117"/>
      <c r="AP55" s="112" t="s">
        <v>74</v>
      </c>
      <c r="AQ55" s="112"/>
      <c r="AR55" s="112" t="s">
        <v>74</v>
      </c>
      <c r="AS55" s="117"/>
      <c r="AT55" s="112" t="s">
        <v>74</v>
      </c>
      <c r="AU55" s="112"/>
      <c r="AV55" s="112" t="s">
        <v>74</v>
      </c>
      <c r="AW55" s="117"/>
      <c r="AX55" s="112" t="s">
        <v>74</v>
      </c>
      <c r="AY55" s="112"/>
      <c r="AZ55" s="112" t="s">
        <v>74</v>
      </c>
      <c r="BA55" s="117"/>
      <c r="BB55" s="112" t="s">
        <v>74</v>
      </c>
      <c r="BC55" s="112"/>
      <c r="BD55" s="112" t="s">
        <v>74</v>
      </c>
      <c r="BE55" s="117"/>
      <c r="BF55" s="112" t="s">
        <v>74</v>
      </c>
      <c r="BG55" s="112"/>
      <c r="BH55" s="113" t="s">
        <v>74</v>
      </c>
      <c r="BI55" s="114"/>
      <c r="BJ55" s="18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</row>
    <row r="56" spans="1:84" x14ac:dyDescent="0.25">
      <c r="A56" t="s">
        <v>77</v>
      </c>
      <c r="B56">
        <v>5</v>
      </c>
      <c r="C56" t="s">
        <v>193</v>
      </c>
      <c r="D56" t="s">
        <v>92</v>
      </c>
      <c r="E56" t="s">
        <v>194</v>
      </c>
      <c r="F56" s="13" t="s">
        <v>195</v>
      </c>
      <c r="G56">
        <v>1</v>
      </c>
      <c r="H56">
        <v>10</v>
      </c>
      <c r="I56" s="57" t="s">
        <v>74</v>
      </c>
      <c r="J56" s="112" t="s">
        <v>74</v>
      </c>
      <c r="K56" s="112" t="s">
        <v>74</v>
      </c>
      <c r="L56" s="112" t="s">
        <v>74</v>
      </c>
      <c r="M56" s="112" t="s">
        <v>74</v>
      </c>
      <c r="N56" s="112" t="s">
        <v>74</v>
      </c>
      <c r="O56" s="112" t="s">
        <v>74</v>
      </c>
      <c r="P56" s="112" t="s">
        <v>74</v>
      </c>
      <c r="Q56" s="112" t="s">
        <v>74</v>
      </c>
      <c r="R56" s="112" t="s">
        <v>74</v>
      </c>
      <c r="S56" s="112" t="s">
        <v>74</v>
      </c>
      <c r="T56" s="112" t="s">
        <v>74</v>
      </c>
      <c r="U56" s="112" t="s">
        <v>74</v>
      </c>
      <c r="V56" s="112" t="s">
        <v>74</v>
      </c>
      <c r="W56" s="112" t="s">
        <v>74</v>
      </c>
      <c r="X56" s="112" t="s">
        <v>74</v>
      </c>
      <c r="Y56" s="112" t="s">
        <v>74</v>
      </c>
      <c r="Z56" s="112" t="s">
        <v>74</v>
      </c>
      <c r="AA56" s="112" t="s">
        <v>74</v>
      </c>
      <c r="AB56" s="112" t="s">
        <v>74</v>
      </c>
      <c r="AC56" s="112" t="s">
        <v>74</v>
      </c>
      <c r="AD56" s="112" t="s">
        <v>74</v>
      </c>
      <c r="AE56" s="43" t="s">
        <v>74</v>
      </c>
      <c r="AF56" s="112" t="s">
        <v>74</v>
      </c>
      <c r="AG56" s="112" t="s">
        <v>74</v>
      </c>
      <c r="AH56" s="112" t="s">
        <v>74</v>
      </c>
      <c r="AI56" s="112" t="s">
        <v>74</v>
      </c>
      <c r="AJ56" s="112" t="s">
        <v>74</v>
      </c>
      <c r="AK56" s="112" t="s">
        <v>74</v>
      </c>
      <c r="AL56" s="112" t="s">
        <v>74</v>
      </c>
      <c r="AM56" s="112" t="s">
        <v>74</v>
      </c>
      <c r="AN56" s="112" t="s">
        <v>74</v>
      </c>
      <c r="AO56" s="112" t="s">
        <v>74</v>
      </c>
      <c r="AP56" s="112" t="s">
        <v>74</v>
      </c>
      <c r="AQ56" s="112" t="s">
        <v>74</v>
      </c>
      <c r="AR56" s="112" t="s">
        <v>74</v>
      </c>
      <c r="AS56" s="112" t="s">
        <v>74</v>
      </c>
      <c r="AT56" s="112" t="s">
        <v>74</v>
      </c>
      <c r="AU56" s="112" t="s">
        <v>74</v>
      </c>
      <c r="AV56" s="112" t="s">
        <v>74</v>
      </c>
      <c r="AW56" s="112" t="s">
        <v>74</v>
      </c>
      <c r="AX56" s="112" t="s">
        <v>74</v>
      </c>
      <c r="AY56" s="112" t="s">
        <v>74</v>
      </c>
      <c r="AZ56" s="112" t="s">
        <v>74</v>
      </c>
      <c r="BA56" s="112" t="s">
        <v>74</v>
      </c>
      <c r="BB56" s="112" t="s">
        <v>74</v>
      </c>
      <c r="BC56" s="112" t="s">
        <v>74</v>
      </c>
      <c r="BD56" s="112" t="s">
        <v>74</v>
      </c>
      <c r="BE56" s="112" t="s">
        <v>74</v>
      </c>
      <c r="BF56" s="112" t="s">
        <v>74</v>
      </c>
      <c r="BG56" s="112" t="s">
        <v>74</v>
      </c>
      <c r="BH56" s="113" t="s">
        <v>74</v>
      </c>
      <c r="BI56" s="114"/>
      <c r="BJ56" s="18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</row>
    <row r="57" spans="1:84" x14ac:dyDescent="0.25">
      <c r="A57" t="s">
        <v>77</v>
      </c>
      <c r="B57">
        <v>3</v>
      </c>
      <c r="C57" t="s">
        <v>193</v>
      </c>
      <c r="D57" t="s">
        <v>71</v>
      </c>
      <c r="E57" t="s">
        <v>196</v>
      </c>
      <c r="F57" s="13" t="s">
        <v>197</v>
      </c>
      <c r="G57">
        <v>1</v>
      </c>
      <c r="H57">
        <v>40</v>
      </c>
      <c r="I57" s="57" t="s">
        <v>74</v>
      </c>
      <c r="J57" s="112" t="s">
        <v>74</v>
      </c>
      <c r="K57" s="112" t="s">
        <v>74</v>
      </c>
      <c r="L57" s="112" t="s">
        <v>74</v>
      </c>
      <c r="M57" s="112" t="s">
        <v>74</v>
      </c>
      <c r="N57" s="112" t="s">
        <v>74</v>
      </c>
      <c r="O57" s="112" t="s">
        <v>74</v>
      </c>
      <c r="P57" s="112" t="s">
        <v>74</v>
      </c>
      <c r="Q57" s="112" t="s">
        <v>74</v>
      </c>
      <c r="R57" s="112" t="s">
        <v>74</v>
      </c>
      <c r="S57" s="112" t="s">
        <v>74</v>
      </c>
      <c r="T57" s="112" t="s">
        <v>74</v>
      </c>
      <c r="U57" s="112" t="s">
        <v>74</v>
      </c>
      <c r="V57" s="112" t="s">
        <v>74</v>
      </c>
      <c r="W57" s="112" t="s">
        <v>74</v>
      </c>
      <c r="X57" s="112" t="s">
        <v>74</v>
      </c>
      <c r="Y57" s="112" t="s">
        <v>74</v>
      </c>
      <c r="Z57" s="112" t="s">
        <v>74</v>
      </c>
      <c r="AA57" s="112" t="s">
        <v>74</v>
      </c>
      <c r="AB57" s="112" t="s">
        <v>74</v>
      </c>
      <c r="AC57" s="112" t="s">
        <v>74</v>
      </c>
      <c r="AD57" s="112" t="s">
        <v>74</v>
      </c>
      <c r="AE57" s="43" t="s">
        <v>74</v>
      </c>
      <c r="AF57" s="112" t="s">
        <v>74</v>
      </c>
      <c r="AG57" s="112" t="s">
        <v>74</v>
      </c>
      <c r="AH57" s="112" t="s">
        <v>74</v>
      </c>
      <c r="AI57" s="112" t="s">
        <v>74</v>
      </c>
      <c r="AJ57" s="112" t="s">
        <v>74</v>
      </c>
      <c r="AK57" s="112" t="s">
        <v>74</v>
      </c>
      <c r="AL57" s="112" t="s">
        <v>74</v>
      </c>
      <c r="AM57" s="112" t="s">
        <v>74</v>
      </c>
      <c r="AN57" s="112" t="s">
        <v>74</v>
      </c>
      <c r="AO57" s="112" t="s">
        <v>74</v>
      </c>
      <c r="AP57" s="112" t="s">
        <v>74</v>
      </c>
      <c r="AQ57" s="112" t="s">
        <v>74</v>
      </c>
      <c r="AR57" s="112" t="s">
        <v>74</v>
      </c>
      <c r="AS57" s="112" t="s">
        <v>74</v>
      </c>
      <c r="AT57" s="112" t="s">
        <v>74</v>
      </c>
      <c r="AU57" s="112" t="s">
        <v>74</v>
      </c>
      <c r="AV57" s="112" t="s">
        <v>74</v>
      </c>
      <c r="AW57" s="112" t="s">
        <v>74</v>
      </c>
      <c r="AX57" s="112" t="s">
        <v>74</v>
      </c>
      <c r="AY57" s="112" t="s">
        <v>74</v>
      </c>
      <c r="AZ57" s="112" t="s">
        <v>74</v>
      </c>
      <c r="BA57" s="112" t="s">
        <v>74</v>
      </c>
      <c r="BB57" s="112" t="s">
        <v>74</v>
      </c>
      <c r="BC57" s="112" t="s">
        <v>74</v>
      </c>
      <c r="BD57" s="112" t="s">
        <v>74</v>
      </c>
      <c r="BE57" s="112" t="s">
        <v>74</v>
      </c>
      <c r="BF57" s="112" t="s">
        <v>74</v>
      </c>
      <c r="BG57" s="112" t="s">
        <v>74</v>
      </c>
      <c r="BH57" s="113" t="s">
        <v>74</v>
      </c>
      <c r="BI57" s="114"/>
      <c r="BJ57" s="18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</row>
    <row r="58" spans="1:84" x14ac:dyDescent="0.25">
      <c r="A58" t="s">
        <v>77</v>
      </c>
      <c r="B58">
        <v>3</v>
      </c>
      <c r="C58" t="s">
        <v>193</v>
      </c>
      <c r="D58" t="s">
        <v>80</v>
      </c>
      <c r="E58" t="s">
        <v>198</v>
      </c>
      <c r="F58" s="13" t="s">
        <v>199</v>
      </c>
      <c r="G58">
        <v>2</v>
      </c>
      <c r="H58">
        <v>2</v>
      </c>
      <c r="I58" s="57" t="s">
        <v>74</v>
      </c>
      <c r="J58" s="112"/>
      <c r="K58" s="112" t="s">
        <v>74</v>
      </c>
      <c r="L58" s="112"/>
      <c r="M58" s="112" t="s">
        <v>74</v>
      </c>
      <c r="N58" s="112"/>
      <c r="O58" s="112" t="s">
        <v>74</v>
      </c>
      <c r="P58" s="112"/>
      <c r="Q58" s="112" t="s">
        <v>74</v>
      </c>
      <c r="R58" s="112"/>
      <c r="S58" s="112" t="s">
        <v>74</v>
      </c>
      <c r="T58" s="112"/>
      <c r="U58" s="112" t="s">
        <v>74</v>
      </c>
      <c r="V58" s="112"/>
      <c r="W58" s="112" t="s">
        <v>74</v>
      </c>
      <c r="X58" s="112"/>
      <c r="Y58" s="112" t="s">
        <v>74</v>
      </c>
      <c r="Z58" s="112"/>
      <c r="AA58" s="112" t="s">
        <v>74</v>
      </c>
      <c r="AB58" s="112"/>
      <c r="AC58" s="112" t="s">
        <v>74</v>
      </c>
      <c r="AD58" s="112"/>
      <c r="AE58" s="43" t="s">
        <v>74</v>
      </c>
      <c r="AF58" s="112"/>
      <c r="AG58" s="112" t="s">
        <v>74</v>
      </c>
      <c r="AH58" s="112"/>
      <c r="AI58" s="112" t="s">
        <v>74</v>
      </c>
      <c r="AJ58" s="112"/>
      <c r="AK58" s="112" t="s">
        <v>74</v>
      </c>
      <c r="AL58" s="112"/>
      <c r="AM58" s="112" t="s">
        <v>74</v>
      </c>
      <c r="AN58" s="112"/>
      <c r="AO58" s="112" t="s">
        <v>74</v>
      </c>
      <c r="AP58" s="112"/>
      <c r="AQ58" s="112" t="s">
        <v>74</v>
      </c>
      <c r="AR58" s="112"/>
      <c r="AS58" s="112" t="s">
        <v>74</v>
      </c>
      <c r="AT58" s="112"/>
      <c r="AU58" s="112" t="s">
        <v>74</v>
      </c>
      <c r="AV58" s="112"/>
      <c r="AW58" s="112" t="s">
        <v>74</v>
      </c>
      <c r="AX58" s="112"/>
      <c r="AY58" s="112" t="s">
        <v>74</v>
      </c>
      <c r="AZ58" s="112"/>
      <c r="BA58" s="112" t="s">
        <v>74</v>
      </c>
      <c r="BB58" s="112"/>
      <c r="BC58" s="112" t="s">
        <v>74</v>
      </c>
      <c r="BD58" s="112"/>
      <c r="BE58" s="112" t="s">
        <v>74</v>
      </c>
      <c r="BF58" s="112"/>
      <c r="BG58" s="112" t="s">
        <v>74</v>
      </c>
      <c r="BH58" s="113"/>
      <c r="BI58" s="114"/>
      <c r="BJ58" s="18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</row>
    <row r="59" spans="1:84" x14ac:dyDescent="0.25">
      <c r="A59" t="s">
        <v>77</v>
      </c>
      <c r="B59">
        <v>3</v>
      </c>
      <c r="C59" t="s">
        <v>193</v>
      </c>
      <c r="D59" t="s">
        <v>80</v>
      </c>
      <c r="E59" t="s">
        <v>200</v>
      </c>
      <c r="F59" s="13" t="s">
        <v>201</v>
      </c>
      <c r="G59">
        <v>8</v>
      </c>
      <c r="H59">
        <v>1</v>
      </c>
      <c r="I59" s="57" t="s">
        <v>74</v>
      </c>
      <c r="J59" s="112"/>
      <c r="K59" s="112"/>
      <c r="L59" s="112"/>
      <c r="M59" s="112"/>
      <c r="N59" s="112"/>
      <c r="O59" s="112"/>
      <c r="P59" s="112"/>
      <c r="Q59" s="112" t="s">
        <v>74</v>
      </c>
      <c r="R59" s="112"/>
      <c r="S59" s="112"/>
      <c r="T59" s="112"/>
      <c r="U59" s="112"/>
      <c r="V59" s="112"/>
      <c r="W59" s="112"/>
      <c r="X59" s="112"/>
      <c r="Y59" s="112" t="s">
        <v>74</v>
      </c>
      <c r="Z59" s="112"/>
      <c r="AA59" s="112"/>
      <c r="AB59" s="112"/>
      <c r="AC59" s="112"/>
      <c r="AD59" s="112"/>
      <c r="AE59" s="43"/>
      <c r="AF59" s="112"/>
      <c r="AG59" s="112" t="s">
        <v>74</v>
      </c>
      <c r="AH59" s="112"/>
      <c r="AI59" s="112"/>
      <c r="AJ59" s="112"/>
      <c r="AK59" s="112"/>
      <c r="AL59" s="112"/>
      <c r="AM59" s="112"/>
      <c r="AN59" s="112"/>
      <c r="AO59" s="112" t="s">
        <v>74</v>
      </c>
      <c r="AP59" s="112"/>
      <c r="AQ59" s="112"/>
      <c r="AR59" s="112"/>
      <c r="AS59" s="112"/>
      <c r="AT59" s="112"/>
      <c r="AU59" s="112"/>
      <c r="AV59" s="112"/>
      <c r="AW59" s="112" t="s">
        <v>74</v>
      </c>
      <c r="AX59" s="112"/>
      <c r="AY59" s="112"/>
      <c r="AZ59" s="112"/>
      <c r="BA59" s="112"/>
      <c r="BB59" s="112"/>
      <c r="BC59" s="112"/>
      <c r="BD59" s="112"/>
      <c r="BE59" s="112" t="s">
        <v>74</v>
      </c>
      <c r="BF59" s="112"/>
      <c r="BG59" s="112"/>
      <c r="BH59" s="113"/>
      <c r="BI59" s="114"/>
      <c r="BJ59" s="18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</row>
    <row r="60" spans="1:84" x14ac:dyDescent="0.25">
      <c r="A60" t="s">
        <v>69</v>
      </c>
      <c r="B60">
        <v>4</v>
      </c>
      <c r="C60" s="46" t="s">
        <v>193</v>
      </c>
      <c r="D60" t="s">
        <v>92</v>
      </c>
      <c r="E60" t="s">
        <v>202</v>
      </c>
      <c r="F60" s="66" t="s">
        <v>203</v>
      </c>
      <c r="G60">
        <v>1</v>
      </c>
      <c r="H60">
        <v>15</v>
      </c>
      <c r="I60" s="57" t="s">
        <v>74</v>
      </c>
      <c r="J60" s="112" t="s">
        <v>74</v>
      </c>
      <c r="K60" s="112" t="s">
        <v>74</v>
      </c>
      <c r="L60" s="112" t="s">
        <v>74</v>
      </c>
      <c r="M60" s="112" t="s">
        <v>74</v>
      </c>
      <c r="N60" s="112" t="s">
        <v>74</v>
      </c>
      <c r="O60" s="112" t="s">
        <v>74</v>
      </c>
      <c r="P60" s="112" t="s">
        <v>74</v>
      </c>
      <c r="Q60" s="112" t="s">
        <v>74</v>
      </c>
      <c r="R60" s="112" t="s">
        <v>74</v>
      </c>
      <c r="S60" s="112" t="s">
        <v>74</v>
      </c>
      <c r="T60" s="112" t="s">
        <v>74</v>
      </c>
      <c r="U60" s="112" t="s">
        <v>74</v>
      </c>
      <c r="V60" s="112" t="s">
        <v>74</v>
      </c>
      <c r="W60" s="112" t="s">
        <v>74</v>
      </c>
      <c r="X60" s="112" t="s">
        <v>74</v>
      </c>
      <c r="Y60" s="112" t="s">
        <v>74</v>
      </c>
      <c r="Z60" s="112" t="s">
        <v>74</v>
      </c>
      <c r="AA60" s="112" t="s">
        <v>74</v>
      </c>
      <c r="AB60" s="112" t="s">
        <v>74</v>
      </c>
      <c r="AC60" s="112" t="s">
        <v>74</v>
      </c>
      <c r="AD60" s="112" t="s">
        <v>74</v>
      </c>
      <c r="AE60" s="43" t="s">
        <v>74</v>
      </c>
      <c r="AF60" s="112" t="s">
        <v>74</v>
      </c>
      <c r="AG60" s="112" t="s">
        <v>74</v>
      </c>
      <c r="AH60" s="112" t="s">
        <v>74</v>
      </c>
      <c r="AI60" s="112" t="s">
        <v>74</v>
      </c>
      <c r="AJ60" s="112" t="s">
        <v>74</v>
      </c>
      <c r="AK60" s="112" t="s">
        <v>74</v>
      </c>
      <c r="AL60" s="112" t="s">
        <v>74</v>
      </c>
      <c r="AM60" s="112" t="s">
        <v>74</v>
      </c>
      <c r="AN60" s="112" t="s">
        <v>74</v>
      </c>
      <c r="AO60" s="112" t="s">
        <v>74</v>
      </c>
      <c r="AP60" s="112" t="s">
        <v>74</v>
      </c>
      <c r="AQ60" s="112" t="s">
        <v>74</v>
      </c>
      <c r="AR60" s="112" t="s">
        <v>74</v>
      </c>
      <c r="AS60" s="112" t="s">
        <v>74</v>
      </c>
      <c r="AT60" s="112" t="s">
        <v>74</v>
      </c>
      <c r="AU60" s="112" t="s">
        <v>74</v>
      </c>
      <c r="AV60" s="112" t="s">
        <v>74</v>
      </c>
      <c r="AW60" s="112" t="s">
        <v>74</v>
      </c>
      <c r="AX60" s="112" t="s">
        <v>74</v>
      </c>
      <c r="AY60" s="112" t="s">
        <v>74</v>
      </c>
      <c r="AZ60" s="112" t="s">
        <v>74</v>
      </c>
      <c r="BA60" s="112" t="s">
        <v>74</v>
      </c>
      <c r="BB60" s="112" t="s">
        <v>74</v>
      </c>
      <c r="BC60" s="112" t="s">
        <v>74</v>
      </c>
      <c r="BD60" s="112" t="s">
        <v>74</v>
      </c>
      <c r="BE60" s="112" t="s">
        <v>74</v>
      </c>
      <c r="BF60" s="112" t="s">
        <v>74</v>
      </c>
      <c r="BG60" s="112" t="s">
        <v>74</v>
      </c>
      <c r="BH60" s="113" t="s">
        <v>74</v>
      </c>
      <c r="BI60" s="114"/>
      <c r="BJ60" s="18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</row>
    <row r="61" spans="1:84" x14ac:dyDescent="0.25">
      <c r="A61" t="s">
        <v>69</v>
      </c>
      <c r="B61">
        <v>4</v>
      </c>
      <c r="C61" s="46" t="s">
        <v>193</v>
      </c>
      <c r="D61" t="s">
        <v>92</v>
      </c>
      <c r="E61" t="s">
        <v>204</v>
      </c>
      <c r="F61" s="66" t="s">
        <v>205</v>
      </c>
      <c r="G61">
        <v>1</v>
      </c>
      <c r="H61">
        <v>15</v>
      </c>
      <c r="I61" s="57" t="s">
        <v>74</v>
      </c>
      <c r="J61" s="112" t="s">
        <v>74</v>
      </c>
      <c r="K61" s="112" t="s">
        <v>74</v>
      </c>
      <c r="L61" s="112" t="s">
        <v>74</v>
      </c>
      <c r="M61" s="112" t="s">
        <v>74</v>
      </c>
      <c r="N61" s="112" t="s">
        <v>74</v>
      </c>
      <c r="O61" s="112" t="s">
        <v>74</v>
      </c>
      <c r="P61" s="112" t="s">
        <v>74</v>
      </c>
      <c r="Q61" s="112" t="s">
        <v>74</v>
      </c>
      <c r="R61" s="112" t="s">
        <v>74</v>
      </c>
      <c r="S61" s="112" t="s">
        <v>74</v>
      </c>
      <c r="T61" s="112" t="s">
        <v>74</v>
      </c>
      <c r="U61" s="112" t="s">
        <v>74</v>
      </c>
      <c r="V61" s="112" t="s">
        <v>74</v>
      </c>
      <c r="W61" s="112" t="s">
        <v>74</v>
      </c>
      <c r="X61" s="112" t="s">
        <v>74</v>
      </c>
      <c r="Y61" s="112" t="s">
        <v>74</v>
      </c>
      <c r="Z61" s="112" t="s">
        <v>74</v>
      </c>
      <c r="AA61" s="112" t="s">
        <v>74</v>
      </c>
      <c r="AB61" s="112" t="s">
        <v>74</v>
      </c>
      <c r="AC61" s="112" t="s">
        <v>74</v>
      </c>
      <c r="AD61" s="112" t="s">
        <v>74</v>
      </c>
      <c r="AE61" s="43" t="s">
        <v>74</v>
      </c>
      <c r="AF61" s="112" t="s">
        <v>74</v>
      </c>
      <c r="AG61" s="112" t="s">
        <v>74</v>
      </c>
      <c r="AH61" s="112" t="s">
        <v>74</v>
      </c>
      <c r="AI61" s="112" t="s">
        <v>74</v>
      </c>
      <c r="AJ61" s="112" t="s">
        <v>74</v>
      </c>
      <c r="AK61" s="112" t="s">
        <v>74</v>
      </c>
      <c r="AL61" s="112" t="s">
        <v>74</v>
      </c>
      <c r="AM61" s="112" t="s">
        <v>74</v>
      </c>
      <c r="AN61" s="112" t="s">
        <v>74</v>
      </c>
      <c r="AO61" s="112" t="s">
        <v>74</v>
      </c>
      <c r="AP61" s="112" t="s">
        <v>74</v>
      </c>
      <c r="AQ61" s="112" t="s">
        <v>74</v>
      </c>
      <c r="AR61" s="112" t="s">
        <v>74</v>
      </c>
      <c r="AS61" s="112" t="s">
        <v>74</v>
      </c>
      <c r="AT61" s="112" t="s">
        <v>74</v>
      </c>
      <c r="AU61" s="112" t="s">
        <v>74</v>
      </c>
      <c r="AV61" s="112" t="s">
        <v>74</v>
      </c>
      <c r="AW61" s="112" t="s">
        <v>74</v>
      </c>
      <c r="AX61" s="112" t="s">
        <v>74</v>
      </c>
      <c r="AY61" s="112" t="s">
        <v>74</v>
      </c>
      <c r="AZ61" s="112" t="s">
        <v>74</v>
      </c>
      <c r="BA61" s="112" t="s">
        <v>74</v>
      </c>
      <c r="BB61" s="112" t="s">
        <v>74</v>
      </c>
      <c r="BC61" s="112" t="s">
        <v>74</v>
      </c>
      <c r="BD61" s="112" t="s">
        <v>74</v>
      </c>
      <c r="BE61" s="112" t="s">
        <v>74</v>
      </c>
      <c r="BF61" s="112" t="s">
        <v>74</v>
      </c>
      <c r="BG61" s="112" t="s">
        <v>74</v>
      </c>
      <c r="BH61" s="113" t="s">
        <v>74</v>
      </c>
      <c r="BI61" s="114"/>
      <c r="BJ61" s="18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</row>
    <row r="62" spans="1:84" x14ac:dyDescent="0.25">
      <c r="A62" t="s">
        <v>69</v>
      </c>
      <c r="B62">
        <v>4</v>
      </c>
      <c r="C62" s="46" t="s">
        <v>193</v>
      </c>
      <c r="D62" t="s">
        <v>92</v>
      </c>
      <c r="E62" t="s">
        <v>206</v>
      </c>
      <c r="F62" s="66" t="s">
        <v>159</v>
      </c>
      <c r="G62">
        <v>1</v>
      </c>
      <c r="H62">
        <v>15</v>
      </c>
      <c r="I62" s="57" t="s">
        <v>74</v>
      </c>
      <c r="J62" s="112" t="s">
        <v>74</v>
      </c>
      <c r="K62" s="112" t="s">
        <v>74</v>
      </c>
      <c r="L62" s="112" t="s">
        <v>74</v>
      </c>
      <c r="M62" s="112" t="s">
        <v>74</v>
      </c>
      <c r="N62" s="112" t="s">
        <v>74</v>
      </c>
      <c r="O62" s="112" t="s">
        <v>74</v>
      </c>
      <c r="P62" s="112" t="s">
        <v>74</v>
      </c>
      <c r="Q62" s="112" t="s">
        <v>74</v>
      </c>
      <c r="R62" s="112" t="s">
        <v>74</v>
      </c>
      <c r="S62" s="112" t="s">
        <v>74</v>
      </c>
      <c r="T62" s="112" t="s">
        <v>74</v>
      </c>
      <c r="U62" s="112" t="s">
        <v>74</v>
      </c>
      <c r="V62" s="112" t="s">
        <v>74</v>
      </c>
      <c r="W62" s="112" t="s">
        <v>74</v>
      </c>
      <c r="X62" s="112" t="s">
        <v>74</v>
      </c>
      <c r="Y62" s="112" t="s">
        <v>74</v>
      </c>
      <c r="Z62" s="112" t="s">
        <v>74</v>
      </c>
      <c r="AA62" s="112" t="s">
        <v>74</v>
      </c>
      <c r="AB62" s="112" t="s">
        <v>74</v>
      </c>
      <c r="AC62" s="112" t="s">
        <v>74</v>
      </c>
      <c r="AD62" s="112" t="s">
        <v>74</v>
      </c>
      <c r="AE62" s="43" t="s">
        <v>74</v>
      </c>
      <c r="AF62" s="112" t="s">
        <v>74</v>
      </c>
      <c r="AG62" s="112" t="s">
        <v>74</v>
      </c>
      <c r="AH62" s="112" t="s">
        <v>74</v>
      </c>
      <c r="AI62" s="112" t="s">
        <v>74</v>
      </c>
      <c r="AJ62" s="112" t="s">
        <v>74</v>
      </c>
      <c r="AK62" s="112" t="s">
        <v>74</v>
      </c>
      <c r="AL62" s="112" t="s">
        <v>74</v>
      </c>
      <c r="AM62" s="112" t="s">
        <v>74</v>
      </c>
      <c r="AN62" s="112" t="s">
        <v>74</v>
      </c>
      <c r="AO62" s="112" t="s">
        <v>74</v>
      </c>
      <c r="AP62" s="112" t="s">
        <v>74</v>
      </c>
      <c r="AQ62" s="112" t="s">
        <v>74</v>
      </c>
      <c r="AR62" s="112" t="s">
        <v>74</v>
      </c>
      <c r="AS62" s="112" t="s">
        <v>74</v>
      </c>
      <c r="AT62" s="112" t="s">
        <v>74</v>
      </c>
      <c r="AU62" s="112" t="s">
        <v>74</v>
      </c>
      <c r="AV62" s="112" t="s">
        <v>74</v>
      </c>
      <c r="AW62" s="112" t="s">
        <v>74</v>
      </c>
      <c r="AX62" s="112" t="s">
        <v>74</v>
      </c>
      <c r="AY62" s="112" t="s">
        <v>74</v>
      </c>
      <c r="AZ62" s="112" t="s">
        <v>74</v>
      </c>
      <c r="BA62" s="112" t="s">
        <v>74</v>
      </c>
      <c r="BB62" s="112" t="s">
        <v>74</v>
      </c>
      <c r="BC62" s="112" t="s">
        <v>74</v>
      </c>
      <c r="BD62" s="112" t="s">
        <v>74</v>
      </c>
      <c r="BE62" s="112" t="s">
        <v>74</v>
      </c>
      <c r="BF62" s="112" t="s">
        <v>74</v>
      </c>
      <c r="BG62" s="112" t="s">
        <v>74</v>
      </c>
      <c r="BH62" s="113" t="s">
        <v>74</v>
      </c>
      <c r="BI62" s="114"/>
      <c r="BJ62" s="18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</row>
    <row r="63" spans="1:84" x14ac:dyDescent="0.25">
      <c r="A63" t="s">
        <v>77</v>
      </c>
      <c r="B63">
        <v>2</v>
      </c>
      <c r="C63" s="46" t="s">
        <v>193</v>
      </c>
      <c r="D63" t="s">
        <v>80</v>
      </c>
      <c r="E63" t="s">
        <v>207</v>
      </c>
      <c r="F63" s="66" t="s">
        <v>208</v>
      </c>
      <c r="G63">
        <v>4</v>
      </c>
      <c r="H63">
        <v>5</v>
      </c>
      <c r="I63" s="59"/>
      <c r="J63" s="117"/>
      <c r="K63" s="117"/>
      <c r="L63" s="112" t="s">
        <v>74</v>
      </c>
      <c r="M63" s="117"/>
      <c r="N63" s="117"/>
      <c r="O63" s="117"/>
      <c r="P63" s="112" t="s">
        <v>74</v>
      </c>
      <c r="Q63" s="117"/>
      <c r="R63" s="117"/>
      <c r="S63" s="117"/>
      <c r="T63" s="112" t="s">
        <v>74</v>
      </c>
      <c r="U63" s="117"/>
      <c r="V63" s="117"/>
      <c r="W63" s="117"/>
      <c r="X63" s="112" t="s">
        <v>74</v>
      </c>
      <c r="Y63" s="117"/>
      <c r="Z63" s="117"/>
      <c r="AA63" s="117"/>
      <c r="AB63" s="112" t="s">
        <v>74</v>
      </c>
      <c r="AC63" s="117"/>
      <c r="AD63" s="117"/>
      <c r="AE63" s="45"/>
      <c r="AF63" s="112" t="s">
        <v>74</v>
      </c>
      <c r="AG63" s="117"/>
      <c r="AH63" s="117"/>
      <c r="AI63" s="117"/>
      <c r="AJ63" s="112" t="s">
        <v>74</v>
      </c>
      <c r="AK63" s="117"/>
      <c r="AL63" s="117"/>
      <c r="AM63" s="117"/>
      <c r="AN63" s="112" t="s">
        <v>74</v>
      </c>
      <c r="AO63" s="117"/>
      <c r="AP63" s="117"/>
      <c r="AQ63" s="117"/>
      <c r="AR63" s="112" t="s">
        <v>74</v>
      </c>
      <c r="AS63" s="117"/>
      <c r="AT63" s="117"/>
      <c r="AU63" s="117"/>
      <c r="AV63" s="112" t="s">
        <v>74</v>
      </c>
      <c r="AW63" s="117"/>
      <c r="AX63" s="117"/>
      <c r="AY63" s="117"/>
      <c r="AZ63" s="112" t="s">
        <v>74</v>
      </c>
      <c r="BA63" s="117"/>
      <c r="BB63" s="117"/>
      <c r="BC63" s="117"/>
      <c r="BD63" s="112" t="s">
        <v>74</v>
      </c>
      <c r="BE63" s="117"/>
      <c r="BF63" s="117"/>
      <c r="BG63" s="117"/>
      <c r="BH63" s="113" t="s">
        <v>74</v>
      </c>
      <c r="BI63" s="114"/>
      <c r="BJ63" s="18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</row>
    <row r="64" spans="1:84" x14ac:dyDescent="0.25">
      <c r="A64" t="s">
        <v>77</v>
      </c>
      <c r="B64">
        <v>2</v>
      </c>
      <c r="C64" s="46" t="s">
        <v>193</v>
      </c>
      <c r="D64" t="s">
        <v>80</v>
      </c>
      <c r="E64" t="s">
        <v>209</v>
      </c>
      <c r="F64" s="66" t="s">
        <v>210</v>
      </c>
      <c r="G64">
        <v>12</v>
      </c>
      <c r="H64">
        <v>20</v>
      </c>
      <c r="I64" s="57" t="s">
        <v>74</v>
      </c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 t="s">
        <v>74</v>
      </c>
      <c r="V64" s="112"/>
      <c r="W64" s="112"/>
      <c r="X64" s="112"/>
      <c r="Y64" s="112"/>
      <c r="Z64" s="112"/>
      <c r="AA64" s="112"/>
      <c r="AB64" s="112"/>
      <c r="AC64" s="112"/>
      <c r="AD64" s="112"/>
      <c r="AE64" s="43"/>
      <c r="AF64" s="112"/>
      <c r="AG64" s="112" t="s">
        <v>74</v>
      </c>
      <c r="AH64" s="112"/>
      <c r="AI64" s="112"/>
      <c r="AJ64" s="112"/>
      <c r="AK64" s="112"/>
      <c r="AL64" s="112"/>
      <c r="AM64" s="112"/>
      <c r="AN64" s="112"/>
      <c r="AO64" s="112"/>
      <c r="AP64" s="112"/>
      <c r="AQ64" s="112"/>
      <c r="AR64" s="112"/>
      <c r="AS64" s="112" t="s">
        <v>74</v>
      </c>
      <c r="AT64" s="112"/>
      <c r="AU64" s="112"/>
      <c r="AV64" s="112"/>
      <c r="AW64" s="112"/>
      <c r="AX64" s="112"/>
      <c r="AY64" s="112"/>
      <c r="AZ64" s="112"/>
      <c r="BA64" s="112"/>
      <c r="BB64" s="112"/>
      <c r="BC64" s="112"/>
      <c r="BD64" s="112"/>
      <c r="BE64" s="112" t="s">
        <v>74</v>
      </c>
      <c r="BF64" s="112"/>
      <c r="BG64" s="112"/>
      <c r="BH64" s="113"/>
      <c r="BI64" s="114"/>
      <c r="BJ64" s="18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</row>
    <row r="65" spans="1:84" x14ac:dyDescent="0.25">
      <c r="A65" t="s">
        <v>77</v>
      </c>
      <c r="B65">
        <v>1</v>
      </c>
      <c r="C65" s="46" t="s">
        <v>193</v>
      </c>
      <c r="D65" t="s">
        <v>71</v>
      </c>
      <c r="E65" t="s">
        <v>211</v>
      </c>
      <c r="F65" s="66" t="s">
        <v>212</v>
      </c>
      <c r="G65">
        <v>2</v>
      </c>
      <c r="H65">
        <v>35</v>
      </c>
      <c r="I65" s="59"/>
      <c r="J65" s="112" t="s">
        <v>74</v>
      </c>
      <c r="K65" s="112"/>
      <c r="L65" s="112" t="s">
        <v>74</v>
      </c>
      <c r="M65" s="117"/>
      <c r="N65" s="112" t="s">
        <v>74</v>
      </c>
      <c r="O65" s="112"/>
      <c r="P65" s="112" t="s">
        <v>74</v>
      </c>
      <c r="Q65" s="117"/>
      <c r="R65" s="112" t="s">
        <v>74</v>
      </c>
      <c r="S65" s="112"/>
      <c r="T65" s="112" t="s">
        <v>74</v>
      </c>
      <c r="U65" s="117"/>
      <c r="V65" s="112" t="s">
        <v>74</v>
      </c>
      <c r="W65" s="112"/>
      <c r="X65" s="112" t="s">
        <v>74</v>
      </c>
      <c r="Y65" s="117"/>
      <c r="Z65" s="112" t="s">
        <v>74</v>
      </c>
      <c r="AA65" s="112"/>
      <c r="AB65" s="112" t="s">
        <v>74</v>
      </c>
      <c r="AC65" s="117"/>
      <c r="AD65" s="112" t="s">
        <v>74</v>
      </c>
      <c r="AE65" s="43"/>
      <c r="AF65" s="112" t="s">
        <v>74</v>
      </c>
      <c r="AG65" s="117"/>
      <c r="AH65" s="112" t="s">
        <v>74</v>
      </c>
      <c r="AI65" s="112"/>
      <c r="AJ65" s="112" t="s">
        <v>74</v>
      </c>
      <c r="AK65" s="117"/>
      <c r="AL65" s="112" t="s">
        <v>74</v>
      </c>
      <c r="AM65" s="112"/>
      <c r="AN65" s="112" t="s">
        <v>74</v>
      </c>
      <c r="AO65" s="117"/>
      <c r="AP65" s="112" t="s">
        <v>74</v>
      </c>
      <c r="AQ65" s="112"/>
      <c r="AR65" s="112" t="s">
        <v>74</v>
      </c>
      <c r="AS65" s="117"/>
      <c r="AT65" s="112" t="s">
        <v>74</v>
      </c>
      <c r="AU65" s="112"/>
      <c r="AV65" s="112" t="s">
        <v>74</v>
      </c>
      <c r="AW65" s="117"/>
      <c r="AX65" s="112" t="s">
        <v>74</v>
      </c>
      <c r="AY65" s="112"/>
      <c r="AZ65" s="112" t="s">
        <v>74</v>
      </c>
      <c r="BA65" s="117"/>
      <c r="BB65" s="112" t="s">
        <v>74</v>
      </c>
      <c r="BC65" s="112"/>
      <c r="BD65" s="112" t="s">
        <v>74</v>
      </c>
      <c r="BE65" s="117"/>
      <c r="BF65" s="112" t="s">
        <v>74</v>
      </c>
      <c r="BG65" s="112"/>
      <c r="BH65" s="113" t="s">
        <v>74</v>
      </c>
      <c r="BI65" s="114"/>
      <c r="BJ65" s="18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</row>
    <row r="66" spans="1:84" x14ac:dyDescent="0.25">
      <c r="A66" t="s">
        <v>77</v>
      </c>
      <c r="B66">
        <v>3</v>
      </c>
      <c r="C66" s="46" t="s">
        <v>193</v>
      </c>
      <c r="D66" t="s">
        <v>92</v>
      </c>
      <c r="E66" t="s">
        <v>213</v>
      </c>
      <c r="F66" s="66" t="s">
        <v>214</v>
      </c>
      <c r="G66">
        <v>12</v>
      </c>
      <c r="H66">
        <v>10</v>
      </c>
      <c r="I66" s="59"/>
      <c r="J66" s="117"/>
      <c r="K66" s="117"/>
      <c r="L66" s="117"/>
      <c r="M66" s="117"/>
      <c r="N66" s="117"/>
      <c r="O66" s="117"/>
      <c r="P66" s="117"/>
      <c r="Q66" s="117"/>
      <c r="R66" s="117"/>
      <c r="S66" s="117"/>
      <c r="T66" s="117"/>
      <c r="U66" s="117"/>
      <c r="V66" s="117"/>
      <c r="W66" s="117"/>
      <c r="X66" s="117"/>
      <c r="Y66" s="117"/>
      <c r="Z66" s="117"/>
      <c r="AA66" s="117"/>
      <c r="AB66" s="117"/>
      <c r="AC66" s="117"/>
      <c r="AD66" s="117"/>
      <c r="AE66" s="45"/>
      <c r="AF66" s="117"/>
      <c r="AG66" s="117"/>
      <c r="AH66" s="117"/>
      <c r="AI66" s="117"/>
      <c r="AJ66" s="117"/>
      <c r="AK66" s="117"/>
      <c r="AL66" s="117"/>
      <c r="AM66" s="117"/>
      <c r="AN66" s="117"/>
      <c r="AO66" s="117"/>
      <c r="AP66" s="117"/>
      <c r="AQ66" s="117"/>
      <c r="AR66" s="117"/>
      <c r="AS66" s="117"/>
      <c r="AT66" s="117"/>
      <c r="AU66" s="117"/>
      <c r="AV66" s="117"/>
      <c r="AW66" s="117"/>
      <c r="AX66" s="117"/>
      <c r="AY66" s="117"/>
      <c r="AZ66" s="117"/>
      <c r="BA66" s="117"/>
      <c r="BB66" s="117"/>
      <c r="BC66" s="117"/>
      <c r="BD66" s="117"/>
      <c r="BE66" s="117"/>
      <c r="BF66" s="117"/>
      <c r="BG66" s="117"/>
      <c r="BH66" s="118"/>
      <c r="BI66" s="114"/>
      <c r="BJ66" s="18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</row>
    <row r="67" spans="1:84" x14ac:dyDescent="0.25">
      <c r="A67" t="s">
        <v>77</v>
      </c>
      <c r="B67">
        <v>1</v>
      </c>
      <c r="C67" s="46" t="s">
        <v>193</v>
      </c>
      <c r="D67" t="s">
        <v>71</v>
      </c>
      <c r="E67" t="s">
        <v>215</v>
      </c>
      <c r="F67" s="66" t="s">
        <v>216</v>
      </c>
      <c r="G67">
        <v>12</v>
      </c>
      <c r="H67">
        <v>15</v>
      </c>
      <c r="I67" s="59"/>
      <c r="J67" s="117"/>
      <c r="K67" s="117"/>
      <c r="L67" s="117"/>
      <c r="M67" s="117"/>
      <c r="N67" s="117"/>
      <c r="O67" s="117"/>
      <c r="P67" s="117"/>
      <c r="Q67" s="117"/>
      <c r="R67" s="117"/>
      <c r="S67" s="117"/>
      <c r="T67" s="117"/>
      <c r="U67" s="117"/>
      <c r="V67" s="117"/>
      <c r="W67" s="117"/>
      <c r="X67" s="117"/>
      <c r="Y67" s="117"/>
      <c r="Z67" s="117"/>
      <c r="AA67" s="117"/>
      <c r="AB67" s="117"/>
      <c r="AC67" s="117"/>
      <c r="AD67" s="117"/>
      <c r="AE67" s="45"/>
      <c r="AF67" s="117"/>
      <c r="AG67" s="117"/>
      <c r="AH67" s="117"/>
      <c r="AI67" s="117"/>
      <c r="AJ67" s="117"/>
      <c r="AK67" s="117"/>
      <c r="AL67" s="117"/>
      <c r="AM67" s="117"/>
      <c r="AN67" s="117"/>
      <c r="AO67" s="117"/>
      <c r="AP67" s="117"/>
      <c r="AQ67" s="117"/>
      <c r="AR67" s="117"/>
      <c r="AS67" s="117"/>
      <c r="AT67" s="117"/>
      <c r="AU67" s="117"/>
      <c r="AV67" s="117"/>
      <c r="AW67" s="117"/>
      <c r="AX67" s="117"/>
      <c r="AY67" s="117"/>
      <c r="AZ67" s="117"/>
      <c r="BA67" s="117"/>
      <c r="BB67" s="117"/>
      <c r="BC67" s="117"/>
      <c r="BD67" s="117"/>
      <c r="BE67" s="117"/>
      <c r="BF67" s="117"/>
      <c r="BG67" s="117"/>
      <c r="BH67" s="118"/>
      <c r="BI67" s="114"/>
      <c r="BJ67" s="18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</row>
    <row r="68" spans="1:84" x14ac:dyDescent="0.25">
      <c r="A68" t="s">
        <v>77</v>
      </c>
      <c r="B68">
        <v>3</v>
      </c>
      <c r="C68" t="s">
        <v>217</v>
      </c>
      <c r="D68" t="s">
        <v>71</v>
      </c>
      <c r="E68" t="s">
        <v>218</v>
      </c>
      <c r="F68" s="19" t="s">
        <v>219</v>
      </c>
      <c r="G68">
        <v>4</v>
      </c>
      <c r="H68">
        <v>5</v>
      </c>
      <c r="I68" s="57"/>
      <c r="J68" s="112"/>
      <c r="K68" s="112"/>
      <c r="L68" s="112" t="s">
        <v>74</v>
      </c>
      <c r="M68" s="112"/>
      <c r="N68" s="112"/>
      <c r="O68" s="112"/>
      <c r="P68" s="112" t="s">
        <v>74</v>
      </c>
      <c r="Q68" s="112"/>
      <c r="R68" s="112"/>
      <c r="S68" s="112"/>
      <c r="T68" s="112" t="s">
        <v>74</v>
      </c>
      <c r="U68" s="112"/>
      <c r="V68" s="112"/>
      <c r="W68" s="112"/>
      <c r="X68" s="112" t="s">
        <v>74</v>
      </c>
      <c r="Y68" s="112"/>
      <c r="Z68" s="112"/>
      <c r="AA68" s="112"/>
      <c r="AB68" s="112" t="s">
        <v>74</v>
      </c>
      <c r="AC68" s="112"/>
      <c r="AD68" s="112"/>
      <c r="AE68" s="43"/>
      <c r="AF68" s="112" t="s">
        <v>74</v>
      </c>
      <c r="AG68" s="112"/>
      <c r="AH68" s="112"/>
      <c r="AI68" s="112"/>
      <c r="AJ68" s="112" t="s">
        <v>74</v>
      </c>
      <c r="AK68" s="112"/>
      <c r="AL68" s="112"/>
      <c r="AM68" s="112"/>
      <c r="AN68" s="112" t="s">
        <v>74</v>
      </c>
      <c r="AO68" s="112"/>
      <c r="AP68" s="112"/>
      <c r="AQ68" s="112"/>
      <c r="AR68" s="112" t="s">
        <v>74</v>
      </c>
      <c r="AS68" s="112"/>
      <c r="AT68" s="112"/>
      <c r="AU68" s="112"/>
      <c r="AV68" s="112" t="s">
        <v>74</v>
      </c>
      <c r="AW68" s="112"/>
      <c r="AX68" s="112"/>
      <c r="AY68" s="112"/>
      <c r="AZ68" s="112" t="s">
        <v>74</v>
      </c>
      <c r="BA68" s="112"/>
      <c r="BB68" s="112"/>
      <c r="BC68" s="112"/>
      <c r="BD68" s="112" t="s">
        <v>74</v>
      </c>
      <c r="BE68" s="112"/>
      <c r="BF68" s="112"/>
      <c r="BG68" s="112"/>
      <c r="BH68" s="113" t="s">
        <v>74</v>
      </c>
      <c r="BI68" s="114"/>
      <c r="BJ68" s="18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</row>
    <row r="69" spans="1:84" x14ac:dyDescent="0.25">
      <c r="A69" t="s">
        <v>77</v>
      </c>
      <c r="B69">
        <v>5</v>
      </c>
      <c r="C69" t="s">
        <v>217</v>
      </c>
      <c r="D69" t="s">
        <v>71</v>
      </c>
      <c r="E69" t="s">
        <v>220</v>
      </c>
      <c r="F69" s="13" t="s">
        <v>221</v>
      </c>
      <c r="G69">
        <v>1</v>
      </c>
      <c r="H69">
        <v>15</v>
      </c>
      <c r="I69" s="57" t="s">
        <v>74</v>
      </c>
      <c r="J69" s="112" t="s">
        <v>74</v>
      </c>
      <c r="K69" s="112" t="s">
        <v>74</v>
      </c>
      <c r="L69" s="112" t="s">
        <v>74</v>
      </c>
      <c r="M69" s="112" t="s">
        <v>74</v>
      </c>
      <c r="N69" s="112" t="s">
        <v>74</v>
      </c>
      <c r="O69" s="112" t="s">
        <v>74</v>
      </c>
      <c r="P69" s="112" t="s">
        <v>74</v>
      </c>
      <c r="Q69" s="112" t="s">
        <v>74</v>
      </c>
      <c r="R69" s="112" t="s">
        <v>74</v>
      </c>
      <c r="S69" s="112" t="s">
        <v>74</v>
      </c>
      <c r="T69" s="112" t="s">
        <v>74</v>
      </c>
      <c r="U69" s="112" t="s">
        <v>74</v>
      </c>
      <c r="V69" s="112" t="s">
        <v>74</v>
      </c>
      <c r="W69" s="112" t="s">
        <v>74</v>
      </c>
      <c r="X69" s="112" t="s">
        <v>74</v>
      </c>
      <c r="Y69" s="112" t="s">
        <v>74</v>
      </c>
      <c r="Z69" s="112" t="s">
        <v>74</v>
      </c>
      <c r="AA69" s="112" t="s">
        <v>74</v>
      </c>
      <c r="AB69" s="112" t="s">
        <v>74</v>
      </c>
      <c r="AC69" s="112" t="s">
        <v>74</v>
      </c>
      <c r="AD69" s="112" t="s">
        <v>74</v>
      </c>
      <c r="AE69" s="43" t="s">
        <v>74</v>
      </c>
      <c r="AF69" s="112" t="s">
        <v>74</v>
      </c>
      <c r="AG69" s="112" t="s">
        <v>74</v>
      </c>
      <c r="AH69" s="112" t="s">
        <v>74</v>
      </c>
      <c r="AI69" s="112" t="s">
        <v>74</v>
      </c>
      <c r="AJ69" s="112" t="s">
        <v>74</v>
      </c>
      <c r="AK69" s="112" t="s">
        <v>74</v>
      </c>
      <c r="AL69" s="112" t="s">
        <v>74</v>
      </c>
      <c r="AM69" s="112" t="s">
        <v>74</v>
      </c>
      <c r="AN69" s="112" t="s">
        <v>74</v>
      </c>
      <c r="AO69" s="112" t="s">
        <v>74</v>
      </c>
      <c r="AP69" s="112" t="s">
        <v>74</v>
      </c>
      <c r="AQ69" s="112" t="s">
        <v>74</v>
      </c>
      <c r="AR69" s="112" t="s">
        <v>74</v>
      </c>
      <c r="AS69" s="112" t="s">
        <v>74</v>
      </c>
      <c r="AT69" s="112" t="s">
        <v>74</v>
      </c>
      <c r="AU69" s="112" t="s">
        <v>74</v>
      </c>
      <c r="AV69" s="112" t="s">
        <v>74</v>
      </c>
      <c r="AW69" s="112" t="s">
        <v>74</v>
      </c>
      <c r="AX69" s="112" t="s">
        <v>74</v>
      </c>
      <c r="AY69" s="112" t="s">
        <v>74</v>
      </c>
      <c r="AZ69" s="112" t="s">
        <v>74</v>
      </c>
      <c r="BA69" s="112" t="s">
        <v>74</v>
      </c>
      <c r="BB69" s="112" t="s">
        <v>74</v>
      </c>
      <c r="BC69" s="112" t="s">
        <v>74</v>
      </c>
      <c r="BD69" s="112" t="s">
        <v>74</v>
      </c>
      <c r="BE69" s="112" t="s">
        <v>74</v>
      </c>
      <c r="BF69" s="112" t="s">
        <v>74</v>
      </c>
      <c r="BG69" s="112" t="s">
        <v>74</v>
      </c>
      <c r="BH69" s="113" t="s">
        <v>74</v>
      </c>
      <c r="BI69" s="114"/>
      <c r="BJ69" s="18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</row>
    <row r="70" spans="1:84" x14ac:dyDescent="0.25">
      <c r="A70" t="s">
        <v>77</v>
      </c>
      <c r="B70">
        <v>3</v>
      </c>
      <c r="C70" t="s">
        <v>217</v>
      </c>
      <c r="D70" t="s">
        <v>71</v>
      </c>
      <c r="E70" t="s">
        <v>222</v>
      </c>
      <c r="F70" s="13" t="s">
        <v>223</v>
      </c>
      <c r="G70">
        <v>1</v>
      </c>
      <c r="H70">
        <v>40</v>
      </c>
      <c r="I70" s="57" t="s">
        <v>74</v>
      </c>
      <c r="J70" s="112" t="s">
        <v>74</v>
      </c>
      <c r="K70" s="112" t="s">
        <v>74</v>
      </c>
      <c r="L70" s="112" t="s">
        <v>74</v>
      </c>
      <c r="M70" s="112" t="s">
        <v>74</v>
      </c>
      <c r="N70" s="112" t="s">
        <v>74</v>
      </c>
      <c r="O70" s="112" t="s">
        <v>74</v>
      </c>
      <c r="P70" s="112" t="s">
        <v>74</v>
      </c>
      <c r="Q70" s="112" t="s">
        <v>74</v>
      </c>
      <c r="R70" s="112" t="s">
        <v>74</v>
      </c>
      <c r="S70" s="112" t="s">
        <v>74</v>
      </c>
      <c r="T70" s="112" t="s">
        <v>74</v>
      </c>
      <c r="U70" s="112" t="s">
        <v>74</v>
      </c>
      <c r="V70" s="112" t="s">
        <v>74</v>
      </c>
      <c r="W70" s="112" t="s">
        <v>74</v>
      </c>
      <c r="X70" s="112" t="s">
        <v>74</v>
      </c>
      <c r="Y70" s="112" t="s">
        <v>74</v>
      </c>
      <c r="Z70" s="112" t="s">
        <v>74</v>
      </c>
      <c r="AA70" s="112" t="s">
        <v>74</v>
      </c>
      <c r="AB70" s="112" t="s">
        <v>74</v>
      </c>
      <c r="AC70" s="112" t="s">
        <v>74</v>
      </c>
      <c r="AD70" s="112" t="s">
        <v>74</v>
      </c>
      <c r="AE70" s="43" t="s">
        <v>74</v>
      </c>
      <c r="AF70" s="112" t="s">
        <v>74</v>
      </c>
      <c r="AG70" s="112" t="s">
        <v>74</v>
      </c>
      <c r="AH70" s="112" t="s">
        <v>74</v>
      </c>
      <c r="AI70" s="112" t="s">
        <v>74</v>
      </c>
      <c r="AJ70" s="112" t="s">
        <v>74</v>
      </c>
      <c r="AK70" s="112" t="s">
        <v>74</v>
      </c>
      <c r="AL70" s="112" t="s">
        <v>74</v>
      </c>
      <c r="AM70" s="112" t="s">
        <v>74</v>
      </c>
      <c r="AN70" s="112" t="s">
        <v>74</v>
      </c>
      <c r="AO70" s="112" t="s">
        <v>74</v>
      </c>
      <c r="AP70" s="112" t="s">
        <v>74</v>
      </c>
      <c r="AQ70" s="112" t="s">
        <v>74</v>
      </c>
      <c r="AR70" s="112" t="s">
        <v>74</v>
      </c>
      <c r="AS70" s="112" t="s">
        <v>74</v>
      </c>
      <c r="AT70" s="112" t="s">
        <v>74</v>
      </c>
      <c r="AU70" s="112" t="s">
        <v>74</v>
      </c>
      <c r="AV70" s="112" t="s">
        <v>74</v>
      </c>
      <c r="AW70" s="112" t="s">
        <v>74</v>
      </c>
      <c r="AX70" s="112" t="s">
        <v>74</v>
      </c>
      <c r="AY70" s="112" t="s">
        <v>74</v>
      </c>
      <c r="AZ70" s="112" t="s">
        <v>74</v>
      </c>
      <c r="BA70" s="112" t="s">
        <v>74</v>
      </c>
      <c r="BB70" s="112" t="s">
        <v>74</v>
      </c>
      <c r="BC70" s="112" t="s">
        <v>74</v>
      </c>
      <c r="BD70" s="112" t="s">
        <v>74</v>
      </c>
      <c r="BE70" s="112" t="s">
        <v>74</v>
      </c>
      <c r="BF70" s="112" t="s">
        <v>74</v>
      </c>
      <c r="BG70" s="112" t="s">
        <v>74</v>
      </c>
      <c r="BH70" s="113" t="s">
        <v>74</v>
      </c>
      <c r="BI70" s="114"/>
      <c r="BJ70" s="18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</row>
    <row r="71" spans="1:84" x14ac:dyDescent="0.25">
      <c r="A71" t="s">
        <v>69</v>
      </c>
      <c r="B71">
        <v>5</v>
      </c>
      <c r="C71" t="s">
        <v>217</v>
      </c>
      <c r="D71" t="s">
        <v>71</v>
      </c>
      <c r="E71" t="s">
        <v>224</v>
      </c>
      <c r="F71" s="13" t="s">
        <v>225</v>
      </c>
      <c r="G71">
        <v>1</v>
      </c>
      <c r="H71">
        <v>10</v>
      </c>
      <c r="I71" s="57" t="s">
        <v>74</v>
      </c>
      <c r="J71" s="112" t="s">
        <v>74</v>
      </c>
      <c r="K71" s="112" t="s">
        <v>74</v>
      </c>
      <c r="L71" s="112" t="s">
        <v>74</v>
      </c>
      <c r="M71" s="112" t="s">
        <v>74</v>
      </c>
      <c r="N71" s="112" t="s">
        <v>74</v>
      </c>
      <c r="O71" s="112" t="s">
        <v>74</v>
      </c>
      <c r="P71" s="112" t="s">
        <v>74</v>
      </c>
      <c r="Q71" s="112" t="s">
        <v>74</v>
      </c>
      <c r="R71" s="112" t="s">
        <v>74</v>
      </c>
      <c r="S71" s="112" t="s">
        <v>74</v>
      </c>
      <c r="T71" s="112" t="s">
        <v>74</v>
      </c>
      <c r="U71" s="112" t="s">
        <v>74</v>
      </c>
      <c r="V71" s="112" t="s">
        <v>74</v>
      </c>
      <c r="W71" s="112" t="s">
        <v>74</v>
      </c>
      <c r="X71" s="112" t="s">
        <v>74</v>
      </c>
      <c r="Y71" s="112" t="s">
        <v>74</v>
      </c>
      <c r="Z71" s="112" t="s">
        <v>74</v>
      </c>
      <c r="AA71" s="112" t="s">
        <v>74</v>
      </c>
      <c r="AB71" s="112" t="s">
        <v>74</v>
      </c>
      <c r="AC71" s="112" t="s">
        <v>74</v>
      </c>
      <c r="AD71" s="112" t="s">
        <v>74</v>
      </c>
      <c r="AE71" s="43" t="s">
        <v>74</v>
      </c>
      <c r="AF71" s="112" t="s">
        <v>74</v>
      </c>
      <c r="AG71" s="112" t="s">
        <v>74</v>
      </c>
      <c r="AH71" s="112" t="s">
        <v>74</v>
      </c>
      <c r="AI71" s="112" t="s">
        <v>74</v>
      </c>
      <c r="AJ71" s="112" t="s">
        <v>74</v>
      </c>
      <c r="AK71" s="112" t="s">
        <v>74</v>
      </c>
      <c r="AL71" s="112" t="s">
        <v>74</v>
      </c>
      <c r="AM71" s="112" t="s">
        <v>74</v>
      </c>
      <c r="AN71" s="112" t="s">
        <v>74</v>
      </c>
      <c r="AO71" s="112" t="s">
        <v>74</v>
      </c>
      <c r="AP71" s="112" t="s">
        <v>74</v>
      </c>
      <c r="AQ71" s="112" t="s">
        <v>74</v>
      </c>
      <c r="AR71" s="112" t="s">
        <v>74</v>
      </c>
      <c r="AS71" s="112" t="s">
        <v>74</v>
      </c>
      <c r="AT71" s="112" t="s">
        <v>74</v>
      </c>
      <c r="AU71" s="112" t="s">
        <v>74</v>
      </c>
      <c r="AV71" s="112" t="s">
        <v>74</v>
      </c>
      <c r="AW71" s="112" t="s">
        <v>74</v>
      </c>
      <c r="AX71" s="112" t="s">
        <v>74</v>
      </c>
      <c r="AY71" s="112" t="s">
        <v>74</v>
      </c>
      <c r="AZ71" s="112" t="s">
        <v>74</v>
      </c>
      <c r="BA71" s="112" t="s">
        <v>74</v>
      </c>
      <c r="BB71" s="112" t="s">
        <v>74</v>
      </c>
      <c r="BC71" s="112" t="s">
        <v>74</v>
      </c>
      <c r="BD71" s="112" t="s">
        <v>74</v>
      </c>
      <c r="BE71" s="112" t="s">
        <v>74</v>
      </c>
      <c r="BF71" s="112" t="s">
        <v>74</v>
      </c>
      <c r="BG71" s="112" t="s">
        <v>74</v>
      </c>
      <c r="BH71" s="113" t="s">
        <v>74</v>
      </c>
      <c r="BI71" s="114"/>
      <c r="BJ71" s="18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</row>
    <row r="72" spans="1:84" x14ac:dyDescent="0.25">
      <c r="A72" t="s">
        <v>77</v>
      </c>
      <c r="B72">
        <v>1</v>
      </c>
      <c r="C72" t="s">
        <v>217</v>
      </c>
      <c r="D72" t="s">
        <v>71</v>
      </c>
      <c r="E72" t="s">
        <v>226</v>
      </c>
      <c r="F72" s="13" t="s">
        <v>227</v>
      </c>
      <c r="G72">
        <v>1</v>
      </c>
      <c r="H72">
        <v>60</v>
      </c>
      <c r="I72" s="57" t="s">
        <v>74</v>
      </c>
      <c r="J72" s="112" t="s">
        <v>74</v>
      </c>
      <c r="K72" s="112" t="s">
        <v>74</v>
      </c>
      <c r="L72" s="112" t="s">
        <v>74</v>
      </c>
      <c r="M72" s="112" t="s">
        <v>74</v>
      </c>
      <c r="N72" s="112" t="s">
        <v>74</v>
      </c>
      <c r="O72" s="112" t="s">
        <v>74</v>
      </c>
      <c r="P72" s="112" t="s">
        <v>74</v>
      </c>
      <c r="Q72" s="112" t="s">
        <v>74</v>
      </c>
      <c r="R72" s="112" t="s">
        <v>74</v>
      </c>
      <c r="S72" s="112" t="s">
        <v>74</v>
      </c>
      <c r="T72" s="112" t="s">
        <v>74</v>
      </c>
      <c r="U72" s="112" t="s">
        <v>74</v>
      </c>
      <c r="V72" s="112" t="s">
        <v>74</v>
      </c>
      <c r="W72" s="112" t="s">
        <v>74</v>
      </c>
      <c r="X72" s="112" t="s">
        <v>74</v>
      </c>
      <c r="Y72" s="112" t="s">
        <v>74</v>
      </c>
      <c r="Z72" s="112" t="s">
        <v>74</v>
      </c>
      <c r="AA72" s="112" t="s">
        <v>74</v>
      </c>
      <c r="AB72" s="112" t="s">
        <v>74</v>
      </c>
      <c r="AC72" s="112" t="s">
        <v>74</v>
      </c>
      <c r="AD72" s="112" t="s">
        <v>74</v>
      </c>
      <c r="AE72" s="43" t="s">
        <v>74</v>
      </c>
      <c r="AF72" s="112" t="s">
        <v>74</v>
      </c>
      <c r="AG72" s="112" t="s">
        <v>74</v>
      </c>
      <c r="AH72" s="112" t="s">
        <v>74</v>
      </c>
      <c r="AI72" s="112" t="s">
        <v>74</v>
      </c>
      <c r="AJ72" s="112" t="s">
        <v>74</v>
      </c>
      <c r="AK72" s="112" t="s">
        <v>74</v>
      </c>
      <c r="AL72" s="112" t="s">
        <v>74</v>
      </c>
      <c r="AM72" s="112" t="s">
        <v>74</v>
      </c>
      <c r="AN72" s="112" t="s">
        <v>74</v>
      </c>
      <c r="AO72" s="112" t="s">
        <v>74</v>
      </c>
      <c r="AP72" s="112" t="s">
        <v>74</v>
      </c>
      <c r="AQ72" s="112" t="s">
        <v>74</v>
      </c>
      <c r="AR72" s="112" t="s">
        <v>74</v>
      </c>
      <c r="AS72" s="112" t="s">
        <v>74</v>
      </c>
      <c r="AT72" s="112" t="s">
        <v>74</v>
      </c>
      <c r="AU72" s="112" t="s">
        <v>74</v>
      </c>
      <c r="AV72" s="112" t="s">
        <v>74</v>
      </c>
      <c r="AW72" s="112" t="s">
        <v>74</v>
      </c>
      <c r="AX72" s="112" t="s">
        <v>74</v>
      </c>
      <c r="AY72" s="112" t="s">
        <v>74</v>
      </c>
      <c r="AZ72" s="112" t="s">
        <v>74</v>
      </c>
      <c r="BA72" s="112" t="s">
        <v>74</v>
      </c>
      <c r="BB72" s="112" t="s">
        <v>74</v>
      </c>
      <c r="BC72" s="112" t="s">
        <v>74</v>
      </c>
      <c r="BD72" s="112" t="s">
        <v>74</v>
      </c>
      <c r="BE72" s="112" t="s">
        <v>74</v>
      </c>
      <c r="BF72" s="112" t="s">
        <v>74</v>
      </c>
      <c r="BG72" s="112" t="s">
        <v>74</v>
      </c>
      <c r="BH72" s="113" t="s">
        <v>74</v>
      </c>
      <c r="BI72" s="114"/>
      <c r="BJ72" s="18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</row>
    <row r="73" spans="1:84" x14ac:dyDescent="0.25">
      <c r="A73" t="s">
        <v>77</v>
      </c>
      <c r="B73">
        <v>3</v>
      </c>
      <c r="C73" t="s">
        <v>217</v>
      </c>
      <c r="D73" t="s">
        <v>71</v>
      </c>
      <c r="E73" t="s">
        <v>228</v>
      </c>
      <c r="F73" s="13" t="s">
        <v>229</v>
      </c>
      <c r="G73">
        <v>3</v>
      </c>
      <c r="H73">
        <v>300</v>
      </c>
      <c r="I73" s="57" t="s">
        <v>74</v>
      </c>
      <c r="J73" s="112"/>
      <c r="K73" s="112"/>
      <c r="L73" s="112" t="s">
        <v>74</v>
      </c>
      <c r="M73" s="112"/>
      <c r="N73" s="112"/>
      <c r="O73" s="112" t="s">
        <v>74</v>
      </c>
      <c r="P73" s="112"/>
      <c r="Q73" s="112"/>
      <c r="R73" s="112" t="s">
        <v>74</v>
      </c>
      <c r="S73" s="112"/>
      <c r="T73" s="112"/>
      <c r="U73" s="112" t="s">
        <v>74</v>
      </c>
      <c r="V73" s="112"/>
      <c r="W73" s="112"/>
      <c r="X73" s="112" t="s">
        <v>74</v>
      </c>
      <c r="Y73" s="112"/>
      <c r="Z73" s="112"/>
      <c r="AA73" s="112" t="s">
        <v>74</v>
      </c>
      <c r="AB73" s="112"/>
      <c r="AC73" s="112"/>
      <c r="AD73" s="112" t="s">
        <v>74</v>
      </c>
      <c r="AE73" s="43"/>
      <c r="AF73" s="112"/>
      <c r="AG73" s="112" t="s">
        <v>74</v>
      </c>
      <c r="AH73" s="112"/>
      <c r="AI73" s="112"/>
      <c r="AJ73" s="112" t="s">
        <v>74</v>
      </c>
      <c r="AK73" s="112"/>
      <c r="AL73" s="112"/>
      <c r="AM73" s="112" t="s">
        <v>74</v>
      </c>
      <c r="AN73" s="112"/>
      <c r="AO73" s="112"/>
      <c r="AP73" s="112" t="s">
        <v>74</v>
      </c>
      <c r="AQ73" s="112"/>
      <c r="AR73" s="112"/>
      <c r="AS73" s="112" t="s">
        <v>74</v>
      </c>
      <c r="AT73" s="112"/>
      <c r="AU73" s="112"/>
      <c r="AV73" s="112" t="s">
        <v>74</v>
      </c>
      <c r="AW73" s="112"/>
      <c r="AX73" s="112"/>
      <c r="AY73" s="112" t="s">
        <v>74</v>
      </c>
      <c r="AZ73" s="112"/>
      <c r="BA73" s="112"/>
      <c r="BB73" s="112" t="s">
        <v>74</v>
      </c>
      <c r="BC73" s="112"/>
      <c r="BD73" s="112"/>
      <c r="BE73" s="112" t="s">
        <v>74</v>
      </c>
      <c r="BF73" s="112"/>
      <c r="BG73" s="112"/>
      <c r="BH73" s="113" t="s">
        <v>74</v>
      </c>
      <c r="BI73" s="114"/>
      <c r="BJ73" s="18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</row>
    <row r="74" spans="1:84" x14ac:dyDescent="0.25">
      <c r="A74" t="s">
        <v>77</v>
      </c>
      <c r="B74">
        <v>3</v>
      </c>
      <c r="C74" t="s">
        <v>217</v>
      </c>
      <c r="D74" t="s">
        <v>71</v>
      </c>
      <c r="E74" t="s">
        <v>230</v>
      </c>
      <c r="F74" s="13" t="s">
        <v>231</v>
      </c>
      <c r="G74">
        <v>3</v>
      </c>
      <c r="H74">
        <v>300</v>
      </c>
      <c r="I74" s="57" t="s">
        <v>74</v>
      </c>
      <c r="J74" s="112"/>
      <c r="K74" s="112"/>
      <c r="L74" s="112" t="s">
        <v>74</v>
      </c>
      <c r="M74" s="112"/>
      <c r="N74" s="112"/>
      <c r="O74" s="112" t="s">
        <v>74</v>
      </c>
      <c r="P74" s="112"/>
      <c r="Q74" s="112"/>
      <c r="R74" s="112" t="s">
        <v>74</v>
      </c>
      <c r="S74" s="112"/>
      <c r="T74" s="112"/>
      <c r="U74" s="112" t="s">
        <v>74</v>
      </c>
      <c r="V74" s="112"/>
      <c r="W74" s="112"/>
      <c r="X74" s="112" t="s">
        <v>74</v>
      </c>
      <c r="Y74" s="112"/>
      <c r="Z74" s="112"/>
      <c r="AA74" s="112" t="s">
        <v>74</v>
      </c>
      <c r="AB74" s="112"/>
      <c r="AC74" s="112"/>
      <c r="AD74" s="112" t="s">
        <v>74</v>
      </c>
      <c r="AE74" s="43"/>
      <c r="AF74" s="112"/>
      <c r="AG74" s="112" t="s">
        <v>74</v>
      </c>
      <c r="AH74" s="112"/>
      <c r="AI74" s="112"/>
      <c r="AJ74" s="112" t="s">
        <v>74</v>
      </c>
      <c r="AK74" s="112"/>
      <c r="AL74" s="112"/>
      <c r="AM74" s="112" t="s">
        <v>74</v>
      </c>
      <c r="AN74" s="112"/>
      <c r="AO74" s="112"/>
      <c r="AP74" s="112" t="s">
        <v>74</v>
      </c>
      <c r="AQ74" s="112"/>
      <c r="AR74" s="112"/>
      <c r="AS74" s="112" t="s">
        <v>74</v>
      </c>
      <c r="AT74" s="112"/>
      <c r="AU74" s="112"/>
      <c r="AV74" s="112" t="s">
        <v>74</v>
      </c>
      <c r="AW74" s="112"/>
      <c r="AX74" s="112"/>
      <c r="AY74" s="112" t="s">
        <v>74</v>
      </c>
      <c r="AZ74" s="112"/>
      <c r="BA74" s="112"/>
      <c r="BB74" s="112" t="s">
        <v>74</v>
      </c>
      <c r="BC74" s="112"/>
      <c r="BD74" s="112"/>
      <c r="BE74" s="112" t="s">
        <v>74</v>
      </c>
      <c r="BF74" s="112"/>
      <c r="BG74" s="112"/>
      <c r="BH74" s="113" t="s">
        <v>74</v>
      </c>
      <c r="BI74" s="114"/>
      <c r="BJ74" s="18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</row>
    <row r="75" spans="1:84" x14ac:dyDescent="0.25">
      <c r="A75" t="s">
        <v>77</v>
      </c>
      <c r="B75">
        <v>3</v>
      </c>
      <c r="C75" t="s">
        <v>217</v>
      </c>
      <c r="D75" t="s">
        <v>71</v>
      </c>
      <c r="E75" t="s">
        <v>232</v>
      </c>
      <c r="F75" s="13" t="s">
        <v>233</v>
      </c>
      <c r="G75">
        <v>3</v>
      </c>
      <c r="H75">
        <v>300</v>
      </c>
      <c r="I75" s="57"/>
      <c r="J75" s="112" t="s">
        <v>74</v>
      </c>
      <c r="K75" s="112"/>
      <c r="L75" s="112"/>
      <c r="M75" s="112" t="s">
        <v>74</v>
      </c>
      <c r="N75" s="112"/>
      <c r="O75" s="112"/>
      <c r="P75" s="112" t="s">
        <v>74</v>
      </c>
      <c r="Q75" s="112"/>
      <c r="R75" s="112"/>
      <c r="S75" s="112" t="s">
        <v>74</v>
      </c>
      <c r="T75" s="112"/>
      <c r="U75" s="112"/>
      <c r="V75" s="112" t="s">
        <v>74</v>
      </c>
      <c r="W75" s="112"/>
      <c r="X75" s="112"/>
      <c r="Y75" s="112" t="s">
        <v>74</v>
      </c>
      <c r="Z75" s="112"/>
      <c r="AA75" s="112"/>
      <c r="AB75" s="112" t="s">
        <v>74</v>
      </c>
      <c r="AC75" s="112"/>
      <c r="AD75" s="112"/>
      <c r="AE75" s="43" t="s">
        <v>74</v>
      </c>
      <c r="AF75" s="112"/>
      <c r="AG75" s="112"/>
      <c r="AH75" s="112" t="s">
        <v>74</v>
      </c>
      <c r="AI75" s="112"/>
      <c r="AJ75" s="112"/>
      <c r="AK75" s="112" t="s">
        <v>74</v>
      </c>
      <c r="AL75" s="112"/>
      <c r="AM75" s="112"/>
      <c r="AN75" s="112" t="s">
        <v>74</v>
      </c>
      <c r="AO75" s="112"/>
      <c r="AP75" s="112"/>
      <c r="AQ75" s="112" t="s">
        <v>74</v>
      </c>
      <c r="AR75" s="112"/>
      <c r="AS75" s="112"/>
      <c r="AT75" s="112" t="s">
        <v>74</v>
      </c>
      <c r="AU75" s="112"/>
      <c r="AV75" s="112"/>
      <c r="AW75" s="112" t="s">
        <v>74</v>
      </c>
      <c r="AX75" s="112"/>
      <c r="AY75" s="112"/>
      <c r="AZ75" s="112" t="s">
        <v>74</v>
      </c>
      <c r="BA75" s="112"/>
      <c r="BB75" s="112"/>
      <c r="BC75" s="112" t="s">
        <v>74</v>
      </c>
      <c r="BD75" s="112"/>
      <c r="BE75" s="112"/>
      <c r="BF75" s="112" t="s">
        <v>74</v>
      </c>
      <c r="BG75" s="112"/>
      <c r="BH75" s="113"/>
      <c r="BI75" s="114"/>
      <c r="BJ75" s="18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</row>
    <row r="76" spans="1:84" x14ac:dyDescent="0.25">
      <c r="A76" t="s">
        <v>77</v>
      </c>
      <c r="B76">
        <v>3</v>
      </c>
      <c r="C76" t="s">
        <v>217</v>
      </c>
      <c r="D76" t="s">
        <v>71</v>
      </c>
      <c r="E76" t="s">
        <v>234</v>
      </c>
      <c r="F76" s="13" t="s">
        <v>235</v>
      </c>
      <c r="G76">
        <v>3</v>
      </c>
      <c r="H76">
        <v>300</v>
      </c>
      <c r="I76" s="57"/>
      <c r="J76" s="112" t="s">
        <v>74</v>
      </c>
      <c r="K76" s="112"/>
      <c r="L76" s="112"/>
      <c r="M76" s="112" t="s">
        <v>74</v>
      </c>
      <c r="N76" s="112"/>
      <c r="O76" s="112"/>
      <c r="P76" s="112" t="s">
        <v>74</v>
      </c>
      <c r="Q76" s="112"/>
      <c r="R76" s="112"/>
      <c r="S76" s="112" t="s">
        <v>74</v>
      </c>
      <c r="T76" s="112"/>
      <c r="U76" s="112"/>
      <c r="V76" s="112" t="s">
        <v>74</v>
      </c>
      <c r="W76" s="112"/>
      <c r="X76" s="112"/>
      <c r="Y76" s="112" t="s">
        <v>74</v>
      </c>
      <c r="Z76" s="112"/>
      <c r="AA76" s="112"/>
      <c r="AB76" s="112" t="s">
        <v>74</v>
      </c>
      <c r="AC76" s="112"/>
      <c r="AD76" s="112"/>
      <c r="AE76" s="43" t="s">
        <v>74</v>
      </c>
      <c r="AF76" s="112"/>
      <c r="AG76" s="112"/>
      <c r="AH76" s="112" t="s">
        <v>74</v>
      </c>
      <c r="AI76" s="112"/>
      <c r="AJ76" s="112"/>
      <c r="AK76" s="112" t="s">
        <v>74</v>
      </c>
      <c r="AL76" s="112"/>
      <c r="AM76" s="112"/>
      <c r="AN76" s="112" t="s">
        <v>74</v>
      </c>
      <c r="AO76" s="112"/>
      <c r="AP76" s="112"/>
      <c r="AQ76" s="112" t="s">
        <v>74</v>
      </c>
      <c r="AR76" s="112"/>
      <c r="AS76" s="112"/>
      <c r="AT76" s="112" t="s">
        <v>74</v>
      </c>
      <c r="AU76" s="112"/>
      <c r="AV76" s="112"/>
      <c r="AW76" s="112" t="s">
        <v>74</v>
      </c>
      <c r="AX76" s="112"/>
      <c r="AY76" s="112"/>
      <c r="AZ76" s="112" t="s">
        <v>74</v>
      </c>
      <c r="BA76" s="112"/>
      <c r="BB76" s="112"/>
      <c r="BC76" s="112" t="s">
        <v>74</v>
      </c>
      <c r="BD76" s="112"/>
      <c r="BE76" s="112"/>
      <c r="BF76" s="112" t="s">
        <v>74</v>
      </c>
      <c r="BG76" s="112"/>
      <c r="BH76" s="113"/>
      <c r="BI76" s="114"/>
      <c r="BJ76" s="18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</row>
    <row r="77" spans="1:84" x14ac:dyDescent="0.25">
      <c r="A77" t="s">
        <v>77</v>
      </c>
      <c r="B77">
        <v>3</v>
      </c>
      <c r="C77" t="s">
        <v>217</v>
      </c>
      <c r="D77" t="s">
        <v>71</v>
      </c>
      <c r="E77" t="s">
        <v>236</v>
      </c>
      <c r="F77" s="13" t="s">
        <v>237</v>
      </c>
      <c r="G77">
        <v>3</v>
      </c>
      <c r="H77">
        <v>300</v>
      </c>
      <c r="I77" s="57"/>
      <c r="J77" s="112"/>
      <c r="K77" s="112" t="s">
        <v>74</v>
      </c>
      <c r="L77" s="112"/>
      <c r="M77" s="112"/>
      <c r="N77" s="112" t="s">
        <v>74</v>
      </c>
      <c r="O77" s="112"/>
      <c r="P77" s="112"/>
      <c r="Q77" s="112" t="s">
        <v>74</v>
      </c>
      <c r="R77" s="112"/>
      <c r="S77" s="112"/>
      <c r="T77" s="112" t="s">
        <v>74</v>
      </c>
      <c r="U77" s="112"/>
      <c r="V77" s="112"/>
      <c r="W77" s="112" t="s">
        <v>74</v>
      </c>
      <c r="X77" s="112"/>
      <c r="Y77" s="112"/>
      <c r="Z77" s="112" t="s">
        <v>74</v>
      </c>
      <c r="AA77" s="112"/>
      <c r="AB77" s="112"/>
      <c r="AC77" s="112" t="s">
        <v>74</v>
      </c>
      <c r="AD77" s="112"/>
      <c r="AE77" s="43"/>
      <c r="AF77" s="112" t="s">
        <v>74</v>
      </c>
      <c r="AG77" s="112"/>
      <c r="AH77" s="112"/>
      <c r="AI77" s="112" t="s">
        <v>74</v>
      </c>
      <c r="AJ77" s="112"/>
      <c r="AK77" s="112"/>
      <c r="AL77" s="112" t="s">
        <v>74</v>
      </c>
      <c r="AM77" s="112"/>
      <c r="AN77" s="112"/>
      <c r="AO77" s="112" t="s">
        <v>74</v>
      </c>
      <c r="AP77" s="112"/>
      <c r="AQ77" s="112"/>
      <c r="AR77" s="112" t="s">
        <v>74</v>
      </c>
      <c r="AS77" s="112"/>
      <c r="AT77" s="112"/>
      <c r="AU77" s="112" t="s">
        <v>74</v>
      </c>
      <c r="AV77" s="112"/>
      <c r="AW77" s="112"/>
      <c r="AX77" s="112" t="s">
        <v>74</v>
      </c>
      <c r="AY77" s="112"/>
      <c r="AZ77" s="112"/>
      <c r="BA77" s="112" t="s">
        <v>74</v>
      </c>
      <c r="BB77" s="112"/>
      <c r="BC77" s="112"/>
      <c r="BD77" s="112" t="s">
        <v>74</v>
      </c>
      <c r="BE77" s="112"/>
      <c r="BF77" s="112"/>
      <c r="BG77" s="112" t="s">
        <v>74</v>
      </c>
      <c r="BH77" s="113"/>
      <c r="BI77" s="114"/>
      <c r="BJ77" s="18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</row>
    <row r="78" spans="1:84" x14ac:dyDescent="0.25">
      <c r="A78" t="s">
        <v>77</v>
      </c>
      <c r="B78">
        <v>3</v>
      </c>
      <c r="C78" t="s">
        <v>217</v>
      </c>
      <c r="D78" t="s">
        <v>71</v>
      </c>
      <c r="E78" t="s">
        <v>238</v>
      </c>
      <c r="F78" s="13" t="s">
        <v>239</v>
      </c>
      <c r="G78">
        <v>3</v>
      </c>
      <c r="H78">
        <v>300</v>
      </c>
      <c r="I78" s="57"/>
      <c r="J78" s="112"/>
      <c r="K78" s="112" t="s">
        <v>74</v>
      </c>
      <c r="L78" s="112"/>
      <c r="M78" s="112"/>
      <c r="N78" s="112" t="s">
        <v>74</v>
      </c>
      <c r="O78" s="112"/>
      <c r="P78" s="112"/>
      <c r="Q78" s="112" t="s">
        <v>74</v>
      </c>
      <c r="R78" s="112"/>
      <c r="S78" s="112"/>
      <c r="T78" s="112" t="s">
        <v>74</v>
      </c>
      <c r="U78" s="112"/>
      <c r="V78" s="112"/>
      <c r="W78" s="112" t="s">
        <v>74</v>
      </c>
      <c r="X78" s="112"/>
      <c r="Y78" s="112"/>
      <c r="Z78" s="112" t="s">
        <v>74</v>
      </c>
      <c r="AA78" s="112"/>
      <c r="AB78" s="112"/>
      <c r="AC78" s="112" t="s">
        <v>74</v>
      </c>
      <c r="AD78" s="112"/>
      <c r="AE78" s="43"/>
      <c r="AF78" s="112" t="s">
        <v>74</v>
      </c>
      <c r="AG78" s="112"/>
      <c r="AH78" s="112"/>
      <c r="AI78" s="112" t="s">
        <v>74</v>
      </c>
      <c r="AJ78" s="112"/>
      <c r="AK78" s="112"/>
      <c r="AL78" s="112" t="s">
        <v>74</v>
      </c>
      <c r="AM78" s="112"/>
      <c r="AN78" s="112"/>
      <c r="AO78" s="112" t="s">
        <v>74</v>
      </c>
      <c r="AP78" s="112"/>
      <c r="AQ78" s="112"/>
      <c r="AR78" s="112" t="s">
        <v>74</v>
      </c>
      <c r="AS78" s="112"/>
      <c r="AT78" s="112"/>
      <c r="AU78" s="112" t="s">
        <v>74</v>
      </c>
      <c r="AV78" s="112"/>
      <c r="AW78" s="112"/>
      <c r="AX78" s="112" t="s">
        <v>74</v>
      </c>
      <c r="AY78" s="112"/>
      <c r="AZ78" s="112"/>
      <c r="BA78" s="112" t="s">
        <v>74</v>
      </c>
      <c r="BB78" s="112"/>
      <c r="BC78" s="112"/>
      <c r="BD78" s="112" t="s">
        <v>74</v>
      </c>
      <c r="BE78" s="112"/>
      <c r="BF78" s="112"/>
      <c r="BG78" s="112" t="s">
        <v>74</v>
      </c>
      <c r="BH78" s="113"/>
      <c r="BI78" s="114"/>
      <c r="BJ78" s="18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</row>
    <row r="79" spans="1:84" x14ac:dyDescent="0.25">
      <c r="A79" t="s">
        <v>77</v>
      </c>
      <c r="B79">
        <v>3</v>
      </c>
      <c r="C79" t="s">
        <v>217</v>
      </c>
      <c r="D79" t="s">
        <v>71</v>
      </c>
      <c r="E79" t="s">
        <v>240</v>
      </c>
      <c r="F79" s="13" t="s">
        <v>241</v>
      </c>
      <c r="G79">
        <v>3</v>
      </c>
      <c r="H79">
        <v>300</v>
      </c>
      <c r="I79" s="57"/>
      <c r="J79" s="112"/>
      <c r="K79" s="112"/>
      <c r="L79" s="112" t="s">
        <v>74</v>
      </c>
      <c r="M79" s="112"/>
      <c r="N79" s="112"/>
      <c r="O79" s="112" t="s">
        <v>74</v>
      </c>
      <c r="P79" s="112"/>
      <c r="Q79" s="112"/>
      <c r="R79" s="112" t="s">
        <v>74</v>
      </c>
      <c r="S79" s="112"/>
      <c r="T79" s="112"/>
      <c r="U79" s="112" t="s">
        <v>74</v>
      </c>
      <c r="V79" s="112"/>
      <c r="W79" s="112"/>
      <c r="X79" s="112" t="s">
        <v>74</v>
      </c>
      <c r="Y79" s="112"/>
      <c r="Z79" s="112"/>
      <c r="AA79" s="112" t="s">
        <v>74</v>
      </c>
      <c r="AB79" s="112"/>
      <c r="AC79" s="112"/>
      <c r="AD79" s="112" t="s">
        <v>74</v>
      </c>
      <c r="AE79" s="43"/>
      <c r="AF79" s="112"/>
      <c r="AG79" s="112" t="s">
        <v>74</v>
      </c>
      <c r="AH79" s="112"/>
      <c r="AI79" s="112"/>
      <c r="AJ79" s="112" t="s">
        <v>74</v>
      </c>
      <c r="AK79" s="112"/>
      <c r="AL79" s="112"/>
      <c r="AM79" s="112" t="s">
        <v>74</v>
      </c>
      <c r="AN79" s="112"/>
      <c r="AO79" s="112"/>
      <c r="AP79" s="112" t="s">
        <v>74</v>
      </c>
      <c r="AQ79" s="112"/>
      <c r="AR79" s="112"/>
      <c r="AS79" s="112" t="s">
        <v>74</v>
      </c>
      <c r="AT79" s="112"/>
      <c r="AU79" s="112"/>
      <c r="AV79" s="112" t="s">
        <v>74</v>
      </c>
      <c r="AW79" s="112"/>
      <c r="AX79" s="112"/>
      <c r="AY79" s="112" t="s">
        <v>74</v>
      </c>
      <c r="AZ79" s="112"/>
      <c r="BA79" s="112"/>
      <c r="BB79" s="112" t="s">
        <v>74</v>
      </c>
      <c r="BC79" s="112"/>
      <c r="BD79" s="112"/>
      <c r="BE79" s="112" t="s">
        <v>74</v>
      </c>
      <c r="BF79" s="112"/>
      <c r="BG79" s="112"/>
      <c r="BH79" s="113" t="s">
        <v>74</v>
      </c>
      <c r="BI79" s="114"/>
      <c r="BJ79" s="18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</row>
    <row r="80" spans="1:84" x14ac:dyDescent="0.25">
      <c r="A80" t="s">
        <v>77</v>
      </c>
      <c r="B80">
        <v>3</v>
      </c>
      <c r="C80" t="s">
        <v>217</v>
      </c>
      <c r="D80" t="s">
        <v>103</v>
      </c>
      <c r="E80" t="s">
        <v>242</v>
      </c>
      <c r="F80" s="15" t="s">
        <v>243</v>
      </c>
      <c r="G80">
        <v>52</v>
      </c>
      <c r="H80">
        <v>14</v>
      </c>
      <c r="I80" s="57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112"/>
      <c r="AD80" s="112"/>
      <c r="AE80" s="43"/>
      <c r="AF80" s="112"/>
      <c r="AG80" s="112"/>
      <c r="AH80" s="112"/>
      <c r="AI80" s="112"/>
      <c r="AJ80" s="112"/>
      <c r="AK80" s="112"/>
      <c r="AL80" s="112"/>
      <c r="AM80" s="112"/>
      <c r="AN80" s="112"/>
      <c r="AO80" s="112"/>
      <c r="AP80" s="112"/>
      <c r="AQ80" s="112"/>
      <c r="AR80" s="112"/>
      <c r="AS80" s="112"/>
      <c r="AT80" s="112"/>
      <c r="AU80" s="112"/>
      <c r="AV80" s="112"/>
      <c r="AW80" s="112"/>
      <c r="AX80" s="112"/>
      <c r="AY80" s="112"/>
      <c r="AZ80" s="112"/>
      <c r="BA80" s="112"/>
      <c r="BB80" s="112"/>
      <c r="BC80" s="112"/>
      <c r="BD80" s="112"/>
      <c r="BE80" s="112"/>
      <c r="BF80" s="112"/>
      <c r="BG80" s="112"/>
      <c r="BH80" s="113" t="s">
        <v>74</v>
      </c>
      <c r="BI80" s="114"/>
      <c r="BJ80" s="18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</row>
    <row r="81" spans="1:84" x14ac:dyDescent="0.25">
      <c r="A81" t="s">
        <v>77</v>
      </c>
      <c r="B81">
        <v>3</v>
      </c>
      <c r="C81" t="s">
        <v>217</v>
      </c>
      <c r="D81" t="s">
        <v>103</v>
      </c>
      <c r="E81" t="s">
        <v>244</v>
      </c>
      <c r="F81" s="15" t="s">
        <v>245</v>
      </c>
      <c r="G81">
        <v>52</v>
      </c>
      <c r="H81">
        <v>14</v>
      </c>
      <c r="I81" s="57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112"/>
      <c r="AD81" s="112"/>
      <c r="AE81" s="43"/>
      <c r="AF81" s="112"/>
      <c r="AG81" s="112"/>
      <c r="AH81" s="112"/>
      <c r="AI81" s="112"/>
      <c r="AJ81" s="112"/>
      <c r="AK81" s="112"/>
      <c r="AL81" s="112"/>
      <c r="AM81" s="112"/>
      <c r="AN81" s="112"/>
      <c r="AO81" s="112"/>
      <c r="AP81" s="112"/>
      <c r="AQ81" s="112"/>
      <c r="AR81" s="112"/>
      <c r="AS81" s="112"/>
      <c r="AT81" s="112"/>
      <c r="AU81" s="112"/>
      <c r="AV81" s="112"/>
      <c r="AW81" s="112"/>
      <c r="AX81" s="112"/>
      <c r="AY81" s="112"/>
      <c r="AZ81" s="112"/>
      <c r="BA81" s="112"/>
      <c r="BB81" s="112"/>
      <c r="BC81" s="112"/>
      <c r="BD81" s="112"/>
      <c r="BE81" s="112"/>
      <c r="BF81" s="112"/>
      <c r="BG81" s="112"/>
      <c r="BH81" s="113" t="s">
        <v>74</v>
      </c>
      <c r="BI81" s="114"/>
      <c r="BJ81" s="18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</row>
    <row r="82" spans="1:84" x14ac:dyDescent="0.25">
      <c r="A82" t="s">
        <v>77</v>
      </c>
      <c r="B82">
        <v>5</v>
      </c>
      <c r="C82" t="s">
        <v>217</v>
      </c>
      <c r="D82" t="s">
        <v>92</v>
      </c>
      <c r="E82" t="s">
        <v>246</v>
      </c>
      <c r="F82" s="15" t="s">
        <v>247</v>
      </c>
      <c r="G82">
        <v>12</v>
      </c>
      <c r="H82">
        <v>110</v>
      </c>
      <c r="I82" s="57"/>
      <c r="J82" s="112" t="s">
        <v>74</v>
      </c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 t="s">
        <v>74</v>
      </c>
      <c r="W82" s="112"/>
      <c r="X82" s="112"/>
      <c r="Y82" s="112"/>
      <c r="Z82" s="112"/>
      <c r="AA82" s="112"/>
      <c r="AB82" s="112"/>
      <c r="AC82" s="112"/>
      <c r="AD82" s="112"/>
      <c r="AE82" s="43"/>
      <c r="AF82" s="112"/>
      <c r="AG82" s="112"/>
      <c r="AH82" s="112" t="s">
        <v>74</v>
      </c>
      <c r="AI82" s="112"/>
      <c r="AJ82" s="112"/>
      <c r="AK82" s="112"/>
      <c r="AL82" s="112"/>
      <c r="AM82" s="112"/>
      <c r="AN82" s="112"/>
      <c r="AO82" s="112"/>
      <c r="AP82" s="112"/>
      <c r="AQ82" s="112"/>
      <c r="AR82" s="112"/>
      <c r="AS82" s="112"/>
      <c r="AT82" s="112" t="s">
        <v>74</v>
      </c>
      <c r="AU82" s="112"/>
      <c r="AV82" s="112"/>
      <c r="AW82" s="112"/>
      <c r="AX82" s="112"/>
      <c r="AY82" s="112"/>
      <c r="AZ82" s="112"/>
      <c r="BA82" s="112"/>
      <c r="BB82" s="112"/>
      <c r="BC82" s="112"/>
      <c r="BD82" s="112"/>
      <c r="BE82" s="112"/>
      <c r="BF82" s="112" t="s">
        <v>74</v>
      </c>
      <c r="BG82" s="112"/>
      <c r="BH82" s="113"/>
      <c r="BI82" s="114"/>
      <c r="BJ82" s="18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</row>
    <row r="83" spans="1:84" x14ac:dyDescent="0.25">
      <c r="A83" t="s">
        <v>77</v>
      </c>
      <c r="B83">
        <v>5</v>
      </c>
      <c r="C83" t="s">
        <v>217</v>
      </c>
      <c r="D83" t="s">
        <v>80</v>
      </c>
      <c r="E83" t="s">
        <v>248</v>
      </c>
      <c r="F83" s="15" t="s">
        <v>249</v>
      </c>
      <c r="G83">
        <v>1</v>
      </c>
      <c r="H83">
        <v>10</v>
      </c>
      <c r="I83" s="57" t="s">
        <v>74</v>
      </c>
      <c r="J83" s="112" t="s">
        <v>74</v>
      </c>
      <c r="K83" s="112" t="s">
        <v>74</v>
      </c>
      <c r="L83" s="112" t="s">
        <v>74</v>
      </c>
      <c r="M83" s="112" t="s">
        <v>74</v>
      </c>
      <c r="N83" s="112" t="s">
        <v>74</v>
      </c>
      <c r="O83" s="112" t="s">
        <v>74</v>
      </c>
      <c r="P83" s="112" t="s">
        <v>74</v>
      </c>
      <c r="Q83" s="112" t="s">
        <v>74</v>
      </c>
      <c r="R83" s="112" t="s">
        <v>74</v>
      </c>
      <c r="S83" s="112" t="s">
        <v>74</v>
      </c>
      <c r="T83" s="112" t="s">
        <v>74</v>
      </c>
      <c r="U83" s="112" t="s">
        <v>74</v>
      </c>
      <c r="V83" s="112" t="s">
        <v>74</v>
      </c>
      <c r="W83" s="112" t="s">
        <v>74</v>
      </c>
      <c r="X83" s="112" t="s">
        <v>74</v>
      </c>
      <c r="Y83" s="112" t="s">
        <v>74</v>
      </c>
      <c r="Z83" s="112" t="s">
        <v>74</v>
      </c>
      <c r="AA83" s="112" t="s">
        <v>74</v>
      </c>
      <c r="AB83" s="112" t="s">
        <v>74</v>
      </c>
      <c r="AC83" s="112" t="s">
        <v>74</v>
      </c>
      <c r="AD83" s="112" t="s">
        <v>74</v>
      </c>
      <c r="AE83" s="43" t="s">
        <v>74</v>
      </c>
      <c r="AF83" s="112" t="s">
        <v>74</v>
      </c>
      <c r="AG83" s="112" t="s">
        <v>74</v>
      </c>
      <c r="AH83" s="112" t="s">
        <v>74</v>
      </c>
      <c r="AI83" s="112" t="s">
        <v>74</v>
      </c>
      <c r="AJ83" s="112" t="s">
        <v>74</v>
      </c>
      <c r="AK83" s="112" t="s">
        <v>74</v>
      </c>
      <c r="AL83" s="112" t="s">
        <v>74</v>
      </c>
      <c r="AM83" s="112" t="s">
        <v>74</v>
      </c>
      <c r="AN83" s="112" t="s">
        <v>74</v>
      </c>
      <c r="AO83" s="112" t="s">
        <v>74</v>
      </c>
      <c r="AP83" s="112" t="s">
        <v>74</v>
      </c>
      <c r="AQ83" s="112" t="s">
        <v>74</v>
      </c>
      <c r="AR83" s="112" t="s">
        <v>74</v>
      </c>
      <c r="AS83" s="112" t="s">
        <v>74</v>
      </c>
      <c r="AT83" s="112" t="s">
        <v>74</v>
      </c>
      <c r="AU83" s="112" t="s">
        <v>74</v>
      </c>
      <c r="AV83" s="112" t="s">
        <v>74</v>
      </c>
      <c r="AW83" s="112" t="s">
        <v>74</v>
      </c>
      <c r="AX83" s="112" t="s">
        <v>74</v>
      </c>
      <c r="AY83" s="112" t="s">
        <v>74</v>
      </c>
      <c r="AZ83" s="112" t="s">
        <v>74</v>
      </c>
      <c r="BA83" s="112" t="s">
        <v>74</v>
      </c>
      <c r="BB83" s="112" t="s">
        <v>74</v>
      </c>
      <c r="BC83" s="112" t="s">
        <v>74</v>
      </c>
      <c r="BD83" s="112" t="s">
        <v>74</v>
      </c>
      <c r="BE83" s="112" t="s">
        <v>74</v>
      </c>
      <c r="BF83" s="112" t="s">
        <v>74</v>
      </c>
      <c r="BG83" s="112" t="s">
        <v>74</v>
      </c>
      <c r="BH83" s="113" t="s">
        <v>74</v>
      </c>
      <c r="BI83" s="114"/>
      <c r="BJ83" s="18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</row>
    <row r="84" spans="1:84" x14ac:dyDescent="0.25">
      <c r="A84" t="s">
        <v>69</v>
      </c>
      <c r="B84">
        <v>5</v>
      </c>
      <c r="C84" t="s">
        <v>217</v>
      </c>
      <c r="D84" t="s">
        <v>80</v>
      </c>
      <c r="E84" t="s">
        <v>250</v>
      </c>
      <c r="F84" s="15" t="s">
        <v>251</v>
      </c>
      <c r="G84">
        <v>1</v>
      </c>
      <c r="H84">
        <v>5</v>
      </c>
      <c r="I84" s="57" t="s">
        <v>74</v>
      </c>
      <c r="J84" s="112" t="s">
        <v>74</v>
      </c>
      <c r="K84" s="112" t="s">
        <v>74</v>
      </c>
      <c r="L84" s="112" t="s">
        <v>74</v>
      </c>
      <c r="M84" s="112" t="s">
        <v>74</v>
      </c>
      <c r="N84" s="112" t="s">
        <v>74</v>
      </c>
      <c r="O84" s="112" t="s">
        <v>74</v>
      </c>
      <c r="P84" s="112" t="s">
        <v>74</v>
      </c>
      <c r="Q84" s="112" t="s">
        <v>74</v>
      </c>
      <c r="R84" s="112" t="s">
        <v>74</v>
      </c>
      <c r="S84" s="112" t="s">
        <v>74</v>
      </c>
      <c r="T84" s="112" t="s">
        <v>74</v>
      </c>
      <c r="U84" s="112" t="s">
        <v>74</v>
      </c>
      <c r="V84" s="112" t="s">
        <v>74</v>
      </c>
      <c r="W84" s="112" t="s">
        <v>74</v>
      </c>
      <c r="X84" s="112" t="s">
        <v>74</v>
      </c>
      <c r="Y84" s="112" t="s">
        <v>74</v>
      </c>
      <c r="Z84" s="112" t="s">
        <v>74</v>
      </c>
      <c r="AA84" s="112" t="s">
        <v>74</v>
      </c>
      <c r="AB84" s="112" t="s">
        <v>74</v>
      </c>
      <c r="AC84" s="112" t="s">
        <v>74</v>
      </c>
      <c r="AD84" s="112" t="s">
        <v>74</v>
      </c>
      <c r="AE84" s="43" t="s">
        <v>74</v>
      </c>
      <c r="AF84" s="112" t="s">
        <v>74</v>
      </c>
      <c r="AG84" s="112" t="s">
        <v>74</v>
      </c>
      <c r="AH84" s="112" t="s">
        <v>74</v>
      </c>
      <c r="AI84" s="112" t="s">
        <v>74</v>
      </c>
      <c r="AJ84" s="112" t="s">
        <v>74</v>
      </c>
      <c r="AK84" s="112" t="s">
        <v>74</v>
      </c>
      <c r="AL84" s="112" t="s">
        <v>74</v>
      </c>
      <c r="AM84" s="112" t="s">
        <v>74</v>
      </c>
      <c r="AN84" s="112" t="s">
        <v>74</v>
      </c>
      <c r="AO84" s="112" t="s">
        <v>74</v>
      </c>
      <c r="AP84" s="112" t="s">
        <v>74</v>
      </c>
      <c r="AQ84" s="112" t="s">
        <v>74</v>
      </c>
      <c r="AR84" s="112" t="s">
        <v>74</v>
      </c>
      <c r="AS84" s="112" t="s">
        <v>74</v>
      </c>
      <c r="AT84" s="112" t="s">
        <v>74</v>
      </c>
      <c r="AU84" s="112" t="s">
        <v>74</v>
      </c>
      <c r="AV84" s="112" t="s">
        <v>74</v>
      </c>
      <c r="AW84" s="112" t="s">
        <v>74</v>
      </c>
      <c r="AX84" s="112" t="s">
        <v>74</v>
      </c>
      <c r="AY84" s="112" t="s">
        <v>74</v>
      </c>
      <c r="AZ84" s="112" t="s">
        <v>74</v>
      </c>
      <c r="BA84" s="112" t="s">
        <v>74</v>
      </c>
      <c r="BB84" s="112" t="s">
        <v>74</v>
      </c>
      <c r="BC84" s="112" t="s">
        <v>74</v>
      </c>
      <c r="BD84" s="112" t="s">
        <v>74</v>
      </c>
      <c r="BE84" s="112" t="s">
        <v>74</v>
      </c>
      <c r="BF84" s="112" t="s">
        <v>74</v>
      </c>
      <c r="BG84" s="112" t="s">
        <v>74</v>
      </c>
      <c r="BH84" s="113" t="s">
        <v>74</v>
      </c>
      <c r="BI84" s="114"/>
      <c r="BJ84" s="18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</row>
    <row r="85" spans="1:84" x14ac:dyDescent="0.25">
      <c r="A85" t="s">
        <v>77</v>
      </c>
      <c r="B85">
        <v>3</v>
      </c>
      <c r="C85" t="s">
        <v>217</v>
      </c>
      <c r="D85" t="s">
        <v>80</v>
      </c>
      <c r="E85" t="s">
        <v>252</v>
      </c>
      <c r="F85" s="15" t="s">
        <v>253</v>
      </c>
      <c r="G85">
        <v>4</v>
      </c>
      <c r="H85">
        <v>7</v>
      </c>
      <c r="I85" s="57"/>
      <c r="J85" s="112"/>
      <c r="K85" s="112"/>
      <c r="L85" s="112" t="s">
        <v>74</v>
      </c>
      <c r="M85" s="112"/>
      <c r="N85" s="112"/>
      <c r="O85" s="112"/>
      <c r="P85" s="112" t="s">
        <v>74</v>
      </c>
      <c r="Q85" s="112"/>
      <c r="R85" s="112"/>
      <c r="S85" s="112"/>
      <c r="T85" s="112" t="s">
        <v>74</v>
      </c>
      <c r="U85" s="112"/>
      <c r="V85" s="112"/>
      <c r="W85" s="112"/>
      <c r="X85" s="112" t="s">
        <v>74</v>
      </c>
      <c r="Y85" s="112"/>
      <c r="Z85" s="112"/>
      <c r="AA85" s="112"/>
      <c r="AB85" s="112" t="s">
        <v>74</v>
      </c>
      <c r="AC85" s="112"/>
      <c r="AD85" s="112"/>
      <c r="AE85" s="43"/>
      <c r="AF85" s="112" t="s">
        <v>74</v>
      </c>
      <c r="AG85" s="112"/>
      <c r="AH85" s="112"/>
      <c r="AI85" s="112"/>
      <c r="AJ85" s="112" t="s">
        <v>74</v>
      </c>
      <c r="AK85" s="112"/>
      <c r="AL85" s="112"/>
      <c r="AM85" s="112"/>
      <c r="AN85" s="112" t="s">
        <v>74</v>
      </c>
      <c r="AO85" s="112"/>
      <c r="AP85" s="112"/>
      <c r="AQ85" s="112"/>
      <c r="AR85" s="112" t="s">
        <v>74</v>
      </c>
      <c r="AS85" s="112"/>
      <c r="AT85" s="112"/>
      <c r="AU85" s="112"/>
      <c r="AV85" s="112" t="s">
        <v>74</v>
      </c>
      <c r="AW85" s="112"/>
      <c r="AX85" s="112"/>
      <c r="AY85" s="112"/>
      <c r="AZ85" s="112" t="s">
        <v>74</v>
      </c>
      <c r="BA85" s="112"/>
      <c r="BB85" s="112"/>
      <c r="BC85" s="112"/>
      <c r="BD85" s="112" t="s">
        <v>74</v>
      </c>
      <c r="BE85" s="112"/>
      <c r="BF85" s="112"/>
      <c r="BG85" s="112"/>
      <c r="BH85" s="113" t="s">
        <v>74</v>
      </c>
      <c r="BI85" s="114"/>
      <c r="BJ85" s="18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</row>
    <row r="86" spans="1:84" x14ac:dyDescent="0.25">
      <c r="A86" t="s">
        <v>77</v>
      </c>
      <c r="B86">
        <v>3</v>
      </c>
      <c r="C86" t="s">
        <v>217</v>
      </c>
      <c r="D86" t="s">
        <v>80</v>
      </c>
      <c r="E86" t="s">
        <v>254</v>
      </c>
      <c r="F86" s="15" t="s">
        <v>255</v>
      </c>
      <c r="G86">
        <v>8</v>
      </c>
      <c r="H86">
        <v>14</v>
      </c>
      <c r="I86" s="57" t="s">
        <v>74</v>
      </c>
      <c r="J86" s="112"/>
      <c r="K86" s="112"/>
      <c r="L86" s="112"/>
      <c r="M86" s="112"/>
      <c r="N86" s="112"/>
      <c r="O86" s="112"/>
      <c r="P86" s="112"/>
      <c r="Q86" s="112" t="s">
        <v>74</v>
      </c>
      <c r="R86" s="112"/>
      <c r="S86" s="112"/>
      <c r="T86" s="112"/>
      <c r="U86" s="112"/>
      <c r="V86" s="112"/>
      <c r="W86" s="112"/>
      <c r="X86" s="112"/>
      <c r="Y86" s="112" t="s">
        <v>74</v>
      </c>
      <c r="Z86" s="112"/>
      <c r="AA86" s="112"/>
      <c r="AB86" s="112"/>
      <c r="AC86" s="112"/>
      <c r="AD86" s="112"/>
      <c r="AE86" s="43"/>
      <c r="AF86" s="112"/>
      <c r="AG86" s="112" t="s">
        <v>74</v>
      </c>
      <c r="AH86" s="112"/>
      <c r="AI86" s="112"/>
      <c r="AJ86" s="112"/>
      <c r="AK86" s="112"/>
      <c r="AL86" s="112"/>
      <c r="AM86" s="112"/>
      <c r="AN86" s="112"/>
      <c r="AO86" s="112" t="s">
        <v>74</v>
      </c>
      <c r="AP86" s="112"/>
      <c r="AQ86" s="112"/>
      <c r="AR86" s="112"/>
      <c r="AS86" s="112"/>
      <c r="AT86" s="112"/>
      <c r="AU86" s="112"/>
      <c r="AV86" s="112"/>
      <c r="AW86" s="112" t="s">
        <v>74</v>
      </c>
      <c r="AX86" s="112"/>
      <c r="AY86" s="112"/>
      <c r="AZ86" s="112"/>
      <c r="BA86" s="112"/>
      <c r="BB86" s="112"/>
      <c r="BC86" s="112"/>
      <c r="BD86" s="112"/>
      <c r="BE86" s="112" t="s">
        <v>74</v>
      </c>
      <c r="BF86" s="112"/>
      <c r="BG86" s="112"/>
      <c r="BH86" s="113"/>
      <c r="BI86" s="114"/>
      <c r="BJ86" s="18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</row>
    <row r="87" spans="1:84" x14ac:dyDescent="0.25">
      <c r="A87" t="s">
        <v>69</v>
      </c>
      <c r="B87">
        <v>5</v>
      </c>
      <c r="C87" t="s">
        <v>217</v>
      </c>
      <c r="D87" t="s">
        <v>118</v>
      </c>
      <c r="E87" t="s">
        <v>256</v>
      </c>
      <c r="F87" s="15" t="s">
        <v>257</v>
      </c>
      <c r="G87">
        <v>1</v>
      </c>
      <c r="H87">
        <v>90</v>
      </c>
      <c r="I87" s="57" t="s">
        <v>74</v>
      </c>
      <c r="J87" s="112" t="s">
        <v>74</v>
      </c>
      <c r="K87" s="112" t="s">
        <v>74</v>
      </c>
      <c r="L87" s="112" t="s">
        <v>74</v>
      </c>
      <c r="M87" s="112" t="s">
        <v>74</v>
      </c>
      <c r="N87" s="112" t="s">
        <v>74</v>
      </c>
      <c r="O87" s="112" t="s">
        <v>74</v>
      </c>
      <c r="P87" s="112" t="s">
        <v>74</v>
      </c>
      <c r="Q87" s="112" t="s">
        <v>74</v>
      </c>
      <c r="R87" s="112" t="s">
        <v>74</v>
      </c>
      <c r="S87" s="112" t="s">
        <v>74</v>
      </c>
      <c r="T87" s="112" t="s">
        <v>74</v>
      </c>
      <c r="U87" s="112" t="s">
        <v>74</v>
      </c>
      <c r="V87" s="112" t="s">
        <v>74</v>
      </c>
      <c r="W87" s="112" t="s">
        <v>74</v>
      </c>
      <c r="X87" s="112" t="s">
        <v>74</v>
      </c>
      <c r="Y87" s="112" t="s">
        <v>74</v>
      </c>
      <c r="Z87" s="112" t="s">
        <v>74</v>
      </c>
      <c r="AA87" s="112" t="s">
        <v>74</v>
      </c>
      <c r="AB87" s="112" t="s">
        <v>74</v>
      </c>
      <c r="AC87" s="112" t="s">
        <v>74</v>
      </c>
      <c r="AD87" s="112" t="s">
        <v>74</v>
      </c>
      <c r="AE87" s="43" t="s">
        <v>74</v>
      </c>
      <c r="AF87" s="112" t="s">
        <v>74</v>
      </c>
      <c r="AG87" s="112" t="s">
        <v>74</v>
      </c>
      <c r="AH87" s="112" t="s">
        <v>74</v>
      </c>
      <c r="AI87" s="112" t="s">
        <v>74</v>
      </c>
      <c r="AJ87" s="112" t="s">
        <v>74</v>
      </c>
      <c r="AK87" s="112" t="s">
        <v>74</v>
      </c>
      <c r="AL87" s="112" t="s">
        <v>74</v>
      </c>
      <c r="AM87" s="112" t="s">
        <v>74</v>
      </c>
      <c r="AN87" s="112" t="s">
        <v>74</v>
      </c>
      <c r="AO87" s="112" t="s">
        <v>74</v>
      </c>
      <c r="AP87" s="112" t="s">
        <v>74</v>
      </c>
      <c r="AQ87" s="112" t="s">
        <v>74</v>
      </c>
      <c r="AR87" s="112" t="s">
        <v>74</v>
      </c>
      <c r="AS87" s="112" t="s">
        <v>74</v>
      </c>
      <c r="AT87" s="112" t="s">
        <v>74</v>
      </c>
      <c r="AU87" s="112" t="s">
        <v>74</v>
      </c>
      <c r="AV87" s="112" t="s">
        <v>74</v>
      </c>
      <c r="AW87" s="112" t="s">
        <v>74</v>
      </c>
      <c r="AX87" s="112" t="s">
        <v>74</v>
      </c>
      <c r="AY87" s="112" t="s">
        <v>74</v>
      </c>
      <c r="AZ87" s="112" t="s">
        <v>74</v>
      </c>
      <c r="BA87" s="112" t="s">
        <v>74</v>
      </c>
      <c r="BB87" s="112" t="s">
        <v>74</v>
      </c>
      <c r="BC87" s="112" t="s">
        <v>74</v>
      </c>
      <c r="BD87" s="112" t="s">
        <v>74</v>
      </c>
      <c r="BE87" s="112" t="s">
        <v>74</v>
      </c>
      <c r="BF87" s="112" t="s">
        <v>74</v>
      </c>
      <c r="BG87" s="112" t="s">
        <v>74</v>
      </c>
      <c r="BH87" s="113" t="s">
        <v>74</v>
      </c>
      <c r="BI87" s="114"/>
      <c r="BJ87" s="18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</row>
    <row r="88" spans="1:84" x14ac:dyDescent="0.25">
      <c r="A88" t="s">
        <v>69</v>
      </c>
      <c r="B88">
        <v>5</v>
      </c>
      <c r="C88" t="s">
        <v>217</v>
      </c>
      <c r="D88" t="s">
        <v>118</v>
      </c>
      <c r="E88" t="s">
        <v>258</v>
      </c>
      <c r="F88" s="15" t="s">
        <v>259</v>
      </c>
      <c r="G88">
        <v>1</v>
      </c>
      <c r="H88">
        <v>15</v>
      </c>
      <c r="I88" s="60" t="s">
        <v>74</v>
      </c>
      <c r="J88" s="119" t="s">
        <v>74</v>
      </c>
      <c r="K88" s="119" t="s">
        <v>74</v>
      </c>
      <c r="L88" s="119" t="s">
        <v>74</v>
      </c>
      <c r="M88" s="119" t="s">
        <v>74</v>
      </c>
      <c r="N88" s="119" t="s">
        <v>74</v>
      </c>
      <c r="O88" s="119" t="s">
        <v>74</v>
      </c>
      <c r="P88" s="119" t="s">
        <v>74</v>
      </c>
      <c r="Q88" s="119" t="s">
        <v>74</v>
      </c>
      <c r="R88" s="119" t="s">
        <v>74</v>
      </c>
      <c r="S88" s="119" t="s">
        <v>74</v>
      </c>
      <c r="T88" s="119" t="s">
        <v>74</v>
      </c>
      <c r="U88" s="119" t="s">
        <v>74</v>
      </c>
      <c r="V88" s="119" t="s">
        <v>74</v>
      </c>
      <c r="W88" s="119" t="s">
        <v>74</v>
      </c>
      <c r="X88" s="119" t="s">
        <v>74</v>
      </c>
      <c r="Y88" s="119" t="s">
        <v>74</v>
      </c>
      <c r="Z88" s="119" t="s">
        <v>74</v>
      </c>
      <c r="AA88" s="119" t="s">
        <v>74</v>
      </c>
      <c r="AB88" s="119" t="s">
        <v>74</v>
      </c>
      <c r="AC88" s="119" t="s">
        <v>74</v>
      </c>
      <c r="AD88" s="119" t="s">
        <v>74</v>
      </c>
      <c r="AE88" s="67" t="s">
        <v>74</v>
      </c>
      <c r="AF88" s="119" t="s">
        <v>74</v>
      </c>
      <c r="AG88" s="119" t="s">
        <v>74</v>
      </c>
      <c r="AH88" s="119" t="s">
        <v>74</v>
      </c>
      <c r="AI88" s="119" t="s">
        <v>74</v>
      </c>
      <c r="AJ88" s="119" t="s">
        <v>74</v>
      </c>
      <c r="AK88" s="119" t="s">
        <v>74</v>
      </c>
      <c r="AL88" s="119" t="s">
        <v>74</v>
      </c>
      <c r="AM88" s="119" t="s">
        <v>74</v>
      </c>
      <c r="AN88" s="119" t="s">
        <v>74</v>
      </c>
      <c r="AO88" s="119" t="s">
        <v>74</v>
      </c>
      <c r="AP88" s="119" t="s">
        <v>74</v>
      </c>
      <c r="AQ88" s="119" t="s">
        <v>74</v>
      </c>
      <c r="AR88" s="119" t="s">
        <v>74</v>
      </c>
      <c r="AS88" s="119" t="s">
        <v>74</v>
      </c>
      <c r="AT88" s="119" t="s">
        <v>74</v>
      </c>
      <c r="AU88" s="119" t="s">
        <v>74</v>
      </c>
      <c r="AV88" s="119" t="s">
        <v>74</v>
      </c>
      <c r="AW88" s="119" t="s">
        <v>74</v>
      </c>
      <c r="AX88" s="119" t="s">
        <v>74</v>
      </c>
      <c r="AY88" s="119" t="s">
        <v>74</v>
      </c>
      <c r="AZ88" s="119" t="s">
        <v>74</v>
      </c>
      <c r="BA88" s="119" t="s">
        <v>74</v>
      </c>
      <c r="BB88" s="119" t="s">
        <v>74</v>
      </c>
      <c r="BC88" s="119" t="s">
        <v>74</v>
      </c>
      <c r="BD88" s="119" t="s">
        <v>74</v>
      </c>
      <c r="BE88" s="119" t="s">
        <v>74</v>
      </c>
      <c r="BF88" s="119" t="s">
        <v>74</v>
      </c>
      <c r="BG88" s="119" t="s">
        <v>74</v>
      </c>
      <c r="BH88" s="120" t="s">
        <v>74</v>
      </c>
      <c r="BI88" s="114"/>
      <c r="BJ88" s="18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</row>
    <row r="89" spans="1:84" x14ac:dyDescent="0.25">
      <c r="A89" t="s">
        <v>77</v>
      </c>
      <c r="B89">
        <v>5</v>
      </c>
      <c r="C89" t="s">
        <v>260</v>
      </c>
      <c r="D89" t="s">
        <v>92</v>
      </c>
      <c r="E89" t="s">
        <v>261</v>
      </c>
      <c r="F89" s="78" t="s">
        <v>262</v>
      </c>
      <c r="G89">
        <v>1</v>
      </c>
      <c r="H89">
        <v>10</v>
      </c>
      <c r="I89" s="60" t="s">
        <v>74</v>
      </c>
      <c r="J89" s="119" t="s">
        <v>74</v>
      </c>
      <c r="K89" s="119" t="s">
        <v>74</v>
      </c>
      <c r="L89" s="119" t="s">
        <v>74</v>
      </c>
      <c r="M89" s="119" t="s">
        <v>74</v>
      </c>
      <c r="N89" s="119" t="s">
        <v>74</v>
      </c>
      <c r="O89" s="119" t="s">
        <v>74</v>
      </c>
      <c r="P89" s="119" t="s">
        <v>74</v>
      </c>
      <c r="Q89" s="119" t="s">
        <v>74</v>
      </c>
      <c r="R89" s="119" t="s">
        <v>74</v>
      </c>
      <c r="S89" s="119" t="s">
        <v>74</v>
      </c>
      <c r="T89" s="119" t="s">
        <v>74</v>
      </c>
      <c r="U89" s="119" t="s">
        <v>74</v>
      </c>
      <c r="V89" s="119" t="s">
        <v>74</v>
      </c>
      <c r="W89" s="119" t="s">
        <v>74</v>
      </c>
      <c r="X89" s="119" t="s">
        <v>74</v>
      </c>
      <c r="Y89" s="119" t="s">
        <v>74</v>
      </c>
      <c r="Z89" s="119" t="s">
        <v>74</v>
      </c>
      <c r="AA89" s="119" t="s">
        <v>74</v>
      </c>
      <c r="AB89" s="119" t="s">
        <v>74</v>
      </c>
      <c r="AC89" s="119" t="s">
        <v>74</v>
      </c>
      <c r="AD89" s="119" t="s">
        <v>74</v>
      </c>
      <c r="AE89" s="67" t="s">
        <v>74</v>
      </c>
      <c r="AF89" s="119" t="s">
        <v>74</v>
      </c>
      <c r="AG89" s="119" t="s">
        <v>74</v>
      </c>
      <c r="AH89" s="119" t="s">
        <v>74</v>
      </c>
      <c r="AI89" s="119" t="s">
        <v>74</v>
      </c>
      <c r="AJ89" s="119" t="s">
        <v>74</v>
      </c>
      <c r="AK89" s="119" t="s">
        <v>74</v>
      </c>
      <c r="AL89" s="119" t="s">
        <v>74</v>
      </c>
      <c r="AM89" s="119" t="s">
        <v>74</v>
      </c>
      <c r="AN89" s="119" t="s">
        <v>74</v>
      </c>
      <c r="AO89" s="119" t="s">
        <v>74</v>
      </c>
      <c r="AP89" s="119" t="s">
        <v>74</v>
      </c>
      <c r="AQ89" s="119" t="s">
        <v>74</v>
      </c>
      <c r="AR89" s="119" t="s">
        <v>74</v>
      </c>
      <c r="AS89" s="119" t="s">
        <v>74</v>
      </c>
      <c r="AT89" s="119" t="s">
        <v>74</v>
      </c>
      <c r="AU89" s="119" t="s">
        <v>74</v>
      </c>
      <c r="AV89" s="119" t="s">
        <v>74</v>
      </c>
      <c r="AW89" s="119" t="s">
        <v>74</v>
      </c>
      <c r="AX89" s="119" t="s">
        <v>74</v>
      </c>
      <c r="AY89" s="119" t="s">
        <v>74</v>
      </c>
      <c r="AZ89" s="119" t="s">
        <v>74</v>
      </c>
      <c r="BA89" s="119" t="s">
        <v>74</v>
      </c>
      <c r="BB89" s="119" t="s">
        <v>74</v>
      </c>
      <c r="BC89" s="119" t="s">
        <v>74</v>
      </c>
      <c r="BD89" s="119" t="s">
        <v>74</v>
      </c>
      <c r="BE89" s="119" t="s">
        <v>74</v>
      </c>
      <c r="BF89" s="119" t="s">
        <v>74</v>
      </c>
      <c r="BG89" s="119" t="s">
        <v>74</v>
      </c>
      <c r="BH89" s="120" t="s">
        <v>74</v>
      </c>
      <c r="BI89" s="114"/>
      <c r="BJ89" s="18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</row>
    <row r="90" spans="1:84" x14ac:dyDescent="0.25">
      <c r="BI90" s="18"/>
      <c r="BJ90" s="18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</row>
    <row r="91" spans="1:84" x14ac:dyDescent="0.25">
      <c r="F91" s="17"/>
      <c r="BI91" s="18"/>
      <c r="BJ91" s="18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</row>
    <row r="92" spans="1:84" x14ac:dyDescent="0.25">
      <c r="BI92" s="31"/>
      <c r="BJ92" s="31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</row>
    <row r="93" spans="1:84" x14ac:dyDescent="0.25">
      <c r="F93"/>
      <c r="BI93" s="18"/>
      <c r="BJ93" s="18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</row>
    <row r="94" spans="1:84" x14ac:dyDescent="0.25">
      <c r="BI94" s="18"/>
      <c r="BJ94" s="18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</row>
    <row r="95" spans="1:84" x14ac:dyDescent="0.25">
      <c r="BI95" s="18"/>
      <c r="BJ95" s="18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</row>
    <row r="96" spans="1:84" x14ac:dyDescent="0.25">
      <c r="BI96" s="18"/>
      <c r="BJ96" s="18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</row>
    <row r="97" spans="6:84" x14ac:dyDescent="0.25">
      <c r="BI97" s="18"/>
      <c r="BJ97" s="18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</row>
    <row r="98" spans="6:84" x14ac:dyDescent="0.25"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</row>
    <row r="99" spans="6:84" x14ac:dyDescent="0.25">
      <c r="BI99" s="18"/>
      <c r="BJ99" s="18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</row>
    <row r="100" spans="6:84" x14ac:dyDescent="0.25">
      <c r="BI100" s="18"/>
      <c r="BJ100" s="18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</row>
    <row r="101" spans="6:84" x14ac:dyDescent="0.25">
      <c r="BI101" s="18"/>
      <c r="BJ101" s="18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</row>
    <row r="102" spans="6:84" x14ac:dyDescent="0.25">
      <c r="BI102" s="18"/>
      <c r="BJ102" s="18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</row>
    <row r="103" spans="6:84" x14ac:dyDescent="0.25">
      <c r="BI103" s="18"/>
      <c r="BJ103" s="18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</row>
    <row r="104" spans="6:84" x14ac:dyDescent="0.25">
      <c r="BI104" s="18"/>
      <c r="BJ104" s="18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</row>
    <row r="105" spans="6:84" x14ac:dyDescent="0.25">
      <c r="BI105" s="18"/>
      <c r="BJ105" s="18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</row>
    <row r="106" spans="6:84" x14ac:dyDescent="0.25">
      <c r="BI106" s="18"/>
      <c r="BJ106" s="18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</row>
    <row r="107" spans="6:84" x14ac:dyDescent="0.25">
      <c r="BI107" s="18"/>
      <c r="BJ107" s="18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</row>
    <row r="108" spans="6:84" x14ac:dyDescent="0.25">
      <c r="BI108" s="18"/>
      <c r="BJ108" s="18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</row>
    <row r="109" spans="6:84" x14ac:dyDescent="0.25">
      <c r="BI109" s="18"/>
      <c r="BJ109" s="18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X109" s="17"/>
      <c r="BY109" s="17"/>
      <c r="BZ109" s="17"/>
      <c r="CA109" s="17"/>
      <c r="CB109" s="17"/>
      <c r="CC109" s="17"/>
      <c r="CD109" s="17"/>
      <c r="CE109" s="17"/>
      <c r="CF109" s="17"/>
    </row>
    <row r="110" spans="6:84" x14ac:dyDescent="0.25">
      <c r="F110" s="64"/>
      <c r="BI110" s="18"/>
      <c r="BJ110" s="18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X110" s="17"/>
      <c r="BY110" s="17"/>
      <c r="BZ110" s="17"/>
      <c r="CA110" s="17"/>
      <c r="CB110" s="17"/>
      <c r="CC110" s="17"/>
      <c r="CD110" s="17"/>
      <c r="CE110" s="17"/>
      <c r="CF110" s="17"/>
    </row>
    <row r="111" spans="6:84" x14ac:dyDescent="0.25"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X111" s="17"/>
      <c r="BY111" s="17"/>
      <c r="BZ111" s="17"/>
      <c r="CA111" s="17"/>
      <c r="CB111" s="17"/>
      <c r="CC111" s="17"/>
      <c r="CD111" s="17"/>
      <c r="CE111" s="17"/>
      <c r="CF111" s="17"/>
    </row>
    <row r="112" spans="6:84" x14ac:dyDescent="0.25"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X112" s="17"/>
      <c r="BY112" s="17"/>
      <c r="BZ112" s="17"/>
      <c r="CA112" s="17"/>
      <c r="CB112" s="17"/>
      <c r="CC112" s="17"/>
      <c r="CD112" s="17"/>
      <c r="CE112" s="17"/>
      <c r="CF112" s="17"/>
    </row>
    <row r="113" spans="9:84" x14ac:dyDescent="0.25"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X113" s="17"/>
      <c r="BY113" s="17"/>
      <c r="BZ113" s="17"/>
      <c r="CA113" s="17"/>
      <c r="CB113" s="17"/>
      <c r="CC113" s="17"/>
      <c r="CD113" s="17"/>
      <c r="CE113" s="17"/>
      <c r="CF113" s="17"/>
    </row>
    <row r="114" spans="9:84" x14ac:dyDescent="0.25"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X114" s="17"/>
      <c r="BY114" s="17"/>
      <c r="BZ114" s="17"/>
      <c r="CA114" s="17"/>
      <c r="CB114" s="17"/>
      <c r="CC114" s="17"/>
      <c r="CD114" s="17"/>
      <c r="CE114" s="17"/>
      <c r="CF114" s="17"/>
    </row>
    <row r="115" spans="9:84" x14ac:dyDescent="0.25"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X115" s="17"/>
      <c r="BY115" s="17"/>
      <c r="BZ115" s="17"/>
      <c r="CA115" s="17"/>
      <c r="CB115" s="17"/>
      <c r="CC115" s="17"/>
      <c r="CD115" s="17"/>
      <c r="CE115" s="17"/>
      <c r="CF115" s="17"/>
    </row>
    <row r="116" spans="9:84" x14ac:dyDescent="0.25"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X116" s="17"/>
      <c r="BY116" s="17"/>
      <c r="BZ116" s="17"/>
      <c r="CA116" s="17"/>
      <c r="CB116" s="17"/>
      <c r="CC116" s="17"/>
      <c r="CD116" s="17"/>
      <c r="CE116" s="17"/>
      <c r="CF116" s="17"/>
    </row>
    <row r="117" spans="9:84" x14ac:dyDescent="0.25"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</row>
    <row r="118" spans="9:84" x14ac:dyDescent="0.25"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X118" s="17"/>
      <c r="BY118" s="17"/>
      <c r="BZ118" s="17"/>
      <c r="CA118" s="17"/>
      <c r="CB118" s="17"/>
      <c r="CC118" s="17"/>
      <c r="CD118" s="17"/>
      <c r="CE118" s="17"/>
      <c r="CF118" s="17"/>
    </row>
    <row r="119" spans="9:84" x14ac:dyDescent="0.25"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X119" s="17"/>
      <c r="BY119" s="17"/>
      <c r="BZ119" s="17"/>
      <c r="CA119" s="17"/>
      <c r="CB119" s="17"/>
      <c r="CC119" s="17"/>
      <c r="CD119" s="17"/>
      <c r="CE119" s="17"/>
      <c r="CF119" s="17"/>
    </row>
    <row r="120" spans="9:84" x14ac:dyDescent="0.25"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X120" s="17"/>
      <c r="BY120" s="17"/>
      <c r="BZ120" s="17"/>
      <c r="CA120" s="17"/>
      <c r="CB120" s="17"/>
      <c r="CC120" s="17"/>
      <c r="CD120" s="17"/>
      <c r="CE120" s="17"/>
      <c r="CF120" s="17"/>
    </row>
    <row r="121" spans="9:84" x14ac:dyDescent="0.25"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X121" s="17"/>
      <c r="BY121" s="17"/>
      <c r="BZ121" s="17"/>
      <c r="CA121" s="17"/>
      <c r="CB121" s="17"/>
      <c r="CC121" s="17"/>
      <c r="CD121" s="17"/>
      <c r="CE121" s="17"/>
      <c r="CF121" s="17"/>
    </row>
    <row r="122" spans="9:84" x14ac:dyDescent="0.25"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X122" s="17"/>
      <c r="BY122" s="17"/>
      <c r="BZ122" s="17"/>
      <c r="CA122" s="17"/>
      <c r="CB122" s="17"/>
      <c r="CC122" s="17"/>
      <c r="CD122" s="17"/>
      <c r="CE122" s="17"/>
      <c r="CF122" s="17"/>
    </row>
    <row r="123" spans="9:84" x14ac:dyDescent="0.25"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X123" s="17"/>
      <c r="BY123" s="17"/>
      <c r="BZ123" s="17"/>
      <c r="CA123" s="17"/>
      <c r="CB123" s="17"/>
      <c r="CC123" s="17"/>
      <c r="CD123" s="17"/>
      <c r="CE123" s="17"/>
      <c r="CF123" s="17"/>
    </row>
    <row r="124" spans="9:84" x14ac:dyDescent="0.25"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X124" s="17"/>
      <c r="BY124" s="17"/>
      <c r="BZ124" s="17"/>
      <c r="CA124" s="17"/>
      <c r="CB124" s="17"/>
      <c r="CC124" s="17"/>
      <c r="CD124" s="17"/>
      <c r="CE124" s="17"/>
      <c r="CF124" s="17"/>
    </row>
    <row r="125" spans="9:84" x14ac:dyDescent="0.25"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X125" s="17"/>
      <c r="BY125" s="17"/>
      <c r="BZ125" s="17"/>
      <c r="CA125" s="17"/>
      <c r="CB125" s="17"/>
      <c r="CC125" s="17"/>
      <c r="CD125" s="17"/>
      <c r="CE125" s="17"/>
      <c r="CF125" s="17"/>
    </row>
    <row r="126" spans="9:84" x14ac:dyDescent="0.25"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X126" s="17"/>
      <c r="BY126" s="17"/>
      <c r="BZ126" s="17"/>
      <c r="CA126" s="17"/>
      <c r="CB126" s="17"/>
      <c r="CC126" s="17"/>
      <c r="CD126" s="17"/>
      <c r="CE126" s="17"/>
      <c r="CF126" s="17"/>
    </row>
    <row r="127" spans="9:84" x14ac:dyDescent="0.25"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X127" s="17"/>
      <c r="BY127" s="17"/>
      <c r="BZ127" s="17"/>
      <c r="CA127" s="17"/>
      <c r="CB127" s="17"/>
      <c r="CC127" s="17"/>
      <c r="CD127" s="17"/>
      <c r="CE127" s="17"/>
      <c r="CF127" s="17"/>
    </row>
    <row r="128" spans="9:84" x14ac:dyDescent="0.25"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X128" s="17"/>
      <c r="BY128" s="17"/>
      <c r="BZ128" s="17"/>
      <c r="CA128" s="17"/>
      <c r="CB128" s="17"/>
      <c r="CC128" s="17"/>
      <c r="CD128" s="17"/>
      <c r="CE128" s="17"/>
      <c r="CF128" s="17"/>
    </row>
    <row r="129" spans="9:84" x14ac:dyDescent="0.25"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X129" s="17"/>
      <c r="BY129" s="17"/>
      <c r="BZ129" s="17"/>
      <c r="CA129" s="17"/>
      <c r="CB129" s="17"/>
      <c r="CC129" s="17"/>
      <c r="CD129" s="17"/>
      <c r="CE129" s="17"/>
      <c r="CF129" s="17"/>
    </row>
    <row r="130" spans="9:84" x14ac:dyDescent="0.25"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X130" s="17"/>
      <c r="BY130" s="17"/>
      <c r="BZ130" s="17"/>
      <c r="CA130" s="17"/>
      <c r="CB130" s="17"/>
      <c r="CC130" s="17"/>
      <c r="CD130" s="17"/>
      <c r="CE130" s="17"/>
      <c r="CF130" s="17"/>
    </row>
    <row r="131" spans="9:84" x14ac:dyDescent="0.25"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X131" s="17"/>
      <c r="BY131" s="17"/>
      <c r="BZ131" s="17"/>
      <c r="CA131" s="17"/>
      <c r="CB131" s="17"/>
      <c r="CC131" s="17"/>
      <c r="CD131" s="17"/>
      <c r="CE131" s="17"/>
      <c r="CF131" s="17"/>
    </row>
    <row r="132" spans="9:84" x14ac:dyDescent="0.25"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X132" s="17"/>
      <c r="BY132" s="17"/>
      <c r="BZ132" s="17"/>
      <c r="CA132" s="17"/>
      <c r="CB132" s="17"/>
      <c r="CC132" s="17"/>
      <c r="CD132" s="17"/>
      <c r="CE132" s="17"/>
      <c r="CF132" s="17"/>
    </row>
    <row r="133" spans="9:84" x14ac:dyDescent="0.25"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X133" s="17"/>
      <c r="BY133" s="17"/>
      <c r="BZ133" s="17"/>
      <c r="CA133" s="17"/>
      <c r="CB133" s="17"/>
      <c r="CC133" s="17"/>
      <c r="CD133" s="17"/>
      <c r="CE133" s="17"/>
      <c r="CF133" s="17"/>
    </row>
    <row r="134" spans="9:84" x14ac:dyDescent="0.25"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X134" s="17"/>
      <c r="BY134" s="17"/>
      <c r="BZ134" s="17"/>
      <c r="CA134" s="17"/>
      <c r="CB134" s="17"/>
      <c r="CC134" s="17"/>
      <c r="CD134" s="17"/>
      <c r="CE134" s="17"/>
      <c r="CF134" s="17"/>
    </row>
    <row r="135" spans="9:84" x14ac:dyDescent="0.25"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X135" s="17"/>
      <c r="BY135" s="17"/>
      <c r="BZ135" s="17"/>
      <c r="CA135" s="17"/>
      <c r="CB135" s="17"/>
      <c r="CC135" s="17"/>
      <c r="CD135" s="17"/>
      <c r="CE135" s="17"/>
      <c r="CF135" s="17"/>
    </row>
    <row r="136" spans="9:84" x14ac:dyDescent="0.25"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X136" s="17"/>
      <c r="BY136" s="17"/>
      <c r="BZ136" s="17"/>
      <c r="CA136" s="17"/>
      <c r="CB136" s="17"/>
      <c r="CC136" s="17"/>
      <c r="CD136" s="17"/>
      <c r="CE136" s="17"/>
      <c r="CF136" s="17"/>
    </row>
    <row r="137" spans="9:84" x14ac:dyDescent="0.25"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X137" s="17"/>
      <c r="BY137" s="17"/>
      <c r="BZ137" s="17"/>
      <c r="CA137" s="17"/>
      <c r="CB137" s="17"/>
      <c r="CC137" s="17"/>
      <c r="CD137" s="17"/>
      <c r="CE137" s="17"/>
      <c r="CF137" s="17"/>
    </row>
    <row r="138" spans="9:84" x14ac:dyDescent="0.25"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X138" s="17"/>
      <c r="BY138" s="17"/>
      <c r="BZ138" s="17"/>
      <c r="CA138" s="17"/>
      <c r="CB138" s="17"/>
      <c r="CC138" s="17"/>
      <c r="CD138" s="17"/>
      <c r="CE138" s="17"/>
      <c r="CF138" s="17"/>
    </row>
    <row r="139" spans="9:84" x14ac:dyDescent="0.25"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X139" s="17"/>
      <c r="BY139" s="17"/>
      <c r="BZ139" s="17"/>
      <c r="CA139" s="17"/>
      <c r="CB139" s="17"/>
      <c r="CC139" s="17"/>
      <c r="CD139" s="17"/>
      <c r="CE139" s="17"/>
      <c r="CF139" s="17"/>
    </row>
    <row r="140" spans="9:84" x14ac:dyDescent="0.25"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X140" s="17"/>
      <c r="BY140" s="17"/>
      <c r="BZ140" s="17"/>
      <c r="CA140" s="17"/>
      <c r="CB140" s="17"/>
      <c r="CC140" s="17"/>
      <c r="CD140" s="17"/>
      <c r="CE140" s="17"/>
      <c r="CF140" s="17"/>
    </row>
    <row r="141" spans="9:84" x14ac:dyDescent="0.25"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X141" s="17"/>
      <c r="BY141" s="17"/>
      <c r="BZ141" s="17"/>
      <c r="CA141" s="17"/>
      <c r="CB141" s="17"/>
      <c r="CC141" s="17"/>
      <c r="CD141" s="17"/>
      <c r="CE141" s="17"/>
      <c r="CF141" s="17"/>
    </row>
    <row r="142" spans="9:84" x14ac:dyDescent="0.25"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X142" s="17"/>
      <c r="BY142" s="17"/>
      <c r="BZ142" s="17"/>
      <c r="CA142" s="17"/>
      <c r="CB142" s="17"/>
      <c r="CC142" s="17"/>
      <c r="CD142" s="17"/>
      <c r="CE142" s="17"/>
      <c r="CF142" s="17"/>
    </row>
    <row r="143" spans="9:84" x14ac:dyDescent="0.25"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X143" s="17"/>
      <c r="BY143" s="17"/>
      <c r="BZ143" s="17"/>
      <c r="CA143" s="17"/>
      <c r="CB143" s="17"/>
      <c r="CC143" s="17"/>
      <c r="CD143" s="17"/>
      <c r="CE143" s="17"/>
      <c r="CF143" s="17"/>
    </row>
    <row r="144" spans="9:84" x14ac:dyDescent="0.25"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X144" s="17"/>
      <c r="BY144" s="17"/>
      <c r="BZ144" s="17"/>
      <c r="CA144" s="17"/>
      <c r="CB144" s="17"/>
      <c r="CC144" s="17"/>
      <c r="CD144" s="17"/>
      <c r="CE144" s="17"/>
      <c r="CF144" s="17"/>
    </row>
    <row r="145" spans="9:84" x14ac:dyDescent="0.25"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X145" s="17"/>
      <c r="BY145" s="17"/>
      <c r="BZ145" s="17"/>
      <c r="CA145" s="17"/>
      <c r="CB145" s="17"/>
      <c r="CC145" s="17"/>
      <c r="CD145" s="17"/>
      <c r="CE145" s="17"/>
      <c r="CF145" s="17"/>
    </row>
    <row r="146" spans="9:84" x14ac:dyDescent="0.25"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X146" s="17"/>
      <c r="BY146" s="17"/>
      <c r="BZ146" s="17"/>
      <c r="CA146" s="17"/>
      <c r="CB146" s="17"/>
      <c r="CC146" s="17"/>
      <c r="CD146" s="17"/>
      <c r="CE146" s="17"/>
      <c r="CF146" s="17"/>
    </row>
    <row r="147" spans="9:84" x14ac:dyDescent="0.25"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X147" s="17"/>
      <c r="BY147" s="17"/>
      <c r="BZ147" s="17"/>
      <c r="CA147" s="17"/>
      <c r="CB147" s="17"/>
      <c r="CC147" s="17"/>
      <c r="CD147" s="17"/>
      <c r="CE147" s="17"/>
      <c r="CF147" s="17"/>
    </row>
    <row r="148" spans="9:84" x14ac:dyDescent="0.25"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X148" s="17"/>
      <c r="BY148" s="17"/>
      <c r="BZ148" s="17"/>
      <c r="CA148" s="17"/>
      <c r="CB148" s="17"/>
      <c r="CC148" s="17"/>
      <c r="CD148" s="17"/>
      <c r="CE148" s="17"/>
      <c r="CF148" s="17"/>
    </row>
    <row r="149" spans="9:84" x14ac:dyDescent="0.25"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X149" s="17"/>
      <c r="BY149" s="17"/>
      <c r="BZ149" s="17"/>
      <c r="CA149" s="17"/>
      <c r="CB149" s="17"/>
      <c r="CC149" s="17"/>
      <c r="CD149" s="17"/>
      <c r="CE149" s="17"/>
      <c r="CF149" s="17"/>
    </row>
    <row r="150" spans="9:84" x14ac:dyDescent="0.25"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X150" s="17"/>
      <c r="BY150" s="17"/>
      <c r="BZ150" s="17"/>
      <c r="CA150" s="17"/>
      <c r="CB150" s="17"/>
      <c r="CC150" s="17"/>
      <c r="CD150" s="17"/>
      <c r="CE150" s="17"/>
      <c r="CF150" s="17"/>
    </row>
    <row r="151" spans="9:84" x14ac:dyDescent="0.25"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X151" s="17"/>
      <c r="BY151" s="17"/>
      <c r="BZ151" s="17"/>
      <c r="CA151" s="17"/>
      <c r="CB151" s="17"/>
      <c r="CC151" s="17"/>
      <c r="CD151" s="17"/>
      <c r="CE151" s="17"/>
      <c r="CF151" s="17"/>
    </row>
    <row r="152" spans="9:84" x14ac:dyDescent="0.25"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X152" s="17"/>
      <c r="BY152" s="17"/>
      <c r="BZ152" s="17"/>
      <c r="CA152" s="17"/>
      <c r="CB152" s="17"/>
      <c r="CC152" s="17"/>
      <c r="CD152" s="17"/>
      <c r="CE152" s="17"/>
      <c r="CF152" s="17"/>
    </row>
    <row r="153" spans="9:84" x14ac:dyDescent="0.25"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X153" s="17"/>
      <c r="BY153" s="17"/>
      <c r="BZ153" s="17"/>
      <c r="CA153" s="17"/>
      <c r="CB153" s="17"/>
      <c r="CC153" s="17"/>
      <c r="CD153" s="17"/>
      <c r="CE153" s="17"/>
      <c r="CF153" s="17"/>
    </row>
    <row r="154" spans="9:84" x14ac:dyDescent="0.25"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X154" s="17"/>
      <c r="BY154" s="17"/>
      <c r="BZ154" s="17"/>
      <c r="CA154" s="17"/>
      <c r="CB154" s="17"/>
      <c r="CC154" s="17"/>
      <c r="CD154" s="17"/>
      <c r="CE154" s="17"/>
      <c r="CF154" s="17"/>
    </row>
    <row r="155" spans="9:84" x14ac:dyDescent="0.25"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X155" s="17"/>
      <c r="BY155" s="17"/>
      <c r="BZ155" s="17"/>
      <c r="CA155" s="17"/>
      <c r="CB155" s="17"/>
      <c r="CC155" s="17"/>
      <c r="CD155" s="17"/>
      <c r="CE155" s="17"/>
      <c r="CF155" s="17"/>
    </row>
    <row r="156" spans="9:84" x14ac:dyDescent="0.25"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X156" s="17"/>
      <c r="BY156" s="17"/>
      <c r="BZ156" s="17"/>
      <c r="CA156" s="17"/>
      <c r="CB156" s="17"/>
      <c r="CC156" s="17"/>
      <c r="CD156" s="17"/>
      <c r="CE156" s="17"/>
      <c r="CF156" s="17"/>
    </row>
    <row r="157" spans="9:84" x14ac:dyDescent="0.25"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X157" s="17"/>
      <c r="BY157" s="17"/>
      <c r="BZ157" s="17"/>
      <c r="CA157" s="17"/>
      <c r="CB157" s="17"/>
      <c r="CC157" s="17"/>
      <c r="CD157" s="17"/>
      <c r="CE157" s="17"/>
      <c r="CF157" s="17"/>
    </row>
    <row r="158" spans="9:84" x14ac:dyDescent="0.25"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X158" s="17"/>
      <c r="BY158" s="17"/>
      <c r="BZ158" s="17"/>
      <c r="CA158" s="17"/>
      <c r="CB158" s="17"/>
      <c r="CC158" s="17"/>
      <c r="CD158" s="17"/>
      <c r="CE158" s="17"/>
      <c r="CF158" s="17"/>
    </row>
    <row r="159" spans="9:84" x14ac:dyDescent="0.25"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X159" s="17"/>
      <c r="BY159" s="17"/>
      <c r="BZ159" s="17"/>
      <c r="CA159" s="17"/>
      <c r="CB159" s="17"/>
      <c r="CC159" s="17"/>
      <c r="CD159" s="17"/>
      <c r="CE159" s="17"/>
      <c r="CF159" s="17"/>
    </row>
    <row r="160" spans="9:84" x14ac:dyDescent="0.25"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X160" s="17"/>
      <c r="BY160" s="17"/>
      <c r="BZ160" s="17"/>
      <c r="CA160" s="17"/>
      <c r="CB160" s="17"/>
      <c r="CC160" s="17"/>
      <c r="CD160" s="17"/>
      <c r="CE160" s="17"/>
      <c r="CF160" s="17"/>
    </row>
    <row r="161" spans="9:84" x14ac:dyDescent="0.25"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X161" s="17"/>
      <c r="BY161" s="17"/>
      <c r="BZ161" s="17"/>
      <c r="CA161" s="17"/>
      <c r="CB161" s="17"/>
      <c r="CC161" s="17"/>
      <c r="CD161" s="17"/>
      <c r="CE161" s="17"/>
      <c r="CF161" s="17"/>
    </row>
    <row r="162" spans="9:84" x14ac:dyDescent="0.25"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X162" s="17"/>
      <c r="BY162" s="17"/>
      <c r="BZ162" s="17"/>
      <c r="CA162" s="17"/>
      <c r="CB162" s="17"/>
      <c r="CC162" s="17"/>
      <c r="CD162" s="17"/>
      <c r="CE162" s="17"/>
      <c r="CF162" s="17"/>
    </row>
    <row r="163" spans="9:84" x14ac:dyDescent="0.25"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X163" s="17"/>
      <c r="BY163" s="17"/>
      <c r="BZ163" s="17"/>
      <c r="CA163" s="17"/>
      <c r="CB163" s="17"/>
      <c r="CC163" s="17"/>
      <c r="CD163" s="17"/>
      <c r="CE163" s="17"/>
      <c r="CF163" s="17"/>
    </row>
    <row r="164" spans="9:84" x14ac:dyDescent="0.25"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X164" s="17"/>
      <c r="BY164" s="17"/>
      <c r="BZ164" s="17"/>
      <c r="CA164" s="17"/>
      <c r="CB164" s="17"/>
      <c r="CC164" s="17"/>
      <c r="CD164" s="17"/>
      <c r="CE164" s="17"/>
      <c r="CF164" s="17"/>
    </row>
    <row r="165" spans="9:84" x14ac:dyDescent="0.25"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X165" s="17"/>
      <c r="BY165" s="17"/>
      <c r="BZ165" s="17"/>
      <c r="CA165" s="17"/>
      <c r="CB165" s="17"/>
      <c r="CC165" s="17"/>
      <c r="CD165" s="17"/>
      <c r="CE165" s="17"/>
      <c r="CF165" s="17"/>
    </row>
    <row r="166" spans="9:84" x14ac:dyDescent="0.25"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X166" s="17"/>
      <c r="BY166" s="17"/>
      <c r="BZ166" s="17"/>
      <c r="CA166" s="17"/>
      <c r="CB166" s="17"/>
      <c r="CC166" s="17"/>
      <c r="CD166" s="17"/>
      <c r="CE166" s="17"/>
      <c r="CF166" s="17"/>
    </row>
    <row r="167" spans="9:84" x14ac:dyDescent="0.25"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X167" s="17"/>
      <c r="BY167" s="17"/>
      <c r="BZ167" s="17"/>
      <c r="CA167" s="17"/>
      <c r="CB167" s="17"/>
      <c r="CC167" s="17"/>
      <c r="CD167" s="17"/>
      <c r="CE167" s="17"/>
      <c r="CF167" s="17"/>
    </row>
    <row r="168" spans="9:84" x14ac:dyDescent="0.25"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X168" s="17"/>
      <c r="BY168" s="17"/>
      <c r="BZ168" s="17"/>
      <c r="CA168" s="17"/>
      <c r="CB168" s="17"/>
      <c r="CC168" s="17"/>
      <c r="CD168" s="17"/>
      <c r="CE168" s="17"/>
      <c r="CF168" s="17"/>
    </row>
    <row r="169" spans="9:84" x14ac:dyDescent="0.25"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X169" s="17"/>
      <c r="BY169" s="17"/>
      <c r="BZ169" s="17"/>
      <c r="CA169" s="17"/>
      <c r="CB169" s="17"/>
      <c r="CC169" s="17"/>
      <c r="CD169" s="17"/>
      <c r="CE169" s="17"/>
      <c r="CF169" s="17"/>
    </row>
    <row r="170" spans="9:84" x14ac:dyDescent="0.25"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X170" s="17"/>
      <c r="BY170" s="17"/>
      <c r="BZ170" s="17"/>
      <c r="CA170" s="17"/>
      <c r="CB170" s="17"/>
      <c r="CC170" s="17"/>
      <c r="CD170" s="17"/>
      <c r="CE170" s="17"/>
      <c r="CF170" s="17"/>
    </row>
    <row r="171" spans="9:84" x14ac:dyDescent="0.25"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X171" s="17"/>
      <c r="BY171" s="17"/>
      <c r="BZ171" s="17"/>
      <c r="CA171" s="17"/>
      <c r="CB171" s="17"/>
      <c r="CC171" s="17"/>
      <c r="CD171" s="17"/>
      <c r="CE171" s="17"/>
      <c r="CF171" s="17"/>
    </row>
    <row r="172" spans="9:84" x14ac:dyDescent="0.25"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X172" s="17"/>
      <c r="BY172" s="17"/>
      <c r="BZ172" s="17"/>
      <c r="CA172" s="17"/>
      <c r="CB172" s="17"/>
      <c r="CC172" s="17"/>
      <c r="CD172" s="17"/>
      <c r="CE172" s="17"/>
      <c r="CF172" s="17"/>
    </row>
    <row r="173" spans="9:84" x14ac:dyDescent="0.25"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X173" s="17"/>
      <c r="BY173" s="17"/>
      <c r="BZ173" s="17"/>
      <c r="CA173" s="17"/>
      <c r="CB173" s="17"/>
      <c r="CC173" s="17"/>
      <c r="CD173" s="17"/>
      <c r="CE173" s="17"/>
      <c r="CF173" s="17"/>
    </row>
    <row r="174" spans="9:84" x14ac:dyDescent="0.25"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17"/>
      <c r="BZ174" s="17"/>
      <c r="CA174" s="17"/>
      <c r="CB174" s="17"/>
      <c r="CC174" s="17"/>
      <c r="CD174" s="17"/>
      <c r="CE174" s="17"/>
      <c r="CF174" s="17"/>
    </row>
    <row r="175" spans="9:84" x14ac:dyDescent="0.25"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X175" s="17"/>
      <c r="BY175" s="17"/>
      <c r="BZ175" s="17"/>
      <c r="CA175" s="17"/>
      <c r="CB175" s="17"/>
      <c r="CC175" s="17"/>
      <c r="CD175" s="17"/>
      <c r="CE175" s="17"/>
      <c r="CF175" s="17"/>
    </row>
    <row r="176" spans="9:84" x14ac:dyDescent="0.25"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X176" s="17"/>
      <c r="BY176" s="17"/>
      <c r="BZ176" s="17"/>
      <c r="CA176" s="17"/>
      <c r="CB176" s="17"/>
      <c r="CC176" s="17"/>
      <c r="CD176" s="17"/>
      <c r="CE176" s="17"/>
      <c r="CF176" s="17"/>
    </row>
    <row r="177" spans="9:84" x14ac:dyDescent="0.25"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X177" s="17"/>
      <c r="BY177" s="17"/>
      <c r="BZ177" s="17"/>
      <c r="CA177" s="17"/>
      <c r="CB177" s="17"/>
      <c r="CC177" s="17"/>
      <c r="CD177" s="17"/>
      <c r="CE177" s="17"/>
      <c r="CF177" s="17"/>
    </row>
    <row r="178" spans="9:84" x14ac:dyDescent="0.25"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X178" s="17"/>
      <c r="BY178" s="17"/>
      <c r="BZ178" s="17"/>
      <c r="CA178" s="17"/>
      <c r="CB178" s="17"/>
      <c r="CC178" s="17"/>
      <c r="CD178" s="17"/>
      <c r="CE178" s="17"/>
      <c r="CF178" s="17"/>
    </row>
    <row r="179" spans="9:84" x14ac:dyDescent="0.25"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X179" s="17"/>
      <c r="BY179" s="17"/>
      <c r="BZ179" s="17"/>
      <c r="CA179" s="17"/>
      <c r="CB179" s="17"/>
      <c r="CC179" s="17"/>
      <c r="CD179" s="17"/>
      <c r="CE179" s="17"/>
      <c r="CF179" s="17"/>
    </row>
    <row r="180" spans="9:84" x14ac:dyDescent="0.25"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X180" s="17"/>
      <c r="BY180" s="17"/>
      <c r="BZ180" s="17"/>
      <c r="CA180" s="17"/>
      <c r="CB180" s="17"/>
      <c r="CC180" s="17"/>
      <c r="CD180" s="17"/>
      <c r="CE180" s="17"/>
      <c r="CF180" s="17"/>
    </row>
    <row r="181" spans="9:84" x14ac:dyDescent="0.25"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X181" s="17"/>
      <c r="BY181" s="17"/>
      <c r="BZ181" s="17"/>
      <c r="CA181" s="17"/>
      <c r="CB181" s="17"/>
      <c r="CC181" s="17"/>
      <c r="CD181" s="17"/>
      <c r="CE181" s="17"/>
      <c r="CF181" s="17"/>
    </row>
    <row r="182" spans="9:84" x14ac:dyDescent="0.25"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X182" s="17"/>
      <c r="BY182" s="17"/>
      <c r="BZ182" s="17"/>
      <c r="CA182" s="17"/>
      <c r="CB182" s="17"/>
      <c r="CC182" s="17"/>
      <c r="CD182" s="17"/>
      <c r="CE182" s="17"/>
      <c r="CF182" s="17"/>
    </row>
    <row r="183" spans="9:84" x14ac:dyDescent="0.25"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</row>
    <row r="184" spans="9:84" x14ac:dyDescent="0.25"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</row>
    <row r="185" spans="9:84" x14ac:dyDescent="0.25"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X185" s="17"/>
      <c r="BY185" s="17"/>
      <c r="BZ185" s="17"/>
      <c r="CA185" s="17"/>
      <c r="CB185" s="17"/>
      <c r="CC185" s="17"/>
      <c r="CD185" s="17"/>
      <c r="CE185" s="17"/>
      <c r="CF185" s="17"/>
    </row>
    <row r="186" spans="9:84" x14ac:dyDescent="0.25"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X186" s="17"/>
      <c r="BY186" s="17"/>
      <c r="BZ186" s="17"/>
      <c r="CA186" s="17"/>
      <c r="CB186" s="17"/>
      <c r="CC186" s="17"/>
      <c r="CD186" s="17"/>
      <c r="CE186" s="17"/>
      <c r="CF186" s="17"/>
    </row>
    <row r="187" spans="9:84" x14ac:dyDescent="0.25"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X187" s="17"/>
      <c r="BY187" s="17"/>
      <c r="BZ187" s="17"/>
      <c r="CA187" s="17"/>
      <c r="CB187" s="17"/>
      <c r="CC187" s="17"/>
      <c r="CD187" s="17"/>
      <c r="CE187" s="17"/>
      <c r="CF187" s="17"/>
    </row>
    <row r="188" spans="9:84" x14ac:dyDescent="0.25"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X188" s="17"/>
      <c r="BY188" s="17"/>
      <c r="BZ188" s="17"/>
      <c r="CA188" s="17"/>
      <c r="CB188" s="17"/>
      <c r="CC188" s="17"/>
      <c r="CD188" s="17"/>
      <c r="CE188" s="17"/>
      <c r="CF188" s="17"/>
    </row>
    <row r="189" spans="9:84" x14ac:dyDescent="0.25"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17"/>
      <c r="BZ189" s="17"/>
      <c r="CA189" s="17"/>
      <c r="CB189" s="17"/>
      <c r="CC189" s="17"/>
      <c r="CD189" s="17"/>
      <c r="CE189" s="17"/>
      <c r="CF189" s="17"/>
    </row>
    <row r="190" spans="9:84" x14ac:dyDescent="0.25"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X190" s="17"/>
      <c r="BY190" s="17"/>
      <c r="BZ190" s="17"/>
      <c r="CA190" s="17"/>
      <c r="CB190" s="17"/>
      <c r="CC190" s="17"/>
      <c r="CD190" s="17"/>
      <c r="CE190" s="17"/>
      <c r="CF190" s="17"/>
    </row>
    <row r="191" spans="9:84" x14ac:dyDescent="0.25"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X191" s="17"/>
      <c r="BY191" s="17"/>
      <c r="BZ191" s="17"/>
      <c r="CA191" s="17"/>
      <c r="CB191" s="17"/>
      <c r="CC191" s="17"/>
      <c r="CD191" s="17"/>
      <c r="CE191" s="17"/>
      <c r="CF191" s="17"/>
    </row>
    <row r="192" spans="9:84" x14ac:dyDescent="0.25"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X192" s="17"/>
      <c r="BY192" s="17"/>
      <c r="BZ192" s="17"/>
      <c r="CA192" s="17"/>
      <c r="CB192" s="17"/>
      <c r="CC192" s="17"/>
      <c r="CD192" s="17"/>
      <c r="CE192" s="17"/>
      <c r="CF192" s="17"/>
    </row>
    <row r="193" spans="9:84" x14ac:dyDescent="0.25"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17"/>
      <c r="BZ193" s="17"/>
      <c r="CA193" s="17"/>
      <c r="CB193" s="17"/>
      <c r="CC193" s="17"/>
      <c r="CD193" s="17"/>
      <c r="CE193" s="17"/>
      <c r="CF193" s="17"/>
    </row>
    <row r="194" spans="9:84" x14ac:dyDescent="0.25"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X194" s="17"/>
      <c r="BY194" s="17"/>
      <c r="BZ194" s="17"/>
      <c r="CA194" s="17"/>
      <c r="CB194" s="17"/>
      <c r="CC194" s="17"/>
      <c r="CD194" s="17"/>
      <c r="CE194" s="17"/>
      <c r="CF194" s="17"/>
    </row>
    <row r="195" spans="9:84" x14ac:dyDescent="0.25"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X195" s="17"/>
      <c r="BY195" s="17"/>
      <c r="BZ195" s="17"/>
      <c r="CA195" s="17"/>
      <c r="CB195" s="17"/>
      <c r="CC195" s="17"/>
      <c r="CD195" s="17"/>
      <c r="CE195" s="17"/>
      <c r="CF195" s="17"/>
    </row>
    <row r="196" spans="9:84" x14ac:dyDescent="0.25"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17"/>
      <c r="BZ196" s="17"/>
      <c r="CA196" s="17"/>
      <c r="CB196" s="17"/>
      <c r="CC196" s="17"/>
      <c r="CD196" s="17"/>
      <c r="CE196" s="17"/>
      <c r="CF196" s="17"/>
    </row>
    <row r="197" spans="9:84" x14ac:dyDescent="0.25"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17"/>
      <c r="BZ197" s="17"/>
      <c r="CA197" s="17"/>
      <c r="CB197" s="17"/>
      <c r="CC197" s="17"/>
      <c r="CD197" s="17"/>
      <c r="CE197" s="17"/>
      <c r="CF197" s="17"/>
    </row>
    <row r="198" spans="9:84" x14ac:dyDescent="0.25"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17"/>
      <c r="BZ198" s="17"/>
      <c r="CA198" s="17"/>
      <c r="CB198" s="17"/>
      <c r="CC198" s="17"/>
      <c r="CD198" s="17"/>
      <c r="CE198" s="17"/>
      <c r="CF198" s="17"/>
    </row>
    <row r="199" spans="9:84" x14ac:dyDescent="0.25"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X199" s="17"/>
      <c r="BY199" s="17"/>
      <c r="BZ199" s="17"/>
      <c r="CA199" s="17"/>
      <c r="CB199" s="17"/>
      <c r="CC199" s="17"/>
      <c r="CD199" s="17"/>
      <c r="CE199" s="17"/>
      <c r="CF199" s="17"/>
    </row>
    <row r="200" spans="9:84" x14ac:dyDescent="0.25"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X200" s="17"/>
      <c r="BY200" s="17"/>
      <c r="BZ200" s="17"/>
      <c r="CA200" s="17"/>
      <c r="CB200" s="17"/>
      <c r="CC200" s="17"/>
      <c r="CD200" s="17"/>
      <c r="CE200" s="17"/>
      <c r="CF200" s="17"/>
    </row>
    <row r="201" spans="9:84" x14ac:dyDescent="0.25"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X201" s="17"/>
      <c r="BY201" s="17"/>
      <c r="BZ201" s="17"/>
      <c r="CA201" s="17"/>
      <c r="CB201" s="17"/>
      <c r="CC201" s="17"/>
      <c r="CD201" s="17"/>
      <c r="CE201" s="17"/>
      <c r="CF201" s="17"/>
    </row>
    <row r="202" spans="9:84" x14ac:dyDescent="0.25"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X202" s="17"/>
      <c r="BY202" s="17"/>
      <c r="BZ202" s="17"/>
      <c r="CA202" s="17"/>
      <c r="CB202" s="17"/>
      <c r="CC202" s="17"/>
      <c r="CD202" s="17"/>
      <c r="CE202" s="17"/>
      <c r="CF202" s="17"/>
    </row>
    <row r="203" spans="9:84" x14ac:dyDescent="0.25"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X203" s="17"/>
      <c r="BY203" s="17"/>
      <c r="BZ203" s="17"/>
      <c r="CA203" s="17"/>
      <c r="CB203" s="17"/>
      <c r="CC203" s="17"/>
      <c r="CD203" s="17"/>
      <c r="CE203" s="17"/>
      <c r="CF203" s="17"/>
    </row>
    <row r="204" spans="9:84" x14ac:dyDescent="0.25"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X204" s="17"/>
      <c r="BY204" s="17"/>
      <c r="BZ204" s="17"/>
      <c r="CA204" s="17"/>
      <c r="CB204" s="17"/>
      <c r="CC204" s="17"/>
      <c r="CD204" s="17"/>
      <c r="CE204" s="17"/>
      <c r="CF204" s="17"/>
    </row>
    <row r="205" spans="9:84" x14ac:dyDescent="0.25"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17"/>
      <c r="BZ205" s="17"/>
      <c r="CA205" s="17"/>
      <c r="CB205" s="17"/>
      <c r="CC205" s="17"/>
      <c r="CD205" s="17"/>
      <c r="CE205" s="17"/>
      <c r="CF205" s="17"/>
    </row>
    <row r="206" spans="9:84" x14ac:dyDescent="0.25"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17"/>
      <c r="BZ206" s="17"/>
      <c r="CA206" s="17"/>
      <c r="CB206" s="17"/>
      <c r="CC206" s="17"/>
      <c r="CD206" s="17"/>
      <c r="CE206" s="17"/>
      <c r="CF206" s="17"/>
    </row>
    <row r="207" spans="9:84" x14ac:dyDescent="0.25"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X207" s="17"/>
      <c r="BY207" s="17"/>
      <c r="BZ207" s="17"/>
      <c r="CA207" s="17"/>
      <c r="CB207" s="17"/>
      <c r="CC207" s="17"/>
      <c r="CD207" s="17"/>
      <c r="CE207" s="17"/>
      <c r="CF207" s="17"/>
    </row>
    <row r="208" spans="9:84" x14ac:dyDescent="0.25"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X208" s="17"/>
      <c r="BY208" s="17"/>
      <c r="BZ208" s="17"/>
      <c r="CA208" s="17"/>
      <c r="CB208" s="17"/>
      <c r="CC208" s="17"/>
      <c r="CD208" s="17"/>
      <c r="CE208" s="17"/>
      <c r="CF208" s="17"/>
    </row>
    <row r="209" spans="9:84" x14ac:dyDescent="0.25"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X209" s="17"/>
      <c r="BY209" s="17"/>
      <c r="BZ209" s="17"/>
      <c r="CA209" s="17"/>
      <c r="CB209" s="17"/>
      <c r="CC209" s="17"/>
      <c r="CD209" s="17"/>
      <c r="CE209" s="17"/>
      <c r="CF209" s="17"/>
    </row>
    <row r="210" spans="9:84" x14ac:dyDescent="0.25"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X210" s="17"/>
      <c r="BY210" s="17"/>
      <c r="BZ210" s="17"/>
      <c r="CA210" s="17"/>
      <c r="CB210" s="17"/>
      <c r="CC210" s="17"/>
      <c r="CD210" s="17"/>
      <c r="CE210" s="17"/>
      <c r="CF210" s="17"/>
    </row>
    <row r="211" spans="9:84" x14ac:dyDescent="0.25"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X211" s="17"/>
      <c r="BY211" s="17"/>
      <c r="BZ211" s="17"/>
      <c r="CA211" s="17"/>
      <c r="CB211" s="17"/>
      <c r="CC211" s="17"/>
      <c r="CD211" s="17"/>
      <c r="CE211" s="17"/>
      <c r="CF211" s="17"/>
    </row>
    <row r="212" spans="9:84" x14ac:dyDescent="0.25"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X212" s="17"/>
      <c r="BY212" s="17"/>
      <c r="BZ212" s="17"/>
      <c r="CA212" s="17"/>
      <c r="CB212" s="17"/>
      <c r="CC212" s="17"/>
      <c r="CD212" s="17"/>
      <c r="CE212" s="17"/>
      <c r="CF212" s="17"/>
    </row>
    <row r="213" spans="9:84" x14ac:dyDescent="0.25"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X213" s="17"/>
      <c r="BY213" s="17"/>
      <c r="BZ213" s="17"/>
      <c r="CA213" s="17"/>
      <c r="CB213" s="17"/>
      <c r="CC213" s="17"/>
      <c r="CD213" s="17"/>
      <c r="CE213" s="17"/>
      <c r="CF213" s="17"/>
    </row>
    <row r="214" spans="9:84" x14ac:dyDescent="0.25"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X214" s="17"/>
      <c r="BY214" s="17"/>
      <c r="BZ214" s="17"/>
      <c r="CA214" s="17"/>
      <c r="CB214" s="17"/>
      <c r="CC214" s="17"/>
      <c r="CD214" s="17"/>
      <c r="CE214" s="17"/>
      <c r="CF214" s="17"/>
    </row>
    <row r="215" spans="9:84" x14ac:dyDescent="0.25"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X215" s="17"/>
      <c r="BY215" s="17"/>
      <c r="BZ215" s="17"/>
      <c r="CA215" s="17"/>
      <c r="CB215" s="17"/>
      <c r="CC215" s="17"/>
      <c r="CD215" s="17"/>
      <c r="CE215" s="17"/>
      <c r="CF215" s="17"/>
    </row>
    <row r="216" spans="9:84" x14ac:dyDescent="0.25"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X216" s="17"/>
      <c r="BY216" s="17"/>
      <c r="BZ216" s="17"/>
      <c r="CA216" s="17"/>
      <c r="CB216" s="17"/>
      <c r="CC216" s="17"/>
      <c r="CD216" s="17"/>
      <c r="CE216" s="17"/>
      <c r="CF216" s="17"/>
    </row>
    <row r="217" spans="9:84" x14ac:dyDescent="0.25"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X217" s="17"/>
      <c r="BY217" s="17"/>
      <c r="BZ217" s="17"/>
      <c r="CA217" s="17"/>
      <c r="CB217" s="17"/>
      <c r="CC217" s="17"/>
      <c r="CD217" s="17"/>
      <c r="CE217" s="17"/>
      <c r="CF217" s="17"/>
    </row>
    <row r="218" spans="9:84" x14ac:dyDescent="0.25"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X218" s="17"/>
      <c r="BY218" s="17"/>
      <c r="BZ218" s="17"/>
      <c r="CA218" s="17"/>
      <c r="CB218" s="17"/>
      <c r="CC218" s="17"/>
      <c r="CD218" s="17"/>
      <c r="CE218" s="17"/>
      <c r="CF218" s="17"/>
    </row>
    <row r="219" spans="9:84" x14ac:dyDescent="0.25"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X219" s="17"/>
      <c r="BY219" s="17"/>
      <c r="BZ219" s="17"/>
      <c r="CA219" s="17"/>
      <c r="CB219" s="17"/>
      <c r="CC219" s="17"/>
      <c r="CD219" s="17"/>
      <c r="CE219" s="17"/>
      <c r="CF219" s="17"/>
    </row>
    <row r="220" spans="9:84" x14ac:dyDescent="0.25"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X220" s="17"/>
      <c r="BY220" s="17"/>
      <c r="BZ220" s="17"/>
      <c r="CA220" s="17"/>
      <c r="CB220" s="17"/>
      <c r="CC220" s="17"/>
      <c r="CD220" s="17"/>
      <c r="CE220" s="17"/>
      <c r="CF220" s="17"/>
    </row>
    <row r="221" spans="9:84" x14ac:dyDescent="0.25"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X221" s="17"/>
      <c r="BY221" s="17"/>
      <c r="BZ221" s="17"/>
      <c r="CA221" s="17"/>
      <c r="CB221" s="17"/>
      <c r="CC221" s="17"/>
      <c r="CD221" s="17"/>
      <c r="CE221" s="17"/>
      <c r="CF221" s="17"/>
    </row>
    <row r="222" spans="9:84" x14ac:dyDescent="0.25"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X222" s="17"/>
      <c r="BY222" s="17"/>
      <c r="BZ222" s="17"/>
      <c r="CA222" s="17"/>
      <c r="CB222" s="17"/>
      <c r="CC222" s="17"/>
      <c r="CD222" s="17"/>
      <c r="CE222" s="17"/>
      <c r="CF222" s="17"/>
    </row>
    <row r="223" spans="9:84" x14ac:dyDescent="0.25"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17"/>
      <c r="BZ223" s="17"/>
      <c r="CA223" s="17"/>
      <c r="CB223" s="17"/>
      <c r="CC223" s="17"/>
      <c r="CD223" s="17"/>
      <c r="CE223" s="17"/>
      <c r="CF223" s="17"/>
    </row>
    <row r="224" spans="9:84" x14ac:dyDescent="0.25"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17"/>
      <c r="BZ224" s="17"/>
      <c r="CA224" s="17"/>
      <c r="CB224" s="17"/>
      <c r="CC224" s="17"/>
      <c r="CD224" s="17"/>
      <c r="CE224" s="17"/>
      <c r="CF224" s="17"/>
    </row>
    <row r="225" spans="9:84" x14ac:dyDescent="0.25"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X225" s="17"/>
      <c r="BY225" s="17"/>
      <c r="BZ225" s="17"/>
      <c r="CA225" s="17"/>
      <c r="CB225" s="17"/>
      <c r="CC225" s="17"/>
      <c r="CD225" s="17"/>
      <c r="CE225" s="17"/>
      <c r="CF225" s="17"/>
    </row>
    <row r="226" spans="9:84" x14ac:dyDescent="0.25"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X226" s="17"/>
      <c r="BY226" s="17"/>
      <c r="BZ226" s="17"/>
      <c r="CA226" s="17"/>
      <c r="CB226" s="17"/>
      <c r="CC226" s="17"/>
      <c r="CD226" s="17"/>
      <c r="CE226" s="17"/>
      <c r="CF226" s="17"/>
    </row>
    <row r="227" spans="9:84" x14ac:dyDescent="0.25"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X227" s="17"/>
      <c r="BY227" s="17"/>
      <c r="BZ227" s="17"/>
      <c r="CA227" s="17"/>
      <c r="CB227" s="17"/>
      <c r="CC227" s="17"/>
      <c r="CD227" s="17"/>
      <c r="CE227" s="17"/>
      <c r="CF227" s="17"/>
    </row>
    <row r="228" spans="9:84" x14ac:dyDescent="0.25"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X228" s="17"/>
      <c r="BY228" s="17"/>
      <c r="BZ228" s="17"/>
      <c r="CA228" s="17"/>
      <c r="CB228" s="17"/>
      <c r="CC228" s="17"/>
      <c r="CD228" s="17"/>
      <c r="CE228" s="17"/>
      <c r="CF228" s="17"/>
    </row>
    <row r="229" spans="9:84" x14ac:dyDescent="0.25"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X229" s="17"/>
      <c r="BY229" s="17"/>
      <c r="BZ229" s="17"/>
      <c r="CA229" s="17"/>
      <c r="CB229" s="17"/>
      <c r="CC229" s="17"/>
      <c r="CD229" s="17"/>
      <c r="CE229" s="17"/>
      <c r="CF229" s="17"/>
    </row>
    <row r="230" spans="9:84" x14ac:dyDescent="0.25"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X230" s="17"/>
      <c r="BY230" s="17"/>
      <c r="BZ230" s="17"/>
      <c r="CA230" s="17"/>
      <c r="CB230" s="17"/>
      <c r="CC230" s="17"/>
      <c r="CD230" s="17"/>
      <c r="CE230" s="17"/>
      <c r="CF230" s="17"/>
    </row>
    <row r="231" spans="9:84" x14ac:dyDescent="0.25"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X231" s="17"/>
      <c r="BY231" s="17"/>
      <c r="BZ231" s="17"/>
      <c r="CA231" s="17"/>
      <c r="CB231" s="17"/>
      <c r="CC231" s="17"/>
      <c r="CD231" s="17"/>
      <c r="CE231" s="17"/>
      <c r="CF231" s="17"/>
    </row>
    <row r="232" spans="9:84" x14ac:dyDescent="0.25"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X232" s="17"/>
      <c r="BY232" s="17"/>
      <c r="BZ232" s="17"/>
      <c r="CA232" s="17"/>
      <c r="CB232" s="17"/>
      <c r="CC232" s="17"/>
      <c r="CD232" s="17"/>
      <c r="CE232" s="17"/>
      <c r="CF232" s="17"/>
    </row>
    <row r="233" spans="9:84" x14ac:dyDescent="0.25"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X233" s="17"/>
      <c r="BY233" s="17"/>
      <c r="BZ233" s="17"/>
      <c r="CA233" s="17"/>
      <c r="CB233" s="17"/>
      <c r="CC233" s="17"/>
      <c r="CD233" s="17"/>
      <c r="CE233" s="17"/>
      <c r="CF233" s="17"/>
    </row>
    <row r="234" spans="9:84" x14ac:dyDescent="0.25"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X234" s="17"/>
      <c r="BY234" s="17"/>
      <c r="BZ234" s="17"/>
      <c r="CA234" s="17"/>
      <c r="CB234" s="17"/>
      <c r="CC234" s="17"/>
      <c r="CD234" s="17"/>
      <c r="CE234" s="17"/>
      <c r="CF234" s="17"/>
    </row>
    <row r="235" spans="9:84" x14ac:dyDescent="0.25"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X235" s="17"/>
      <c r="BY235" s="17"/>
      <c r="BZ235" s="17"/>
      <c r="CA235" s="17"/>
      <c r="CB235" s="17"/>
      <c r="CC235" s="17"/>
      <c r="CD235" s="17"/>
      <c r="CE235" s="17"/>
      <c r="CF235" s="17"/>
    </row>
    <row r="236" spans="9:84" x14ac:dyDescent="0.25"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X236" s="17"/>
      <c r="BY236" s="17"/>
      <c r="BZ236" s="17"/>
      <c r="CA236" s="17"/>
      <c r="CB236" s="17"/>
      <c r="CC236" s="17"/>
      <c r="CD236" s="17"/>
      <c r="CE236" s="17"/>
      <c r="CF236" s="17"/>
    </row>
    <row r="237" spans="9:84" x14ac:dyDescent="0.25"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X237" s="17"/>
      <c r="BY237" s="17"/>
      <c r="BZ237" s="17"/>
      <c r="CA237" s="17"/>
      <c r="CB237" s="17"/>
      <c r="CC237" s="17"/>
      <c r="CD237" s="17"/>
      <c r="CE237" s="17"/>
      <c r="CF237" s="17"/>
    </row>
    <row r="238" spans="9:84" x14ac:dyDescent="0.25"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X238" s="17"/>
      <c r="BY238" s="17"/>
      <c r="BZ238" s="17"/>
      <c r="CA238" s="17"/>
      <c r="CB238" s="17"/>
      <c r="CC238" s="17"/>
      <c r="CD238" s="17"/>
      <c r="CE238" s="17"/>
      <c r="CF238" s="17"/>
    </row>
    <row r="239" spans="9:84" x14ac:dyDescent="0.25"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X239" s="17"/>
      <c r="BY239" s="17"/>
      <c r="BZ239" s="17"/>
      <c r="CA239" s="17"/>
      <c r="CB239" s="17"/>
      <c r="CC239" s="17"/>
      <c r="CD239" s="17"/>
      <c r="CE239" s="17"/>
      <c r="CF239" s="17"/>
    </row>
    <row r="240" spans="9:84" x14ac:dyDescent="0.25"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X240" s="17"/>
      <c r="BY240" s="17"/>
      <c r="BZ240" s="17"/>
      <c r="CA240" s="17"/>
      <c r="CB240" s="17"/>
      <c r="CC240" s="17"/>
      <c r="CD240" s="17"/>
      <c r="CE240" s="17"/>
      <c r="CF240" s="17"/>
    </row>
    <row r="241" spans="9:84" x14ac:dyDescent="0.25"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X241" s="17"/>
      <c r="BY241" s="17"/>
      <c r="BZ241" s="17"/>
      <c r="CA241" s="17"/>
      <c r="CB241" s="17"/>
      <c r="CC241" s="17"/>
      <c r="CD241" s="17"/>
      <c r="CE241" s="17"/>
      <c r="CF241" s="17"/>
    </row>
    <row r="242" spans="9:84" x14ac:dyDescent="0.25"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X242" s="17"/>
      <c r="BY242" s="17"/>
      <c r="BZ242" s="17"/>
      <c r="CA242" s="17"/>
      <c r="CB242" s="17"/>
      <c r="CC242" s="17"/>
      <c r="CD242" s="17"/>
      <c r="CE242" s="17"/>
      <c r="CF242" s="17"/>
    </row>
    <row r="243" spans="9:84" x14ac:dyDescent="0.25"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X243" s="17"/>
      <c r="BY243" s="17"/>
      <c r="BZ243" s="17"/>
      <c r="CA243" s="17"/>
      <c r="CB243" s="17"/>
      <c r="CC243" s="17"/>
      <c r="CD243" s="17"/>
      <c r="CE243" s="17"/>
      <c r="CF243" s="17"/>
    </row>
    <row r="244" spans="9:84" x14ac:dyDescent="0.25"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X244" s="17"/>
      <c r="BY244" s="17"/>
      <c r="BZ244" s="17"/>
      <c r="CA244" s="17"/>
      <c r="CB244" s="17"/>
      <c r="CC244" s="17"/>
      <c r="CD244" s="17"/>
      <c r="CE244" s="17"/>
      <c r="CF244" s="17"/>
    </row>
    <row r="245" spans="9:84" x14ac:dyDescent="0.25"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</row>
    <row r="246" spans="9:84" x14ac:dyDescent="0.25"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X246" s="17"/>
      <c r="BY246" s="17"/>
      <c r="BZ246" s="17"/>
      <c r="CA246" s="17"/>
      <c r="CB246" s="17"/>
      <c r="CC246" s="17"/>
      <c r="CD246" s="17"/>
      <c r="CE246" s="17"/>
      <c r="CF246" s="17"/>
    </row>
    <row r="247" spans="9:84" x14ac:dyDescent="0.25"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X247" s="17"/>
      <c r="BY247" s="17"/>
      <c r="BZ247" s="17"/>
      <c r="CA247" s="17"/>
      <c r="CB247" s="17"/>
      <c r="CC247" s="17"/>
      <c r="CD247" s="17"/>
      <c r="CE247" s="17"/>
      <c r="CF247" s="17"/>
    </row>
    <row r="248" spans="9:84" x14ac:dyDescent="0.25"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X248" s="17"/>
      <c r="BY248" s="17"/>
      <c r="BZ248" s="17"/>
      <c r="CA248" s="17"/>
      <c r="CB248" s="17"/>
      <c r="CC248" s="17"/>
      <c r="CD248" s="17"/>
      <c r="CE248" s="17"/>
      <c r="CF248" s="17"/>
    </row>
    <row r="249" spans="9:84" x14ac:dyDescent="0.25"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X249" s="17"/>
      <c r="BY249" s="17"/>
      <c r="BZ249" s="17"/>
      <c r="CA249" s="17"/>
      <c r="CB249" s="17"/>
      <c r="CC249" s="17"/>
      <c r="CD249" s="17"/>
      <c r="CE249" s="17"/>
      <c r="CF249" s="17"/>
    </row>
    <row r="250" spans="9:84" x14ac:dyDescent="0.25"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X250" s="17"/>
      <c r="BY250" s="17"/>
      <c r="BZ250" s="17"/>
      <c r="CA250" s="17"/>
      <c r="CB250" s="17"/>
      <c r="CC250" s="17"/>
      <c r="CD250" s="17"/>
      <c r="CE250" s="17"/>
      <c r="CF250" s="17"/>
    </row>
    <row r="251" spans="9:84" x14ac:dyDescent="0.25"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X251" s="17"/>
      <c r="BY251" s="17"/>
      <c r="BZ251" s="17"/>
      <c r="CA251" s="17"/>
      <c r="CB251" s="17"/>
      <c r="CC251" s="17"/>
      <c r="CD251" s="17"/>
      <c r="CE251" s="17"/>
      <c r="CF251" s="17"/>
    </row>
    <row r="252" spans="9:84" x14ac:dyDescent="0.25"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X252" s="17"/>
      <c r="BY252" s="17"/>
      <c r="BZ252" s="17"/>
      <c r="CA252" s="17"/>
      <c r="CB252" s="17"/>
      <c r="CC252" s="17"/>
      <c r="CD252" s="17"/>
      <c r="CE252" s="17"/>
      <c r="CF252" s="17"/>
    </row>
    <row r="253" spans="9:84" x14ac:dyDescent="0.25"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X253" s="17"/>
      <c r="BY253" s="17"/>
      <c r="BZ253" s="17"/>
      <c r="CA253" s="17"/>
      <c r="CB253" s="17"/>
      <c r="CC253" s="17"/>
      <c r="CD253" s="17"/>
      <c r="CE253" s="17"/>
      <c r="CF253" s="17"/>
    </row>
    <row r="254" spans="9:84" x14ac:dyDescent="0.25"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X254" s="17"/>
      <c r="BY254" s="17"/>
      <c r="BZ254" s="17"/>
      <c r="CA254" s="17"/>
      <c r="CB254" s="17"/>
      <c r="CC254" s="17"/>
      <c r="CD254" s="17"/>
      <c r="CE254" s="17"/>
      <c r="CF254" s="17"/>
    </row>
    <row r="255" spans="9:84" x14ac:dyDescent="0.25"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X255" s="17"/>
      <c r="BY255" s="17"/>
      <c r="BZ255" s="17"/>
      <c r="CA255" s="17"/>
      <c r="CB255" s="17"/>
      <c r="CC255" s="17"/>
      <c r="CD255" s="17"/>
      <c r="CE255" s="17"/>
      <c r="CF255" s="17"/>
    </row>
    <row r="256" spans="9:84" x14ac:dyDescent="0.25"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X256" s="17"/>
      <c r="BY256" s="17"/>
      <c r="BZ256" s="17"/>
      <c r="CA256" s="17"/>
      <c r="CB256" s="17"/>
      <c r="CC256" s="17"/>
      <c r="CD256" s="17"/>
      <c r="CE256" s="17"/>
      <c r="CF256" s="17"/>
    </row>
    <row r="257" spans="9:84" x14ac:dyDescent="0.25"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X257" s="17"/>
      <c r="BY257" s="17"/>
      <c r="BZ257" s="17"/>
      <c r="CA257" s="17"/>
      <c r="CB257" s="17"/>
      <c r="CC257" s="17"/>
      <c r="CD257" s="17"/>
      <c r="CE257" s="17"/>
      <c r="CF257" s="17"/>
    </row>
    <row r="258" spans="9:84" x14ac:dyDescent="0.25"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X258" s="17"/>
      <c r="BY258" s="17"/>
      <c r="BZ258" s="17"/>
      <c r="CA258" s="17"/>
      <c r="CB258" s="17"/>
      <c r="CC258" s="17"/>
      <c r="CD258" s="17"/>
      <c r="CE258" s="17"/>
      <c r="CF258" s="17"/>
    </row>
    <row r="259" spans="9:84" x14ac:dyDescent="0.25"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X259" s="17"/>
      <c r="BY259" s="17"/>
      <c r="BZ259" s="17"/>
      <c r="CA259" s="17"/>
      <c r="CB259" s="17"/>
      <c r="CC259" s="17"/>
      <c r="CD259" s="17"/>
      <c r="CE259" s="17"/>
      <c r="CF259" s="17"/>
    </row>
    <row r="260" spans="9:84" x14ac:dyDescent="0.25"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X260" s="17"/>
      <c r="BY260" s="17"/>
      <c r="BZ260" s="17"/>
      <c r="CA260" s="17"/>
      <c r="CB260" s="17"/>
      <c r="CC260" s="17"/>
      <c r="CD260" s="17"/>
      <c r="CE260" s="17"/>
      <c r="CF260" s="17"/>
    </row>
    <row r="261" spans="9:84" x14ac:dyDescent="0.25"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8"/>
      <c r="BI261" s="18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X261" s="17"/>
      <c r="BY261" s="17"/>
      <c r="BZ261" s="17"/>
      <c r="CA261" s="17"/>
      <c r="CB261" s="17"/>
      <c r="CC261" s="17"/>
      <c r="CD261" s="17"/>
      <c r="CE261" s="17"/>
      <c r="CF261" s="17"/>
    </row>
    <row r="262" spans="9:84" x14ac:dyDescent="0.25"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X262" s="17"/>
      <c r="BY262" s="17"/>
      <c r="BZ262" s="17"/>
      <c r="CA262" s="17"/>
      <c r="CB262" s="17"/>
      <c r="CC262" s="17"/>
      <c r="CD262" s="17"/>
      <c r="CE262" s="17"/>
      <c r="CF262" s="17"/>
    </row>
    <row r="263" spans="9:84" x14ac:dyDescent="0.25"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X263" s="17"/>
      <c r="BY263" s="17"/>
      <c r="BZ263" s="17"/>
      <c r="CA263" s="17"/>
      <c r="CB263" s="17"/>
      <c r="CC263" s="17"/>
      <c r="CD263" s="17"/>
      <c r="CE263" s="17"/>
      <c r="CF263" s="17"/>
    </row>
    <row r="264" spans="9:84" x14ac:dyDescent="0.25"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X264" s="17"/>
      <c r="BY264" s="17"/>
      <c r="BZ264" s="17"/>
      <c r="CA264" s="17"/>
      <c r="CB264" s="17"/>
      <c r="CC264" s="17"/>
      <c r="CD264" s="17"/>
      <c r="CE264" s="17"/>
      <c r="CF264" s="17"/>
    </row>
    <row r="265" spans="9:84" x14ac:dyDescent="0.25"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17"/>
      <c r="BZ265" s="17"/>
      <c r="CA265" s="17"/>
      <c r="CB265" s="17"/>
      <c r="CC265" s="17"/>
      <c r="CD265" s="17"/>
      <c r="CE265" s="17"/>
      <c r="CF265" s="17"/>
    </row>
    <row r="266" spans="9:84" x14ac:dyDescent="0.25"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X266" s="17"/>
      <c r="BY266" s="17"/>
      <c r="BZ266" s="17"/>
      <c r="CA266" s="17"/>
      <c r="CB266" s="17"/>
      <c r="CC266" s="17"/>
      <c r="CD266" s="17"/>
      <c r="CE266" s="17"/>
      <c r="CF266" s="17"/>
    </row>
    <row r="267" spans="9:84" x14ac:dyDescent="0.25"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17"/>
      <c r="BZ267" s="17"/>
      <c r="CA267" s="17"/>
      <c r="CB267" s="17"/>
      <c r="CC267" s="17"/>
      <c r="CD267" s="17"/>
      <c r="CE267" s="17"/>
      <c r="CF267" s="17"/>
    </row>
    <row r="268" spans="9:84" x14ac:dyDescent="0.25"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X268" s="17"/>
      <c r="BY268" s="17"/>
      <c r="BZ268" s="17"/>
      <c r="CA268" s="17"/>
      <c r="CB268" s="17"/>
      <c r="CC268" s="17"/>
      <c r="CD268" s="17"/>
      <c r="CE268" s="17"/>
      <c r="CF268" s="17"/>
    </row>
    <row r="269" spans="9:84" x14ac:dyDescent="0.25"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X269" s="17"/>
      <c r="BY269" s="17"/>
      <c r="BZ269" s="17"/>
      <c r="CA269" s="17"/>
      <c r="CB269" s="17"/>
      <c r="CC269" s="17"/>
      <c r="CD269" s="17"/>
      <c r="CE269" s="17"/>
      <c r="CF269" s="17"/>
    </row>
    <row r="270" spans="9:84" x14ac:dyDescent="0.25"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X270" s="17"/>
      <c r="BY270" s="17"/>
      <c r="BZ270" s="17"/>
      <c r="CA270" s="17"/>
      <c r="CB270" s="17"/>
      <c r="CC270" s="17"/>
      <c r="CD270" s="17"/>
      <c r="CE270" s="17"/>
      <c r="CF270" s="17"/>
    </row>
    <row r="271" spans="9:84" x14ac:dyDescent="0.25"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X271" s="17"/>
      <c r="BY271" s="17"/>
      <c r="BZ271" s="17"/>
      <c r="CA271" s="17"/>
      <c r="CB271" s="17"/>
      <c r="CC271" s="17"/>
      <c r="CD271" s="17"/>
      <c r="CE271" s="17"/>
      <c r="CF271" s="17"/>
    </row>
    <row r="272" spans="9:84" x14ac:dyDescent="0.25"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X272" s="17"/>
      <c r="BY272" s="17"/>
      <c r="BZ272" s="17"/>
      <c r="CA272" s="17"/>
      <c r="CB272" s="17"/>
      <c r="CC272" s="17"/>
      <c r="CD272" s="17"/>
      <c r="CE272" s="17"/>
      <c r="CF272" s="17"/>
    </row>
    <row r="273" spans="9:84" x14ac:dyDescent="0.25"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X273" s="17"/>
      <c r="BY273" s="17"/>
      <c r="BZ273" s="17"/>
      <c r="CA273" s="17"/>
      <c r="CB273" s="17"/>
      <c r="CC273" s="17"/>
      <c r="CD273" s="17"/>
      <c r="CE273" s="17"/>
      <c r="CF273" s="17"/>
    </row>
    <row r="274" spans="9:84" x14ac:dyDescent="0.25"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X274" s="17"/>
      <c r="BY274" s="17"/>
      <c r="BZ274" s="17"/>
      <c r="CA274" s="17"/>
      <c r="CB274" s="17"/>
      <c r="CC274" s="17"/>
      <c r="CD274" s="17"/>
      <c r="CE274" s="17"/>
      <c r="CF274" s="17"/>
    </row>
    <row r="275" spans="9:84" x14ac:dyDescent="0.25"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17"/>
      <c r="BZ275" s="17"/>
      <c r="CA275" s="17"/>
      <c r="CB275" s="17"/>
      <c r="CC275" s="17"/>
      <c r="CD275" s="17"/>
      <c r="CE275" s="17"/>
      <c r="CF275" s="17"/>
    </row>
    <row r="276" spans="9:84" x14ac:dyDescent="0.25"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17"/>
      <c r="BZ276" s="17"/>
      <c r="CA276" s="17"/>
      <c r="CB276" s="17"/>
      <c r="CC276" s="17"/>
      <c r="CD276" s="17"/>
      <c r="CE276" s="17"/>
      <c r="CF276" s="17"/>
    </row>
    <row r="277" spans="9:84" x14ac:dyDescent="0.25"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X277" s="17"/>
      <c r="BY277" s="17"/>
      <c r="BZ277" s="17"/>
      <c r="CA277" s="17"/>
      <c r="CB277" s="17"/>
      <c r="CC277" s="17"/>
      <c r="CD277" s="17"/>
      <c r="CE277" s="17"/>
      <c r="CF277" s="17"/>
    </row>
    <row r="278" spans="9:84" x14ac:dyDescent="0.25"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X278" s="17"/>
      <c r="BY278" s="17"/>
      <c r="BZ278" s="17"/>
      <c r="CA278" s="17"/>
      <c r="CB278" s="17"/>
      <c r="CC278" s="17"/>
      <c r="CD278" s="17"/>
      <c r="CE278" s="17"/>
      <c r="CF278" s="17"/>
    </row>
    <row r="279" spans="9:84" x14ac:dyDescent="0.25"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X279" s="17"/>
      <c r="BY279" s="17"/>
      <c r="BZ279" s="17"/>
      <c r="CA279" s="17"/>
      <c r="CB279" s="17"/>
      <c r="CC279" s="17"/>
      <c r="CD279" s="17"/>
      <c r="CE279" s="17"/>
      <c r="CF279" s="17"/>
    </row>
    <row r="280" spans="9:84" x14ac:dyDescent="0.25"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8"/>
      <c r="BI280" s="18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X280" s="17"/>
      <c r="BY280" s="17"/>
      <c r="BZ280" s="17"/>
      <c r="CA280" s="17"/>
      <c r="CB280" s="17"/>
      <c r="CC280" s="17"/>
      <c r="CD280" s="17"/>
      <c r="CE280" s="17"/>
      <c r="CF280" s="17"/>
    </row>
    <row r="281" spans="9:84" x14ac:dyDescent="0.25"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8"/>
      <c r="BI281" s="18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X281" s="17"/>
      <c r="BY281" s="17"/>
      <c r="BZ281" s="17"/>
      <c r="CA281" s="17"/>
      <c r="CB281" s="17"/>
      <c r="CC281" s="17"/>
      <c r="CD281" s="17"/>
      <c r="CE281" s="17"/>
      <c r="CF281" s="17"/>
    </row>
    <row r="282" spans="9:84" x14ac:dyDescent="0.25"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8"/>
      <c r="BI282" s="18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X282" s="17"/>
      <c r="BY282" s="17"/>
      <c r="BZ282" s="17"/>
      <c r="CA282" s="17"/>
      <c r="CB282" s="17"/>
      <c r="CC282" s="17"/>
      <c r="CD282" s="17"/>
      <c r="CE282" s="17"/>
      <c r="CF282" s="17"/>
    </row>
    <row r="283" spans="9:84" x14ac:dyDescent="0.25"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8"/>
      <c r="BI283" s="18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X283" s="17"/>
      <c r="BY283" s="17"/>
      <c r="BZ283" s="17"/>
      <c r="CA283" s="17"/>
      <c r="CB283" s="17"/>
      <c r="CC283" s="17"/>
      <c r="CD283" s="17"/>
      <c r="CE283" s="17"/>
      <c r="CF283" s="17"/>
    </row>
    <row r="284" spans="9:84" x14ac:dyDescent="0.25"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8"/>
      <c r="BI284" s="18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X284" s="17"/>
      <c r="BY284" s="17"/>
      <c r="BZ284" s="17"/>
      <c r="CA284" s="17"/>
      <c r="CB284" s="17"/>
      <c r="CC284" s="17"/>
      <c r="CD284" s="17"/>
      <c r="CE284" s="17"/>
      <c r="CF284" s="17"/>
    </row>
    <row r="285" spans="9:84" x14ac:dyDescent="0.25"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8"/>
      <c r="BI285" s="18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X285" s="17"/>
      <c r="BY285" s="17"/>
      <c r="BZ285" s="17"/>
      <c r="CA285" s="17"/>
      <c r="CB285" s="17"/>
      <c r="CC285" s="17"/>
      <c r="CD285" s="17"/>
      <c r="CE285" s="17"/>
      <c r="CF285" s="17"/>
    </row>
    <row r="286" spans="9:84" x14ac:dyDescent="0.25"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8"/>
      <c r="BI286" s="18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X286" s="17"/>
      <c r="BY286" s="17"/>
      <c r="BZ286" s="17"/>
      <c r="CA286" s="17"/>
      <c r="CB286" s="17"/>
      <c r="CC286" s="17"/>
      <c r="CD286" s="17"/>
      <c r="CE286" s="17"/>
      <c r="CF286" s="17"/>
    </row>
    <row r="287" spans="9:84" x14ac:dyDescent="0.25"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8"/>
      <c r="BI287" s="18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X287" s="17"/>
      <c r="BY287" s="17"/>
      <c r="BZ287" s="17"/>
      <c r="CA287" s="17"/>
      <c r="CB287" s="17"/>
      <c r="CC287" s="17"/>
      <c r="CD287" s="17"/>
      <c r="CE287" s="17"/>
      <c r="CF287" s="17"/>
    </row>
    <row r="288" spans="9:84" x14ac:dyDescent="0.25"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8"/>
      <c r="BI288" s="18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X288" s="17"/>
      <c r="BY288" s="17"/>
      <c r="BZ288" s="17"/>
      <c r="CA288" s="17"/>
      <c r="CB288" s="17"/>
      <c r="CC288" s="17"/>
      <c r="CD288" s="17"/>
      <c r="CE288" s="17"/>
      <c r="CF288" s="17"/>
    </row>
    <row r="289" spans="9:84" x14ac:dyDescent="0.25"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8"/>
      <c r="BI289" s="18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17"/>
      <c r="BZ289" s="17"/>
      <c r="CA289" s="17"/>
      <c r="CB289" s="17"/>
      <c r="CC289" s="17"/>
      <c r="CD289" s="17"/>
      <c r="CE289" s="17"/>
      <c r="CF289" s="17"/>
    </row>
    <row r="290" spans="9:84" x14ac:dyDescent="0.25"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  <c r="BC290" s="18"/>
      <c r="BD290" s="18"/>
      <c r="BE290" s="18"/>
      <c r="BF290" s="18"/>
      <c r="BG290" s="18"/>
      <c r="BH290" s="18"/>
      <c r="BI290" s="18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X290" s="17"/>
      <c r="BY290" s="17"/>
      <c r="BZ290" s="17"/>
      <c r="CA290" s="17"/>
      <c r="CB290" s="17"/>
      <c r="CC290" s="17"/>
      <c r="CD290" s="17"/>
      <c r="CE290" s="17"/>
      <c r="CF290" s="17"/>
    </row>
    <row r="291" spans="9:84" x14ac:dyDescent="0.25"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/>
      <c r="BC291" s="18"/>
      <c r="BD291" s="18"/>
      <c r="BE291" s="18"/>
      <c r="BF291" s="18"/>
      <c r="BG291" s="18"/>
      <c r="BH291" s="18"/>
      <c r="BI291" s="18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X291" s="17"/>
      <c r="BY291" s="17"/>
      <c r="BZ291" s="17"/>
      <c r="CA291" s="17"/>
      <c r="CB291" s="17"/>
      <c r="CC291" s="17"/>
      <c r="CD291" s="17"/>
      <c r="CE291" s="17"/>
      <c r="CF291" s="17"/>
    </row>
    <row r="292" spans="9:84" x14ac:dyDescent="0.25"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/>
      <c r="BC292" s="18"/>
      <c r="BD292" s="18"/>
      <c r="BE292" s="18"/>
      <c r="BF292" s="18"/>
      <c r="BG292" s="18"/>
      <c r="BH292" s="18"/>
      <c r="BI292" s="18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17"/>
      <c r="BZ292" s="17"/>
      <c r="CA292" s="17"/>
      <c r="CB292" s="17"/>
      <c r="CC292" s="17"/>
      <c r="CD292" s="17"/>
      <c r="CE292" s="17"/>
      <c r="CF292" s="17"/>
    </row>
    <row r="293" spans="9:84" x14ac:dyDescent="0.25"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8"/>
      <c r="BI293" s="18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X293" s="17"/>
      <c r="BY293" s="17"/>
      <c r="BZ293" s="17"/>
      <c r="CA293" s="17"/>
      <c r="CB293" s="17"/>
      <c r="CC293" s="17"/>
      <c r="CD293" s="17"/>
      <c r="CE293" s="17"/>
      <c r="CF293" s="17"/>
    </row>
    <row r="294" spans="9:84" x14ac:dyDescent="0.25"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8"/>
      <c r="BI294" s="18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X294" s="17"/>
      <c r="BY294" s="17"/>
      <c r="BZ294" s="17"/>
      <c r="CA294" s="17"/>
      <c r="CB294" s="17"/>
      <c r="CC294" s="17"/>
      <c r="CD294" s="17"/>
      <c r="CE294" s="17"/>
      <c r="CF294" s="17"/>
    </row>
    <row r="295" spans="9:84" x14ac:dyDescent="0.25"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/>
      <c r="AZ295" s="18"/>
      <c r="BA295" s="18"/>
      <c r="BB295" s="18"/>
      <c r="BC295" s="18"/>
      <c r="BD295" s="18"/>
      <c r="BE295" s="18"/>
      <c r="BF295" s="18"/>
      <c r="BG295" s="18"/>
      <c r="BH295" s="18"/>
      <c r="BI295" s="18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X295" s="17"/>
      <c r="BY295" s="17"/>
      <c r="BZ295" s="17"/>
      <c r="CA295" s="17"/>
      <c r="CB295" s="17"/>
      <c r="CC295" s="17"/>
      <c r="CD295" s="17"/>
      <c r="CE295" s="17"/>
      <c r="CF295" s="17"/>
    </row>
    <row r="296" spans="9:84" x14ac:dyDescent="0.25"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/>
      <c r="AZ296" s="18"/>
      <c r="BA296" s="18"/>
      <c r="BB296" s="18"/>
      <c r="BC296" s="18"/>
      <c r="BD296" s="18"/>
      <c r="BE296" s="18"/>
      <c r="BF296" s="18"/>
      <c r="BG296" s="18"/>
      <c r="BH296" s="18"/>
      <c r="BI296" s="18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X296" s="17"/>
      <c r="BY296" s="17"/>
      <c r="BZ296" s="17"/>
      <c r="CA296" s="17"/>
      <c r="CB296" s="17"/>
      <c r="CC296" s="17"/>
      <c r="CD296" s="17"/>
      <c r="CE296" s="17"/>
      <c r="CF296" s="17"/>
    </row>
    <row r="297" spans="9:84" x14ac:dyDescent="0.25"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/>
      <c r="BA297" s="18"/>
      <c r="BB297" s="18"/>
      <c r="BC297" s="18"/>
      <c r="BD297" s="18"/>
      <c r="BE297" s="18"/>
      <c r="BF297" s="18"/>
      <c r="BG297" s="18"/>
      <c r="BH297" s="18"/>
      <c r="BI297" s="18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X297" s="17"/>
      <c r="BY297" s="17"/>
      <c r="BZ297" s="17"/>
      <c r="CA297" s="17"/>
      <c r="CB297" s="17"/>
      <c r="CC297" s="17"/>
      <c r="CD297" s="17"/>
      <c r="CE297" s="17"/>
      <c r="CF297" s="17"/>
    </row>
    <row r="298" spans="9:84" x14ac:dyDescent="0.25"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8"/>
      <c r="BI298" s="18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X298" s="17"/>
      <c r="BY298" s="17"/>
      <c r="BZ298" s="17"/>
      <c r="CA298" s="17"/>
      <c r="CB298" s="17"/>
      <c r="CC298" s="17"/>
      <c r="CD298" s="17"/>
      <c r="CE298" s="17"/>
      <c r="CF298" s="17"/>
    </row>
    <row r="299" spans="9:84" x14ac:dyDescent="0.25"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18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X299" s="17"/>
      <c r="BY299" s="17"/>
      <c r="BZ299" s="17"/>
      <c r="CA299" s="17"/>
      <c r="CB299" s="17"/>
      <c r="CC299" s="17"/>
      <c r="CD299" s="17"/>
      <c r="CE299" s="17"/>
      <c r="CF299" s="17"/>
    </row>
    <row r="300" spans="9:84" x14ac:dyDescent="0.25"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8"/>
      <c r="BI300" s="18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X300" s="17"/>
      <c r="BY300" s="17"/>
      <c r="BZ300" s="17"/>
      <c r="CA300" s="17"/>
      <c r="CB300" s="17"/>
      <c r="CC300" s="17"/>
      <c r="CD300" s="17"/>
      <c r="CE300" s="17"/>
      <c r="CF300" s="17"/>
    </row>
  </sheetData>
  <sheetProtection algorithmName="SHA-512" hashValue="geDs4munf1X/RgAJ9W7ZsaIn7Y/VqAJnI3DcTquXdDri4WOtmJMyPVTJw2SeCs976uEgjqbKN9C/4/oRladqOQ==" saltValue="pRj6k+CM4mTvRnkUaQZAKA==" spinCount="100000" sheet="1" sort="0" autoFilter="0"/>
  <phoneticPr fontId="2" type="noConversion"/>
  <conditionalFormatting sqref="D110:D1048576 D1:D89">
    <cfRule type="containsText" dxfId="255" priority="44" operator="containsText" text="Nettoyage/Maintenance">
      <formula>NOT(ISERROR(SEARCH("Nettoyage/Maintenance",D1)))</formula>
    </cfRule>
    <cfRule type="containsText" dxfId="254" priority="45" operator="containsText" text="Lubrification/Inspection">
      <formula>NOT(ISERROR(SEARCH("Lubrification/Inspection",D1)))</formula>
    </cfRule>
    <cfRule type="containsText" dxfId="253" priority="46" operator="containsText" text="Nettoyage/Lubrification">
      <formula>NOT(ISERROR(SEARCH("Nettoyage/Lubrification",D1)))</formula>
    </cfRule>
    <cfRule type="containsText" dxfId="252" priority="47" operator="containsText" text="Nettoyage/Inspection">
      <formula>NOT(ISERROR(SEARCH("Nettoyage/Inspection",D1)))</formula>
    </cfRule>
    <cfRule type="containsText" dxfId="251" priority="48" operator="containsText" text="Maintenance">
      <formula>NOT(ISERROR(SEARCH("Maintenance",D1)))</formula>
    </cfRule>
    <cfRule type="containsText" dxfId="250" priority="49" operator="containsText" text="Inspection">
      <formula>NOT(ISERROR(SEARCH("Inspection",D1)))</formula>
    </cfRule>
    <cfRule type="containsText" dxfId="249" priority="50" operator="containsText" text="Lubrification">
      <formula>NOT(ISERROR(SEARCH("Lubrification",D1)))</formula>
    </cfRule>
    <cfRule type="containsText" dxfId="248" priority="51" operator="containsText" text="Nettoyage">
      <formula>NOT(ISERROR(SEARCH("Nettoyage",D1)))</formula>
    </cfRule>
    <cfRule type="containsText" dxfId="247" priority="88" operator="containsText" text="Nettoyage/Lubrification">
      <formula>NOT(ISERROR(SEARCH("Nettoyage/Lubrification",D1)))</formula>
    </cfRule>
    <cfRule type="containsText" dxfId="246" priority="89" operator="containsText" text="Lubrification/Inspection">
      <formula>NOT(ISERROR(SEARCH("Lubrification/Inspection",D1)))</formula>
    </cfRule>
  </conditionalFormatting>
  <conditionalFormatting sqref="B111:B1048576 B1">
    <cfRule type="colorScale" priority="72">
      <colorScale>
        <cfvo type="min"/>
        <cfvo type="max"/>
        <color rgb="FFFFF0EF"/>
        <color rgb="FFFF0000"/>
      </colorScale>
    </cfRule>
  </conditionalFormatting>
  <conditionalFormatting sqref="F111:F1048576 F1">
    <cfRule type="duplicateValues" dxfId="245" priority="54"/>
  </conditionalFormatting>
  <conditionalFormatting sqref="C110:C1048576 C1:C89">
    <cfRule type="containsText" dxfId="244" priority="52" operator="containsText" text="Enrouleur">
      <formula>NOT(ISERROR(SEARCH("Enrouleur",C1)))</formula>
    </cfRule>
    <cfRule type="containsText" dxfId="243" priority="53" operator="containsText" text="Brik">
      <formula>NOT(ISERROR(SEARCH("Brik",C1)))</formula>
    </cfRule>
    <cfRule type="containsText" dxfId="242" priority="96" operator="containsText" text="F10Icon">
      <formula>NOT(ISERROR(SEARCH("F10Icon",C1)))</formula>
    </cfRule>
    <cfRule type="containsText" dxfId="241" priority="97" operator="containsText" text="Station Impression">
      <formula>NOT(ISERROR(SEARCH("Station Impression",C1)))</formula>
    </cfRule>
    <cfRule type="containsText" dxfId="240" priority="98" operator="containsText" text="Wandress">
      <formula>NOT(ISERROR(SEARCH("Wandress",C1)))</formula>
    </cfRule>
    <cfRule type="containsText" dxfId="239" priority="99" operator="containsText" text="Dévidoir">
      <formula>NOT(ISERROR(SEARCH("Dévidoir",C1)))</formula>
    </cfRule>
  </conditionalFormatting>
  <conditionalFormatting sqref="A110:A1048576 A1:A89">
    <cfRule type="containsText" dxfId="238" priority="11" operator="containsText" text="Tâche Arrêt AM">
      <formula>NOT(ISERROR(SEARCH("Tâche Arrêt AM",A1)))</formula>
    </cfRule>
    <cfRule type="containsText" dxfId="237" priority="12" operator="containsText" text="Routine AM">
      <formula>NOT(ISERROR(SEARCH("Routine AM",A1)))</formula>
    </cfRule>
    <cfRule type="containsText" dxfId="236" priority="41" operator="containsText" text="Maintenance">
      <formula>NOT(ISERROR(SEARCH("Maintenance",A1)))</formula>
    </cfRule>
    <cfRule type="containsText" dxfId="235" priority="42" operator="containsText" text="Tech">
      <formula>NOT(ISERROR(SEARCH("Tech",A1)))</formula>
    </cfRule>
    <cfRule type="containsText" dxfId="234" priority="43" operator="containsText" text="Entreprise">
      <formula>NOT(ISERROR(SEARCH("Entreprise",A1)))</formula>
    </cfRule>
  </conditionalFormatting>
  <conditionalFormatting sqref="B110">
    <cfRule type="colorScale" priority="37">
      <colorScale>
        <cfvo type="min"/>
        <cfvo type="max"/>
        <color rgb="FFFFF0EF"/>
        <color rgb="FFFF0000"/>
      </colorScale>
    </cfRule>
  </conditionalFormatting>
  <conditionalFormatting sqref="D72:D88">
    <cfRule type="containsText" dxfId="233" priority="18" operator="containsText" text="Nettoyage/Maintenance">
      <formula>NOT(ISERROR(SEARCH("Nettoyage/Maintenance",D72)))</formula>
    </cfRule>
    <cfRule type="containsText" dxfId="232" priority="19" operator="containsText" text="Lubrification/Inspection">
      <formula>NOT(ISERROR(SEARCH("Lubrification/Inspection",D72)))</formula>
    </cfRule>
    <cfRule type="containsText" dxfId="231" priority="20" operator="containsText" text="Nettoyage/Lubrification">
      <formula>NOT(ISERROR(SEARCH("Nettoyage/Lubrification",D72)))</formula>
    </cfRule>
    <cfRule type="containsText" dxfId="230" priority="21" operator="containsText" text="Nettoyage/Inspection">
      <formula>NOT(ISERROR(SEARCH("Nettoyage/Inspection",D72)))</formula>
    </cfRule>
    <cfRule type="containsText" dxfId="229" priority="22" operator="containsText" text="Maintenance">
      <formula>NOT(ISERROR(SEARCH("Maintenance",D72)))</formula>
    </cfRule>
    <cfRule type="containsText" dxfId="228" priority="23" operator="containsText" text="Inspection">
      <formula>NOT(ISERROR(SEARCH("Inspection",D72)))</formula>
    </cfRule>
    <cfRule type="containsText" dxfId="227" priority="24" operator="containsText" text="Lubrification">
      <formula>NOT(ISERROR(SEARCH("Lubrification",D72)))</formula>
    </cfRule>
    <cfRule type="containsText" dxfId="226" priority="25" operator="containsText" text="Nettoyage">
      <formula>NOT(ISERROR(SEARCH("Nettoyage",D72)))</formula>
    </cfRule>
    <cfRule type="containsText" dxfId="225" priority="29" operator="containsText" text="Nettoyage/Lubrification">
      <formula>NOT(ISERROR(SEARCH("Nettoyage/Lubrification",D72)))</formula>
    </cfRule>
    <cfRule type="containsText" dxfId="224" priority="30" operator="containsText" text="Lubrification/Inspection">
      <formula>NOT(ISERROR(SEARCH("Lubrification/Inspection",D72)))</formula>
    </cfRule>
  </conditionalFormatting>
  <conditionalFormatting sqref="B72:B88">
    <cfRule type="colorScale" priority="28">
      <colorScale>
        <cfvo type="min"/>
        <cfvo type="max"/>
        <color rgb="FFFFF0EF"/>
        <color rgb="FFFF0000"/>
      </colorScale>
    </cfRule>
  </conditionalFormatting>
  <conditionalFormatting sqref="C72:C88">
    <cfRule type="containsText" dxfId="223" priority="26" operator="containsText" text="Enrouleur">
      <formula>NOT(ISERROR(SEARCH("Enrouleur",C72)))</formula>
    </cfRule>
    <cfRule type="containsText" dxfId="222" priority="27" operator="containsText" text="Brik">
      <formula>NOT(ISERROR(SEARCH("Brik",C72)))</formula>
    </cfRule>
    <cfRule type="containsText" dxfId="221" priority="31" operator="containsText" text="F10Icon">
      <formula>NOT(ISERROR(SEARCH("F10Icon",C72)))</formula>
    </cfRule>
    <cfRule type="containsText" dxfId="220" priority="32" operator="containsText" text="Station Impression">
      <formula>NOT(ISERROR(SEARCH("Station Impression",C72)))</formula>
    </cfRule>
    <cfRule type="containsText" dxfId="219" priority="33" operator="containsText" text="Wandress">
      <formula>NOT(ISERROR(SEARCH("Wandress",C72)))</formula>
    </cfRule>
    <cfRule type="containsText" dxfId="218" priority="34" operator="containsText" text="Dévidoir">
      <formula>NOT(ISERROR(SEARCH("Dévidoir",C72)))</formula>
    </cfRule>
  </conditionalFormatting>
  <conditionalFormatting sqref="B72:B88">
    <cfRule type="colorScale" priority="35">
      <colorScale>
        <cfvo type="min"/>
        <cfvo type="max"/>
        <color rgb="FFFFF0EF"/>
        <color rgb="FFFF0000"/>
      </colorScale>
    </cfRule>
  </conditionalFormatting>
  <conditionalFormatting sqref="A72:A88">
    <cfRule type="cellIs" dxfId="217" priority="13" operator="equal">
      <formula>#REF!</formula>
    </cfRule>
    <cfRule type="cellIs" dxfId="216" priority="14" operator="equal">
      <formula>#REF!</formula>
    </cfRule>
    <cfRule type="cellIs" dxfId="215" priority="15" operator="equal">
      <formula>#REF!</formula>
    </cfRule>
    <cfRule type="cellIs" dxfId="214" priority="16" operator="equal">
      <formula>#REF!</formula>
    </cfRule>
    <cfRule type="cellIs" dxfId="213" priority="17" operator="equal">
      <formula>#REF!</formula>
    </cfRule>
  </conditionalFormatting>
  <conditionalFormatting sqref="F72:F88 F110">
    <cfRule type="duplicateValues" dxfId="212" priority="265"/>
  </conditionalFormatting>
  <conditionalFormatting sqref="F60:F88 F110">
    <cfRule type="duplicateValues" dxfId="211" priority="339"/>
  </conditionalFormatting>
  <conditionalFormatting sqref="F2:F59">
    <cfRule type="duplicateValues" dxfId="210" priority="558"/>
  </conditionalFormatting>
  <conditionalFormatting sqref="B2:B89">
    <cfRule type="colorScale" priority="560">
      <colorScale>
        <cfvo type="min"/>
        <cfvo type="max"/>
        <color rgb="FFFFF0EF"/>
        <color rgb="FFFF0000"/>
      </colorScale>
    </cfRule>
  </conditionalFormatting>
  <conditionalFormatting sqref="A89">
    <cfRule type="containsText" dxfId="209" priority="2" operator="containsText" text="Routine AM">
      <formula>NOT(ISERROR(SEARCH("Routine AM",A89)))</formula>
    </cfRule>
    <cfRule type="containsText" dxfId="208" priority="8" operator="containsText" text="Maintenance">
      <formula>NOT(ISERROR(SEARCH("Maintenance",A89)))</formula>
    </cfRule>
    <cfRule type="containsText" dxfId="207" priority="9" operator="containsText" text="Tech">
      <formula>NOT(ISERROR(SEARCH("Tech",A89)))</formula>
    </cfRule>
    <cfRule type="containsText" dxfId="206" priority="10" operator="containsText" text="Entreprise">
      <formula>NOT(ISERROR(SEARCH("Entreprise",A89)))</formula>
    </cfRule>
  </conditionalFormatting>
  <conditionalFormatting sqref="A89">
    <cfRule type="cellIs" dxfId="205" priority="3" operator="equal">
      <formula>#REF!</formula>
    </cfRule>
    <cfRule type="cellIs" dxfId="204" priority="4" operator="equal">
      <formula>#REF!</formula>
    </cfRule>
    <cfRule type="cellIs" dxfId="203" priority="5" operator="equal">
      <formula>#REF!</formula>
    </cfRule>
    <cfRule type="cellIs" dxfId="202" priority="6" operator="equal">
      <formula>#REF!</formula>
    </cfRule>
    <cfRule type="cellIs" dxfId="201" priority="7" operator="equal">
      <formula>#REF!</formula>
    </cfRule>
  </conditionalFormatting>
  <conditionalFormatting sqref="A2:A89">
    <cfRule type="containsText" dxfId="200" priority="1" operator="containsText" text="Tâche Arrêt AM">
      <formula>NOT(ISERROR(SEARCH("Tâche Arrêt AM",A2)))</formula>
    </cfRule>
  </conditionalFormatting>
  <dataValidations count="2">
    <dataValidation type="list" allowBlank="1" showInputMessage="1" showErrorMessage="1" sqref="C111:C1048576 C2:C89" xr:uid="{C80536B4-172B-4F53-9364-77A104F88CC8}">
      <formula1>ZoneAM</formula1>
    </dataValidation>
    <dataValidation type="list" allowBlank="1" showInputMessage="1" showErrorMessage="1" sqref="BI2:BI92" xr:uid="{639D439E-33C2-49FF-90C3-D87FF1B7D067}">
      <formula1>team</formula1>
    </dataValidation>
  </dataValidations>
  <hyperlinks>
    <hyperlink ref="F69" r:id="rId1" xr:uid="{FCED00E5-F224-4AF9-AFAA-7FE4A135C607}"/>
    <hyperlink ref="F70" r:id="rId2" xr:uid="{76FF7966-8810-4441-AAFB-76DFA308FC99}"/>
    <hyperlink ref="F71" r:id="rId3" xr:uid="{99C991F4-86E8-4901-A678-A8BCFB8D9AB4}"/>
    <hyperlink ref="F72" r:id="rId4" xr:uid="{863D2232-FB14-44AA-854B-F17D995B8AD4}"/>
    <hyperlink ref="F73" r:id="rId5" display="2M6" xr:uid="{1D56C822-15FA-4019-B1A1-1CBD85673B71}"/>
    <hyperlink ref="F75" r:id="rId6" display="2M6" xr:uid="{12F9B411-4864-459F-B68A-8CC9A16F3D1B}"/>
    <hyperlink ref="F77" r:id="rId7" display="2M6" xr:uid="{42FF8746-EF80-40E2-9D8C-2CB323300857}"/>
    <hyperlink ref="F9" r:id="rId8" xr:uid="{1F35CEA3-2D45-4055-85F0-E22E9E8E840F}"/>
    <hyperlink ref="F10" r:id="rId9" xr:uid="{7D6D51B0-3773-45C4-86A5-56BAC6227F9A}"/>
    <hyperlink ref="F11" r:id="rId10" xr:uid="{11BD75AF-09F4-4827-8696-980981BE7742}"/>
    <hyperlink ref="F12" r:id="rId11" xr:uid="{23EEBBFC-25D9-44D8-A57E-9A3685860347}"/>
    <hyperlink ref="F13" r:id="rId12" display="1J10" xr:uid="{CD910197-A7AF-4C15-AFCA-984B696A01BF}"/>
    <hyperlink ref="F14" r:id="rId13" xr:uid="{B249FA2F-33CF-47B7-9131-5B6A105D7E09}"/>
    <hyperlink ref="F15" r:id="rId14" xr:uid="{CC8D0FFC-9900-4B73-BE30-04C09A343582}"/>
    <hyperlink ref="F16" r:id="rId15" xr:uid="{942714FB-EAAD-4A12-A62F-FB4F7496BEC9}"/>
    <hyperlink ref="F17" r:id="rId16" xr:uid="{7CD9607D-4192-4EEF-90FE-28889A47428A}"/>
    <hyperlink ref="F18" r:id="rId17" xr:uid="{62378812-55BD-42A5-9B32-25F6B2EBC982}"/>
    <hyperlink ref="F19" r:id="rId18" xr:uid="{C8DF9757-6E9A-4184-9A22-B68A3E989472}"/>
    <hyperlink ref="F20" r:id="rId19" xr:uid="{9AAB8518-F167-4FD3-A633-3742BFDFE93F}"/>
    <hyperlink ref="F21" r:id="rId20" xr:uid="{A12503A6-65DB-40FD-A436-8C925BD3D61D}"/>
    <hyperlink ref="F22" r:id="rId21" xr:uid="{D3C53F33-E670-406D-AAC0-4556A77A3EA9}"/>
    <hyperlink ref="F56" r:id="rId22" xr:uid="{4773AF8A-9D21-4198-9BDF-DA4786404CB2}"/>
    <hyperlink ref="F57" r:id="rId23" xr:uid="{74FC1BFD-273D-4D94-ADD0-A141DA4779D7}"/>
    <hyperlink ref="F58" r:id="rId24" xr:uid="{680B6B6C-0F6D-46F7-846B-1B8C99908C35}"/>
    <hyperlink ref="F59" r:id="rId25" xr:uid="{8402B027-4E55-4234-8050-65E0A3FBCFFD}"/>
    <hyperlink ref="F79" r:id="rId26" display="2M6" xr:uid="{1CC0A2C8-0737-4C59-A133-3C61E3654842}"/>
    <hyperlink ref="F82" r:id="rId27" xr:uid="{2D2B60F8-2435-4C8E-A1EC-762D360A8087}"/>
    <hyperlink ref="F81" r:id="rId28" xr:uid="{586302D9-C812-434A-A791-4C3ADA88DEB4}"/>
    <hyperlink ref="F83" r:id="rId29" xr:uid="{B979C3B8-F540-4063-B8DD-697CA753F937}"/>
    <hyperlink ref="F84" r:id="rId30" xr:uid="{049F3EEA-B9C9-411A-8C09-E5E75FBEE432}"/>
    <hyperlink ref="F85" r:id="rId31" xr:uid="{FA95956D-11CE-42C0-9F1F-885AAAF4659C}"/>
    <hyperlink ref="F86" r:id="rId32" display="2M5" xr:uid="{1FE782D7-B40C-4603-8E3F-3BF82457DF45}"/>
    <hyperlink ref="F87" r:id="rId33" display="2H19" xr:uid="{821C42C0-690C-4ABB-AFF1-FCADA63A2858}"/>
    <hyperlink ref="F88" r:id="rId34" display="2H20" xr:uid="{0D78E229-CF30-4624-82E7-AC37769BE887}"/>
    <hyperlink ref="F2" r:id="rId35" xr:uid="{3DE1A6B8-CAD5-4061-A6C9-5CFD6488C72D}"/>
    <hyperlink ref="F3" r:id="rId36" xr:uid="{0A3E2EE4-0754-4F90-B437-DF28AED0C611}"/>
    <hyperlink ref="F4" r:id="rId37" xr:uid="{2BF0745F-F975-4525-BBCF-98123F793BEA}"/>
    <hyperlink ref="F6" r:id="rId38" xr:uid="{D87DC3CC-B27A-4B7B-97A8-BA61836F1FEB}"/>
    <hyperlink ref="F38" r:id="rId39" xr:uid="{0FC27D17-A8C0-458C-8CC9-9077440BF5B9}"/>
    <hyperlink ref="F39" r:id="rId40" xr:uid="{6146E71E-D6B0-4159-AED5-FC35385B21F6}"/>
    <hyperlink ref="F40" r:id="rId41" xr:uid="{3A625598-9291-4857-A4E6-CC681AA93F50}"/>
    <hyperlink ref="F41" r:id="rId42" xr:uid="{A8F025E9-865B-4816-8728-9AFF36C83EE9}"/>
    <hyperlink ref="F42" r:id="rId43" display="2M12" xr:uid="{CAD5A07F-7F3B-405B-8B5D-0E47A3994E21}"/>
    <hyperlink ref="F43" r:id="rId44" display="2H19" xr:uid="{0BFF2336-A5A9-495C-A50D-94B2BC348692}"/>
    <hyperlink ref="F44" r:id="rId45" xr:uid="{0AA68DFB-BF2E-4FAA-ABAA-4D08FD917C4F}"/>
    <hyperlink ref="F48" r:id="rId46" display="2T5" xr:uid="{6F230A97-373A-44B0-8153-E5A9367F7B46}"/>
    <hyperlink ref="F47" r:id="rId47" display="2H20" xr:uid="{D31F3924-07D9-45BE-8D70-02C96E7B5E0D}"/>
    <hyperlink ref="F46" r:id="rId48" display="2T5" xr:uid="{B07B8AE5-C79F-4861-9479-DCD1DC9405DE}"/>
    <hyperlink ref="F49" r:id="rId49" xr:uid="{A28ACBEA-3C65-4EE1-B826-A74A5AE9C568}"/>
    <hyperlink ref="F45" r:id="rId50" xr:uid="{9F98AD67-9741-4C6E-B91F-7C0442673CD5}"/>
    <hyperlink ref="F80" r:id="rId51" xr:uid="{15ADF7A3-A9DA-49E9-B3DF-65B2D0438990}"/>
    <hyperlink ref="F8" r:id="rId52" display="3H" xr:uid="{485C59FE-CAE8-47C5-9274-1125922F37B8}"/>
    <hyperlink ref="F27" r:id="rId53" xr:uid="{BCE9EF66-E862-40C8-B3C1-F3083B3CB5C4}"/>
    <hyperlink ref="F26" r:id="rId54" xr:uid="{BE2183BF-5CC0-4EAB-9CDE-FD511E04CB91}"/>
    <hyperlink ref="F25" r:id="rId55" xr:uid="{8BADB2D8-8F34-47BA-9F1F-BC666113677B}"/>
    <hyperlink ref="F28" r:id="rId56" xr:uid="{4CE29318-B5AB-4B42-8078-D4001562C64C}"/>
    <hyperlink ref="F29" r:id="rId57" xr:uid="{D012E86F-5B26-4466-8121-EAE706C9677F}"/>
  </hyperlinks>
  <pageMargins left="0.7" right="0.7" top="0.75" bottom="0.75" header="0.3" footer="0.3"/>
  <pageSetup paperSize="9" orientation="portrait" r:id="rId58"/>
  <headerFooter>
    <oddFooter>&amp;R&amp;1#&amp;"Calibri"&amp;8&amp;K737373General</oddFooter>
  </headerFooter>
  <tableParts count="1">
    <tablePart r:id="rId59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ADF2825-AFF4-4627-ABBF-26E1E249BA0D}">
          <x14:formula1>
            <xm:f>Config!$J$2:$J$9</xm:f>
          </x14:formula1>
          <xm:sqref>D111:D1048576 D2:D89</xm:sqref>
        </x14:dataValidation>
        <x14:dataValidation type="list" allowBlank="1" showInputMessage="1" showErrorMessage="1" xr:uid="{3C671DDD-F353-42A6-8968-CCB9560EC034}">
          <x14:formula1>
            <xm:f>Config!$K$13:$K$14</xm:f>
          </x14:formula1>
          <xm:sqref>A111:A1048576 A1:A89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80848-6032-493F-823E-2BE40AFEE215}">
  <sheetPr codeName="Feuil5"/>
  <dimension ref="A1:I52"/>
  <sheetViews>
    <sheetView topLeftCell="A10" workbookViewId="0">
      <selection activeCell="A51" sqref="A51"/>
    </sheetView>
  </sheetViews>
  <sheetFormatPr baseColWidth="10" defaultColWidth="11.42578125" defaultRowHeight="15" x14ac:dyDescent="0.25"/>
  <cols>
    <col min="2" max="2" width="13.7109375" bestFit="1" customWidth="1"/>
    <col min="3" max="3" width="17.28515625" customWidth="1"/>
    <col min="4" max="4" width="16.28515625" bestFit="1" customWidth="1"/>
    <col min="5" max="5" width="35.7109375" customWidth="1"/>
    <col min="6" max="6" width="10.85546875" bestFit="1" customWidth="1"/>
    <col min="7" max="7" width="12.28515625" customWidth="1"/>
    <col min="9" max="9" width="11.7109375" customWidth="1"/>
  </cols>
  <sheetData>
    <row r="1" spans="1:9" ht="47.25" x14ac:dyDescent="0.25">
      <c r="A1" s="47" t="s">
        <v>9</v>
      </c>
      <c r="B1" s="47" t="s">
        <v>10</v>
      </c>
      <c r="C1" s="47" t="s">
        <v>11</v>
      </c>
      <c r="D1" s="47" t="s">
        <v>12</v>
      </c>
      <c r="E1" s="47" t="s">
        <v>13</v>
      </c>
      <c r="F1" s="47" t="s">
        <v>14</v>
      </c>
      <c r="G1" s="48" t="s">
        <v>263</v>
      </c>
      <c r="H1" s="68" t="s">
        <v>16</v>
      </c>
      <c r="I1" s="77"/>
    </row>
    <row r="2" spans="1:9" x14ac:dyDescent="0.25">
      <c r="A2" t="s">
        <v>77</v>
      </c>
      <c r="B2">
        <v>3</v>
      </c>
      <c r="C2" t="s">
        <v>70</v>
      </c>
      <c r="D2" t="s">
        <v>71</v>
      </c>
      <c r="E2" t="s">
        <v>72</v>
      </c>
      <c r="F2" t="s">
        <v>73</v>
      </c>
      <c r="G2">
        <v>1</v>
      </c>
      <c r="H2">
        <v>10</v>
      </c>
    </row>
    <row r="3" spans="1:9" x14ac:dyDescent="0.25">
      <c r="A3" t="s">
        <v>69</v>
      </c>
      <c r="B3">
        <v>1</v>
      </c>
      <c r="C3" t="s">
        <v>70</v>
      </c>
      <c r="D3" t="s">
        <v>71</v>
      </c>
      <c r="E3" t="s">
        <v>75</v>
      </c>
      <c r="F3" t="s">
        <v>76</v>
      </c>
      <c r="G3">
        <v>1</v>
      </c>
      <c r="H3">
        <v>10</v>
      </c>
    </row>
    <row r="4" spans="1:9" x14ac:dyDescent="0.25">
      <c r="A4" t="s">
        <v>77</v>
      </c>
      <c r="B4">
        <v>1</v>
      </c>
      <c r="C4" t="s">
        <v>70</v>
      </c>
      <c r="D4" t="s">
        <v>71</v>
      </c>
      <c r="E4" t="s">
        <v>78</v>
      </c>
      <c r="F4" t="s">
        <v>79</v>
      </c>
      <c r="G4">
        <v>4</v>
      </c>
      <c r="H4">
        <v>30</v>
      </c>
    </row>
    <row r="5" spans="1:9" x14ac:dyDescent="0.25">
      <c r="A5" t="s">
        <v>77</v>
      </c>
      <c r="B5">
        <v>3</v>
      </c>
      <c r="C5" t="s">
        <v>70</v>
      </c>
      <c r="D5" t="s">
        <v>80</v>
      </c>
      <c r="E5" t="s">
        <v>87</v>
      </c>
      <c r="F5" t="s">
        <v>264</v>
      </c>
      <c r="G5">
        <v>1</v>
      </c>
      <c r="H5">
        <v>2</v>
      </c>
    </row>
    <row r="6" spans="1:9" x14ac:dyDescent="0.25">
      <c r="A6" t="s">
        <v>77</v>
      </c>
      <c r="B6">
        <v>1</v>
      </c>
      <c r="C6" t="s">
        <v>89</v>
      </c>
      <c r="D6" t="s">
        <v>71</v>
      </c>
      <c r="E6" t="s">
        <v>90</v>
      </c>
      <c r="F6" t="s">
        <v>91</v>
      </c>
      <c r="G6">
        <v>1</v>
      </c>
      <c r="H6">
        <v>10</v>
      </c>
    </row>
    <row r="7" spans="1:9" x14ac:dyDescent="0.25">
      <c r="A7" t="s">
        <v>69</v>
      </c>
      <c r="B7">
        <v>5</v>
      </c>
      <c r="C7" t="s">
        <v>89</v>
      </c>
      <c r="D7" t="s">
        <v>92</v>
      </c>
      <c r="E7" t="s">
        <v>93</v>
      </c>
      <c r="F7" t="s">
        <v>94</v>
      </c>
      <c r="G7">
        <v>1</v>
      </c>
      <c r="H7">
        <v>10</v>
      </c>
    </row>
    <row r="8" spans="1:9" x14ac:dyDescent="0.25">
      <c r="A8" t="s">
        <v>77</v>
      </c>
      <c r="B8">
        <v>1</v>
      </c>
      <c r="C8" t="s">
        <v>89</v>
      </c>
      <c r="D8" t="s">
        <v>71</v>
      </c>
      <c r="E8" t="s">
        <v>95</v>
      </c>
      <c r="F8" t="s">
        <v>96</v>
      </c>
      <c r="G8">
        <v>1</v>
      </c>
      <c r="H8">
        <v>10</v>
      </c>
    </row>
    <row r="9" spans="1:9" x14ac:dyDescent="0.25">
      <c r="A9" t="s">
        <v>77</v>
      </c>
      <c r="B9">
        <v>1</v>
      </c>
      <c r="C9" t="s">
        <v>89</v>
      </c>
      <c r="D9" t="s">
        <v>71</v>
      </c>
      <c r="E9" t="s">
        <v>97</v>
      </c>
      <c r="F9" t="s">
        <v>98</v>
      </c>
      <c r="G9">
        <v>1</v>
      </c>
      <c r="H9">
        <v>45</v>
      </c>
    </row>
    <row r="10" spans="1:9" x14ac:dyDescent="0.25">
      <c r="A10" t="s">
        <v>69</v>
      </c>
      <c r="B10">
        <v>5</v>
      </c>
      <c r="C10" t="s">
        <v>89</v>
      </c>
      <c r="D10" t="s">
        <v>71</v>
      </c>
      <c r="E10" t="s">
        <v>99</v>
      </c>
      <c r="F10" t="s">
        <v>100</v>
      </c>
      <c r="G10">
        <v>1</v>
      </c>
      <c r="H10">
        <v>2</v>
      </c>
    </row>
    <row r="11" spans="1:9" x14ac:dyDescent="0.25">
      <c r="A11" t="s">
        <v>77</v>
      </c>
      <c r="B11">
        <v>1</v>
      </c>
      <c r="C11" t="s">
        <v>89</v>
      </c>
      <c r="D11" t="s">
        <v>71</v>
      </c>
      <c r="E11" t="s">
        <v>101</v>
      </c>
      <c r="F11" t="s">
        <v>102</v>
      </c>
      <c r="G11">
        <v>4</v>
      </c>
      <c r="H11">
        <v>30</v>
      </c>
    </row>
    <row r="12" spans="1:9" x14ac:dyDescent="0.25">
      <c r="A12" t="s">
        <v>77</v>
      </c>
      <c r="B12">
        <v>5</v>
      </c>
      <c r="C12" t="s">
        <v>89</v>
      </c>
      <c r="D12" t="s">
        <v>118</v>
      </c>
      <c r="E12" t="s">
        <v>119</v>
      </c>
      <c r="F12" t="s">
        <v>120</v>
      </c>
      <c r="G12">
        <v>4</v>
      </c>
      <c r="H12">
        <v>5</v>
      </c>
    </row>
    <row r="13" spans="1:9" x14ac:dyDescent="0.25">
      <c r="A13" t="s">
        <v>69</v>
      </c>
      <c r="B13">
        <v>2</v>
      </c>
      <c r="C13" t="s">
        <v>89</v>
      </c>
      <c r="D13" t="s">
        <v>92</v>
      </c>
      <c r="E13" t="s">
        <v>122</v>
      </c>
      <c r="F13" t="s">
        <v>123</v>
      </c>
      <c r="G13">
        <v>1</v>
      </c>
      <c r="H13">
        <v>10</v>
      </c>
    </row>
    <row r="14" spans="1:9" x14ac:dyDescent="0.25">
      <c r="A14" t="s">
        <v>77</v>
      </c>
      <c r="B14">
        <v>2</v>
      </c>
      <c r="C14" t="s">
        <v>89</v>
      </c>
      <c r="D14" t="s">
        <v>71</v>
      </c>
      <c r="E14" t="s">
        <v>124</v>
      </c>
      <c r="F14" t="s">
        <v>125</v>
      </c>
      <c r="G14">
        <v>8</v>
      </c>
      <c r="H14">
        <v>10</v>
      </c>
    </row>
    <row r="15" spans="1:9" x14ac:dyDescent="0.25">
      <c r="A15" t="s">
        <v>77</v>
      </c>
      <c r="B15">
        <v>5</v>
      </c>
      <c r="C15" t="s">
        <v>126</v>
      </c>
      <c r="D15" t="s">
        <v>71</v>
      </c>
      <c r="E15" t="s">
        <v>131</v>
      </c>
      <c r="F15" t="s">
        <v>132</v>
      </c>
      <c r="G15">
        <v>1</v>
      </c>
      <c r="H15">
        <v>30</v>
      </c>
    </row>
    <row r="16" spans="1:9" x14ac:dyDescent="0.25">
      <c r="A16" t="s">
        <v>69</v>
      </c>
      <c r="B16">
        <v>1</v>
      </c>
      <c r="C16" t="s">
        <v>126</v>
      </c>
      <c r="D16" t="s">
        <v>71</v>
      </c>
      <c r="E16" t="s">
        <v>133</v>
      </c>
      <c r="F16" t="s">
        <v>134</v>
      </c>
      <c r="G16">
        <v>1</v>
      </c>
      <c r="H16">
        <v>35</v>
      </c>
    </row>
    <row r="17" spans="1:8" x14ac:dyDescent="0.25">
      <c r="A17" t="s">
        <v>77</v>
      </c>
      <c r="B17">
        <v>1</v>
      </c>
      <c r="C17" t="s">
        <v>126</v>
      </c>
      <c r="D17" t="s">
        <v>71</v>
      </c>
      <c r="E17" t="s">
        <v>135</v>
      </c>
      <c r="F17" t="s">
        <v>136</v>
      </c>
      <c r="G17">
        <v>1</v>
      </c>
      <c r="H17">
        <v>5</v>
      </c>
    </row>
    <row r="18" spans="1:8" x14ac:dyDescent="0.25">
      <c r="A18" t="s">
        <v>77</v>
      </c>
      <c r="B18">
        <v>5</v>
      </c>
      <c r="C18" t="s">
        <v>126</v>
      </c>
      <c r="D18" t="s">
        <v>71</v>
      </c>
      <c r="E18" t="s">
        <v>137</v>
      </c>
      <c r="F18" t="s">
        <v>138</v>
      </c>
      <c r="G18">
        <v>1</v>
      </c>
      <c r="H18">
        <v>20</v>
      </c>
    </row>
    <row r="19" spans="1:8" x14ac:dyDescent="0.25">
      <c r="A19" t="s">
        <v>69</v>
      </c>
      <c r="B19">
        <v>5</v>
      </c>
      <c r="C19" t="s">
        <v>126</v>
      </c>
      <c r="D19" t="s">
        <v>92</v>
      </c>
      <c r="E19" t="s">
        <v>139</v>
      </c>
      <c r="F19" t="s">
        <v>140</v>
      </c>
      <c r="G19">
        <v>4</v>
      </c>
      <c r="H19">
        <v>10</v>
      </c>
    </row>
    <row r="20" spans="1:8" x14ac:dyDescent="0.25">
      <c r="A20" t="s">
        <v>77</v>
      </c>
      <c r="B20">
        <v>1</v>
      </c>
      <c r="C20" t="s">
        <v>126</v>
      </c>
      <c r="D20" t="s">
        <v>71</v>
      </c>
      <c r="E20" t="s">
        <v>141</v>
      </c>
      <c r="F20" t="s">
        <v>142</v>
      </c>
      <c r="G20">
        <v>4</v>
      </c>
      <c r="H20">
        <v>15</v>
      </c>
    </row>
    <row r="21" spans="1:8" x14ac:dyDescent="0.25">
      <c r="A21" t="s">
        <v>69</v>
      </c>
      <c r="B21">
        <v>5</v>
      </c>
      <c r="C21" t="s">
        <v>126</v>
      </c>
      <c r="D21" t="s">
        <v>71</v>
      </c>
      <c r="E21" t="s">
        <v>151</v>
      </c>
      <c r="F21" t="s">
        <v>152</v>
      </c>
      <c r="G21">
        <v>1</v>
      </c>
      <c r="H21">
        <v>10</v>
      </c>
    </row>
    <row r="22" spans="1:8" x14ac:dyDescent="0.25">
      <c r="A22" t="s">
        <v>69</v>
      </c>
      <c r="B22">
        <v>5</v>
      </c>
      <c r="C22" t="s">
        <v>153</v>
      </c>
      <c r="D22" t="s">
        <v>71</v>
      </c>
      <c r="E22" t="s">
        <v>154</v>
      </c>
      <c r="F22" t="s">
        <v>155</v>
      </c>
      <c r="G22">
        <v>1</v>
      </c>
      <c r="H22">
        <v>4</v>
      </c>
    </row>
    <row r="23" spans="1:8" x14ac:dyDescent="0.25">
      <c r="A23" t="s">
        <v>77</v>
      </c>
      <c r="B23">
        <v>5</v>
      </c>
      <c r="C23" t="s">
        <v>153</v>
      </c>
      <c r="D23" t="s">
        <v>71</v>
      </c>
      <c r="E23" t="s">
        <v>156</v>
      </c>
      <c r="F23" t="s">
        <v>157</v>
      </c>
      <c r="G23">
        <v>4</v>
      </c>
      <c r="H23">
        <v>20</v>
      </c>
    </row>
    <row r="24" spans="1:8" x14ac:dyDescent="0.25">
      <c r="A24" t="s">
        <v>77</v>
      </c>
      <c r="B24">
        <v>1</v>
      </c>
      <c r="C24" t="s">
        <v>153</v>
      </c>
      <c r="D24" t="s">
        <v>163</v>
      </c>
      <c r="E24" t="s">
        <v>164</v>
      </c>
      <c r="F24" t="s">
        <v>165</v>
      </c>
      <c r="G24">
        <v>4</v>
      </c>
      <c r="H24">
        <v>5</v>
      </c>
    </row>
    <row r="25" spans="1:8" x14ac:dyDescent="0.25">
      <c r="A25" t="s">
        <v>77</v>
      </c>
      <c r="B25">
        <v>1</v>
      </c>
      <c r="C25" t="s">
        <v>153</v>
      </c>
      <c r="D25" t="s">
        <v>80</v>
      </c>
      <c r="E25" t="s">
        <v>168</v>
      </c>
      <c r="F25" t="s">
        <v>169</v>
      </c>
      <c r="G25">
        <v>1</v>
      </c>
      <c r="H25">
        <v>8</v>
      </c>
    </row>
    <row r="26" spans="1:8" x14ac:dyDescent="0.25">
      <c r="A26" t="s">
        <v>77</v>
      </c>
      <c r="B26">
        <v>5</v>
      </c>
      <c r="C26" t="s">
        <v>153</v>
      </c>
      <c r="D26" t="s">
        <v>80</v>
      </c>
      <c r="E26" t="s">
        <v>174</v>
      </c>
      <c r="F26" t="s">
        <v>175</v>
      </c>
      <c r="G26">
        <v>1</v>
      </c>
      <c r="H26">
        <v>2</v>
      </c>
    </row>
    <row r="27" spans="1:8" x14ac:dyDescent="0.25">
      <c r="A27" t="s">
        <v>69</v>
      </c>
      <c r="B27">
        <v>5</v>
      </c>
      <c r="C27" t="s">
        <v>153</v>
      </c>
      <c r="D27" t="s">
        <v>80</v>
      </c>
      <c r="E27" t="s">
        <v>176</v>
      </c>
      <c r="F27" t="s">
        <v>177</v>
      </c>
      <c r="G27">
        <v>1</v>
      </c>
      <c r="H27">
        <v>2</v>
      </c>
    </row>
    <row r="28" spans="1:8" x14ac:dyDescent="0.25">
      <c r="A28" t="s">
        <v>77</v>
      </c>
      <c r="B28">
        <v>2</v>
      </c>
      <c r="C28" t="s">
        <v>153</v>
      </c>
      <c r="D28" t="s">
        <v>80</v>
      </c>
      <c r="E28" t="s">
        <v>180</v>
      </c>
      <c r="F28" t="s">
        <v>181</v>
      </c>
      <c r="G28">
        <v>1</v>
      </c>
      <c r="H28">
        <v>15</v>
      </c>
    </row>
    <row r="29" spans="1:8" x14ac:dyDescent="0.25">
      <c r="A29" t="s">
        <v>69</v>
      </c>
      <c r="B29">
        <v>5</v>
      </c>
      <c r="C29" t="s">
        <v>182</v>
      </c>
      <c r="D29" t="s">
        <v>92</v>
      </c>
      <c r="E29" t="s">
        <v>183</v>
      </c>
      <c r="F29" t="s">
        <v>184</v>
      </c>
      <c r="G29">
        <v>1</v>
      </c>
      <c r="H29">
        <v>20</v>
      </c>
    </row>
    <row r="30" spans="1:8" x14ac:dyDescent="0.25">
      <c r="A30" t="s">
        <v>69</v>
      </c>
      <c r="B30">
        <v>5</v>
      </c>
      <c r="C30" t="s">
        <v>182</v>
      </c>
      <c r="D30" t="s">
        <v>92</v>
      </c>
      <c r="E30" t="s">
        <v>185</v>
      </c>
      <c r="F30" t="s">
        <v>186</v>
      </c>
      <c r="G30">
        <v>1</v>
      </c>
      <c r="H30">
        <v>20</v>
      </c>
    </row>
    <row r="31" spans="1:8" x14ac:dyDescent="0.25">
      <c r="A31" t="s">
        <v>69</v>
      </c>
      <c r="B31">
        <v>5</v>
      </c>
      <c r="C31" t="s">
        <v>182</v>
      </c>
      <c r="D31" t="s">
        <v>92</v>
      </c>
      <c r="E31" t="s">
        <v>187</v>
      </c>
      <c r="F31" t="s">
        <v>188</v>
      </c>
      <c r="G31">
        <v>1</v>
      </c>
      <c r="H31">
        <v>20</v>
      </c>
    </row>
    <row r="32" spans="1:8" x14ac:dyDescent="0.25">
      <c r="A32" t="s">
        <v>69</v>
      </c>
      <c r="B32">
        <v>5</v>
      </c>
      <c r="C32" t="s">
        <v>182</v>
      </c>
      <c r="D32" t="s">
        <v>121</v>
      </c>
      <c r="E32" t="s">
        <v>189</v>
      </c>
      <c r="F32" t="s">
        <v>190</v>
      </c>
      <c r="G32">
        <v>1</v>
      </c>
      <c r="H32">
        <v>20</v>
      </c>
    </row>
    <row r="33" spans="1:8" x14ac:dyDescent="0.25">
      <c r="A33" t="s">
        <v>77</v>
      </c>
      <c r="B33">
        <v>2</v>
      </c>
      <c r="C33" t="s">
        <v>182</v>
      </c>
      <c r="D33" t="s">
        <v>71</v>
      </c>
      <c r="E33" t="s">
        <v>191</v>
      </c>
      <c r="F33" t="s">
        <v>192</v>
      </c>
      <c r="G33">
        <v>2</v>
      </c>
      <c r="H33">
        <v>20</v>
      </c>
    </row>
    <row r="34" spans="1:8" x14ac:dyDescent="0.25">
      <c r="A34" t="s">
        <v>77</v>
      </c>
      <c r="B34">
        <v>5</v>
      </c>
      <c r="C34" t="s">
        <v>193</v>
      </c>
      <c r="D34" t="s">
        <v>92</v>
      </c>
      <c r="E34" t="s">
        <v>194</v>
      </c>
      <c r="F34" t="s">
        <v>195</v>
      </c>
      <c r="G34">
        <v>1</v>
      </c>
      <c r="H34">
        <v>10</v>
      </c>
    </row>
    <row r="35" spans="1:8" x14ac:dyDescent="0.25">
      <c r="A35" t="s">
        <v>77</v>
      </c>
      <c r="B35">
        <v>3</v>
      </c>
      <c r="C35" t="s">
        <v>193</v>
      </c>
      <c r="D35" t="s">
        <v>71</v>
      </c>
      <c r="E35" t="s">
        <v>196</v>
      </c>
      <c r="F35" t="s">
        <v>197</v>
      </c>
      <c r="G35">
        <v>1</v>
      </c>
      <c r="H35">
        <v>40</v>
      </c>
    </row>
    <row r="36" spans="1:8" x14ac:dyDescent="0.25">
      <c r="A36" t="s">
        <v>69</v>
      </c>
      <c r="B36">
        <v>4</v>
      </c>
      <c r="C36" t="s">
        <v>193</v>
      </c>
      <c r="D36" t="s">
        <v>92</v>
      </c>
      <c r="E36" t="s">
        <v>202</v>
      </c>
      <c r="F36" t="s">
        <v>203</v>
      </c>
      <c r="G36">
        <v>1</v>
      </c>
      <c r="H36">
        <v>15</v>
      </c>
    </row>
    <row r="37" spans="1:8" x14ac:dyDescent="0.25">
      <c r="A37" t="s">
        <v>69</v>
      </c>
      <c r="B37">
        <v>4</v>
      </c>
      <c r="C37" t="s">
        <v>193</v>
      </c>
      <c r="D37" t="s">
        <v>92</v>
      </c>
      <c r="E37" t="s">
        <v>204</v>
      </c>
      <c r="F37" t="s">
        <v>205</v>
      </c>
      <c r="G37">
        <v>1</v>
      </c>
      <c r="H37">
        <v>15</v>
      </c>
    </row>
    <row r="38" spans="1:8" x14ac:dyDescent="0.25">
      <c r="A38" t="s">
        <v>69</v>
      </c>
      <c r="B38">
        <v>4</v>
      </c>
      <c r="C38" t="s">
        <v>193</v>
      </c>
      <c r="D38" t="s">
        <v>92</v>
      </c>
      <c r="E38" t="s">
        <v>206</v>
      </c>
      <c r="F38" t="s">
        <v>159</v>
      </c>
      <c r="G38">
        <v>1</v>
      </c>
      <c r="H38">
        <v>15</v>
      </c>
    </row>
    <row r="39" spans="1:8" x14ac:dyDescent="0.25">
      <c r="A39" t="s">
        <v>77</v>
      </c>
      <c r="B39">
        <v>2</v>
      </c>
      <c r="C39" t="s">
        <v>193</v>
      </c>
      <c r="D39" t="s">
        <v>80</v>
      </c>
      <c r="E39" t="s">
        <v>207</v>
      </c>
      <c r="F39" t="s">
        <v>208</v>
      </c>
      <c r="G39">
        <v>4</v>
      </c>
      <c r="H39">
        <v>5</v>
      </c>
    </row>
    <row r="40" spans="1:8" x14ac:dyDescent="0.25">
      <c r="A40" t="s">
        <v>77</v>
      </c>
      <c r="B40">
        <v>1</v>
      </c>
      <c r="C40" t="s">
        <v>193</v>
      </c>
      <c r="D40" t="s">
        <v>71</v>
      </c>
      <c r="E40" t="s">
        <v>211</v>
      </c>
      <c r="F40" t="s">
        <v>212</v>
      </c>
      <c r="G40">
        <v>2</v>
      </c>
      <c r="H40">
        <v>35</v>
      </c>
    </row>
    <row r="41" spans="1:8" x14ac:dyDescent="0.25">
      <c r="A41" t="s">
        <v>77</v>
      </c>
      <c r="B41">
        <v>3</v>
      </c>
      <c r="C41" t="s">
        <v>217</v>
      </c>
      <c r="D41" t="s">
        <v>71</v>
      </c>
      <c r="E41" t="s">
        <v>218</v>
      </c>
      <c r="F41" t="s">
        <v>219</v>
      </c>
      <c r="G41">
        <v>4</v>
      </c>
      <c r="H41">
        <v>5</v>
      </c>
    </row>
    <row r="42" spans="1:8" x14ac:dyDescent="0.25">
      <c r="A42" t="s">
        <v>77</v>
      </c>
      <c r="B42">
        <v>5</v>
      </c>
      <c r="C42" t="s">
        <v>217</v>
      </c>
      <c r="D42" t="s">
        <v>71</v>
      </c>
      <c r="E42" t="s">
        <v>220</v>
      </c>
      <c r="F42" t="s">
        <v>221</v>
      </c>
      <c r="G42">
        <v>1</v>
      </c>
      <c r="H42">
        <v>15</v>
      </c>
    </row>
    <row r="43" spans="1:8" x14ac:dyDescent="0.25">
      <c r="A43" t="s">
        <v>77</v>
      </c>
      <c r="B43">
        <v>3</v>
      </c>
      <c r="C43" t="s">
        <v>217</v>
      </c>
      <c r="D43" t="s">
        <v>71</v>
      </c>
      <c r="E43" t="s">
        <v>222</v>
      </c>
      <c r="F43" t="s">
        <v>223</v>
      </c>
      <c r="G43">
        <v>1</v>
      </c>
      <c r="H43">
        <v>40</v>
      </c>
    </row>
    <row r="44" spans="1:8" x14ac:dyDescent="0.25">
      <c r="A44" t="s">
        <v>69</v>
      </c>
      <c r="B44">
        <v>5</v>
      </c>
      <c r="C44" t="s">
        <v>217</v>
      </c>
      <c r="D44" t="s">
        <v>71</v>
      </c>
      <c r="E44" t="s">
        <v>224</v>
      </c>
      <c r="F44" t="s">
        <v>225</v>
      </c>
      <c r="G44">
        <v>1</v>
      </c>
      <c r="H44">
        <v>10</v>
      </c>
    </row>
    <row r="45" spans="1:8" x14ac:dyDescent="0.25">
      <c r="A45" t="s">
        <v>77</v>
      </c>
      <c r="B45">
        <v>1</v>
      </c>
      <c r="C45" t="s">
        <v>217</v>
      </c>
      <c r="D45" t="s">
        <v>71</v>
      </c>
      <c r="E45" t="s">
        <v>226</v>
      </c>
      <c r="F45" t="s">
        <v>227</v>
      </c>
      <c r="G45">
        <v>1</v>
      </c>
      <c r="H45">
        <v>60</v>
      </c>
    </row>
    <row r="46" spans="1:8" x14ac:dyDescent="0.25">
      <c r="A46" t="s">
        <v>77</v>
      </c>
      <c r="B46">
        <v>3</v>
      </c>
      <c r="C46" t="s">
        <v>217</v>
      </c>
      <c r="D46" t="s">
        <v>71</v>
      </c>
      <c r="E46" t="s">
        <v>236</v>
      </c>
      <c r="F46" t="s">
        <v>237</v>
      </c>
      <c r="G46">
        <v>3</v>
      </c>
      <c r="H46">
        <v>300</v>
      </c>
    </row>
    <row r="47" spans="1:8" x14ac:dyDescent="0.25">
      <c r="A47" t="s">
        <v>77</v>
      </c>
      <c r="B47">
        <v>3</v>
      </c>
      <c r="C47" t="s">
        <v>217</v>
      </c>
      <c r="D47" t="s">
        <v>71</v>
      </c>
      <c r="E47" t="s">
        <v>238</v>
      </c>
      <c r="F47" t="s">
        <v>239</v>
      </c>
      <c r="G47">
        <v>3</v>
      </c>
      <c r="H47">
        <v>300</v>
      </c>
    </row>
    <row r="48" spans="1:8" x14ac:dyDescent="0.25">
      <c r="A48" t="s">
        <v>77</v>
      </c>
      <c r="B48">
        <v>5</v>
      </c>
      <c r="C48" t="s">
        <v>217</v>
      </c>
      <c r="D48" t="s">
        <v>80</v>
      </c>
      <c r="E48" t="s">
        <v>248</v>
      </c>
      <c r="F48" t="s">
        <v>249</v>
      </c>
      <c r="G48">
        <v>1</v>
      </c>
      <c r="H48">
        <v>10</v>
      </c>
    </row>
    <row r="49" spans="1:8" x14ac:dyDescent="0.25">
      <c r="A49" t="s">
        <v>69</v>
      </c>
      <c r="B49">
        <v>5</v>
      </c>
      <c r="C49" t="s">
        <v>217</v>
      </c>
      <c r="D49" t="s">
        <v>80</v>
      </c>
      <c r="E49" t="s">
        <v>250</v>
      </c>
      <c r="F49" t="s">
        <v>251</v>
      </c>
      <c r="G49">
        <v>1</v>
      </c>
      <c r="H49">
        <v>5</v>
      </c>
    </row>
    <row r="50" spans="1:8" x14ac:dyDescent="0.25">
      <c r="A50" t="s">
        <v>77</v>
      </c>
      <c r="B50">
        <v>3</v>
      </c>
      <c r="C50" t="s">
        <v>217</v>
      </c>
      <c r="D50" t="s">
        <v>80</v>
      </c>
      <c r="E50" t="s">
        <v>252</v>
      </c>
      <c r="F50" t="s">
        <v>253</v>
      </c>
      <c r="G50">
        <v>4</v>
      </c>
      <c r="H50">
        <v>7</v>
      </c>
    </row>
    <row r="51" spans="1:8" x14ac:dyDescent="0.25">
      <c r="A51" t="s">
        <v>69</v>
      </c>
      <c r="B51">
        <v>5</v>
      </c>
      <c r="C51" t="s">
        <v>217</v>
      </c>
      <c r="D51" t="s">
        <v>118</v>
      </c>
      <c r="E51" t="s">
        <v>256</v>
      </c>
      <c r="F51" t="s">
        <v>257</v>
      </c>
      <c r="G51">
        <v>1</v>
      </c>
      <c r="H51">
        <v>90</v>
      </c>
    </row>
    <row r="52" spans="1:8" x14ac:dyDescent="0.25">
      <c r="A52" t="s">
        <v>69</v>
      </c>
      <c r="B52">
        <v>5</v>
      </c>
      <c r="C52" t="s">
        <v>217</v>
      </c>
      <c r="D52" t="s">
        <v>118</v>
      </c>
      <c r="E52" t="s">
        <v>258</v>
      </c>
      <c r="F52" t="s">
        <v>259</v>
      </c>
      <c r="G52">
        <v>1</v>
      </c>
      <c r="H52">
        <v>15</v>
      </c>
    </row>
  </sheetData>
  <conditionalFormatting sqref="D1">
    <cfRule type="containsText" dxfId="193" priority="6" operator="containsText" text="Nettoyage/Maintenance">
      <formula>NOT(ISERROR(SEARCH("Nettoyage/Maintenance",D1)))</formula>
    </cfRule>
    <cfRule type="containsText" dxfId="192" priority="7" operator="containsText" text="Lubrification/Inspection">
      <formula>NOT(ISERROR(SEARCH("Lubrification/Inspection",D1)))</formula>
    </cfRule>
    <cfRule type="containsText" dxfId="191" priority="8" operator="containsText" text="Nettoyage/Lubrification">
      <formula>NOT(ISERROR(SEARCH("Nettoyage/Lubrification",D1)))</formula>
    </cfRule>
    <cfRule type="containsText" dxfId="190" priority="9" operator="containsText" text="Nettoyage/Inspection">
      <formula>NOT(ISERROR(SEARCH("Nettoyage/Inspection",D1)))</formula>
    </cfRule>
    <cfRule type="containsText" dxfId="189" priority="10" operator="containsText" text="Maintenance">
      <formula>NOT(ISERROR(SEARCH("Maintenance",D1)))</formula>
    </cfRule>
    <cfRule type="containsText" dxfId="188" priority="11" operator="containsText" text="Inspection">
      <formula>NOT(ISERROR(SEARCH("Inspection",D1)))</formula>
    </cfRule>
    <cfRule type="containsText" dxfId="187" priority="12" operator="containsText" text="Lubrification">
      <formula>NOT(ISERROR(SEARCH("Lubrification",D1)))</formula>
    </cfRule>
    <cfRule type="containsText" dxfId="186" priority="13" operator="containsText" text="Nettoyage">
      <formula>NOT(ISERROR(SEARCH("Nettoyage",D1)))</formula>
    </cfRule>
    <cfRule type="containsText" dxfId="185" priority="18" operator="containsText" text="Nettoyage/Lubrification">
      <formula>NOT(ISERROR(SEARCH("Nettoyage/Lubrification",D1)))</formula>
    </cfRule>
    <cfRule type="containsText" dxfId="184" priority="19" operator="containsText" text="Lubrification/Inspection">
      <formula>NOT(ISERROR(SEARCH("Lubrification/Inspection",D1)))</formula>
    </cfRule>
  </conditionalFormatting>
  <conditionalFormatting sqref="B1">
    <cfRule type="colorScale" priority="17">
      <colorScale>
        <cfvo type="min"/>
        <cfvo type="max"/>
        <color rgb="FFFFF0EF"/>
        <color rgb="FFFF0000"/>
      </colorScale>
    </cfRule>
  </conditionalFormatting>
  <conditionalFormatting sqref="F1">
    <cfRule type="duplicateValues" dxfId="183" priority="16"/>
  </conditionalFormatting>
  <conditionalFormatting sqref="C1">
    <cfRule type="containsText" dxfId="182" priority="14" operator="containsText" text="Enrouleur">
      <formula>NOT(ISERROR(SEARCH("Enrouleur",C1)))</formula>
    </cfRule>
    <cfRule type="containsText" dxfId="181" priority="15" operator="containsText" text="Brik">
      <formula>NOT(ISERROR(SEARCH("Brik",C1)))</formula>
    </cfRule>
    <cfRule type="containsText" dxfId="180" priority="20" operator="containsText" text="F10Icon">
      <formula>NOT(ISERROR(SEARCH("F10Icon",C1)))</formula>
    </cfRule>
    <cfRule type="containsText" dxfId="179" priority="21" operator="containsText" text="Station Impression">
      <formula>NOT(ISERROR(SEARCH("Station Impression",C1)))</formula>
    </cfRule>
    <cfRule type="containsText" dxfId="178" priority="22" operator="containsText" text="Wandress">
      <formula>NOT(ISERROR(SEARCH("Wandress",C1)))</formula>
    </cfRule>
    <cfRule type="containsText" dxfId="177" priority="23" operator="containsText" text="Dévidoir">
      <formula>NOT(ISERROR(SEARCH("Dévidoir",C1)))</formula>
    </cfRule>
  </conditionalFormatting>
  <conditionalFormatting sqref="A1">
    <cfRule type="containsText" dxfId="176" priority="1" operator="containsText" text="Tâche Arrêt AM">
      <formula>NOT(ISERROR(SEARCH("Tâche Arrêt AM",A1)))</formula>
    </cfRule>
    <cfRule type="containsText" dxfId="175" priority="2" operator="containsText" text="Routine AM">
      <formula>NOT(ISERROR(SEARCH("Routine AM",A1)))</formula>
    </cfRule>
    <cfRule type="containsText" dxfId="174" priority="3" operator="containsText" text="Maintenance">
      <formula>NOT(ISERROR(SEARCH("Maintenance",A1)))</formula>
    </cfRule>
    <cfRule type="containsText" dxfId="173" priority="4" operator="containsText" text="Tech">
      <formula>NOT(ISERROR(SEARCH("Tech",A1)))</formula>
    </cfRule>
    <cfRule type="containsText" dxfId="172" priority="5" operator="containsText" text="Entreprise">
      <formula>NOT(ISERROR(SEARCH("Entreprise",A1)))</formula>
    </cfRule>
  </conditionalFormatting>
  <pageMargins left="0.7" right="0.7" top="0.75" bottom="0.75" header="0.3" footer="0.3"/>
  <pageSetup orientation="portrait" r:id="rId1"/>
  <headerFooter>
    <oddFooter>&amp;R&amp;1#&amp;"Calibri"&amp;8&amp;K737373General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80C820-D214-4CDA-8E90-77BB232AF61E}">
          <x14:formula1>
            <xm:f>Config!$K$13:$K$14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03D37-8876-4EBB-9278-6288C7144557}">
  <sheetPr codeName="Feuil9"/>
  <dimension ref="A1:R112"/>
  <sheetViews>
    <sheetView tabSelected="1" zoomScale="90" zoomScaleNormal="90" workbookViewId="0">
      <selection activeCell="P27" sqref="P27"/>
    </sheetView>
  </sheetViews>
  <sheetFormatPr baseColWidth="10" defaultColWidth="11.42578125" defaultRowHeight="15" x14ac:dyDescent="0.25"/>
  <cols>
    <col min="1" max="1" width="15.140625" bestFit="1" customWidth="1"/>
    <col min="2" max="2" width="12.7109375" style="19" bestFit="1" customWidth="1"/>
    <col min="3" max="3" width="17.28515625" bestFit="1" customWidth="1"/>
    <col min="4" max="4" width="22.5703125" bestFit="1" customWidth="1"/>
    <col min="5" max="5" width="43.7109375" customWidth="1"/>
    <col min="6" max="6" width="15.85546875" style="19" customWidth="1"/>
    <col min="7" max="7" width="9.140625" bestFit="1" customWidth="1"/>
    <col min="8" max="11" width="13.7109375" style="19" customWidth="1"/>
    <col min="12" max="12" width="14" style="19" customWidth="1"/>
    <col min="13" max="13" width="8.140625" style="19" customWidth="1"/>
    <col min="18" max="18" width="11.42578125" customWidth="1"/>
  </cols>
  <sheetData>
    <row r="1" spans="1:18" ht="12" customHeight="1" x14ac:dyDescent="0.25">
      <c r="A1" s="102" t="s">
        <v>265</v>
      </c>
      <c r="B1" s="103">
        <f ca="1">Config!C2</f>
        <v>22</v>
      </c>
      <c r="C1" s="104" t="s">
        <v>266</v>
      </c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6"/>
    </row>
    <row r="2" spans="1:18" ht="13.15" customHeight="1" x14ac:dyDescent="0.25">
      <c r="A2" s="102"/>
      <c r="B2" s="103"/>
      <c r="C2" s="107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9"/>
    </row>
    <row r="3" spans="1:18" ht="18.75" x14ac:dyDescent="0.25">
      <c r="A3" s="50" t="s">
        <v>9</v>
      </c>
      <c r="B3" s="51" t="s">
        <v>10</v>
      </c>
      <c r="C3" s="51" t="s">
        <v>11</v>
      </c>
      <c r="D3" s="51" t="s">
        <v>12</v>
      </c>
      <c r="E3" s="51" t="s">
        <v>13</v>
      </c>
      <c r="F3" s="51" t="s">
        <v>14</v>
      </c>
      <c r="G3" s="52" t="s">
        <v>267</v>
      </c>
      <c r="H3" s="54" t="s">
        <v>268</v>
      </c>
      <c r="I3" s="54" t="s">
        <v>269</v>
      </c>
      <c r="J3" s="53" t="s">
        <v>270</v>
      </c>
      <c r="K3" s="54" t="s">
        <v>271</v>
      </c>
      <c r="L3" s="92" t="s">
        <v>272</v>
      </c>
      <c r="M3" s="53" t="s">
        <v>273</v>
      </c>
      <c r="N3" s="61" t="s">
        <v>274</v>
      </c>
      <c r="R3" s="87" t="s">
        <v>421</v>
      </c>
    </row>
    <row r="4" spans="1:18" x14ac:dyDescent="0.25">
      <c r="A4" s="72" t="str">
        <f>ActiviteSemaine!A42</f>
        <v>Tâche Arrêt AM</v>
      </c>
      <c r="B4" s="73">
        <f>ActiviteSemaine!B42</f>
        <v>5</v>
      </c>
      <c r="C4" s="70" t="str">
        <f>ActiviteSemaine!C42</f>
        <v>Station Impression</v>
      </c>
      <c r="D4" s="71" t="str">
        <f>ActiviteSemaine!D42</f>
        <v>Nettoyage</v>
      </c>
      <c r="E4" s="71" t="str">
        <f>ActiviteSemaine!E42</f>
        <v>Cylindres contrepresseur</v>
      </c>
      <c r="F4" s="75" t="str">
        <f>ActiviteSemaine!F42</f>
        <v>2H1</v>
      </c>
      <c r="G4" s="74">
        <f>ActiviteSemaine!H42</f>
        <v>15</v>
      </c>
      <c r="H4" s="29"/>
      <c r="I4" s="29">
        <v>0</v>
      </c>
      <c r="J4" s="30">
        <v>1</v>
      </c>
      <c r="K4" s="88">
        <f t="shared" ref="K4:K41" si="0">IF(A4="Tâche Arrêt AM",1,0)</f>
        <v>1</v>
      </c>
      <c r="L4" s="30">
        <v>0</v>
      </c>
      <c r="M4" s="90"/>
      <c r="N4" s="62"/>
      <c r="R4" s="69">
        <f>SUM(Tableau_planning6[[#This Row],[Mardi]:[Vendredi]])</f>
        <v>2</v>
      </c>
    </row>
    <row r="5" spans="1:18" x14ac:dyDescent="0.25">
      <c r="A5" s="72" t="str">
        <f>ActiviteSemaine!A44</f>
        <v>Routine AM</v>
      </c>
      <c r="B5" s="73">
        <f>ActiviteSemaine!B44</f>
        <v>5</v>
      </c>
      <c r="C5" s="29" t="str">
        <f>ActiviteSemaine!C44</f>
        <v>Station Impression</v>
      </c>
      <c r="D5" s="69" t="str">
        <f>ActiviteSemaine!D44</f>
        <v>Nettoyage</v>
      </c>
      <c r="E5" s="69" t="str">
        <f>ActiviteSemaine!E44</f>
        <v>Caméra calage</v>
      </c>
      <c r="F5" s="76" t="str">
        <f>ActiviteSemaine!F44</f>
        <v>2H3</v>
      </c>
      <c r="G5" s="74">
        <f>ActiviteSemaine!H44</f>
        <v>10</v>
      </c>
      <c r="H5" s="29"/>
      <c r="I5" s="29">
        <v>0</v>
      </c>
      <c r="J5" s="30">
        <v>1</v>
      </c>
      <c r="K5" s="88">
        <f t="shared" si="0"/>
        <v>0</v>
      </c>
      <c r="L5" s="30">
        <v>0</v>
      </c>
      <c r="M5" s="90"/>
      <c r="N5" s="63"/>
      <c r="R5" s="69">
        <f>SUM(Tableau_planning6[[#This Row],[Mardi]:[Vendredi]])</f>
        <v>1</v>
      </c>
    </row>
    <row r="6" spans="1:18" x14ac:dyDescent="0.25">
      <c r="A6" s="72" t="str">
        <f>ActiviteSemaine!A48</f>
        <v>Tâche Arrêt AM</v>
      </c>
      <c r="B6" s="73">
        <f>ActiviteSemaine!B48</f>
        <v>5</v>
      </c>
      <c r="C6" s="29" t="str">
        <f>ActiviteSemaine!C48</f>
        <v>Station Impression</v>
      </c>
      <c r="D6" s="69" t="str">
        <f>ActiviteSemaine!D48</f>
        <v>Inspection</v>
      </c>
      <c r="E6" s="69" t="str">
        <f>ActiviteSemaine!E48</f>
        <v>Paliers mobiles</v>
      </c>
      <c r="F6" s="76" t="str">
        <f>ActiviteSemaine!F48</f>
        <v>2H7</v>
      </c>
      <c r="G6" s="74">
        <f>ActiviteSemaine!H48</f>
        <v>10</v>
      </c>
      <c r="H6" s="29"/>
      <c r="I6" s="29">
        <v>0</v>
      </c>
      <c r="J6" s="29">
        <v>0</v>
      </c>
      <c r="K6" s="88">
        <f t="shared" si="0"/>
        <v>1</v>
      </c>
      <c r="L6" s="29">
        <v>1</v>
      </c>
      <c r="M6" s="90"/>
      <c r="N6" s="63"/>
      <c r="R6" s="69">
        <f>SUM(Tableau_planning6[[#This Row],[Mardi]:[Vendredi]])</f>
        <v>2</v>
      </c>
    </row>
    <row r="7" spans="1:18" x14ac:dyDescent="0.25">
      <c r="A7" s="72" t="str">
        <f>ActiviteSemaine!A49</f>
        <v>Routine AM</v>
      </c>
      <c r="B7" s="73">
        <f>ActiviteSemaine!B49</f>
        <v>5</v>
      </c>
      <c r="C7" s="29" t="str">
        <f>ActiviteSemaine!C49</f>
        <v>Station Impression</v>
      </c>
      <c r="D7" s="69" t="str">
        <f>ActiviteSemaine!D49</f>
        <v>Inspection</v>
      </c>
      <c r="E7" s="69" t="str">
        <f>ActiviteSemaine!E49</f>
        <v>Etenchéité joints racle</v>
      </c>
      <c r="F7" s="76" t="str">
        <f>ActiviteSemaine!F49</f>
        <v>2H8</v>
      </c>
      <c r="G7" s="74">
        <f>ActiviteSemaine!H49</f>
        <v>5</v>
      </c>
      <c r="H7" s="29"/>
      <c r="I7" s="29">
        <v>1</v>
      </c>
      <c r="J7" s="29">
        <v>1</v>
      </c>
      <c r="K7" s="88">
        <f t="shared" si="0"/>
        <v>0</v>
      </c>
      <c r="L7" s="29">
        <v>1</v>
      </c>
      <c r="M7" s="90"/>
      <c r="N7" s="63"/>
      <c r="R7" s="69">
        <f>SUM(Tableau_planning6[[#This Row],[Mardi]:[Vendredi]])</f>
        <v>3</v>
      </c>
    </row>
    <row r="8" spans="1:18" x14ac:dyDescent="0.25">
      <c r="A8" s="72" t="str">
        <f>ActiviteSemaine!A51</f>
        <v>Routine AM</v>
      </c>
      <c r="B8" s="73">
        <f>ActiviteSemaine!B51</f>
        <v>5</v>
      </c>
      <c r="C8" s="29" t="str">
        <f>ActiviteSemaine!C51</f>
        <v>Station Impression</v>
      </c>
      <c r="D8" s="69" t="str">
        <f>ActiviteSemaine!D51</f>
        <v>Maintenance</v>
      </c>
      <c r="E8" s="69" t="str">
        <f>ActiviteSemaine!E51</f>
        <v>Paliers et glissières</v>
      </c>
      <c r="F8" s="76" t="str">
        <f>ActiviteSemaine!F51</f>
        <v>2H19-1</v>
      </c>
      <c r="G8" s="74">
        <f>ActiviteSemaine!H51</f>
        <v>90</v>
      </c>
      <c r="H8" s="29"/>
      <c r="I8" s="29">
        <v>0</v>
      </c>
      <c r="J8" s="30">
        <v>1</v>
      </c>
      <c r="K8" s="88">
        <f t="shared" si="0"/>
        <v>0</v>
      </c>
      <c r="L8" s="30">
        <v>0</v>
      </c>
      <c r="M8" s="90"/>
      <c r="N8" s="62"/>
      <c r="R8" s="69">
        <f>SUM(Tableau_planning6[[#This Row],[Mardi]:[Vendredi]])</f>
        <v>1</v>
      </c>
    </row>
    <row r="9" spans="1:18" x14ac:dyDescent="0.25">
      <c r="A9" s="72" t="str">
        <f>ActiviteSemaine!A52</f>
        <v>Routine AM</v>
      </c>
      <c r="B9" s="73">
        <f>ActiviteSemaine!B52</f>
        <v>5</v>
      </c>
      <c r="C9" s="29" t="str">
        <f>ActiviteSemaine!C52</f>
        <v>Station Impression</v>
      </c>
      <c r="D9" s="69" t="str">
        <f>ActiviteSemaine!D52</f>
        <v>Maintenance</v>
      </c>
      <c r="E9" s="69" t="str">
        <f>ActiviteSemaine!E52</f>
        <v>Serrage paliers</v>
      </c>
      <c r="F9" s="76" t="str">
        <f>ActiviteSemaine!F52</f>
        <v>2H20-1</v>
      </c>
      <c r="G9" s="74">
        <f>ActiviteSemaine!H52</f>
        <v>15</v>
      </c>
      <c r="H9" s="29"/>
      <c r="I9" s="29">
        <v>1</v>
      </c>
      <c r="J9" s="29">
        <v>1</v>
      </c>
      <c r="K9" s="88">
        <f t="shared" si="0"/>
        <v>0</v>
      </c>
      <c r="L9" s="29">
        <v>1</v>
      </c>
      <c r="M9" s="90"/>
      <c r="N9" s="63"/>
      <c r="R9" s="69">
        <f>SUM(Tableau_planning6[[#This Row],[Mardi]:[Vendredi]])</f>
        <v>3</v>
      </c>
    </row>
    <row r="10" spans="1:18" x14ac:dyDescent="0.25">
      <c r="A10" s="72" t="str">
        <f>ActiviteSemaine!A41</f>
        <v>Tâche Arrêt AM</v>
      </c>
      <c r="B10" s="73">
        <f>ActiviteSemaine!B41</f>
        <v>3</v>
      </c>
      <c r="C10" s="29" t="str">
        <f>ActiviteSemaine!C41</f>
        <v>Station Impression</v>
      </c>
      <c r="D10" s="69" t="str">
        <f>ActiviteSemaine!D41</f>
        <v>Nettoyage</v>
      </c>
      <c r="E10" s="69" t="str">
        <f>ActiviteSemaine!E41</f>
        <v>Trous cylindres</v>
      </c>
      <c r="F10" s="76" t="str">
        <f>ActiviteSemaine!F41</f>
        <v>2H</v>
      </c>
      <c r="G10" s="74">
        <f>ActiviteSemaine!H41</f>
        <v>5</v>
      </c>
      <c r="H10" s="29"/>
      <c r="I10" s="29">
        <v>0</v>
      </c>
      <c r="J10" s="30">
        <v>1</v>
      </c>
      <c r="K10" s="88">
        <f t="shared" si="0"/>
        <v>1</v>
      </c>
      <c r="L10" s="30">
        <v>0</v>
      </c>
      <c r="M10" s="90"/>
      <c r="N10" s="62"/>
      <c r="R10" s="69">
        <f>SUM(Tableau_planning6[[#This Row],[Mardi]:[Vendredi]])</f>
        <v>2</v>
      </c>
    </row>
    <row r="11" spans="1:18" x14ac:dyDescent="0.25">
      <c r="A11" s="72" t="str">
        <f>ActiviteSemaine!A43</f>
        <v>Tâche Arrêt AM</v>
      </c>
      <c r="B11" s="73">
        <f>ActiviteSemaine!B43</f>
        <v>3</v>
      </c>
      <c r="C11" s="29" t="str">
        <f>ActiviteSemaine!C43</f>
        <v>Station Impression</v>
      </c>
      <c r="D11" s="69" t="str">
        <f>ActiviteSemaine!D43</f>
        <v>Nettoyage</v>
      </c>
      <c r="E11" s="69" t="str">
        <f>ActiviteSemaine!E43</f>
        <v>Cylindres platines</v>
      </c>
      <c r="F11" s="76" t="str">
        <f>ActiviteSemaine!F43</f>
        <v>2H2</v>
      </c>
      <c r="G11" s="74">
        <f>ActiviteSemaine!H43</f>
        <v>40</v>
      </c>
      <c r="H11" s="29"/>
      <c r="I11" s="29">
        <v>1</v>
      </c>
      <c r="J11" s="30">
        <v>0</v>
      </c>
      <c r="K11" s="88">
        <f t="shared" si="0"/>
        <v>1</v>
      </c>
      <c r="L11" s="30">
        <v>1</v>
      </c>
      <c r="M11" s="90"/>
      <c r="N11" s="62"/>
      <c r="R11" s="69">
        <f>SUM(Tableau_planning6[[#This Row],[Mardi]:[Vendredi]])</f>
        <v>3</v>
      </c>
    </row>
    <row r="12" spans="1:18" x14ac:dyDescent="0.25">
      <c r="A12" s="72" t="str">
        <f>ActiviteSemaine!A46</f>
        <v>Tâche Arrêt AM</v>
      </c>
      <c r="B12" s="73">
        <f>ActiviteSemaine!B46</f>
        <v>3</v>
      </c>
      <c r="C12" s="29" t="str">
        <f>ActiviteSemaine!C46</f>
        <v>Station Impression</v>
      </c>
      <c r="D12" s="69" t="str">
        <f>ActiviteSemaine!D46</f>
        <v>Nettoyage</v>
      </c>
      <c r="E12" s="69" t="str">
        <f>ActiviteSemaine!E46</f>
        <v>Poste 5 complet</v>
      </c>
      <c r="F12" s="76" t="str">
        <f>ActiviteSemaine!F46</f>
        <v>2M6-5</v>
      </c>
      <c r="G12" s="74">
        <f>ActiviteSemaine!H46</f>
        <v>300</v>
      </c>
      <c r="H12" s="29"/>
      <c r="I12" s="29">
        <v>1</v>
      </c>
      <c r="J12" s="30">
        <v>1</v>
      </c>
      <c r="K12" s="88">
        <f t="shared" si="0"/>
        <v>1</v>
      </c>
      <c r="L12" s="30">
        <v>0</v>
      </c>
      <c r="M12" s="90"/>
      <c r="N12" s="63"/>
      <c r="R12" s="69">
        <f>SUM(Tableau_planning6[[#This Row],[Mardi]:[Vendredi]])</f>
        <v>3</v>
      </c>
    </row>
    <row r="13" spans="1:18" x14ac:dyDescent="0.25">
      <c r="A13" s="72" t="str">
        <f>ActiviteSemaine!A47</f>
        <v>Tâche Arrêt AM</v>
      </c>
      <c r="B13" s="73">
        <f>ActiviteSemaine!B47</f>
        <v>3</v>
      </c>
      <c r="C13" s="29" t="str">
        <f>ActiviteSemaine!C47</f>
        <v>Station Impression</v>
      </c>
      <c r="D13" s="69" t="str">
        <f>ActiviteSemaine!D47</f>
        <v>Nettoyage</v>
      </c>
      <c r="E13" s="69" t="str">
        <f>ActiviteSemaine!E47</f>
        <v>Poste 6 complet</v>
      </c>
      <c r="F13" s="76" t="str">
        <f>ActiviteSemaine!F47</f>
        <v>2M6-6</v>
      </c>
      <c r="G13" s="74">
        <f>ActiviteSemaine!H47</f>
        <v>300</v>
      </c>
      <c r="H13" s="29"/>
      <c r="I13" s="29">
        <v>0</v>
      </c>
      <c r="J13" s="30">
        <v>1</v>
      </c>
      <c r="K13" s="88">
        <f t="shared" si="0"/>
        <v>1</v>
      </c>
      <c r="L13" s="30">
        <v>0</v>
      </c>
      <c r="M13" s="90"/>
      <c r="N13" s="63"/>
      <c r="R13" s="69">
        <f>SUM(Tableau_planning6[[#This Row],[Mardi]:[Vendredi]])</f>
        <v>2</v>
      </c>
    </row>
    <row r="14" spans="1:18" x14ac:dyDescent="0.25">
      <c r="A14" s="72" t="str">
        <f>ActiviteSemaine!A50</f>
        <v>Tâche Arrêt AM</v>
      </c>
      <c r="B14" s="73">
        <f>ActiviteSemaine!B50</f>
        <v>3</v>
      </c>
      <c r="C14" s="29" t="str">
        <f>ActiviteSemaine!C50</f>
        <v>Station Impression</v>
      </c>
      <c r="D14" s="69" t="str">
        <f>ActiviteSemaine!D50</f>
        <v>Inspection</v>
      </c>
      <c r="E14" s="69" t="str">
        <f>ActiviteSemaine!E50</f>
        <v>Position cliché</v>
      </c>
      <c r="F14" s="76" t="str">
        <f>ActiviteSemaine!F50</f>
        <v>2M10</v>
      </c>
      <c r="G14" s="74">
        <f>ActiviteSemaine!H50</f>
        <v>7</v>
      </c>
      <c r="H14" s="29"/>
      <c r="I14" s="29">
        <v>1</v>
      </c>
      <c r="J14" s="29">
        <v>0</v>
      </c>
      <c r="K14" s="88">
        <f t="shared" si="0"/>
        <v>1</v>
      </c>
      <c r="L14" s="29">
        <v>1</v>
      </c>
      <c r="M14" s="90"/>
      <c r="N14" s="63"/>
      <c r="R14" s="69">
        <f>SUM(Tableau_planning6[[#This Row],[Mardi]:[Vendredi]])</f>
        <v>3</v>
      </c>
    </row>
    <row r="15" spans="1:18" x14ac:dyDescent="0.25">
      <c r="A15" s="72" t="str">
        <f>ActiviteSemaine!A45</f>
        <v>Tâche Arrêt AM</v>
      </c>
      <c r="B15" s="73">
        <f>ActiviteSemaine!B45</f>
        <v>1</v>
      </c>
      <c r="C15" s="29" t="str">
        <f>ActiviteSemaine!C45</f>
        <v>Station Impression</v>
      </c>
      <c r="D15" s="69" t="str">
        <f>ActiviteSemaine!D45</f>
        <v>Nettoyage</v>
      </c>
      <c r="E15" s="69" t="str">
        <f>ActiviteSemaine!E45</f>
        <v>Sol</v>
      </c>
      <c r="F15" s="76" t="str">
        <f>ActiviteSemaine!F45</f>
        <v>2H5</v>
      </c>
      <c r="G15" s="74">
        <f>ActiviteSemaine!H45</f>
        <v>60</v>
      </c>
      <c r="H15" s="29"/>
      <c r="I15" s="29">
        <v>0</v>
      </c>
      <c r="J15" s="30">
        <v>0</v>
      </c>
      <c r="K15" s="88">
        <f t="shared" si="0"/>
        <v>1</v>
      </c>
      <c r="L15" s="30">
        <v>0</v>
      </c>
      <c r="M15" s="90"/>
      <c r="N15" s="63"/>
      <c r="R15" s="69">
        <f>SUM(Tableau_planning6[[#This Row],[Mardi]:[Vendredi]])</f>
        <v>1</v>
      </c>
    </row>
    <row r="16" spans="1:18" x14ac:dyDescent="0.25">
      <c r="A16" s="72" t="str">
        <f>ActiviteSemaine!A34</f>
        <v>Tâche Arrêt AM</v>
      </c>
      <c r="B16" s="73">
        <f>ActiviteSemaine!B34</f>
        <v>5</v>
      </c>
      <c r="C16" s="29" t="str">
        <f>ActiviteSemaine!C34</f>
        <v>P&amp;B1 Wandress</v>
      </c>
      <c r="D16" s="69" t="str">
        <f>ActiviteSemaine!D34</f>
        <v>Nettoyage/Inspection</v>
      </c>
      <c r="E16" s="69" t="str">
        <f>ActiviteSemaine!E34</f>
        <v>Pull&amp;Brake1</v>
      </c>
      <c r="F16" s="76" t="str">
        <f>ActiviteSemaine!F34</f>
        <v>1H4</v>
      </c>
      <c r="G16" s="74">
        <f>ActiviteSemaine!H34</f>
        <v>10</v>
      </c>
      <c r="H16" s="29"/>
      <c r="I16" s="29">
        <v>0</v>
      </c>
      <c r="J16" s="30">
        <v>1</v>
      </c>
      <c r="K16" s="88">
        <f t="shared" si="0"/>
        <v>1</v>
      </c>
      <c r="L16" s="30">
        <v>1</v>
      </c>
      <c r="M16" s="90"/>
      <c r="N16" s="62"/>
      <c r="R16" s="69">
        <f>SUM(Tableau_planning6[[#This Row],[Mardi]:[Vendredi]])</f>
        <v>3</v>
      </c>
    </row>
    <row r="17" spans="1:18" x14ac:dyDescent="0.25">
      <c r="A17" s="72" t="str">
        <f>ActiviteSemaine!A36</f>
        <v>Routine AM</v>
      </c>
      <c r="B17" s="73">
        <f>ActiviteSemaine!B36</f>
        <v>4</v>
      </c>
      <c r="C17" s="29" t="str">
        <f>ActiviteSemaine!C36</f>
        <v>P&amp;B1 Wandress</v>
      </c>
      <c r="D17" s="69" t="str">
        <f>ActiviteSemaine!D36</f>
        <v>Nettoyage/Inspection</v>
      </c>
      <c r="E17" s="69" t="str">
        <f>ActiviteSemaine!E36</f>
        <v>Caméra cadre entré</v>
      </c>
      <c r="F17" s="76" t="str">
        <f>ActiviteSemaine!F36</f>
        <v>2H19</v>
      </c>
      <c r="G17" s="74">
        <f>ActiviteSemaine!H36</f>
        <v>15</v>
      </c>
      <c r="H17" s="29"/>
      <c r="I17" s="29">
        <v>1</v>
      </c>
      <c r="J17" s="29">
        <v>0</v>
      </c>
      <c r="K17" s="88">
        <f t="shared" si="0"/>
        <v>0</v>
      </c>
      <c r="L17" s="29">
        <v>1</v>
      </c>
      <c r="M17" s="90"/>
      <c r="N17" s="63"/>
      <c r="R17" s="69">
        <f>SUM(Tableau_planning6[[#This Row],[Mardi]:[Vendredi]])</f>
        <v>2</v>
      </c>
    </row>
    <row r="18" spans="1:18" x14ac:dyDescent="0.25">
      <c r="A18" s="72" t="str">
        <f>ActiviteSemaine!A37</f>
        <v>Routine AM</v>
      </c>
      <c r="B18" s="73">
        <f>ActiviteSemaine!B37</f>
        <v>4</v>
      </c>
      <c r="C18" s="29" t="str">
        <f>ActiviteSemaine!C37</f>
        <v>P&amp;B1 Wandress</v>
      </c>
      <c r="D18" s="69" t="str">
        <f>ActiviteSemaine!D37</f>
        <v>Nettoyage/Inspection</v>
      </c>
      <c r="E18" s="69" t="str">
        <f>ActiviteSemaine!E37</f>
        <v>Caméra cadre sortie</v>
      </c>
      <c r="F18" s="76" t="str">
        <f>ActiviteSemaine!F37</f>
        <v>2H20</v>
      </c>
      <c r="G18" s="74">
        <f>ActiviteSemaine!H37</f>
        <v>15</v>
      </c>
      <c r="H18" s="29"/>
      <c r="I18" s="29">
        <v>0</v>
      </c>
      <c r="J18" s="29">
        <v>0</v>
      </c>
      <c r="K18" s="88">
        <f t="shared" si="0"/>
        <v>0</v>
      </c>
      <c r="L18" s="29">
        <v>0</v>
      </c>
      <c r="M18" s="90"/>
      <c r="N18" s="63"/>
      <c r="R18" s="69">
        <f>SUM(Tableau_planning6[[#This Row],[Mardi]:[Vendredi]])</f>
        <v>0</v>
      </c>
    </row>
    <row r="19" spans="1:18" x14ac:dyDescent="0.25">
      <c r="A19" s="72" t="str">
        <f>ActiviteSemaine!A38</f>
        <v>Routine AM</v>
      </c>
      <c r="B19" s="73">
        <f>ActiviteSemaine!B38</f>
        <v>4</v>
      </c>
      <c r="C19" s="29" t="str">
        <f>ActiviteSemaine!C38</f>
        <v>P&amp;B1 Wandress</v>
      </c>
      <c r="D19" s="69" t="str">
        <f>ActiviteSemaine!D38</f>
        <v>Nettoyage/Inspection</v>
      </c>
      <c r="E19" s="69" t="str">
        <f>ActiviteSemaine!E38</f>
        <v>Caméra PC</v>
      </c>
      <c r="F19" s="76" t="str">
        <f>ActiviteSemaine!F38</f>
        <v>2H21</v>
      </c>
      <c r="G19" s="74">
        <f>ActiviteSemaine!H38</f>
        <v>15</v>
      </c>
      <c r="H19" s="29"/>
      <c r="I19" s="29">
        <v>1</v>
      </c>
      <c r="J19" s="29">
        <v>0</v>
      </c>
      <c r="K19" s="88">
        <f t="shared" si="0"/>
        <v>0</v>
      </c>
      <c r="L19" s="29">
        <v>0</v>
      </c>
      <c r="M19" s="90"/>
      <c r="N19" s="63"/>
      <c r="R19" s="69">
        <f>SUM(Tableau_planning6[[#This Row],[Mardi]:[Vendredi]])</f>
        <v>1</v>
      </c>
    </row>
    <row r="20" spans="1:18" x14ac:dyDescent="0.25">
      <c r="A20" s="72" t="str">
        <f>ActiviteSemaine!A35</f>
        <v>Tâche Arrêt AM</v>
      </c>
      <c r="B20" s="73">
        <f>ActiviteSemaine!B35</f>
        <v>3</v>
      </c>
      <c r="C20" s="29" t="str">
        <f>ActiviteSemaine!C35</f>
        <v>P&amp;B1 Wandress</v>
      </c>
      <c r="D20" s="69" t="str">
        <f>ActiviteSemaine!D35</f>
        <v>Nettoyage</v>
      </c>
      <c r="E20" s="69" t="str">
        <f>ActiviteSemaine!E35</f>
        <v>Brosse linéaire</v>
      </c>
      <c r="F20" s="76" t="str">
        <f>ActiviteSemaine!F35</f>
        <v>1H7</v>
      </c>
      <c r="G20" s="74">
        <f>ActiviteSemaine!H35</f>
        <v>40</v>
      </c>
      <c r="H20" s="29"/>
      <c r="I20" s="29">
        <v>0</v>
      </c>
      <c r="J20" s="29">
        <v>0</v>
      </c>
      <c r="K20" s="88">
        <f t="shared" si="0"/>
        <v>1</v>
      </c>
      <c r="L20" s="29">
        <v>0</v>
      </c>
      <c r="M20" s="90"/>
      <c r="N20" s="63"/>
      <c r="R20" s="69">
        <f>SUM(Tableau_planning6[[#This Row],[Mardi]:[Vendredi]])</f>
        <v>1</v>
      </c>
    </row>
    <row r="21" spans="1:18" x14ac:dyDescent="0.25">
      <c r="A21" s="72" t="str">
        <f>ActiviteSemaine!A39</f>
        <v>Tâche Arrêt AM</v>
      </c>
      <c r="B21" s="73">
        <f>ActiviteSemaine!B39</f>
        <v>2</v>
      </c>
      <c r="C21" s="29" t="str">
        <f>ActiviteSemaine!C39</f>
        <v>P&amp;B1 Wandress</v>
      </c>
      <c r="D21" s="69" t="str">
        <f>ActiviteSemaine!D39</f>
        <v>Inspection</v>
      </c>
      <c r="E21" s="69" t="str">
        <f>ActiviteSemaine!E39</f>
        <v>Contrôle des brosses</v>
      </c>
      <c r="F21" s="76" t="str">
        <f>ActiviteSemaine!F39</f>
        <v>2H23</v>
      </c>
      <c r="G21" s="74">
        <f>ActiviteSemaine!H39</f>
        <v>5</v>
      </c>
      <c r="H21" s="29"/>
      <c r="I21" s="29">
        <v>1</v>
      </c>
      <c r="J21" s="29">
        <v>1</v>
      </c>
      <c r="K21" s="88">
        <f t="shared" si="0"/>
        <v>1</v>
      </c>
      <c r="L21" s="29">
        <v>0</v>
      </c>
      <c r="M21" s="90"/>
      <c r="N21" s="63"/>
      <c r="R21" s="69">
        <f>SUM(Tableau_planning6[[#This Row],[Mardi]:[Vendredi]])</f>
        <v>3</v>
      </c>
    </row>
    <row r="22" spans="1:18" x14ac:dyDescent="0.25">
      <c r="A22" s="72" t="str">
        <f>ActiviteSemaine!A40</f>
        <v>Tâche Arrêt AM</v>
      </c>
      <c r="B22" s="73">
        <f>ActiviteSemaine!B40</f>
        <v>1</v>
      </c>
      <c r="C22" s="29" t="str">
        <f>ActiviteSemaine!C40</f>
        <v>P&amp;B1 Wandress</v>
      </c>
      <c r="D22" s="69" t="str">
        <f>ActiviteSemaine!D40</f>
        <v>Nettoyage</v>
      </c>
      <c r="E22" s="69" t="str">
        <f>ActiviteSemaine!E40</f>
        <v>Zone P&amp;B1 + Wandress</v>
      </c>
      <c r="F22" s="76" t="str">
        <f>ActiviteSemaine!F40</f>
        <v>2H25</v>
      </c>
      <c r="G22" s="74">
        <f>ActiviteSemaine!H40</f>
        <v>35</v>
      </c>
      <c r="H22" s="29"/>
      <c r="I22" s="29">
        <v>0</v>
      </c>
      <c r="J22" s="29">
        <v>0</v>
      </c>
      <c r="K22" s="88">
        <f t="shared" si="0"/>
        <v>1</v>
      </c>
      <c r="L22" s="29">
        <v>0</v>
      </c>
      <c r="M22" s="90"/>
      <c r="N22" s="63"/>
      <c r="R22" s="69">
        <f>SUM(Tableau_planning6[[#This Row],[Mardi]:[Vendredi]])</f>
        <v>1</v>
      </c>
    </row>
    <row r="23" spans="1:18" x14ac:dyDescent="0.25">
      <c r="A23" s="72" t="str">
        <f>ActiviteSemaine!A29</f>
        <v>Routine AM</v>
      </c>
      <c r="B23" s="73">
        <f>ActiviteSemaine!B29</f>
        <v>5</v>
      </c>
      <c r="C23" s="29" t="str">
        <f>ActiviteSemaine!C29</f>
        <v>Local Brik</v>
      </c>
      <c r="D23" s="69" t="str">
        <f>ActiviteSemaine!D29</f>
        <v>Nettoyage/Inspection</v>
      </c>
      <c r="E23" s="69" t="str">
        <f>ActiviteSemaine!E29</f>
        <v>IC MSS (Rails + tête de lecture)</v>
      </c>
      <c r="F23" s="76" t="str">
        <f>ActiviteSemaine!F29</f>
        <v>2H28</v>
      </c>
      <c r="G23" s="74">
        <f>ActiviteSemaine!H29</f>
        <v>20</v>
      </c>
      <c r="H23" s="29"/>
      <c r="I23" s="29">
        <v>0</v>
      </c>
      <c r="J23" s="30">
        <v>0</v>
      </c>
      <c r="K23" s="88">
        <f t="shared" si="0"/>
        <v>0</v>
      </c>
      <c r="L23" s="30">
        <v>1</v>
      </c>
      <c r="M23" s="90"/>
      <c r="N23" s="62"/>
      <c r="R23" s="69">
        <f>SUM(Tableau_planning6[[#This Row],[Mardi]:[Vendredi]])</f>
        <v>1</v>
      </c>
    </row>
    <row r="24" spans="1:18" x14ac:dyDescent="0.25">
      <c r="A24" s="72" t="str">
        <f>ActiviteSemaine!A30</f>
        <v>Routine AM</v>
      </c>
      <c r="B24" s="73">
        <f>ActiviteSemaine!B30</f>
        <v>5</v>
      </c>
      <c r="C24" s="29" t="str">
        <f>ActiviteSemaine!C30</f>
        <v>Local Brik</v>
      </c>
      <c r="D24" s="69" t="str">
        <f>ActiviteSemaine!D30</f>
        <v>Nettoyage/Inspection</v>
      </c>
      <c r="E24" s="69" t="str">
        <f>ActiviteSemaine!E30</f>
        <v>Auto ID (Nettoyage bombe gaz)</v>
      </c>
      <c r="F24" s="76" t="str">
        <f>ActiviteSemaine!F30</f>
        <v>2H29</v>
      </c>
      <c r="G24" s="74">
        <f>ActiviteSemaine!H30</f>
        <v>20</v>
      </c>
      <c r="H24" s="29"/>
      <c r="I24" s="29">
        <v>1</v>
      </c>
      <c r="J24" s="30">
        <v>0</v>
      </c>
      <c r="K24" s="88">
        <f t="shared" si="0"/>
        <v>0</v>
      </c>
      <c r="L24" s="30">
        <v>0</v>
      </c>
      <c r="M24" s="90"/>
      <c r="N24" s="62"/>
      <c r="R24" s="69">
        <f>SUM(Tableau_planning6[[#This Row],[Mardi]:[Vendredi]])</f>
        <v>1</v>
      </c>
    </row>
    <row r="25" spans="1:18" x14ac:dyDescent="0.25">
      <c r="A25" s="72" t="str">
        <f>ActiviteSemaine!A31</f>
        <v>Routine AM</v>
      </c>
      <c r="B25" s="73">
        <f>ActiviteSemaine!B31</f>
        <v>5</v>
      </c>
      <c r="C25" s="29" t="str">
        <f>ActiviteSemaine!C31</f>
        <v>Local Brik</v>
      </c>
      <c r="D25" s="69" t="str">
        <f>ActiviteSemaine!D31</f>
        <v>Nettoyage/Inspection</v>
      </c>
      <c r="E25" s="69" t="str">
        <f>ActiviteSemaine!E31</f>
        <v>Raps</v>
      </c>
      <c r="F25" s="76" t="str">
        <f>ActiviteSemaine!F31</f>
        <v>2H30</v>
      </c>
      <c r="G25" s="74">
        <f>ActiviteSemaine!H31</f>
        <v>20</v>
      </c>
      <c r="H25" s="29"/>
      <c r="I25" s="29">
        <v>0</v>
      </c>
      <c r="J25" s="30">
        <v>0</v>
      </c>
      <c r="K25" s="88">
        <f t="shared" si="0"/>
        <v>0</v>
      </c>
      <c r="L25" s="30">
        <v>0</v>
      </c>
      <c r="M25" s="90"/>
      <c r="N25" s="62"/>
      <c r="R25" s="69">
        <f>SUM(Tableau_planning6[[#This Row],[Mardi]:[Vendredi]])</f>
        <v>0</v>
      </c>
    </row>
    <row r="26" spans="1:18" x14ac:dyDescent="0.25">
      <c r="A26" s="72" t="str">
        <f>ActiviteSemaine!A32</f>
        <v>Routine AM</v>
      </c>
      <c r="B26" s="73">
        <f>ActiviteSemaine!B32</f>
        <v>5</v>
      </c>
      <c r="C26" s="29" t="str">
        <f>ActiviteSemaine!C32</f>
        <v>Local Brik</v>
      </c>
      <c r="D26" s="69" t="str">
        <f>ActiviteSemaine!D32</f>
        <v>nettoyage inspection</v>
      </c>
      <c r="E26" s="69" t="str">
        <f>ActiviteSemaine!E32</f>
        <v>FUTEC</v>
      </c>
      <c r="F26" s="76" t="str">
        <f>ActiviteSemaine!F32</f>
        <v>2H31</v>
      </c>
      <c r="G26" s="74">
        <f>ActiviteSemaine!H32</f>
        <v>20</v>
      </c>
      <c r="H26" s="29"/>
      <c r="I26" s="29">
        <v>0</v>
      </c>
      <c r="J26" s="30">
        <v>1</v>
      </c>
      <c r="K26" s="88">
        <f t="shared" si="0"/>
        <v>0</v>
      </c>
      <c r="L26" s="30">
        <v>1</v>
      </c>
      <c r="M26" s="90"/>
      <c r="N26" s="62"/>
      <c r="R26" s="69">
        <f>SUM(Tableau_planning6[[#This Row],[Mardi]:[Vendredi]])</f>
        <v>2</v>
      </c>
    </row>
    <row r="27" spans="1:18" x14ac:dyDescent="0.25">
      <c r="A27" s="72" t="str">
        <f>ActiviteSemaine!A33</f>
        <v>Tâche Arrêt AM</v>
      </c>
      <c r="B27" s="73">
        <f>ActiviteSemaine!B33</f>
        <v>2</v>
      </c>
      <c r="C27" s="29" t="str">
        <f>ActiviteSemaine!C33</f>
        <v>Local Brik</v>
      </c>
      <c r="D27" s="69" t="str">
        <f>ActiviteSemaine!D33</f>
        <v>Nettoyage</v>
      </c>
      <c r="E27" s="69" t="str">
        <f>ActiviteSemaine!E33</f>
        <v>Local Brik (opercules/poussière)</v>
      </c>
      <c r="F27" s="76" t="str">
        <f>ActiviteSemaine!F33</f>
        <v>2H32</v>
      </c>
      <c r="G27" s="74">
        <f>ActiviteSemaine!H33</f>
        <v>20</v>
      </c>
      <c r="H27" s="29"/>
      <c r="I27" s="29">
        <v>0</v>
      </c>
      <c r="J27" s="30">
        <v>0</v>
      </c>
      <c r="K27" s="88">
        <f t="shared" si="0"/>
        <v>1</v>
      </c>
      <c r="L27" s="30">
        <v>1</v>
      </c>
      <c r="M27" s="90"/>
      <c r="N27" s="62"/>
      <c r="R27" s="69">
        <f>SUM(Tableau_planning6[[#This Row],[Mardi]:[Vendredi]])</f>
        <v>2</v>
      </c>
    </row>
    <row r="28" spans="1:18" x14ac:dyDescent="0.25">
      <c r="A28" s="72" t="str">
        <f>ActiviteSemaine!A22</f>
        <v>Routine AM</v>
      </c>
      <c r="B28" s="73">
        <f>ActiviteSemaine!B22</f>
        <v>5</v>
      </c>
      <c r="C28" s="29" t="str">
        <f>ActiviteSemaine!C22</f>
        <v>F10Icon</v>
      </c>
      <c r="D28" s="69" t="str">
        <f>ActiviteSemaine!D22</f>
        <v>Nettoyage</v>
      </c>
      <c r="E28" s="69" t="str">
        <f>ActiviteSemaine!E22</f>
        <v>Connexion F10 Seau</v>
      </c>
      <c r="F28" s="76" t="str">
        <f>ActiviteSemaine!F22</f>
        <v>2J4</v>
      </c>
      <c r="G28" s="74">
        <f>ActiviteSemaine!H22</f>
        <v>4</v>
      </c>
      <c r="H28" s="29"/>
      <c r="I28" s="29">
        <v>1</v>
      </c>
      <c r="J28" s="29">
        <v>1</v>
      </c>
      <c r="K28" s="88">
        <f t="shared" si="0"/>
        <v>0</v>
      </c>
      <c r="L28" s="29">
        <v>1</v>
      </c>
      <c r="M28" s="90"/>
      <c r="N28" s="63"/>
      <c r="R28" s="69">
        <f>SUM(Tableau_planning6[[#This Row],[Mardi]:[Vendredi]])</f>
        <v>3</v>
      </c>
    </row>
    <row r="29" spans="1:18" x14ac:dyDescent="0.25">
      <c r="A29" s="72" t="str">
        <f>ActiviteSemaine!A23</f>
        <v>Tâche Arrêt AM</v>
      </c>
      <c r="B29" s="73">
        <f>ActiviteSemaine!B23</f>
        <v>5</v>
      </c>
      <c r="C29" s="29" t="str">
        <f>ActiviteSemaine!C23</f>
        <v>F10Icon</v>
      </c>
      <c r="D29" s="69" t="str">
        <f>ActiviteSemaine!D23</f>
        <v>Nettoyage</v>
      </c>
      <c r="E29" s="69" t="str">
        <f>ActiviteSemaine!E23</f>
        <v>Patins surface balance</v>
      </c>
      <c r="F29" s="76" t="str">
        <f>ActiviteSemaine!F23</f>
        <v>2H6</v>
      </c>
      <c r="G29" s="74">
        <f>ActiviteSemaine!H23</f>
        <v>20</v>
      </c>
      <c r="H29" s="29"/>
      <c r="I29" s="29">
        <v>0</v>
      </c>
      <c r="J29" s="29">
        <v>0</v>
      </c>
      <c r="K29" s="88">
        <f t="shared" si="0"/>
        <v>1</v>
      </c>
      <c r="L29" s="29">
        <v>0</v>
      </c>
      <c r="M29" s="90"/>
      <c r="N29" s="63"/>
      <c r="R29" s="69">
        <f>SUM(Tableau_planning6[[#This Row],[Mardi]:[Vendredi]])</f>
        <v>1</v>
      </c>
    </row>
    <row r="30" spans="1:18" x14ac:dyDescent="0.25">
      <c r="A30" s="72" t="str">
        <f>ActiviteSemaine!A26</f>
        <v>Tâche Arrêt AM</v>
      </c>
      <c r="B30" s="73">
        <f>ActiviteSemaine!B26</f>
        <v>5</v>
      </c>
      <c r="C30" s="29" t="str">
        <f>ActiviteSemaine!C26</f>
        <v>F10Icon</v>
      </c>
      <c r="D30" s="69" t="str">
        <f>ActiviteSemaine!D26</f>
        <v>Inspection</v>
      </c>
      <c r="E30" s="69" t="str">
        <f>ActiviteSemaine!E26</f>
        <v>Pressostat</v>
      </c>
      <c r="F30" s="76" t="str">
        <f>ActiviteSemaine!F26</f>
        <v>2H20-2</v>
      </c>
      <c r="G30" s="74">
        <f>ActiviteSemaine!H26</f>
        <v>2</v>
      </c>
      <c r="H30" s="29"/>
      <c r="I30" s="29">
        <v>0</v>
      </c>
      <c r="J30" s="29">
        <v>0</v>
      </c>
      <c r="K30" s="88">
        <f t="shared" si="0"/>
        <v>1</v>
      </c>
      <c r="L30" s="29">
        <v>0</v>
      </c>
      <c r="M30" s="90"/>
      <c r="N30" s="63"/>
      <c r="R30" s="69">
        <f>SUM(Tableau_planning6[[#This Row],[Mardi]:[Vendredi]])</f>
        <v>1</v>
      </c>
    </row>
    <row r="31" spans="1:18" x14ac:dyDescent="0.25">
      <c r="A31" s="72" t="str">
        <f>ActiviteSemaine!A27</f>
        <v>Routine AM</v>
      </c>
      <c r="B31" s="73">
        <f>ActiviteSemaine!B27</f>
        <v>5</v>
      </c>
      <c r="C31" s="29" t="str">
        <f>ActiviteSemaine!C27</f>
        <v>F10Icon</v>
      </c>
      <c r="D31" s="69" t="str">
        <f>ActiviteSemaine!D27</f>
        <v>Inspection</v>
      </c>
      <c r="E31" s="69" t="str">
        <f>ActiviteSemaine!E27</f>
        <v>Tarage balance</v>
      </c>
      <c r="F31" s="76" t="str">
        <f>ActiviteSemaine!F27</f>
        <v>2T5-2</v>
      </c>
      <c r="G31" s="74">
        <f>ActiviteSemaine!H27</f>
        <v>2</v>
      </c>
      <c r="H31" s="29"/>
      <c r="I31" s="29">
        <v>0</v>
      </c>
      <c r="J31" s="29">
        <v>0</v>
      </c>
      <c r="K31" s="88">
        <f t="shared" si="0"/>
        <v>0</v>
      </c>
      <c r="L31" s="29">
        <v>1</v>
      </c>
      <c r="M31" s="90"/>
      <c r="N31" s="63"/>
      <c r="R31" s="69">
        <f>SUM(Tableau_planning6[[#This Row],[Mardi]:[Vendredi]])</f>
        <v>1</v>
      </c>
    </row>
    <row r="32" spans="1:18" x14ac:dyDescent="0.25">
      <c r="A32" s="72" t="str">
        <f>ActiviteSemaine!A28</f>
        <v>Tâche Arrêt AM</v>
      </c>
      <c r="B32" s="73">
        <f>ActiviteSemaine!B28</f>
        <v>2</v>
      </c>
      <c r="C32" s="29" t="str">
        <f>ActiviteSemaine!C28</f>
        <v>F10Icon</v>
      </c>
      <c r="D32" s="69" t="str">
        <f>ActiviteSemaine!D28</f>
        <v>Inspection</v>
      </c>
      <c r="E32" s="69" t="str">
        <f>ActiviteSemaine!E28</f>
        <v>Passage du F10icon sur le banc de maintenance</v>
      </c>
      <c r="F32" s="76" t="str">
        <f>ActiviteSemaine!F28</f>
        <v>2H33</v>
      </c>
      <c r="G32" s="74">
        <f>ActiviteSemaine!H28</f>
        <v>15</v>
      </c>
      <c r="H32" s="29"/>
      <c r="I32" s="29">
        <v>1</v>
      </c>
      <c r="J32" s="29">
        <v>0</v>
      </c>
      <c r="K32" s="88">
        <f t="shared" si="0"/>
        <v>1</v>
      </c>
      <c r="L32" s="29">
        <v>0</v>
      </c>
      <c r="M32" s="90"/>
      <c r="N32" s="63"/>
      <c r="R32" s="69">
        <f>SUM(Tableau_planning6[[#This Row],[Mardi]:[Vendredi]])</f>
        <v>2</v>
      </c>
    </row>
    <row r="33" spans="1:18" x14ac:dyDescent="0.25">
      <c r="A33" s="72" t="str">
        <f>ActiviteSemaine!A24</f>
        <v>Tâche Arrêt AM</v>
      </c>
      <c r="B33" s="73">
        <f>ActiviteSemaine!B24</f>
        <v>1</v>
      </c>
      <c r="C33" s="29" t="str">
        <f>ActiviteSemaine!C24</f>
        <v>F10Icon</v>
      </c>
      <c r="D33" s="69" t="str">
        <f>ActiviteSemaine!D24</f>
        <v>Lubrification/Inspection</v>
      </c>
      <c r="E33" s="69" t="str">
        <f>ActiviteSemaine!E24</f>
        <v>Roulettes</v>
      </c>
      <c r="F33" s="76" t="str">
        <f>ActiviteSemaine!F24</f>
        <v>2M12-2</v>
      </c>
      <c r="G33" s="74">
        <f>ActiviteSemaine!H24</f>
        <v>5</v>
      </c>
      <c r="H33" s="29"/>
      <c r="I33" s="29">
        <v>0</v>
      </c>
      <c r="J33" s="29">
        <v>0</v>
      </c>
      <c r="K33" s="88">
        <f t="shared" si="0"/>
        <v>1</v>
      </c>
      <c r="L33" s="29">
        <v>0</v>
      </c>
      <c r="M33" s="90"/>
      <c r="N33" s="63"/>
      <c r="R33" s="69">
        <f>SUM(Tableau_planning6[[#This Row],[Mardi]:[Vendredi]])</f>
        <v>1</v>
      </c>
    </row>
    <row r="34" spans="1:18" x14ac:dyDescent="0.25">
      <c r="A34" s="72" t="str">
        <f>ActiviteSemaine!A25</f>
        <v>Tâche Arrêt AM</v>
      </c>
      <c r="B34" s="73">
        <f>ActiviteSemaine!B25</f>
        <v>1</v>
      </c>
      <c r="C34" s="29" t="str">
        <f>ActiviteSemaine!C25</f>
        <v>F10Icon</v>
      </c>
      <c r="D34" s="69" t="str">
        <f>ActiviteSemaine!D25</f>
        <v>Inspection</v>
      </c>
      <c r="E34" s="69" t="str">
        <f>ActiviteSemaine!E25</f>
        <v>Filtre Entonnoir</v>
      </c>
      <c r="F34" s="76" t="str">
        <f>ActiviteSemaine!F25</f>
        <v>2J6</v>
      </c>
      <c r="G34" s="74">
        <f>ActiviteSemaine!H25</f>
        <v>8</v>
      </c>
      <c r="H34" s="29"/>
      <c r="I34" s="29">
        <v>1</v>
      </c>
      <c r="J34" s="29">
        <v>1</v>
      </c>
      <c r="K34" s="88">
        <f t="shared" si="0"/>
        <v>1</v>
      </c>
      <c r="L34" s="29">
        <v>0</v>
      </c>
      <c r="M34" s="90"/>
      <c r="N34" s="63"/>
      <c r="R34" s="69">
        <f>SUM(Tableau_planning6[[#This Row],[Mardi]:[Vendredi]])</f>
        <v>3</v>
      </c>
    </row>
    <row r="35" spans="1:18" x14ac:dyDescent="0.25">
      <c r="A35" s="72" t="str">
        <f>ActiviteSemaine!A15</f>
        <v>Tâche Arrêt AM</v>
      </c>
      <c r="B35" s="73">
        <f>ActiviteSemaine!B15</f>
        <v>5</v>
      </c>
      <c r="C35" s="29" t="str">
        <f>ActiviteSemaine!C15</f>
        <v>Enrouleur</v>
      </c>
      <c r="D35" s="69" t="str">
        <f>ActiviteSemaine!D15</f>
        <v>Nettoyage</v>
      </c>
      <c r="E35" s="69" t="str">
        <f>ActiviteSemaine!E15</f>
        <v>Plancher cylindre freineur</v>
      </c>
      <c r="F35" s="76" t="str">
        <f>ActiviteSemaine!F15</f>
        <v>3H2</v>
      </c>
      <c r="G35" s="74">
        <f>ActiviteSemaine!H15</f>
        <v>30</v>
      </c>
      <c r="H35" s="29"/>
      <c r="I35" s="29">
        <v>1</v>
      </c>
      <c r="J35" s="29">
        <v>0</v>
      </c>
      <c r="K35" s="88">
        <f t="shared" si="0"/>
        <v>1</v>
      </c>
      <c r="L35" s="29">
        <v>1</v>
      </c>
      <c r="M35" s="90"/>
      <c r="N35" s="63"/>
      <c r="R35" s="69">
        <f>SUM(Tableau_planning6[[#This Row],[Mardi]:[Vendredi]])</f>
        <v>3</v>
      </c>
    </row>
    <row r="36" spans="1:18" x14ac:dyDescent="0.25">
      <c r="A36" s="72" t="str">
        <f>ActiviteSemaine!A18</f>
        <v>Tâche Arrêt AM</v>
      </c>
      <c r="B36" s="73">
        <f>ActiviteSemaine!B18</f>
        <v>5</v>
      </c>
      <c r="C36" s="29" t="str">
        <f>ActiviteSemaine!C18</f>
        <v>Enrouleur</v>
      </c>
      <c r="D36" s="69" t="str">
        <f>ActiviteSemaine!D18</f>
        <v>Nettoyage</v>
      </c>
      <c r="E36" s="69" t="str">
        <f>ActiviteSemaine!E18</f>
        <v>Cylindre pop enrouleur</v>
      </c>
      <c r="F36" s="76" t="str">
        <f>ActiviteSemaine!F18</f>
        <v>3H14</v>
      </c>
      <c r="G36" s="74">
        <f>ActiviteSemaine!H18</f>
        <v>20</v>
      </c>
      <c r="H36" s="29"/>
      <c r="I36" s="29">
        <v>0</v>
      </c>
      <c r="J36" s="30">
        <v>1</v>
      </c>
      <c r="K36" s="88">
        <f t="shared" si="0"/>
        <v>1</v>
      </c>
      <c r="L36" s="30">
        <v>0</v>
      </c>
      <c r="M36" s="90"/>
      <c r="N36" s="62"/>
      <c r="R36" s="69">
        <f>SUM(Tableau_planning6[[#This Row],[Mardi]:[Vendredi]])</f>
        <v>2</v>
      </c>
    </row>
    <row r="37" spans="1:18" x14ac:dyDescent="0.25">
      <c r="A37" s="72" t="str">
        <f>ActiviteSemaine!A19</f>
        <v>Routine AM</v>
      </c>
      <c r="B37" s="73">
        <f>ActiviteSemaine!B19</f>
        <v>5</v>
      </c>
      <c r="C37" s="29" t="str">
        <f>ActiviteSemaine!C19</f>
        <v>Enrouleur</v>
      </c>
      <c r="D37" s="69" t="str">
        <f>ActiviteSemaine!D19</f>
        <v>Nettoyage/Inspection</v>
      </c>
      <c r="E37" s="69" t="str">
        <f>ActiviteSemaine!E19</f>
        <v>Vitre caméra FUTEC</v>
      </c>
      <c r="F37" s="76" t="str">
        <f>ActiviteSemaine!F19</f>
        <v>3M7</v>
      </c>
      <c r="G37" s="74">
        <f>ActiviteSemaine!H19</f>
        <v>10</v>
      </c>
      <c r="H37" s="29"/>
      <c r="I37" s="29">
        <v>1</v>
      </c>
      <c r="J37" s="29">
        <v>0</v>
      </c>
      <c r="K37" s="88">
        <f t="shared" si="0"/>
        <v>0</v>
      </c>
      <c r="L37" s="29">
        <v>1</v>
      </c>
      <c r="M37" s="90"/>
      <c r="N37" s="63"/>
      <c r="R37" s="69">
        <f>SUM(Tableau_planning6[[#This Row],[Mardi]:[Vendredi]])</f>
        <v>2</v>
      </c>
    </row>
    <row r="38" spans="1:18" x14ac:dyDescent="0.25">
      <c r="A38" s="72" t="str">
        <f>ActiviteSemaine!A21</f>
        <v>Routine AM</v>
      </c>
      <c r="B38" s="73">
        <f>ActiviteSemaine!B21</f>
        <v>5</v>
      </c>
      <c r="C38" s="29" t="str">
        <f>ActiviteSemaine!C21</f>
        <v>Enrouleur</v>
      </c>
      <c r="D38" s="69" t="str">
        <f>ActiviteSemaine!D21</f>
        <v>Nettoyage</v>
      </c>
      <c r="E38" s="69" t="str">
        <f>ActiviteSemaine!E21</f>
        <v>Caméra In-line</v>
      </c>
      <c r="F38" s="76" t="str">
        <f>ActiviteSemaine!F21</f>
        <v>2H34</v>
      </c>
      <c r="G38" s="74">
        <f>ActiviteSemaine!H21</f>
        <v>10</v>
      </c>
      <c r="H38" s="29"/>
      <c r="I38" s="29">
        <v>1</v>
      </c>
      <c r="J38" s="29">
        <v>0</v>
      </c>
      <c r="K38" s="88">
        <f t="shared" si="0"/>
        <v>0</v>
      </c>
      <c r="L38" s="29">
        <v>0</v>
      </c>
      <c r="M38" s="90"/>
      <c r="N38" s="63"/>
      <c r="R38" s="69">
        <f>SUM(Tableau_planning6[[#This Row],[Mardi]:[Vendredi]])</f>
        <v>1</v>
      </c>
    </row>
    <row r="39" spans="1:18" x14ac:dyDescent="0.25">
      <c r="A39" s="72" t="str">
        <f>ActiviteSemaine!A16</f>
        <v>Routine AM</v>
      </c>
      <c r="B39" s="73">
        <f>ActiviteSemaine!B16</f>
        <v>1</v>
      </c>
      <c r="C39" s="29" t="str">
        <f>ActiviteSemaine!C16</f>
        <v>Enrouleur</v>
      </c>
      <c r="D39" s="69" t="str">
        <f>ActiviteSemaine!D16</f>
        <v>Nettoyage</v>
      </c>
      <c r="E39" s="69" t="str">
        <f>ActiviteSemaine!E16</f>
        <v>Table mandrin</v>
      </c>
      <c r="F39" s="76" t="str">
        <f>ActiviteSemaine!F16</f>
        <v>3H3</v>
      </c>
      <c r="G39" s="74">
        <f>ActiviteSemaine!H16</f>
        <v>35</v>
      </c>
      <c r="H39" s="29"/>
      <c r="I39" s="29">
        <v>0</v>
      </c>
      <c r="J39" s="29">
        <v>1</v>
      </c>
      <c r="K39" s="88">
        <f t="shared" si="0"/>
        <v>0</v>
      </c>
      <c r="L39" s="29">
        <v>1</v>
      </c>
      <c r="M39" s="90"/>
      <c r="N39" s="63"/>
      <c r="R39" s="69">
        <f>SUM(Tableau_planning6[[#This Row],[Mardi]:[Vendredi]])</f>
        <v>2</v>
      </c>
    </row>
    <row r="40" spans="1:18" x14ac:dyDescent="0.25">
      <c r="A40" s="72" t="str">
        <f>ActiviteSemaine!A17</f>
        <v>Tâche Arrêt AM</v>
      </c>
      <c r="B40" s="73">
        <f>ActiviteSemaine!B17</f>
        <v>1</v>
      </c>
      <c r="C40" s="29" t="str">
        <f>ActiviteSemaine!C17</f>
        <v>Enrouleur</v>
      </c>
      <c r="D40" s="69" t="str">
        <f>ActiviteSemaine!D17</f>
        <v>Nettoyage</v>
      </c>
      <c r="E40" s="69" t="str">
        <f>ActiviteSemaine!E17</f>
        <v>Armoire électrique/Bonbonnes gaz</v>
      </c>
      <c r="F40" s="76" t="str">
        <f>ActiviteSemaine!F17</f>
        <v>3H8</v>
      </c>
      <c r="G40" s="74">
        <f>ActiviteSemaine!H17</f>
        <v>5</v>
      </c>
      <c r="H40" s="29"/>
      <c r="I40" s="29">
        <v>0</v>
      </c>
      <c r="J40" s="30">
        <v>1</v>
      </c>
      <c r="K40" s="88">
        <f t="shared" si="0"/>
        <v>1</v>
      </c>
      <c r="L40" s="30">
        <v>0</v>
      </c>
      <c r="M40" s="90"/>
      <c r="N40" s="62"/>
      <c r="R40" s="69">
        <f>SUM(Tableau_planning6[[#This Row],[Mardi]:[Vendredi]])</f>
        <v>2</v>
      </c>
    </row>
    <row r="41" spans="1:18" x14ac:dyDescent="0.25">
      <c r="A41" s="72" t="str">
        <f>ActiviteSemaine!A20</f>
        <v>Tâche Arrêt AM</v>
      </c>
      <c r="B41" s="73">
        <f>ActiviteSemaine!B20</f>
        <v>1</v>
      </c>
      <c r="C41" s="29" t="str">
        <f>ActiviteSemaine!C20</f>
        <v>Enrouleur</v>
      </c>
      <c r="D41" s="69" t="str">
        <f>ActiviteSemaine!D20</f>
        <v>Nettoyage</v>
      </c>
      <c r="E41" s="69" t="str">
        <f>ActiviteSemaine!E20</f>
        <v>P&amp;B3 et sol</v>
      </c>
      <c r="F41" s="76" t="str">
        <f>ActiviteSemaine!F20</f>
        <v>3M12</v>
      </c>
      <c r="G41" s="74">
        <f>ActiviteSemaine!H20</f>
        <v>15</v>
      </c>
      <c r="H41" s="29"/>
      <c r="I41" s="29">
        <v>1</v>
      </c>
      <c r="J41" s="29">
        <v>1</v>
      </c>
      <c r="K41" s="88">
        <f t="shared" si="0"/>
        <v>1</v>
      </c>
      <c r="L41" s="29">
        <v>0</v>
      </c>
      <c r="M41" s="90"/>
      <c r="N41" s="63"/>
      <c r="R41" s="69">
        <f>SUM(Tableau_planning6[[#This Row],[Mardi]:[Vendredi]])</f>
        <v>3</v>
      </c>
    </row>
    <row r="42" spans="1:18" x14ac:dyDescent="0.25">
      <c r="A42" s="72" t="str">
        <f>ActiviteSemaine!A7</f>
        <v>Routine AM</v>
      </c>
      <c r="B42" s="73">
        <f>ActiviteSemaine!B7</f>
        <v>5</v>
      </c>
      <c r="C42" s="29" t="str">
        <f>ActiviteSemaine!C7</f>
        <v>Dévidoir</v>
      </c>
      <c r="D42" s="69" t="str">
        <f>ActiviteSemaine!D7</f>
        <v>Nettoyage/Inspection</v>
      </c>
      <c r="E42" s="69" t="str">
        <f>ActiviteSemaine!E7</f>
        <v>Cellules fin papier</v>
      </c>
      <c r="F42" s="76" t="str">
        <f>ActiviteSemaine!F7</f>
        <v>1H8</v>
      </c>
      <c r="G42" s="74">
        <f>ActiviteSemaine!H7</f>
        <v>10</v>
      </c>
      <c r="H42" s="29"/>
      <c r="I42" s="29">
        <v>0</v>
      </c>
      <c r="J42" s="29">
        <v>0</v>
      </c>
      <c r="K42" s="88"/>
      <c r="L42" s="29">
        <v>0</v>
      </c>
      <c r="M42" s="90"/>
      <c r="N42" s="63"/>
      <c r="R42" s="69">
        <f>SUM(Tableau_planning6[[#This Row],[Mardi]:[Vendredi]])</f>
        <v>0</v>
      </c>
    </row>
    <row r="43" spans="1:18" x14ac:dyDescent="0.25">
      <c r="A43" s="72" t="str">
        <f>ActiviteSemaine!A10</f>
        <v>Routine AM</v>
      </c>
      <c r="B43" s="73">
        <f>ActiviteSemaine!B10</f>
        <v>5</v>
      </c>
      <c r="C43" s="29" t="str">
        <f>ActiviteSemaine!C10</f>
        <v>Dévidoir</v>
      </c>
      <c r="D43" s="69" t="str">
        <f>ActiviteSemaine!D10</f>
        <v>Nettoyage</v>
      </c>
      <c r="E43" s="69" t="str">
        <f>ActiviteSemaine!E10</f>
        <v>Reflecteurs</v>
      </c>
      <c r="F43" s="76" t="str">
        <f>ActiviteSemaine!F10</f>
        <v>1H10</v>
      </c>
      <c r="G43" s="74">
        <f>ActiviteSemaine!H10</f>
        <v>2</v>
      </c>
      <c r="H43" s="29"/>
      <c r="I43" s="29">
        <v>1</v>
      </c>
      <c r="J43" s="29">
        <v>0</v>
      </c>
      <c r="K43" s="88">
        <f t="shared" ref="K43:K60" si="1">IF(A43="Tâche Arrêt AM",1,0)</f>
        <v>0</v>
      </c>
      <c r="L43" s="29">
        <v>0</v>
      </c>
      <c r="M43" s="90"/>
      <c r="N43" s="63"/>
      <c r="R43" s="69">
        <f>SUM(Tableau_planning6[[#This Row],[Mardi]:[Vendredi]])</f>
        <v>1</v>
      </c>
    </row>
    <row r="44" spans="1:18" x14ac:dyDescent="0.25">
      <c r="A44" s="72" t="str">
        <f>ActiviteSemaine!A12</f>
        <v>Tâche Arrêt AM</v>
      </c>
      <c r="B44" s="73">
        <f>ActiviteSemaine!B12</f>
        <v>5</v>
      </c>
      <c r="C44" s="29" t="str">
        <f>ActiviteSemaine!C12</f>
        <v>Dévidoir</v>
      </c>
      <c r="D44" s="69" t="str">
        <f>ActiviteSemaine!D12</f>
        <v>Maintenance</v>
      </c>
      <c r="E44" s="69" t="str">
        <f>ActiviteSemaine!E12</f>
        <v>Filtre air table raccord</v>
      </c>
      <c r="F44" s="76" t="str">
        <f>ActiviteSemaine!F12</f>
        <v>1M34</v>
      </c>
      <c r="G44" s="74">
        <f>ActiviteSemaine!H12</f>
        <v>5</v>
      </c>
      <c r="H44" s="29"/>
      <c r="I44" s="29">
        <v>0</v>
      </c>
      <c r="J44" s="29">
        <v>1</v>
      </c>
      <c r="K44" s="88">
        <f t="shared" si="1"/>
        <v>1</v>
      </c>
      <c r="L44" s="29">
        <v>0</v>
      </c>
      <c r="M44" s="90"/>
      <c r="N44" s="63"/>
      <c r="R44" s="69">
        <f>SUM(Tableau_planning6[[#This Row],[Mardi]:[Vendredi]])</f>
        <v>2</v>
      </c>
    </row>
    <row r="45" spans="1:18" x14ac:dyDescent="0.25">
      <c r="A45" s="72" t="str">
        <f>ActiviteSemaine!A13</f>
        <v>Routine AM</v>
      </c>
      <c r="B45" s="73">
        <f>ActiviteSemaine!B13</f>
        <v>2</v>
      </c>
      <c r="C45" s="29" t="str">
        <f>ActiviteSemaine!C13</f>
        <v>Dévidoir</v>
      </c>
      <c r="D45" s="69" t="str">
        <f>ActiviteSemaine!D13</f>
        <v>Nettoyage/Inspection</v>
      </c>
      <c r="E45" s="69" t="str">
        <f>ActiviteSemaine!E13</f>
        <v>Capteur alignement papier</v>
      </c>
      <c r="F45" s="76" t="str">
        <f>ActiviteSemaine!F13</f>
        <v>2H22</v>
      </c>
      <c r="G45" s="74">
        <f>ActiviteSemaine!H13</f>
        <v>10</v>
      </c>
      <c r="H45" s="29"/>
      <c r="I45" s="29">
        <v>0</v>
      </c>
      <c r="J45" s="30">
        <v>0</v>
      </c>
      <c r="K45" s="88">
        <f t="shared" si="1"/>
        <v>0</v>
      </c>
      <c r="L45" s="30">
        <v>1</v>
      </c>
      <c r="M45" s="90"/>
      <c r="N45" s="62"/>
      <c r="R45" s="69">
        <f>SUM(Tableau_planning6[[#This Row],[Mardi]:[Vendredi]])</f>
        <v>1</v>
      </c>
    </row>
    <row r="46" spans="1:18" x14ac:dyDescent="0.25">
      <c r="A46" s="72" t="str">
        <f>ActiviteSemaine!A14</f>
        <v>Tâche Arrêt AM</v>
      </c>
      <c r="B46" s="73">
        <f>ActiviteSemaine!B14</f>
        <v>2</v>
      </c>
      <c r="C46" s="29" t="str">
        <f>ActiviteSemaine!C14</f>
        <v>Dévidoir</v>
      </c>
      <c r="D46" s="69" t="str">
        <f>ActiviteSemaine!D14</f>
        <v>Nettoyage</v>
      </c>
      <c r="E46" s="69" t="str">
        <f>ActiviteSemaine!E14</f>
        <v>Flammage</v>
      </c>
      <c r="F46" s="76" t="str">
        <f>ActiviteSemaine!F14</f>
        <v>2H35</v>
      </c>
      <c r="G46" s="74">
        <f>ActiviteSemaine!H14</f>
        <v>10</v>
      </c>
      <c r="H46" s="29"/>
      <c r="I46" s="29">
        <v>0</v>
      </c>
      <c r="J46" s="29">
        <v>0</v>
      </c>
      <c r="K46" s="88">
        <f t="shared" si="1"/>
        <v>1</v>
      </c>
      <c r="L46" s="29">
        <v>1</v>
      </c>
      <c r="M46" s="90"/>
      <c r="N46" s="63"/>
      <c r="R46" s="69">
        <f>SUM(Tableau_planning6[[#This Row],[Mardi]:[Vendredi]])</f>
        <v>2</v>
      </c>
    </row>
    <row r="47" spans="1:18" x14ac:dyDescent="0.25">
      <c r="A47" s="72" t="str">
        <f>ActiviteSemaine!A6</f>
        <v>Tâche Arrêt AM</v>
      </c>
      <c r="B47" s="73">
        <f>ActiviteSemaine!B6</f>
        <v>1</v>
      </c>
      <c r="C47" s="29" t="str">
        <f>ActiviteSemaine!C6</f>
        <v>Dévidoir</v>
      </c>
      <c r="D47" s="69" t="str">
        <f>ActiviteSemaine!D6</f>
        <v>Nettoyage</v>
      </c>
      <c r="E47" s="69" t="str">
        <f>ActiviteSemaine!E6</f>
        <v>Buses ingromat</v>
      </c>
      <c r="F47" s="76" t="str">
        <f>ActiviteSemaine!F6</f>
        <v>1H2</v>
      </c>
      <c r="G47" s="74">
        <f>ActiviteSemaine!H6</f>
        <v>10</v>
      </c>
      <c r="H47" s="29"/>
      <c r="I47" s="29">
        <v>0</v>
      </c>
      <c r="J47" s="29">
        <v>0</v>
      </c>
      <c r="K47" s="88">
        <f t="shared" si="1"/>
        <v>1</v>
      </c>
      <c r="L47" s="29">
        <v>0</v>
      </c>
      <c r="M47" s="90"/>
      <c r="N47" s="63"/>
      <c r="R47" s="69">
        <f>SUM(Tableau_planning6[[#This Row],[Mardi]:[Vendredi]])</f>
        <v>1</v>
      </c>
    </row>
    <row r="48" spans="1:18" x14ac:dyDescent="0.25">
      <c r="A48" s="72" t="str">
        <f>ActiviteSemaine!A8</f>
        <v>Tâche Arrêt AM</v>
      </c>
      <c r="B48" s="73">
        <f>ActiviteSemaine!B8</f>
        <v>1</v>
      </c>
      <c r="C48" s="29" t="str">
        <f>ActiviteSemaine!C8</f>
        <v>Dévidoir</v>
      </c>
      <c r="D48" s="69" t="str">
        <f>ActiviteSemaine!D8</f>
        <v>Nettoyage</v>
      </c>
      <c r="E48" s="69" t="str">
        <f>ActiviteSemaine!E8</f>
        <v>Table élévatrice et sol</v>
      </c>
      <c r="F48" s="76" t="str">
        <f>ActiviteSemaine!F8</f>
        <v>1H9</v>
      </c>
      <c r="G48" s="74">
        <f>ActiviteSemaine!H8</f>
        <v>10</v>
      </c>
      <c r="H48" s="29"/>
      <c r="I48" s="29">
        <v>0</v>
      </c>
      <c r="J48" s="29">
        <v>1</v>
      </c>
      <c r="K48" s="88">
        <f t="shared" si="1"/>
        <v>1</v>
      </c>
      <c r="L48" s="29">
        <v>0</v>
      </c>
      <c r="M48" s="90"/>
      <c r="N48" s="63"/>
      <c r="R48" s="69">
        <f>SUM(Tableau_planning6[[#This Row],[Mardi]:[Vendredi]])</f>
        <v>2</v>
      </c>
    </row>
    <row r="49" spans="1:18" x14ac:dyDescent="0.25">
      <c r="A49" s="72" t="str">
        <f>ActiviteSemaine!A9</f>
        <v>Tâche Arrêt AM</v>
      </c>
      <c r="B49" s="73">
        <f>ActiviteSemaine!B9</f>
        <v>1</v>
      </c>
      <c r="C49" s="29" t="str">
        <f>ActiviteSemaine!C9</f>
        <v>Dévidoir</v>
      </c>
      <c r="D49" s="69" t="str">
        <f>ActiviteSemaine!D9</f>
        <v>Nettoyage</v>
      </c>
      <c r="E49" s="69" t="str">
        <f>ActiviteSemaine!E9</f>
        <v>Feston</v>
      </c>
      <c r="F49" s="76" t="str">
        <f>ActiviteSemaine!F9</f>
        <v>1H11</v>
      </c>
      <c r="G49" s="74">
        <f>ActiviteSemaine!H9</f>
        <v>45</v>
      </c>
      <c r="H49" s="29"/>
      <c r="I49" s="29">
        <v>0</v>
      </c>
      <c r="J49" s="29">
        <v>0</v>
      </c>
      <c r="K49" s="88">
        <f t="shared" si="1"/>
        <v>1</v>
      </c>
      <c r="L49" s="29">
        <v>1</v>
      </c>
      <c r="M49" s="90"/>
      <c r="N49" s="63"/>
      <c r="R49" s="69">
        <f>SUM(Tableau_planning6[[#This Row],[Mardi]:[Vendredi]])</f>
        <v>2</v>
      </c>
    </row>
    <row r="50" spans="1:18" x14ac:dyDescent="0.25">
      <c r="A50" s="72" t="str">
        <f>ActiviteSemaine!A11</f>
        <v>Tâche Arrêt AM</v>
      </c>
      <c r="B50" s="73">
        <f>ActiviteSemaine!B11</f>
        <v>1</v>
      </c>
      <c r="C50" s="29" t="str">
        <f>ActiviteSemaine!C11</f>
        <v>Dévidoir</v>
      </c>
      <c r="D50" s="69" t="str">
        <f>ActiviteSemaine!D11</f>
        <v>Nettoyage</v>
      </c>
      <c r="E50" s="69" t="str">
        <f>ActiviteSemaine!E11</f>
        <v>Bati et pupitres</v>
      </c>
      <c r="F50" s="76" t="str">
        <f>ActiviteSemaine!F11</f>
        <v>1M6</v>
      </c>
      <c r="G50" s="74">
        <f>ActiviteSemaine!H11</f>
        <v>30</v>
      </c>
      <c r="H50" s="29"/>
      <c r="I50" s="29">
        <v>1</v>
      </c>
      <c r="J50" s="29">
        <v>0</v>
      </c>
      <c r="K50" s="88">
        <f t="shared" si="1"/>
        <v>1</v>
      </c>
      <c r="L50" s="29">
        <v>0</v>
      </c>
      <c r="M50" s="90"/>
      <c r="N50" s="63"/>
      <c r="R50" s="69">
        <f>SUM(Tableau_planning6[[#This Row],[Mardi]:[Vendredi]])</f>
        <v>2</v>
      </c>
    </row>
    <row r="51" spans="1:18" x14ac:dyDescent="0.25">
      <c r="A51" s="72" t="str">
        <f>ActiviteSemaine!A2</f>
        <v>Tâche Arrêt AM</v>
      </c>
      <c r="B51" s="73">
        <f>ActiviteSemaine!B2</f>
        <v>3</v>
      </c>
      <c r="C51" s="29" t="str">
        <f>ActiviteSemaine!C2</f>
        <v>Brik</v>
      </c>
      <c r="D51" s="69" t="str">
        <f>ActiviteSemaine!D2</f>
        <v>Nettoyage</v>
      </c>
      <c r="E51" s="69" t="str">
        <f>ActiviteSemaine!E2</f>
        <v>P&amp;B brik cylindre détour</v>
      </c>
      <c r="F51" s="76" t="str">
        <f>ActiviteSemaine!F2</f>
        <v>3H4</v>
      </c>
      <c r="G51" s="74">
        <f>ActiviteSemaine!H2</f>
        <v>10</v>
      </c>
      <c r="H51" s="29"/>
      <c r="I51" s="29">
        <v>0</v>
      </c>
      <c r="J51" s="30">
        <v>0</v>
      </c>
      <c r="K51" s="88">
        <f t="shared" si="1"/>
        <v>1</v>
      </c>
      <c r="L51" s="30">
        <v>1</v>
      </c>
      <c r="M51" s="90"/>
      <c r="N51" s="62"/>
      <c r="R51" s="69">
        <f>SUM(Tableau_planning6[[#This Row],[Mardi]:[Vendredi]])</f>
        <v>2</v>
      </c>
    </row>
    <row r="52" spans="1:18" x14ac:dyDescent="0.25">
      <c r="A52" s="72" t="str">
        <f>ActiviteSemaine!A5</f>
        <v>Tâche Arrêt AM</v>
      </c>
      <c r="B52" s="73">
        <f>ActiviteSemaine!B5</f>
        <v>3</v>
      </c>
      <c r="C52" s="29" t="str">
        <f>ActiviteSemaine!C5</f>
        <v>Brik</v>
      </c>
      <c r="D52" s="69" t="str">
        <f>ActiviteSemaine!D5</f>
        <v>Inspection</v>
      </c>
      <c r="E52" s="69" t="str">
        <f>ActiviteSemaine!E5</f>
        <v>Courroie Brik</v>
      </c>
      <c r="F52" s="76" t="str">
        <f>ActiviteSemaine!F5</f>
        <v>3H1b</v>
      </c>
      <c r="G52" s="74">
        <f>ActiviteSemaine!H5</f>
        <v>2</v>
      </c>
      <c r="H52" s="29"/>
      <c r="I52" s="29">
        <v>0</v>
      </c>
      <c r="J52" s="30">
        <v>0</v>
      </c>
      <c r="K52" s="88">
        <f t="shared" si="1"/>
        <v>1</v>
      </c>
      <c r="L52" s="30">
        <v>0</v>
      </c>
      <c r="M52" s="90"/>
      <c r="N52" s="62"/>
      <c r="R52" s="69">
        <f>SUM(Tableau_planning6[[#This Row],[Mardi]:[Vendredi]])</f>
        <v>1</v>
      </c>
    </row>
    <row r="53" spans="1:18" x14ac:dyDescent="0.25">
      <c r="A53" s="72" t="str">
        <f>ActiviteSemaine!A3</f>
        <v>Routine AM</v>
      </c>
      <c r="B53" s="73">
        <f>ActiviteSemaine!B3</f>
        <v>1</v>
      </c>
      <c r="C53" s="29" t="str">
        <f>ActiviteSemaine!C3</f>
        <v>Brik</v>
      </c>
      <c r="D53" s="69" t="str">
        <f>ActiviteSemaine!D3</f>
        <v>Nettoyage</v>
      </c>
      <c r="E53" s="69" t="str">
        <f>ActiviteSemaine!E3</f>
        <v>Intérieur local</v>
      </c>
      <c r="F53" s="76" t="str">
        <f>ActiviteSemaine!F3</f>
        <v>3H11</v>
      </c>
      <c r="G53" s="74">
        <f>ActiviteSemaine!H3</f>
        <v>10</v>
      </c>
      <c r="H53" s="29"/>
      <c r="I53" s="29">
        <v>1</v>
      </c>
      <c r="J53" s="30">
        <v>0</v>
      </c>
      <c r="K53" s="88">
        <f t="shared" si="1"/>
        <v>0</v>
      </c>
      <c r="L53" s="30">
        <v>0</v>
      </c>
      <c r="M53" s="90"/>
      <c r="N53" s="62"/>
      <c r="R53" s="69">
        <f>SUM(Tableau_planning6[[#This Row],[Mardi]:[Vendredi]])</f>
        <v>1</v>
      </c>
    </row>
    <row r="54" spans="1:18" x14ac:dyDescent="0.25">
      <c r="A54" s="72" t="str">
        <f>ActiviteSemaine!A4</f>
        <v>Tâche Arrêt AM</v>
      </c>
      <c r="B54" s="73">
        <f>ActiviteSemaine!B4</f>
        <v>1</v>
      </c>
      <c r="C54" s="29" t="str">
        <f>ActiviteSemaine!C4</f>
        <v>Brik</v>
      </c>
      <c r="D54" s="69" t="str">
        <f>ActiviteSemaine!D4</f>
        <v>Nettoyage</v>
      </c>
      <c r="E54" s="69" t="str">
        <f>ActiviteSemaine!E4</f>
        <v>Centrale hydraulique brik</v>
      </c>
      <c r="F54" s="76" t="str">
        <f>ActiviteSemaine!F4</f>
        <v>3M13</v>
      </c>
      <c r="G54" s="74">
        <f>ActiviteSemaine!H4</f>
        <v>30</v>
      </c>
      <c r="H54" s="29"/>
      <c r="I54" s="29">
        <v>1</v>
      </c>
      <c r="J54" s="30">
        <v>0</v>
      </c>
      <c r="K54" s="88">
        <f t="shared" si="1"/>
        <v>1</v>
      </c>
      <c r="L54" s="30">
        <v>0</v>
      </c>
      <c r="M54" s="90"/>
      <c r="N54" s="62"/>
      <c r="R54" s="69">
        <f>SUM(Tableau_planning6[[#This Row],[Mardi]:[Vendredi]])</f>
        <v>2</v>
      </c>
    </row>
    <row r="55" spans="1:18" x14ac:dyDescent="0.25">
      <c r="A55" s="72">
        <f>ActiviteSemaine!A53</f>
        <v>0</v>
      </c>
      <c r="B55" s="73">
        <f>ActiviteSemaine!B53</f>
        <v>0</v>
      </c>
      <c r="C55" s="29">
        <f>ActiviteSemaine!C53</f>
        <v>0</v>
      </c>
      <c r="D55" s="69">
        <f>ActiviteSemaine!D53</f>
        <v>0</v>
      </c>
      <c r="E55" s="69">
        <f>ActiviteSemaine!E53</f>
        <v>0</v>
      </c>
      <c r="F55" s="76">
        <f>ActiviteSemaine!F53</f>
        <v>0</v>
      </c>
      <c r="G55" s="74">
        <f>ActiviteSemaine!H53</f>
        <v>0</v>
      </c>
      <c r="H55" s="29"/>
      <c r="I55" s="29">
        <v>0</v>
      </c>
      <c r="J55" s="30">
        <v>1</v>
      </c>
      <c r="K55" s="88">
        <f t="shared" si="1"/>
        <v>0</v>
      </c>
      <c r="L55" s="30">
        <v>1</v>
      </c>
      <c r="M55" s="90"/>
      <c r="N55" s="62"/>
      <c r="R55" s="69">
        <f>SUM(Tableau_planning6[[#This Row],[Mardi]:[Vendredi]])</f>
        <v>2</v>
      </c>
    </row>
    <row r="56" spans="1:18" x14ac:dyDescent="0.25">
      <c r="A56" s="72">
        <f>ActiviteSemaine!A54</f>
        <v>0</v>
      </c>
      <c r="B56" s="73">
        <f>ActiviteSemaine!B54</f>
        <v>0</v>
      </c>
      <c r="C56" s="29">
        <f>ActiviteSemaine!C54</f>
        <v>0</v>
      </c>
      <c r="D56" s="69">
        <f>ActiviteSemaine!D54</f>
        <v>0</v>
      </c>
      <c r="E56" s="69">
        <f>ActiviteSemaine!E54</f>
        <v>0</v>
      </c>
      <c r="F56" s="76">
        <f>ActiviteSemaine!F54</f>
        <v>0</v>
      </c>
      <c r="G56" s="74">
        <f>ActiviteSemaine!H54</f>
        <v>0</v>
      </c>
      <c r="H56" s="29"/>
      <c r="I56" s="29">
        <v>0</v>
      </c>
      <c r="J56" s="30">
        <v>1</v>
      </c>
      <c r="K56" s="88">
        <f t="shared" si="1"/>
        <v>0</v>
      </c>
      <c r="L56" s="30">
        <v>0</v>
      </c>
      <c r="M56" s="90"/>
      <c r="N56" s="62"/>
      <c r="R56" s="69">
        <f>SUM(Tableau_planning6[[#This Row],[Mardi]:[Vendredi]])</f>
        <v>1</v>
      </c>
    </row>
    <row r="57" spans="1:18" x14ac:dyDescent="0.25">
      <c r="A57" s="72">
        <f>ActiviteSemaine!A55</f>
        <v>0</v>
      </c>
      <c r="B57" s="73">
        <f>ActiviteSemaine!B55</f>
        <v>0</v>
      </c>
      <c r="C57" s="29">
        <f>ActiviteSemaine!C55</f>
        <v>0</v>
      </c>
      <c r="D57" s="69">
        <f>ActiviteSemaine!D55</f>
        <v>0</v>
      </c>
      <c r="E57" s="69">
        <f>ActiviteSemaine!E55</f>
        <v>0</v>
      </c>
      <c r="F57" s="76">
        <f>ActiviteSemaine!F55</f>
        <v>0</v>
      </c>
      <c r="G57" s="74">
        <f>ActiviteSemaine!H55</f>
        <v>0</v>
      </c>
      <c r="H57" s="29"/>
      <c r="I57" s="29">
        <v>0</v>
      </c>
      <c r="J57" s="30">
        <v>0</v>
      </c>
      <c r="K57" s="88">
        <f t="shared" si="1"/>
        <v>0</v>
      </c>
      <c r="L57" s="30">
        <v>0</v>
      </c>
      <c r="M57" s="90"/>
      <c r="N57" s="62"/>
      <c r="R57" s="69">
        <f>SUM(Tableau_planning6[[#This Row],[Mardi]:[Vendredi]])</f>
        <v>0</v>
      </c>
    </row>
    <row r="58" spans="1:18" x14ac:dyDescent="0.25">
      <c r="A58" s="72">
        <f>ActiviteSemaine!A56</f>
        <v>0</v>
      </c>
      <c r="B58" s="73">
        <f>ActiviteSemaine!B56</f>
        <v>0</v>
      </c>
      <c r="C58" s="29">
        <f>ActiviteSemaine!C56</f>
        <v>0</v>
      </c>
      <c r="D58" s="69">
        <f>ActiviteSemaine!D56</f>
        <v>0</v>
      </c>
      <c r="E58" s="69">
        <f>ActiviteSemaine!E56</f>
        <v>0</v>
      </c>
      <c r="F58" s="76">
        <f>ActiviteSemaine!F56</f>
        <v>0</v>
      </c>
      <c r="G58" s="74">
        <f>ActiviteSemaine!H56</f>
        <v>0</v>
      </c>
      <c r="H58" s="29"/>
      <c r="I58" s="29">
        <v>0</v>
      </c>
      <c r="J58" s="30">
        <v>0</v>
      </c>
      <c r="K58" s="88">
        <f t="shared" si="1"/>
        <v>0</v>
      </c>
      <c r="L58" s="30">
        <v>0</v>
      </c>
      <c r="M58" s="90"/>
      <c r="N58" s="62"/>
      <c r="R58" s="69">
        <f>SUM(Tableau_planning6[[#This Row],[Mardi]:[Vendredi]])</f>
        <v>0</v>
      </c>
    </row>
    <row r="59" spans="1:18" x14ac:dyDescent="0.25">
      <c r="A59" s="72">
        <f>ActiviteSemaine!A57</f>
        <v>0</v>
      </c>
      <c r="B59" s="73">
        <f>ActiviteSemaine!B57</f>
        <v>0</v>
      </c>
      <c r="C59" s="29">
        <f>ActiviteSemaine!C57</f>
        <v>0</v>
      </c>
      <c r="D59" s="69">
        <f>ActiviteSemaine!D57</f>
        <v>0</v>
      </c>
      <c r="E59" s="69">
        <f>ActiviteSemaine!E57</f>
        <v>0</v>
      </c>
      <c r="F59" s="76">
        <f>ActiviteSemaine!F57</f>
        <v>0</v>
      </c>
      <c r="G59" s="74">
        <f>ActiviteSemaine!H57</f>
        <v>0</v>
      </c>
      <c r="H59" s="29"/>
      <c r="I59" s="29">
        <v>0</v>
      </c>
      <c r="J59" s="30">
        <v>0</v>
      </c>
      <c r="K59" s="88">
        <f t="shared" si="1"/>
        <v>0</v>
      </c>
      <c r="L59" s="30">
        <v>0</v>
      </c>
      <c r="M59" s="90"/>
      <c r="N59" s="62"/>
      <c r="R59" s="69">
        <f>SUM(Tableau_planning6[[#This Row],[Mardi]:[Vendredi]])</f>
        <v>0</v>
      </c>
    </row>
    <row r="60" spans="1:18" x14ac:dyDescent="0.25">
      <c r="A60" s="72">
        <f>ActiviteSemaine!A58</f>
        <v>0</v>
      </c>
      <c r="B60" s="73">
        <f>ActiviteSemaine!B58</f>
        <v>0</v>
      </c>
      <c r="C60" s="29">
        <f>ActiviteSemaine!C58</f>
        <v>0</v>
      </c>
      <c r="D60" s="69">
        <f>ActiviteSemaine!D58</f>
        <v>0</v>
      </c>
      <c r="E60" s="69">
        <f>ActiviteSemaine!E58</f>
        <v>0</v>
      </c>
      <c r="F60" s="76">
        <f>ActiviteSemaine!F58</f>
        <v>0</v>
      </c>
      <c r="G60" s="74">
        <f>ActiviteSemaine!H58</f>
        <v>0</v>
      </c>
      <c r="H60" s="29"/>
      <c r="I60" s="29">
        <v>1</v>
      </c>
      <c r="J60" s="30">
        <v>0</v>
      </c>
      <c r="K60" s="88">
        <f t="shared" si="1"/>
        <v>0</v>
      </c>
      <c r="L60" s="30">
        <v>1</v>
      </c>
      <c r="M60" s="90"/>
      <c r="N60" s="62"/>
      <c r="R60" s="69">
        <f>SUM(Tableau_planning6[[#This Row],[Mardi]:[Vendredi]])</f>
        <v>2</v>
      </c>
    </row>
    <row r="61" spans="1:18" x14ac:dyDescent="0.25">
      <c r="A61" s="79"/>
      <c r="B61" s="35"/>
      <c r="C61" s="80"/>
      <c r="D61" s="80"/>
      <c r="E61" s="80"/>
      <c r="F61" s="81"/>
      <c r="G61" s="82"/>
      <c r="H61" s="35"/>
      <c r="I61" s="35"/>
      <c r="J61" s="35"/>
      <c r="K61" s="89"/>
      <c r="L61" s="29"/>
      <c r="M61" s="91"/>
      <c r="N61" s="55"/>
      <c r="R61" s="69"/>
    </row>
    <row r="62" spans="1:18" x14ac:dyDescent="0.25">
      <c r="A62">
        <f>ActiviteSemaine!A59</f>
        <v>0</v>
      </c>
      <c r="B62" s="19">
        <f>ActiviteSemaine!B59</f>
        <v>0</v>
      </c>
      <c r="C62" s="19">
        <f>ActiviteSemaine!C59</f>
        <v>0</v>
      </c>
      <c r="D62">
        <f>ActiviteSemaine!D59</f>
        <v>0</v>
      </c>
      <c r="E62">
        <f>ActiviteSemaine!E59</f>
        <v>0</v>
      </c>
      <c r="F62" s="83">
        <f>ActiviteSemaine!F59</f>
        <v>0</v>
      </c>
      <c r="G62" s="84">
        <f>ActiviteSemaine!H59</f>
        <v>0</v>
      </c>
      <c r="J62" s="1"/>
      <c r="K62" s="85">
        <f t="shared" ref="K62:K100" si="2">IF(A62="Tâche Arrêt AM",1,0)</f>
        <v>0</v>
      </c>
      <c r="L62" s="1">
        <f t="shared" ref="L62:L86" si="3">-+ 0</f>
        <v>0</v>
      </c>
      <c r="M62" s="1"/>
      <c r="N62" s="65"/>
      <c r="R62" s="69"/>
    </row>
    <row r="63" spans="1:18" x14ac:dyDescent="0.25">
      <c r="A63">
        <f>ActiviteSemaine!A60</f>
        <v>0</v>
      </c>
      <c r="B63" s="19">
        <f>ActiviteSemaine!B60</f>
        <v>0</v>
      </c>
      <c r="C63" s="19">
        <f>ActiviteSemaine!C60</f>
        <v>0</v>
      </c>
      <c r="D63">
        <f>ActiviteSemaine!D60</f>
        <v>0</v>
      </c>
      <c r="E63">
        <f>ActiviteSemaine!E60</f>
        <v>0</v>
      </c>
      <c r="F63" s="83">
        <f>ActiviteSemaine!F60</f>
        <v>0</v>
      </c>
      <c r="G63" s="84">
        <f>ActiviteSemaine!H60</f>
        <v>0</v>
      </c>
      <c r="J63" s="1"/>
      <c r="K63" s="85">
        <f t="shared" si="2"/>
        <v>0</v>
      </c>
      <c r="L63" s="1">
        <f t="shared" si="3"/>
        <v>0</v>
      </c>
      <c r="M63" s="1"/>
      <c r="N63" s="65"/>
      <c r="R63" s="69"/>
    </row>
    <row r="64" spans="1:18" x14ac:dyDescent="0.25">
      <c r="A64">
        <f>ActiviteSemaine!A61</f>
        <v>0</v>
      </c>
      <c r="B64" s="19">
        <f>ActiviteSemaine!B61</f>
        <v>0</v>
      </c>
      <c r="C64" s="19">
        <f>ActiviteSemaine!C61</f>
        <v>0</v>
      </c>
      <c r="D64">
        <f>ActiviteSemaine!D61</f>
        <v>0</v>
      </c>
      <c r="E64">
        <f>ActiviteSemaine!E61</f>
        <v>0</v>
      </c>
      <c r="F64" s="83">
        <f>ActiviteSemaine!F61</f>
        <v>0</v>
      </c>
      <c r="G64" s="84">
        <f>ActiviteSemaine!H61</f>
        <v>0</v>
      </c>
      <c r="K64" s="85">
        <f t="shared" si="2"/>
        <v>0</v>
      </c>
      <c r="L64" s="19">
        <f t="shared" si="3"/>
        <v>0</v>
      </c>
      <c r="M64" s="1"/>
      <c r="N64" s="86"/>
      <c r="R64" s="69"/>
    </row>
    <row r="65" spans="1:18" x14ac:dyDescent="0.25">
      <c r="A65">
        <f>ActiviteSemaine!A62</f>
        <v>0</v>
      </c>
      <c r="B65" s="19">
        <f>ActiviteSemaine!B62</f>
        <v>0</v>
      </c>
      <c r="C65" s="19">
        <f>ActiviteSemaine!C62</f>
        <v>0</v>
      </c>
      <c r="D65">
        <f>ActiviteSemaine!D62</f>
        <v>0</v>
      </c>
      <c r="E65">
        <f>ActiviteSemaine!E62</f>
        <v>0</v>
      </c>
      <c r="F65" s="83">
        <f>ActiviteSemaine!F62</f>
        <v>0</v>
      </c>
      <c r="G65" s="84">
        <f>ActiviteSemaine!H62</f>
        <v>0</v>
      </c>
      <c r="K65" s="85">
        <f t="shared" si="2"/>
        <v>0</v>
      </c>
      <c r="L65" s="19">
        <f t="shared" si="3"/>
        <v>0</v>
      </c>
      <c r="M65" s="1"/>
      <c r="R65" s="93">
        <f>SUM(R4:R61)</f>
        <v>94</v>
      </c>
    </row>
    <row r="66" spans="1:18" x14ac:dyDescent="0.25">
      <c r="A66">
        <f>ActiviteSemaine!A63</f>
        <v>0</v>
      </c>
      <c r="B66" s="19">
        <f>ActiviteSemaine!B63</f>
        <v>0</v>
      </c>
      <c r="C66" s="19">
        <f>ActiviteSemaine!C63</f>
        <v>0</v>
      </c>
      <c r="D66">
        <f>ActiviteSemaine!D63</f>
        <v>0</v>
      </c>
      <c r="E66">
        <f>ActiviteSemaine!E63</f>
        <v>0</v>
      </c>
      <c r="F66" s="83">
        <f>ActiviteSemaine!F63</f>
        <v>0</v>
      </c>
      <c r="G66" s="84">
        <f>ActiviteSemaine!H63</f>
        <v>0</v>
      </c>
      <c r="K66" s="85">
        <f t="shared" si="2"/>
        <v>0</v>
      </c>
      <c r="L66" s="19">
        <f t="shared" si="3"/>
        <v>0</v>
      </c>
      <c r="M66" s="1"/>
    </row>
    <row r="67" spans="1:18" x14ac:dyDescent="0.25">
      <c r="A67">
        <f>ActiviteSemaine!A64</f>
        <v>0</v>
      </c>
      <c r="B67" s="19">
        <f>ActiviteSemaine!B64</f>
        <v>0</v>
      </c>
      <c r="C67" s="19">
        <f>ActiviteSemaine!C64</f>
        <v>0</v>
      </c>
      <c r="D67">
        <f>ActiviteSemaine!D64</f>
        <v>0</v>
      </c>
      <c r="E67">
        <f>ActiviteSemaine!E64</f>
        <v>0</v>
      </c>
      <c r="F67" s="83">
        <f>ActiviteSemaine!F64</f>
        <v>0</v>
      </c>
      <c r="G67" s="84">
        <f>ActiviteSemaine!H64</f>
        <v>0</v>
      </c>
      <c r="K67" s="85">
        <f t="shared" si="2"/>
        <v>0</v>
      </c>
      <c r="L67" s="19">
        <f t="shared" si="3"/>
        <v>0</v>
      </c>
      <c r="M67" s="1"/>
    </row>
    <row r="68" spans="1:18" x14ac:dyDescent="0.25">
      <c r="A68">
        <f>ActiviteSemaine!A65</f>
        <v>0</v>
      </c>
      <c r="B68" s="19">
        <f>ActiviteSemaine!B65</f>
        <v>0</v>
      </c>
      <c r="C68" s="19">
        <f>ActiviteSemaine!C65</f>
        <v>0</v>
      </c>
      <c r="D68">
        <f>ActiviteSemaine!D65</f>
        <v>0</v>
      </c>
      <c r="E68">
        <f>ActiviteSemaine!E65</f>
        <v>0</v>
      </c>
      <c r="F68" s="83">
        <f>ActiviteSemaine!F65</f>
        <v>0</v>
      </c>
      <c r="G68" s="84">
        <f>ActiviteSemaine!H65</f>
        <v>0</v>
      </c>
      <c r="K68" s="85">
        <f t="shared" si="2"/>
        <v>0</v>
      </c>
      <c r="L68" s="19">
        <f t="shared" si="3"/>
        <v>0</v>
      </c>
      <c r="M68" s="1"/>
    </row>
    <row r="69" spans="1:18" x14ac:dyDescent="0.25">
      <c r="A69">
        <f>ActiviteSemaine!A66</f>
        <v>0</v>
      </c>
      <c r="B69" s="19">
        <f>ActiviteSemaine!B66</f>
        <v>0</v>
      </c>
      <c r="C69" s="19">
        <f>ActiviteSemaine!C66</f>
        <v>0</v>
      </c>
      <c r="D69">
        <f>ActiviteSemaine!D66</f>
        <v>0</v>
      </c>
      <c r="E69">
        <f>ActiviteSemaine!E66</f>
        <v>0</v>
      </c>
      <c r="F69" s="83">
        <f>ActiviteSemaine!F66</f>
        <v>0</v>
      </c>
      <c r="G69" s="84">
        <f>ActiviteSemaine!H66</f>
        <v>0</v>
      </c>
      <c r="K69" s="85">
        <f t="shared" si="2"/>
        <v>0</v>
      </c>
      <c r="L69" s="19">
        <f t="shared" si="3"/>
        <v>0</v>
      </c>
      <c r="M69" s="1"/>
    </row>
    <row r="70" spans="1:18" x14ac:dyDescent="0.25">
      <c r="A70">
        <f>ActiviteSemaine!A67</f>
        <v>0</v>
      </c>
      <c r="B70" s="19">
        <f>ActiviteSemaine!B67</f>
        <v>0</v>
      </c>
      <c r="C70" s="19">
        <f>ActiviteSemaine!C67</f>
        <v>0</v>
      </c>
      <c r="D70">
        <f>ActiviteSemaine!D67</f>
        <v>0</v>
      </c>
      <c r="E70">
        <f>ActiviteSemaine!E67</f>
        <v>0</v>
      </c>
      <c r="F70" s="83">
        <f>ActiviteSemaine!F67</f>
        <v>0</v>
      </c>
      <c r="G70" s="84">
        <f>ActiviteSemaine!H67</f>
        <v>0</v>
      </c>
      <c r="K70" s="85">
        <f t="shared" si="2"/>
        <v>0</v>
      </c>
      <c r="L70" s="19">
        <f t="shared" si="3"/>
        <v>0</v>
      </c>
      <c r="M70" s="1"/>
    </row>
    <row r="71" spans="1:18" x14ac:dyDescent="0.25">
      <c r="A71">
        <f>ActiviteSemaine!A68</f>
        <v>0</v>
      </c>
      <c r="B71" s="19">
        <f>ActiviteSemaine!B68</f>
        <v>0</v>
      </c>
      <c r="C71" s="19">
        <f>ActiviteSemaine!C68</f>
        <v>0</v>
      </c>
      <c r="D71">
        <f>ActiviteSemaine!D68</f>
        <v>0</v>
      </c>
      <c r="E71">
        <f>ActiviteSemaine!E68</f>
        <v>0</v>
      </c>
      <c r="F71" s="83">
        <f>ActiviteSemaine!F68</f>
        <v>0</v>
      </c>
      <c r="G71" s="84">
        <f>ActiviteSemaine!H68</f>
        <v>0</v>
      </c>
      <c r="K71" s="85">
        <f t="shared" si="2"/>
        <v>0</v>
      </c>
      <c r="L71" s="19">
        <f t="shared" si="3"/>
        <v>0</v>
      </c>
      <c r="M71" s="1"/>
    </row>
    <row r="72" spans="1:18" x14ac:dyDescent="0.25">
      <c r="A72">
        <f>ActiviteSemaine!A69</f>
        <v>0</v>
      </c>
      <c r="B72" s="19">
        <f>ActiviteSemaine!B69</f>
        <v>0</v>
      </c>
      <c r="C72" s="19">
        <f>ActiviteSemaine!C69</f>
        <v>0</v>
      </c>
      <c r="D72">
        <f>ActiviteSemaine!D69</f>
        <v>0</v>
      </c>
      <c r="E72">
        <f>ActiviteSemaine!E69</f>
        <v>0</v>
      </c>
      <c r="F72" s="83">
        <f>ActiviteSemaine!F69</f>
        <v>0</v>
      </c>
      <c r="G72" s="84">
        <f>ActiviteSemaine!H69</f>
        <v>0</v>
      </c>
      <c r="K72" s="85">
        <f t="shared" si="2"/>
        <v>0</v>
      </c>
      <c r="L72" s="19">
        <f t="shared" si="3"/>
        <v>0</v>
      </c>
      <c r="M72" s="1"/>
    </row>
    <row r="73" spans="1:18" x14ac:dyDescent="0.25">
      <c r="A73">
        <f>ActiviteSemaine!A70</f>
        <v>0</v>
      </c>
      <c r="B73" s="19">
        <f>ActiviteSemaine!B70</f>
        <v>0</v>
      </c>
      <c r="C73" s="19">
        <f>ActiviteSemaine!C70</f>
        <v>0</v>
      </c>
      <c r="D73">
        <f>ActiviteSemaine!D70</f>
        <v>0</v>
      </c>
      <c r="E73">
        <f>ActiviteSemaine!E70</f>
        <v>0</v>
      </c>
      <c r="F73" s="83">
        <f>ActiviteSemaine!F70</f>
        <v>0</v>
      </c>
      <c r="G73" s="84">
        <f>ActiviteSemaine!H70</f>
        <v>0</v>
      </c>
      <c r="K73" s="85">
        <f t="shared" si="2"/>
        <v>0</v>
      </c>
      <c r="L73" s="19">
        <f t="shared" si="3"/>
        <v>0</v>
      </c>
      <c r="M73" s="1"/>
    </row>
    <row r="74" spans="1:18" x14ac:dyDescent="0.25">
      <c r="A74">
        <f>ActiviteSemaine!A71</f>
        <v>0</v>
      </c>
      <c r="B74" s="19">
        <f>ActiviteSemaine!B71</f>
        <v>0</v>
      </c>
      <c r="C74" s="19">
        <f>ActiviteSemaine!C71</f>
        <v>0</v>
      </c>
      <c r="D74">
        <f>ActiviteSemaine!D71</f>
        <v>0</v>
      </c>
      <c r="E74">
        <f>ActiviteSemaine!E71</f>
        <v>0</v>
      </c>
      <c r="F74" s="83">
        <f>ActiviteSemaine!F71</f>
        <v>0</v>
      </c>
      <c r="G74" s="84">
        <f>ActiviteSemaine!H71</f>
        <v>0</v>
      </c>
      <c r="K74" s="85">
        <f t="shared" si="2"/>
        <v>0</v>
      </c>
      <c r="L74" s="19">
        <f t="shared" si="3"/>
        <v>0</v>
      </c>
      <c r="M74" s="1"/>
    </row>
    <row r="75" spans="1:18" x14ac:dyDescent="0.25">
      <c r="A75">
        <f>ActiviteSemaine!A72</f>
        <v>0</v>
      </c>
      <c r="B75" s="19">
        <f>ActiviteSemaine!B72</f>
        <v>0</v>
      </c>
      <c r="C75" s="19">
        <f>ActiviteSemaine!C72</f>
        <v>0</v>
      </c>
      <c r="D75">
        <f>ActiviteSemaine!D72</f>
        <v>0</v>
      </c>
      <c r="E75">
        <f>ActiviteSemaine!E72</f>
        <v>0</v>
      </c>
      <c r="F75" s="83">
        <f>ActiviteSemaine!F72</f>
        <v>0</v>
      </c>
      <c r="G75" s="84">
        <f>ActiviteSemaine!H72</f>
        <v>0</v>
      </c>
      <c r="K75" s="85">
        <f t="shared" si="2"/>
        <v>0</v>
      </c>
      <c r="L75" s="19">
        <f t="shared" si="3"/>
        <v>0</v>
      </c>
      <c r="M75" s="1"/>
    </row>
    <row r="76" spans="1:18" x14ac:dyDescent="0.25">
      <c r="A76">
        <f>ActiviteSemaine!A73</f>
        <v>0</v>
      </c>
      <c r="B76" s="19">
        <f>ActiviteSemaine!B73</f>
        <v>0</v>
      </c>
      <c r="C76" s="19">
        <f>ActiviteSemaine!C73</f>
        <v>0</v>
      </c>
      <c r="D76">
        <f>ActiviteSemaine!D73</f>
        <v>0</v>
      </c>
      <c r="E76">
        <f>ActiviteSemaine!E73</f>
        <v>0</v>
      </c>
      <c r="F76" s="83">
        <f>ActiviteSemaine!F73</f>
        <v>0</v>
      </c>
      <c r="G76" s="84">
        <f>ActiviteSemaine!H73</f>
        <v>0</v>
      </c>
      <c r="K76" s="85">
        <f t="shared" si="2"/>
        <v>0</v>
      </c>
      <c r="L76" s="19">
        <f t="shared" si="3"/>
        <v>0</v>
      </c>
      <c r="M76" s="1"/>
    </row>
    <row r="77" spans="1:18" x14ac:dyDescent="0.25">
      <c r="A77">
        <f>ActiviteSemaine!A74</f>
        <v>0</v>
      </c>
      <c r="B77" s="19">
        <f>ActiviteSemaine!B74</f>
        <v>0</v>
      </c>
      <c r="C77" s="19">
        <f>ActiviteSemaine!C74</f>
        <v>0</v>
      </c>
      <c r="D77">
        <f>ActiviteSemaine!D74</f>
        <v>0</v>
      </c>
      <c r="E77">
        <f>ActiviteSemaine!E74</f>
        <v>0</v>
      </c>
      <c r="F77" s="83">
        <f>ActiviteSemaine!F74</f>
        <v>0</v>
      </c>
      <c r="G77" s="84">
        <f>ActiviteSemaine!H74</f>
        <v>0</v>
      </c>
      <c r="K77" s="85">
        <f t="shared" si="2"/>
        <v>0</v>
      </c>
      <c r="L77" s="19">
        <f t="shared" si="3"/>
        <v>0</v>
      </c>
      <c r="M77" s="1"/>
    </row>
    <row r="78" spans="1:18" x14ac:dyDescent="0.25">
      <c r="A78">
        <f>ActiviteSemaine!A75</f>
        <v>0</v>
      </c>
      <c r="B78" s="19">
        <f>ActiviteSemaine!B75</f>
        <v>0</v>
      </c>
      <c r="C78" s="19">
        <f>ActiviteSemaine!C75</f>
        <v>0</v>
      </c>
      <c r="D78">
        <f>ActiviteSemaine!D75</f>
        <v>0</v>
      </c>
      <c r="E78">
        <f>ActiviteSemaine!E75</f>
        <v>0</v>
      </c>
      <c r="F78" s="83">
        <f>ActiviteSemaine!F75</f>
        <v>0</v>
      </c>
      <c r="G78" s="84">
        <f>ActiviteSemaine!H75</f>
        <v>0</v>
      </c>
      <c r="K78" s="85">
        <f t="shared" si="2"/>
        <v>0</v>
      </c>
      <c r="L78" s="19">
        <f t="shared" si="3"/>
        <v>0</v>
      </c>
      <c r="M78" s="1"/>
    </row>
    <row r="79" spans="1:18" x14ac:dyDescent="0.25">
      <c r="A79">
        <f>ActiviteSemaine!A76</f>
        <v>0</v>
      </c>
      <c r="B79" s="19">
        <f>ActiviteSemaine!B76</f>
        <v>0</v>
      </c>
      <c r="C79" s="19">
        <f>ActiviteSemaine!C76</f>
        <v>0</v>
      </c>
      <c r="D79">
        <f>ActiviteSemaine!D76</f>
        <v>0</v>
      </c>
      <c r="E79">
        <f>ActiviteSemaine!E76</f>
        <v>0</v>
      </c>
      <c r="F79" s="83">
        <f>ActiviteSemaine!F76</f>
        <v>0</v>
      </c>
      <c r="G79" s="84">
        <f>ActiviteSemaine!H76</f>
        <v>0</v>
      </c>
      <c r="K79" s="85">
        <f t="shared" si="2"/>
        <v>0</v>
      </c>
      <c r="L79" s="19">
        <f t="shared" si="3"/>
        <v>0</v>
      </c>
      <c r="M79" s="1"/>
    </row>
    <row r="80" spans="1:18" x14ac:dyDescent="0.25">
      <c r="A80">
        <f>ActiviteSemaine!A77</f>
        <v>0</v>
      </c>
      <c r="B80" s="19">
        <f>ActiviteSemaine!B77</f>
        <v>0</v>
      </c>
      <c r="C80" s="19">
        <f>ActiviteSemaine!C77</f>
        <v>0</v>
      </c>
      <c r="D80">
        <f>ActiviteSemaine!D77</f>
        <v>0</v>
      </c>
      <c r="E80">
        <f>ActiviteSemaine!E77</f>
        <v>0</v>
      </c>
      <c r="F80" s="83">
        <f>ActiviteSemaine!F77</f>
        <v>0</v>
      </c>
      <c r="G80" s="84">
        <f>ActiviteSemaine!H77</f>
        <v>0</v>
      </c>
      <c r="K80" s="85">
        <f t="shared" si="2"/>
        <v>0</v>
      </c>
      <c r="L80" s="19">
        <f t="shared" si="3"/>
        <v>0</v>
      </c>
      <c r="M80" s="1"/>
    </row>
    <row r="81" spans="1:14" x14ac:dyDescent="0.25">
      <c r="A81">
        <f>ActiviteSemaine!A78</f>
        <v>0</v>
      </c>
      <c r="B81" s="19">
        <f>ActiviteSemaine!B78</f>
        <v>0</v>
      </c>
      <c r="C81" s="19">
        <f>ActiviteSemaine!C78</f>
        <v>0</v>
      </c>
      <c r="D81">
        <f>ActiviteSemaine!D78</f>
        <v>0</v>
      </c>
      <c r="E81">
        <f>ActiviteSemaine!E78</f>
        <v>0</v>
      </c>
      <c r="F81" s="83">
        <f>ActiviteSemaine!F78</f>
        <v>0</v>
      </c>
      <c r="G81" s="84">
        <f>ActiviteSemaine!H78</f>
        <v>0</v>
      </c>
      <c r="K81" s="85">
        <f t="shared" si="2"/>
        <v>0</v>
      </c>
      <c r="L81" s="19">
        <f t="shared" si="3"/>
        <v>0</v>
      </c>
      <c r="M81" s="1"/>
    </row>
    <row r="82" spans="1:14" x14ac:dyDescent="0.25">
      <c r="A82">
        <f>ActiviteSemaine!A79</f>
        <v>0</v>
      </c>
      <c r="B82" s="19">
        <f>ActiviteSemaine!B79</f>
        <v>0</v>
      </c>
      <c r="C82" s="19">
        <f>ActiviteSemaine!C79</f>
        <v>0</v>
      </c>
      <c r="D82">
        <f>ActiviteSemaine!D79</f>
        <v>0</v>
      </c>
      <c r="E82">
        <f>ActiviteSemaine!E79</f>
        <v>0</v>
      </c>
      <c r="F82" s="83">
        <f>ActiviteSemaine!F79</f>
        <v>0</v>
      </c>
      <c r="G82" s="84">
        <f>ActiviteSemaine!H79</f>
        <v>0</v>
      </c>
      <c r="K82" s="85">
        <f t="shared" si="2"/>
        <v>0</v>
      </c>
      <c r="L82" s="19">
        <f t="shared" si="3"/>
        <v>0</v>
      </c>
      <c r="M82" s="1"/>
    </row>
    <row r="83" spans="1:14" x14ac:dyDescent="0.25">
      <c r="A83">
        <f>ActiviteSemaine!A80</f>
        <v>0</v>
      </c>
      <c r="B83" s="19">
        <f>ActiviteSemaine!B80</f>
        <v>0</v>
      </c>
      <c r="C83" s="19">
        <f>ActiviteSemaine!C80</f>
        <v>0</v>
      </c>
      <c r="D83">
        <f>ActiviteSemaine!D80</f>
        <v>0</v>
      </c>
      <c r="E83">
        <f>ActiviteSemaine!E80</f>
        <v>0</v>
      </c>
      <c r="F83" s="83">
        <f>ActiviteSemaine!F80</f>
        <v>0</v>
      </c>
      <c r="G83" s="84">
        <f>ActiviteSemaine!H80</f>
        <v>0</v>
      </c>
      <c r="K83" s="85">
        <f t="shared" si="2"/>
        <v>0</v>
      </c>
      <c r="L83" s="19">
        <f t="shared" si="3"/>
        <v>0</v>
      </c>
      <c r="M83" s="1"/>
    </row>
    <row r="84" spans="1:14" x14ac:dyDescent="0.25">
      <c r="A84">
        <f>ActiviteSemaine!A81</f>
        <v>0</v>
      </c>
      <c r="B84" s="19">
        <f>ActiviteSemaine!B81</f>
        <v>0</v>
      </c>
      <c r="C84" s="19">
        <f>ActiviteSemaine!C81</f>
        <v>0</v>
      </c>
      <c r="D84">
        <f>ActiviteSemaine!D81</f>
        <v>0</v>
      </c>
      <c r="E84">
        <f>ActiviteSemaine!E81</f>
        <v>0</v>
      </c>
      <c r="F84" s="83">
        <f>ActiviteSemaine!F81</f>
        <v>0</v>
      </c>
      <c r="G84" s="84">
        <f>ActiviteSemaine!H81</f>
        <v>0</v>
      </c>
      <c r="K84" s="85">
        <f t="shared" si="2"/>
        <v>0</v>
      </c>
      <c r="L84" s="19">
        <f t="shared" si="3"/>
        <v>0</v>
      </c>
      <c r="M84" s="1"/>
    </row>
    <row r="85" spans="1:14" x14ac:dyDescent="0.25">
      <c r="A85">
        <f>ActiviteSemaine!A82</f>
        <v>0</v>
      </c>
      <c r="B85" s="19">
        <f>ActiviteSemaine!B82</f>
        <v>0</v>
      </c>
      <c r="C85" s="19">
        <f>ActiviteSemaine!C82</f>
        <v>0</v>
      </c>
      <c r="D85">
        <f>ActiviteSemaine!D82</f>
        <v>0</v>
      </c>
      <c r="E85">
        <f>ActiviteSemaine!E82</f>
        <v>0</v>
      </c>
      <c r="F85" s="83">
        <f>ActiviteSemaine!F82</f>
        <v>0</v>
      </c>
      <c r="G85" s="84">
        <f>ActiviteSemaine!H82</f>
        <v>0</v>
      </c>
      <c r="K85" s="85">
        <f t="shared" si="2"/>
        <v>0</v>
      </c>
      <c r="L85" s="19">
        <f t="shared" si="3"/>
        <v>0</v>
      </c>
      <c r="M85" s="1"/>
    </row>
    <row r="86" spans="1:14" x14ac:dyDescent="0.25">
      <c r="A86">
        <f>ActiviteSemaine!A83</f>
        <v>0</v>
      </c>
      <c r="B86" s="19">
        <f>ActiviteSemaine!B83</f>
        <v>0</v>
      </c>
      <c r="C86" s="19">
        <f>ActiviteSemaine!C83</f>
        <v>0</v>
      </c>
      <c r="D86">
        <f>ActiviteSemaine!D83</f>
        <v>0</v>
      </c>
      <c r="E86">
        <f>ActiviteSemaine!E83</f>
        <v>0</v>
      </c>
      <c r="F86" s="83">
        <f>ActiviteSemaine!F83</f>
        <v>0</v>
      </c>
      <c r="G86" s="84">
        <f>ActiviteSemaine!H83</f>
        <v>0</v>
      </c>
      <c r="K86" s="85">
        <f t="shared" si="2"/>
        <v>0</v>
      </c>
      <c r="L86" s="19">
        <f t="shared" si="3"/>
        <v>0</v>
      </c>
      <c r="M86" s="1"/>
    </row>
    <row r="87" spans="1:14" x14ac:dyDescent="0.25">
      <c r="A87">
        <f>ActiviteSemaine!A84</f>
        <v>0</v>
      </c>
      <c r="B87" s="19">
        <f>ActiviteSemaine!B84</f>
        <v>0</v>
      </c>
      <c r="C87" s="19">
        <f>ActiviteSemaine!C84</f>
        <v>0</v>
      </c>
      <c r="D87">
        <f>ActiviteSemaine!D84</f>
        <v>0</v>
      </c>
      <c r="E87">
        <f>ActiviteSemaine!E84</f>
        <v>0</v>
      </c>
      <c r="F87" s="83">
        <f>ActiviteSemaine!F84</f>
        <v>0</v>
      </c>
      <c r="G87" s="84">
        <f>ActiviteSemaine!H84</f>
        <v>0</v>
      </c>
      <c r="J87" s="1"/>
      <c r="K87" s="85">
        <f t="shared" si="2"/>
        <v>0</v>
      </c>
      <c r="L87" s="1">
        <f t="shared" ref="L87:L100" si="4">-+ 0</f>
        <v>0</v>
      </c>
      <c r="M87" s="1"/>
      <c r="N87" s="65"/>
    </row>
    <row r="88" spans="1:14" x14ac:dyDescent="0.25">
      <c r="A88">
        <f>ActiviteSemaine!A85</f>
        <v>0</v>
      </c>
      <c r="B88" s="19">
        <f>ActiviteSemaine!B85</f>
        <v>0</v>
      </c>
      <c r="C88" s="19">
        <f>ActiviteSemaine!C85</f>
        <v>0</v>
      </c>
      <c r="D88">
        <f>ActiviteSemaine!D85</f>
        <v>0</v>
      </c>
      <c r="E88">
        <f>ActiviteSemaine!E85</f>
        <v>0</v>
      </c>
      <c r="F88" s="83">
        <f>ActiviteSemaine!F85</f>
        <v>0</v>
      </c>
      <c r="G88" s="84">
        <f>ActiviteSemaine!H85</f>
        <v>0</v>
      </c>
      <c r="K88" s="85">
        <f t="shared" si="2"/>
        <v>0</v>
      </c>
      <c r="L88" s="19">
        <f t="shared" si="4"/>
        <v>0</v>
      </c>
    </row>
    <row r="89" spans="1:14" x14ac:dyDescent="0.25">
      <c r="A89">
        <f>ActiviteSemaine!A86</f>
        <v>0</v>
      </c>
      <c r="B89" s="19">
        <f>ActiviteSemaine!B86</f>
        <v>0</v>
      </c>
      <c r="C89" s="19">
        <f>ActiviteSemaine!C86</f>
        <v>0</v>
      </c>
      <c r="D89">
        <f>ActiviteSemaine!D86</f>
        <v>0</v>
      </c>
      <c r="E89">
        <f>ActiviteSemaine!E86</f>
        <v>0</v>
      </c>
      <c r="F89" s="83">
        <f>ActiviteSemaine!F86</f>
        <v>0</v>
      </c>
      <c r="G89" s="84">
        <f>ActiviteSemaine!H86</f>
        <v>0</v>
      </c>
      <c r="K89" s="85">
        <f t="shared" si="2"/>
        <v>0</v>
      </c>
      <c r="L89" s="19">
        <f t="shared" si="4"/>
        <v>0</v>
      </c>
    </row>
    <row r="90" spans="1:14" x14ac:dyDescent="0.25">
      <c r="A90">
        <f>ActiviteSemaine!A87</f>
        <v>0</v>
      </c>
      <c r="B90" s="19">
        <f>ActiviteSemaine!B87</f>
        <v>0</v>
      </c>
      <c r="C90" s="19">
        <f>ActiviteSemaine!C87</f>
        <v>0</v>
      </c>
      <c r="D90">
        <f>ActiviteSemaine!D87</f>
        <v>0</v>
      </c>
      <c r="E90">
        <f>ActiviteSemaine!E87</f>
        <v>0</v>
      </c>
      <c r="F90" s="83">
        <f>ActiviteSemaine!F87</f>
        <v>0</v>
      </c>
      <c r="G90" s="84">
        <f>ActiviteSemaine!H87</f>
        <v>0</v>
      </c>
      <c r="K90" s="85">
        <f t="shared" si="2"/>
        <v>0</v>
      </c>
      <c r="L90" s="19">
        <f t="shared" si="4"/>
        <v>0</v>
      </c>
    </row>
    <row r="91" spans="1:14" x14ac:dyDescent="0.25">
      <c r="A91">
        <f>ActiviteSemaine!A88</f>
        <v>0</v>
      </c>
      <c r="B91" s="19">
        <f>ActiviteSemaine!B88</f>
        <v>0</v>
      </c>
      <c r="C91" s="19">
        <f>ActiviteSemaine!C88</f>
        <v>0</v>
      </c>
      <c r="D91">
        <f>ActiviteSemaine!D88</f>
        <v>0</v>
      </c>
      <c r="E91">
        <f>ActiviteSemaine!E88</f>
        <v>0</v>
      </c>
      <c r="F91" s="83">
        <f>ActiviteSemaine!F88</f>
        <v>0</v>
      </c>
      <c r="G91" s="84">
        <f>ActiviteSemaine!H88</f>
        <v>0</v>
      </c>
      <c r="K91" s="85">
        <f t="shared" si="2"/>
        <v>0</v>
      </c>
      <c r="L91" s="19">
        <f t="shared" si="4"/>
        <v>0</v>
      </c>
    </row>
    <row r="92" spans="1:14" x14ac:dyDescent="0.25">
      <c r="A92">
        <f>ActiviteSemaine!A89</f>
        <v>0</v>
      </c>
      <c r="B92" s="19">
        <f>ActiviteSemaine!B89</f>
        <v>0</v>
      </c>
      <c r="C92" s="19">
        <f>ActiviteSemaine!C89</f>
        <v>0</v>
      </c>
      <c r="D92">
        <f>ActiviteSemaine!D89</f>
        <v>0</v>
      </c>
      <c r="E92">
        <f>ActiviteSemaine!E89</f>
        <v>0</v>
      </c>
      <c r="F92" s="83">
        <f>ActiviteSemaine!F89</f>
        <v>0</v>
      </c>
      <c r="G92" s="84">
        <f>ActiviteSemaine!H89</f>
        <v>0</v>
      </c>
      <c r="K92" s="85">
        <f t="shared" si="2"/>
        <v>0</v>
      </c>
      <c r="L92" s="19">
        <f t="shared" si="4"/>
        <v>0</v>
      </c>
      <c r="M92" s="19">
        <f>ActiviteSemaine!H89</f>
        <v>0</v>
      </c>
    </row>
    <row r="93" spans="1:14" x14ac:dyDescent="0.25">
      <c r="A93">
        <f>ActiviteSemaine!A90</f>
        <v>0</v>
      </c>
      <c r="B93" s="19">
        <f>ActiviteSemaine!B90</f>
        <v>0</v>
      </c>
      <c r="C93" s="19">
        <f>ActiviteSemaine!C90</f>
        <v>0</v>
      </c>
      <c r="D93">
        <f>ActiviteSemaine!D90</f>
        <v>0</v>
      </c>
      <c r="E93">
        <f>ActiviteSemaine!E90</f>
        <v>0</v>
      </c>
      <c r="F93" s="83">
        <f>ActiviteSemaine!F90</f>
        <v>0</v>
      </c>
      <c r="G93" s="84">
        <f>ActiviteSemaine!H90</f>
        <v>0</v>
      </c>
      <c r="K93" s="85">
        <f t="shared" si="2"/>
        <v>0</v>
      </c>
      <c r="L93" s="19">
        <f t="shared" si="4"/>
        <v>0</v>
      </c>
      <c r="M93" s="19">
        <f>ActiviteSemaine!H90</f>
        <v>0</v>
      </c>
    </row>
    <row r="94" spans="1:14" x14ac:dyDescent="0.25">
      <c r="A94">
        <f>ActiviteSemaine!A91</f>
        <v>0</v>
      </c>
      <c r="B94" s="19">
        <f>ActiviteSemaine!B91</f>
        <v>0</v>
      </c>
      <c r="C94" s="19">
        <f>ActiviteSemaine!C91</f>
        <v>0</v>
      </c>
      <c r="D94">
        <f>ActiviteSemaine!D91</f>
        <v>0</v>
      </c>
      <c r="E94">
        <f>ActiviteSemaine!E91</f>
        <v>0</v>
      </c>
      <c r="F94" s="83">
        <f>ActiviteSemaine!F91</f>
        <v>0</v>
      </c>
      <c r="G94" s="84">
        <f>ActiviteSemaine!H91</f>
        <v>0</v>
      </c>
      <c r="K94" s="85">
        <f t="shared" si="2"/>
        <v>0</v>
      </c>
      <c r="L94" s="19">
        <f t="shared" si="4"/>
        <v>0</v>
      </c>
      <c r="M94" s="19">
        <f>ActiviteSemaine!H91</f>
        <v>0</v>
      </c>
    </row>
    <row r="95" spans="1:14" x14ac:dyDescent="0.25">
      <c r="A95">
        <f>ActiviteSemaine!A92</f>
        <v>0</v>
      </c>
      <c r="B95" s="19">
        <f>ActiviteSemaine!B92</f>
        <v>0</v>
      </c>
      <c r="C95" s="19">
        <f>ActiviteSemaine!C92</f>
        <v>0</v>
      </c>
      <c r="D95">
        <f>ActiviteSemaine!D92</f>
        <v>0</v>
      </c>
      <c r="E95">
        <f>ActiviteSemaine!E92</f>
        <v>0</v>
      </c>
      <c r="F95" s="83">
        <f>ActiviteSemaine!F92</f>
        <v>0</v>
      </c>
      <c r="G95" s="84">
        <f>ActiviteSemaine!H92</f>
        <v>0</v>
      </c>
      <c r="K95" s="85">
        <f t="shared" si="2"/>
        <v>0</v>
      </c>
      <c r="L95" s="19">
        <f t="shared" si="4"/>
        <v>0</v>
      </c>
      <c r="M95" s="19">
        <f>ActiviteSemaine!H92</f>
        <v>0</v>
      </c>
    </row>
    <row r="96" spans="1:14" x14ac:dyDescent="0.25">
      <c r="A96">
        <f>ActiviteSemaine!A93</f>
        <v>0</v>
      </c>
      <c r="B96" s="19">
        <f>ActiviteSemaine!B93</f>
        <v>0</v>
      </c>
      <c r="C96" s="19">
        <f>ActiviteSemaine!C93</f>
        <v>0</v>
      </c>
      <c r="D96">
        <f>ActiviteSemaine!D93</f>
        <v>0</v>
      </c>
      <c r="E96">
        <f>ActiviteSemaine!E93</f>
        <v>0</v>
      </c>
      <c r="F96" s="83">
        <f>ActiviteSemaine!F93</f>
        <v>0</v>
      </c>
      <c r="G96" s="84">
        <f>ActiviteSemaine!H93</f>
        <v>0</v>
      </c>
      <c r="K96" s="85">
        <f t="shared" si="2"/>
        <v>0</v>
      </c>
      <c r="L96" s="19">
        <f t="shared" si="4"/>
        <v>0</v>
      </c>
      <c r="M96" s="19">
        <f>ActiviteSemaine!H93</f>
        <v>0</v>
      </c>
    </row>
    <row r="97" spans="1:13" x14ac:dyDescent="0.25">
      <c r="A97">
        <f>ActiviteSemaine!A94</f>
        <v>0</v>
      </c>
      <c r="B97" s="19">
        <f>ActiviteSemaine!B94</f>
        <v>0</v>
      </c>
      <c r="C97" s="19">
        <f>ActiviteSemaine!C94</f>
        <v>0</v>
      </c>
      <c r="D97">
        <f>ActiviteSemaine!D94</f>
        <v>0</v>
      </c>
      <c r="E97">
        <f>ActiviteSemaine!E94</f>
        <v>0</v>
      </c>
      <c r="F97" s="83">
        <f>ActiviteSemaine!F94</f>
        <v>0</v>
      </c>
      <c r="G97" s="84">
        <f>ActiviteSemaine!H94</f>
        <v>0</v>
      </c>
      <c r="K97" s="85">
        <f t="shared" si="2"/>
        <v>0</v>
      </c>
      <c r="L97" s="19">
        <f t="shared" si="4"/>
        <v>0</v>
      </c>
      <c r="M97" s="19">
        <f>ActiviteSemaine!H94</f>
        <v>0</v>
      </c>
    </row>
    <row r="98" spans="1:13" x14ac:dyDescent="0.25">
      <c r="A98">
        <f>ActiviteSemaine!A95</f>
        <v>0</v>
      </c>
      <c r="B98" s="19">
        <f>ActiviteSemaine!B95</f>
        <v>0</v>
      </c>
      <c r="C98" s="19">
        <f>ActiviteSemaine!C95</f>
        <v>0</v>
      </c>
      <c r="D98">
        <f>ActiviteSemaine!D95</f>
        <v>0</v>
      </c>
      <c r="E98">
        <f>ActiviteSemaine!E95</f>
        <v>0</v>
      </c>
      <c r="F98" s="83">
        <f>ActiviteSemaine!F95</f>
        <v>0</v>
      </c>
      <c r="G98" s="84">
        <f>ActiviteSemaine!H95</f>
        <v>0</v>
      </c>
      <c r="K98" s="85">
        <f t="shared" si="2"/>
        <v>0</v>
      </c>
      <c r="L98" s="19">
        <f t="shared" si="4"/>
        <v>0</v>
      </c>
      <c r="M98" s="19">
        <f>ActiviteSemaine!H95</f>
        <v>0</v>
      </c>
    </row>
    <row r="99" spans="1:13" x14ac:dyDescent="0.25">
      <c r="A99">
        <f>ActiviteSemaine!A96</f>
        <v>0</v>
      </c>
      <c r="B99" s="19">
        <f>ActiviteSemaine!B96</f>
        <v>0</v>
      </c>
      <c r="C99" s="19">
        <f>ActiviteSemaine!C96</f>
        <v>0</v>
      </c>
      <c r="D99">
        <f>ActiviteSemaine!D96</f>
        <v>0</v>
      </c>
      <c r="E99">
        <f>ActiviteSemaine!E96</f>
        <v>0</v>
      </c>
      <c r="F99" s="83">
        <f>ActiviteSemaine!F96</f>
        <v>0</v>
      </c>
      <c r="G99" s="84">
        <f>ActiviteSemaine!H96</f>
        <v>0</v>
      </c>
      <c r="K99" s="85">
        <f t="shared" si="2"/>
        <v>0</v>
      </c>
      <c r="L99" s="19">
        <f t="shared" si="4"/>
        <v>0</v>
      </c>
      <c r="M99" s="19">
        <f>ActiviteSemaine!H96</f>
        <v>0</v>
      </c>
    </row>
    <row r="100" spans="1:13" x14ac:dyDescent="0.25">
      <c r="A100">
        <f>ActiviteSemaine!A97</f>
        <v>0</v>
      </c>
      <c r="B100" s="19">
        <f>ActiviteSemaine!B97</f>
        <v>0</v>
      </c>
      <c r="C100" s="19">
        <f>ActiviteSemaine!C97</f>
        <v>0</v>
      </c>
      <c r="D100">
        <f>ActiviteSemaine!D97</f>
        <v>0</v>
      </c>
      <c r="E100">
        <f>ActiviteSemaine!E97</f>
        <v>0</v>
      </c>
      <c r="F100" s="83">
        <f>ActiviteSemaine!F97</f>
        <v>0</v>
      </c>
      <c r="G100" s="84">
        <f>ActiviteSemaine!H97</f>
        <v>0</v>
      </c>
      <c r="K100" s="85">
        <f t="shared" si="2"/>
        <v>0</v>
      </c>
      <c r="L100" s="19">
        <f t="shared" si="4"/>
        <v>0</v>
      </c>
      <c r="M100" s="19">
        <f>ActiviteSemaine!H97</f>
        <v>0</v>
      </c>
    </row>
    <row r="101" spans="1:13" x14ac:dyDescent="0.25">
      <c r="C101" s="19"/>
      <c r="F101" s="83"/>
      <c r="G101" s="84"/>
      <c r="K101" s="85"/>
    </row>
    <row r="104" spans="1:13" x14ac:dyDescent="0.25">
      <c r="G104" s="94" t="s">
        <v>275</v>
      </c>
      <c r="H104" s="95">
        <f t="array" ref="H104">SUM(Tableau_planning6[[#Data],[#Totals],[Mardi]])*Tableau_planning6[[#Data],[#Totals],[Durée]]</f>
        <v>315</v>
      </c>
      <c r="I104" s="95">
        <f t="array" ref="I104">SUM(Tableau_planning6[[#Data],[#Totals],[Mercredi]])*Tableau_planning6[[#Data],[#Totals],[Durée]]</f>
        <v>315</v>
      </c>
      <c r="J104" s="95">
        <f t="array" ref="J104">SUM(Tableau_planning6[[#Data],[#Totals],[Vendredi]])*Tableau_planning6[[#Data],[#Totals],[Durée]]</f>
        <v>315</v>
      </c>
    </row>
    <row r="105" spans="1:13" x14ac:dyDescent="0.25">
      <c r="G105" s="1"/>
    </row>
    <row r="106" spans="1:13" x14ac:dyDescent="0.25">
      <c r="G106" s="96" t="s">
        <v>276</v>
      </c>
      <c r="H106" s="95">
        <f>AVERAGE(H104:L104)</f>
        <v>315</v>
      </c>
    </row>
    <row r="107" spans="1:13" x14ac:dyDescent="0.25">
      <c r="G107" s="96" t="s">
        <v>277</v>
      </c>
      <c r="H107" s="95">
        <f>H104-$H$106</f>
        <v>0</v>
      </c>
      <c r="I107" s="95">
        <f>I104-$H$106</f>
        <v>0</v>
      </c>
      <c r="J107" s="95">
        <f>J104-$H$106</f>
        <v>0</v>
      </c>
    </row>
    <row r="108" spans="1:13" x14ac:dyDescent="0.25">
      <c r="G108" s="96"/>
      <c r="H108" s="95"/>
      <c r="I108" s="95"/>
      <c r="J108" s="95"/>
    </row>
    <row r="109" spans="1:13" ht="45" x14ac:dyDescent="0.25">
      <c r="G109" s="97" t="s">
        <v>278</v>
      </c>
      <c r="H109" s="94">
        <f>H107^2</f>
        <v>0</v>
      </c>
      <c r="I109" s="94">
        <f t="shared" ref="I109:J109" si="5">I107^2</f>
        <v>0</v>
      </c>
      <c r="J109" s="94">
        <f t="shared" si="5"/>
        <v>0</v>
      </c>
    </row>
    <row r="110" spans="1:13" x14ac:dyDescent="0.25">
      <c r="H110" s="98">
        <f>AVERAGE(H109:J109)</f>
        <v>0</v>
      </c>
    </row>
    <row r="112" spans="1:13" x14ac:dyDescent="0.25">
      <c r="H112" s="99">
        <f t="array" ref="H112">AVERAGE(SUM(Tableau_planning6[[#Data],[#Totals],[Mardi]]*Tableau_planning6[[#Data],[#Totals],[Durée]]),SUM(Tableau_planning6[[#Data],[#Totals],[Mercredi]]*Tableau_planning6[[#Data],[#Totals],[Durée]]),SUM(Tableau_planning6[[#Data],[#Totals],[Vendredi]]*Tableau_planning6[[#Data],[#Totals],[Durée]]))</f>
        <v>593.66666666666663</v>
      </c>
    </row>
  </sheetData>
  <mergeCells count="3">
    <mergeCell ref="A1:A2"/>
    <mergeCell ref="B1:B2"/>
    <mergeCell ref="C1:N2"/>
  </mergeCells>
  <conditionalFormatting sqref="B3">
    <cfRule type="colorScale" priority="22">
      <colorScale>
        <cfvo type="min"/>
        <cfvo type="max"/>
        <color rgb="FFFFF0EF"/>
        <color rgb="FFFF0000"/>
      </colorScale>
    </cfRule>
  </conditionalFormatting>
  <conditionalFormatting sqref="K4:K60 K62:K101">
    <cfRule type="cellIs" dxfId="171" priority="8" operator="equal">
      <formula>1</formula>
    </cfRule>
  </conditionalFormatting>
  <conditionalFormatting sqref="A1:C1 A2:B2 A3:N3 A4:B61 F4:N61 A62:N109 A110:G111 I110:N111 A112:N1048576">
    <cfRule type="cellIs" dxfId="170" priority="7" operator="equal">
      <formula>0</formula>
    </cfRule>
  </conditionalFormatting>
  <conditionalFormatting sqref="A4:A60 A62:A101">
    <cfRule type="containsText" dxfId="169" priority="5" operator="containsText" text="Routine AM">
      <formula>NOT(ISERROR(SEARCH("Routine AM",A4)))</formula>
    </cfRule>
    <cfRule type="containsText" dxfId="168" priority="6" operator="containsText" text="Tâche Arrêt AM">
      <formula>NOT(ISERROR(SEARCH("Tâche Arrêt AM",A4)))</formula>
    </cfRule>
  </conditionalFormatting>
  <conditionalFormatting sqref="A3 B4:B60 B62:B101">
    <cfRule type="cellIs" dxfId="167" priority="9" operator="equal">
      <formula>#REF!</formula>
    </cfRule>
    <cfRule type="cellIs" dxfId="166" priority="10" operator="equal">
      <formula>#REF!</formula>
    </cfRule>
    <cfRule type="cellIs" dxfId="165" priority="11" operator="equal">
      <formula>#REF!</formula>
    </cfRule>
  </conditionalFormatting>
  <conditionalFormatting sqref="M3:M1048576">
    <cfRule type="containsText" dxfId="164" priority="4" operator="containsText" text="Fait">
      <formula>NOT(ISERROR(SEARCH("Fait",M3)))</formula>
    </cfRule>
  </conditionalFormatting>
  <conditionalFormatting sqref="B62:B101 B4:B60">
    <cfRule type="colorScale" priority="3">
      <colorScale>
        <cfvo type="min"/>
        <cfvo type="max"/>
        <color rgb="FFFCFCFF"/>
        <color rgb="FFF8696B"/>
      </colorScale>
    </cfRule>
  </conditionalFormatting>
  <conditionalFormatting sqref="N1:N1048576">
    <cfRule type="containsText" dxfId="163" priority="2" operator="containsText" text="Equipe">
      <formula>NOT(ISERROR(SEARCH("Equipe",N1)))</formula>
    </cfRule>
  </conditionalFormatting>
  <conditionalFormatting sqref="I4:J61 L4:L60">
    <cfRule type="cellIs" dxfId="162" priority="1" operator="equal">
      <formula>1</formula>
    </cfRule>
  </conditionalFormatting>
  <conditionalFormatting sqref="C4:C60">
    <cfRule type="containsText" dxfId="161" priority="20" operator="containsText" text="Enrouleur">
      <formula>NOT(ISERROR(SEARCH("Enrouleur",C4)))</formula>
    </cfRule>
    <cfRule type="containsText" dxfId="160" priority="21" operator="containsText" text="Brik">
      <formula>NOT(ISERROR(SEARCH("Brik",C4)))</formula>
    </cfRule>
    <cfRule type="containsText" dxfId="159" priority="25" operator="containsText" text="F10Icon">
      <formula>NOT(ISERROR(SEARCH("F10Icon",C4)))</formula>
    </cfRule>
    <cfRule type="containsText" dxfId="158" priority="26" operator="containsText" text="Station Impression">
      <formula>NOT(ISERROR(SEARCH("Station Impression",C4)))</formula>
    </cfRule>
    <cfRule type="containsText" dxfId="157" priority="27" operator="containsText" text="Wandress">
      <formula>NOT(ISERROR(SEARCH("Wandress",C4)))</formula>
    </cfRule>
    <cfRule type="containsText" dxfId="156" priority="28" operator="containsText" text="Dévidoir">
      <formula>NOT(ISERROR(SEARCH("Dévidoir",C4)))</formula>
    </cfRule>
  </conditionalFormatting>
  <conditionalFormatting sqref="D4:D60">
    <cfRule type="containsText" dxfId="155" priority="12" operator="containsText" text="Nettoyage/Maintenance">
      <formula>NOT(ISERROR(SEARCH("Nettoyage/Maintenance",D4)))</formula>
    </cfRule>
    <cfRule type="containsText" dxfId="154" priority="13" operator="containsText" text="Lubrification/Inspection">
      <formula>NOT(ISERROR(SEARCH("Lubrification/Inspection",D4)))</formula>
    </cfRule>
    <cfRule type="containsText" dxfId="153" priority="14" operator="containsText" text="Nettoyage/Lubrification">
      <formula>NOT(ISERROR(SEARCH("Nettoyage/Lubrification",D4)))</formula>
    </cfRule>
    <cfRule type="containsText" dxfId="152" priority="15" operator="containsText" text="Nettoyage/Inspection">
      <formula>NOT(ISERROR(SEARCH("Nettoyage/Inspection",D4)))</formula>
    </cfRule>
    <cfRule type="containsText" dxfId="151" priority="16" operator="containsText" text="Maintenance">
      <formula>NOT(ISERROR(SEARCH("Maintenance",D4)))</formula>
    </cfRule>
    <cfRule type="containsText" dxfId="150" priority="17" operator="containsText" text="Inspection">
      <formula>NOT(ISERROR(SEARCH("Inspection",D4)))</formula>
    </cfRule>
    <cfRule type="containsText" dxfId="149" priority="18" operator="containsText" text="Lubrification">
      <formula>NOT(ISERROR(SEARCH("Lubrification",D4)))</formula>
    </cfRule>
    <cfRule type="containsText" dxfId="148" priority="19" operator="containsText" text="Nettoyage">
      <formula>NOT(ISERROR(SEARCH("Nettoyage",D4)))</formula>
    </cfRule>
    <cfRule type="containsText" dxfId="147" priority="23" operator="containsText" text="Nettoyage/Lubrification">
      <formula>NOT(ISERROR(SEARCH("Nettoyage/Lubrification",D4)))</formula>
    </cfRule>
    <cfRule type="containsText" dxfId="146" priority="24" operator="containsText" text="Lubrification/Inspection">
      <formula>NOT(ISERROR(SEARCH("Lubrification/Inspection",D4)))</formula>
    </cfRule>
  </conditionalFormatting>
  <dataValidations count="1">
    <dataValidation type="list" allowBlank="1" showInputMessage="1" showErrorMessage="1" sqref="N87 N62:N64 N3:N60" xr:uid="{89F5203A-781F-4C0D-A4A5-322FD844D2BE}">
      <formula1>team</formula1>
    </dataValidation>
  </dataValidations>
  <pageMargins left="0.7" right="0.7" top="0.75" bottom="0.75" header="0.3" footer="0.3"/>
  <pageSetup orientation="portrait" r:id="rId1"/>
  <headerFooter>
    <oddFooter>&amp;R&amp;1#&amp;"Calibri"&amp;8&amp;K737373General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EA9A8-A0BD-45BD-B134-04B8E62F4C7C}">
  <sheetPr codeName="Feuil8"/>
  <dimension ref="A1:G1"/>
  <sheetViews>
    <sheetView workbookViewId="0">
      <selection activeCell="I8" sqref="I8"/>
    </sheetView>
  </sheetViews>
  <sheetFormatPr baseColWidth="10" defaultColWidth="11.42578125" defaultRowHeight="15" x14ac:dyDescent="0.25"/>
  <cols>
    <col min="1" max="1" width="13.140625" customWidth="1"/>
    <col min="2" max="2" width="13" customWidth="1"/>
    <col min="3" max="3" width="15.42578125" customWidth="1"/>
    <col min="4" max="4" width="20.42578125" customWidth="1"/>
    <col min="5" max="5" width="14.140625" customWidth="1"/>
    <col min="6" max="6" width="15.140625" customWidth="1"/>
  </cols>
  <sheetData>
    <row r="1" spans="1:7" ht="15.75" x14ac:dyDescent="0.25">
      <c r="A1" s="56" t="s">
        <v>9</v>
      </c>
      <c r="B1" s="51" t="s">
        <v>10</v>
      </c>
      <c r="C1" s="51" t="s">
        <v>11</v>
      </c>
      <c r="D1" s="51" t="s">
        <v>12</v>
      </c>
      <c r="E1" s="51" t="s">
        <v>13</v>
      </c>
      <c r="F1" s="51" t="s">
        <v>14</v>
      </c>
      <c r="G1" s="52" t="s">
        <v>279</v>
      </c>
    </row>
  </sheetData>
  <conditionalFormatting sqref="D1">
    <cfRule type="containsText" dxfId="113" priority="7" operator="containsText" text="Nettoyage/Maintenance">
      <formula>NOT(ISERROR(SEARCH("Nettoyage/Maintenance",D1)))</formula>
    </cfRule>
    <cfRule type="containsText" dxfId="112" priority="8" operator="containsText" text="Lubrification/Inspection">
      <formula>NOT(ISERROR(SEARCH("Lubrification/Inspection",D1)))</formula>
    </cfRule>
    <cfRule type="containsText" dxfId="111" priority="9" operator="containsText" text="Nettoyage/Lubrification">
      <formula>NOT(ISERROR(SEARCH("Nettoyage/Lubrification",D1)))</formula>
    </cfRule>
    <cfRule type="containsText" dxfId="110" priority="10" operator="containsText" text="Nettoyage/Inspection">
      <formula>NOT(ISERROR(SEARCH("Nettoyage/Inspection",D1)))</formula>
    </cfRule>
    <cfRule type="containsText" dxfId="109" priority="11" operator="containsText" text="Maintenance">
      <formula>NOT(ISERROR(SEARCH("Maintenance",D1)))</formula>
    </cfRule>
    <cfRule type="containsText" dxfId="108" priority="12" operator="containsText" text="Inspection">
      <formula>NOT(ISERROR(SEARCH("Inspection",D1)))</formula>
    </cfRule>
    <cfRule type="containsText" dxfId="107" priority="13" operator="containsText" text="Lubrification">
      <formula>NOT(ISERROR(SEARCH("Lubrification",D1)))</formula>
    </cfRule>
    <cfRule type="containsText" dxfId="106" priority="14" operator="containsText" text="Nettoyage">
      <formula>NOT(ISERROR(SEARCH("Nettoyage",D1)))</formula>
    </cfRule>
    <cfRule type="containsText" dxfId="105" priority="18" operator="containsText" text="Nettoyage/Lubrification">
      <formula>NOT(ISERROR(SEARCH("Nettoyage/Lubrification",D1)))</formula>
    </cfRule>
    <cfRule type="containsText" dxfId="104" priority="19" operator="containsText" text="Lubrification/Inspection">
      <formula>NOT(ISERROR(SEARCH("Lubrification/Inspection",D1)))</formula>
    </cfRule>
  </conditionalFormatting>
  <conditionalFormatting sqref="B1">
    <cfRule type="colorScale" priority="17">
      <colorScale>
        <cfvo type="min"/>
        <cfvo type="max"/>
        <color rgb="FFFFF0EF"/>
        <color rgb="FFFF0000"/>
      </colorScale>
    </cfRule>
  </conditionalFormatting>
  <conditionalFormatting sqref="C1">
    <cfRule type="containsText" dxfId="103" priority="15" operator="containsText" text="Enrouleur">
      <formula>NOT(ISERROR(SEARCH("Enrouleur",C1)))</formula>
    </cfRule>
    <cfRule type="containsText" dxfId="102" priority="16" operator="containsText" text="Brik">
      <formula>NOT(ISERROR(SEARCH("Brik",C1)))</formula>
    </cfRule>
    <cfRule type="containsText" dxfId="101" priority="20" operator="containsText" text="F10Icon">
      <formula>NOT(ISERROR(SEARCH("F10Icon",C1)))</formula>
    </cfRule>
    <cfRule type="containsText" dxfId="100" priority="21" operator="containsText" text="Station Impression">
      <formula>NOT(ISERROR(SEARCH("Station Impression",C1)))</formula>
    </cfRule>
    <cfRule type="containsText" dxfId="99" priority="22" operator="containsText" text="Wandress">
      <formula>NOT(ISERROR(SEARCH("Wandress",C1)))</formula>
    </cfRule>
    <cfRule type="containsText" dxfId="98" priority="23" operator="containsText" text="Dévidoir">
      <formula>NOT(ISERROR(SEARCH("Dévidoir",C1)))</formula>
    </cfRule>
  </conditionalFormatting>
  <conditionalFormatting sqref="A1:G1">
    <cfRule type="cellIs" dxfId="97" priority="3" operator="equal">
      <formula>0</formula>
    </cfRule>
  </conditionalFormatting>
  <conditionalFormatting sqref="A1">
    <cfRule type="containsText" dxfId="96" priority="1" operator="containsText" text="Tâche obligatoire">
      <formula>NOT(ISERROR(SEARCH("Tâche obligatoire",A1)))</formula>
    </cfRule>
    <cfRule type="containsText" dxfId="95" priority="2" operator="containsText" text="Tâche Arrêt AM">
      <formula>NOT(ISERROR(SEARCH("Tâche Arrêt AM",A1)))</formula>
    </cfRule>
  </conditionalFormatting>
  <conditionalFormatting sqref="A1">
    <cfRule type="cellIs" dxfId="94" priority="4" operator="equal">
      <formula>#REF!</formula>
    </cfRule>
    <cfRule type="cellIs" dxfId="93" priority="5" operator="equal">
      <formula>#REF!</formula>
    </cfRule>
    <cfRule type="cellIs" dxfId="92" priority="6" operator="equal">
      <formula>#REF!</formula>
    </cfRule>
  </conditionalFormatting>
  <pageMargins left="0.7" right="0.7" top="0.75" bottom="0.75" header="0.3" footer="0.3"/>
  <pageSetup orientation="portrait" r:id="rId1"/>
  <headerFooter>
    <oddFooter>&amp;R&amp;1#&amp;"Calibri"&amp;8&amp;K737373General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F5B94-F325-417F-95B5-8ADEB090A762}">
  <sheetPr codeName="Feuil4"/>
  <dimension ref="A1:BJ93"/>
  <sheetViews>
    <sheetView workbookViewId="0">
      <pane xSplit="9" ySplit="1" topLeftCell="J2" activePane="bottomRight" state="frozen"/>
      <selection pane="topRight" activeCell="H1" sqref="H1"/>
      <selection pane="bottomLeft" activeCell="A2" sqref="A2"/>
      <selection pane="bottomRight" activeCell="J2" sqref="J2:BI93"/>
    </sheetView>
  </sheetViews>
  <sheetFormatPr baseColWidth="10" defaultColWidth="11.42578125" defaultRowHeight="15" x14ac:dyDescent="0.25"/>
  <cols>
    <col min="6" max="6" width="11.5703125" style="15"/>
    <col min="7" max="7" width="11.5703125"/>
  </cols>
  <sheetData>
    <row r="1" spans="1:62" ht="47.25" x14ac:dyDescent="0.25">
      <c r="A1" s="5" t="s">
        <v>280</v>
      </c>
      <c r="B1" s="5" t="s">
        <v>10</v>
      </c>
      <c r="C1" s="5" t="s">
        <v>11</v>
      </c>
      <c r="D1" s="5" t="s">
        <v>12</v>
      </c>
      <c r="E1" s="5" t="s">
        <v>13</v>
      </c>
      <c r="F1" s="5" t="s">
        <v>14</v>
      </c>
      <c r="G1" s="12" t="s">
        <v>273</v>
      </c>
      <c r="H1" s="5" t="s">
        <v>15</v>
      </c>
      <c r="I1" s="6" t="s">
        <v>16</v>
      </c>
      <c r="J1" s="21" t="str">
        <f>"S1  " &amp; "2021"</f>
        <v>S1  2021</v>
      </c>
      <c r="K1" s="21" t="s">
        <v>281</v>
      </c>
      <c r="L1" s="21" t="s">
        <v>282</v>
      </c>
      <c r="M1" s="21" t="s">
        <v>283</v>
      </c>
      <c r="N1" s="21" t="s">
        <v>284</v>
      </c>
      <c r="O1" s="21" t="s">
        <v>285</v>
      </c>
      <c r="P1" s="21" t="s">
        <v>286</v>
      </c>
      <c r="Q1" s="21" t="s">
        <v>287</v>
      </c>
      <c r="R1" s="22" t="s">
        <v>288</v>
      </c>
      <c r="S1" s="22" t="s">
        <v>289</v>
      </c>
      <c r="T1" s="22" t="s">
        <v>290</v>
      </c>
      <c r="U1" s="22" t="s">
        <v>291</v>
      </c>
      <c r="V1" s="22" t="s">
        <v>292</v>
      </c>
      <c r="W1" s="22" t="s">
        <v>293</v>
      </c>
      <c r="X1" s="22" t="s">
        <v>294</v>
      </c>
      <c r="Y1" s="22" t="s">
        <v>295</v>
      </c>
      <c r="Z1" s="22" t="s">
        <v>296</v>
      </c>
      <c r="AA1" s="22" t="s">
        <v>297</v>
      </c>
      <c r="AB1" s="22" t="s">
        <v>298</v>
      </c>
      <c r="AC1" s="22" t="s">
        <v>299</v>
      </c>
      <c r="AD1" s="22" t="s">
        <v>300</v>
      </c>
      <c r="AE1" s="22" t="s">
        <v>301</v>
      </c>
      <c r="AF1" s="22" t="s">
        <v>302</v>
      </c>
      <c r="AG1" s="22" t="s">
        <v>303</v>
      </c>
      <c r="AH1" s="22" t="s">
        <v>304</v>
      </c>
      <c r="AI1" s="22" t="s">
        <v>305</v>
      </c>
      <c r="AJ1" s="22" t="s">
        <v>306</v>
      </c>
      <c r="AK1" s="22" t="s">
        <v>307</v>
      </c>
      <c r="AL1" s="22" t="s">
        <v>308</v>
      </c>
      <c r="AM1" s="22" t="s">
        <v>309</v>
      </c>
      <c r="AN1" s="22" t="s">
        <v>310</v>
      </c>
      <c r="AO1" s="22" t="s">
        <v>311</v>
      </c>
      <c r="AP1" s="22" t="s">
        <v>312</v>
      </c>
      <c r="AQ1" s="22" t="s">
        <v>313</v>
      </c>
      <c r="AR1" s="21" t="s">
        <v>314</v>
      </c>
      <c r="AS1" s="21" t="s">
        <v>315</v>
      </c>
      <c r="AT1" s="23" t="s">
        <v>316</v>
      </c>
      <c r="AU1" s="22" t="s">
        <v>317</v>
      </c>
      <c r="AV1" s="22" t="s">
        <v>318</v>
      </c>
      <c r="AW1" s="22" t="s">
        <v>319</v>
      </c>
      <c r="AX1" s="22" t="s">
        <v>320</v>
      </c>
      <c r="AY1" s="22" t="s">
        <v>321</v>
      </c>
      <c r="AZ1" s="22" t="s">
        <v>322</v>
      </c>
      <c r="BA1" s="22" t="s">
        <v>323</v>
      </c>
      <c r="BB1" s="22" t="s">
        <v>324</v>
      </c>
      <c r="BC1" s="24" t="s">
        <v>325</v>
      </c>
      <c r="BD1" s="25" t="s">
        <v>326</v>
      </c>
      <c r="BE1" s="26" t="s">
        <v>327</v>
      </c>
      <c r="BF1" s="22" t="s">
        <v>328</v>
      </c>
      <c r="BG1" s="22" t="s">
        <v>329</v>
      </c>
      <c r="BH1" s="22" t="s">
        <v>330</v>
      </c>
      <c r="BI1" s="22" t="s">
        <v>331</v>
      </c>
      <c r="BJ1" s="7" t="s">
        <v>332</v>
      </c>
    </row>
    <row r="2" spans="1:62" x14ac:dyDescent="0.25">
      <c r="A2" t="s">
        <v>333</v>
      </c>
      <c r="B2">
        <v>3</v>
      </c>
      <c r="C2" t="s">
        <v>89</v>
      </c>
      <c r="D2" t="s">
        <v>71</v>
      </c>
      <c r="E2" t="s">
        <v>90</v>
      </c>
      <c r="F2" s="13" t="s">
        <v>91</v>
      </c>
      <c r="G2" s="27" t="s">
        <v>334</v>
      </c>
      <c r="H2">
        <v>1</v>
      </c>
      <c r="I2">
        <v>10</v>
      </c>
      <c r="J2" s="32"/>
      <c r="K2" s="41" t="s">
        <v>335</v>
      </c>
      <c r="L2" s="32" t="s">
        <v>336</v>
      </c>
      <c r="M2" s="32" t="s">
        <v>337</v>
      </c>
      <c r="N2" s="32" t="s">
        <v>338</v>
      </c>
      <c r="O2" s="32"/>
      <c r="P2" s="32" t="s">
        <v>335</v>
      </c>
      <c r="Q2" s="32" t="s">
        <v>338</v>
      </c>
      <c r="R2" s="32" t="s">
        <v>335</v>
      </c>
      <c r="S2" s="32"/>
      <c r="T2" s="32" t="s">
        <v>338</v>
      </c>
      <c r="U2" s="32"/>
      <c r="V2" s="32" t="s">
        <v>338</v>
      </c>
      <c r="W2" s="32"/>
      <c r="X2" s="32"/>
      <c r="Y2" s="32" t="s">
        <v>337</v>
      </c>
      <c r="Z2" s="32" t="s">
        <v>338</v>
      </c>
      <c r="AA2" s="32"/>
      <c r="AB2" s="32"/>
      <c r="AC2" s="32" t="s">
        <v>337</v>
      </c>
      <c r="AD2" s="32" t="s">
        <v>337</v>
      </c>
      <c r="AE2" s="32"/>
      <c r="AF2" s="32"/>
      <c r="AG2" s="32"/>
      <c r="AH2" s="32" t="s">
        <v>335</v>
      </c>
      <c r="AI2" s="32" t="s">
        <v>338</v>
      </c>
      <c r="AJ2" s="32"/>
      <c r="AK2" s="32"/>
      <c r="AL2" s="32" t="s">
        <v>338</v>
      </c>
      <c r="AM2" s="32"/>
      <c r="AN2" s="32"/>
      <c r="AO2" s="32"/>
      <c r="AP2" s="32"/>
      <c r="AQ2" s="32"/>
      <c r="AR2" s="32" t="s">
        <v>338</v>
      </c>
      <c r="AS2" s="32"/>
      <c r="AT2" s="32"/>
      <c r="AU2" s="32"/>
      <c r="AV2" s="32" t="s">
        <v>337</v>
      </c>
      <c r="AW2" s="32"/>
      <c r="AX2" s="32" t="s">
        <v>338</v>
      </c>
      <c r="AY2" s="32"/>
      <c r="AZ2" s="32"/>
      <c r="BA2" s="32"/>
      <c r="BB2" s="32"/>
      <c r="BC2" s="32" t="s">
        <v>335</v>
      </c>
      <c r="BD2" s="32" t="s">
        <v>338</v>
      </c>
      <c r="BE2" s="32"/>
      <c r="BF2" s="32" t="s">
        <v>335</v>
      </c>
      <c r="BG2" s="32" t="s">
        <v>338</v>
      </c>
      <c r="BH2" s="32" t="s">
        <v>337</v>
      </c>
      <c r="BI2" s="32" t="s">
        <v>338</v>
      </c>
      <c r="BJ2" s="39"/>
    </row>
    <row r="3" spans="1:62" x14ac:dyDescent="0.25">
      <c r="A3" t="s">
        <v>333</v>
      </c>
      <c r="B3">
        <v>9</v>
      </c>
      <c r="C3" t="s">
        <v>89</v>
      </c>
      <c r="D3" t="s">
        <v>92</v>
      </c>
      <c r="E3" t="s">
        <v>93</v>
      </c>
      <c r="F3" s="13" t="s">
        <v>94</v>
      </c>
      <c r="G3" s="27" t="s">
        <v>334</v>
      </c>
      <c r="H3">
        <v>1</v>
      </c>
      <c r="I3">
        <v>10</v>
      </c>
      <c r="J3" s="32"/>
      <c r="K3" s="41" t="s">
        <v>335</v>
      </c>
      <c r="L3" s="32" t="s">
        <v>336</v>
      </c>
      <c r="M3" s="32" t="s">
        <v>337</v>
      </c>
      <c r="N3" s="32" t="s">
        <v>338</v>
      </c>
      <c r="O3" s="32"/>
      <c r="P3" s="32" t="s">
        <v>335</v>
      </c>
      <c r="Q3" s="32" t="s">
        <v>338</v>
      </c>
      <c r="R3" s="32" t="s">
        <v>335</v>
      </c>
      <c r="S3" s="32"/>
      <c r="T3" s="32" t="s">
        <v>338</v>
      </c>
      <c r="U3" s="32"/>
      <c r="V3" s="32" t="s">
        <v>338</v>
      </c>
      <c r="W3" s="32"/>
      <c r="X3" s="32"/>
      <c r="Y3" s="32" t="s">
        <v>337</v>
      </c>
      <c r="Z3" s="32" t="s">
        <v>338</v>
      </c>
      <c r="AA3" s="32" t="s">
        <v>337</v>
      </c>
      <c r="AB3" s="32"/>
      <c r="AC3" s="32" t="s">
        <v>337</v>
      </c>
      <c r="AD3" s="32" t="s">
        <v>337</v>
      </c>
      <c r="AE3" s="32" t="s">
        <v>335</v>
      </c>
      <c r="AF3" s="32" t="s">
        <v>335</v>
      </c>
      <c r="AG3" s="32"/>
      <c r="AH3" s="32" t="s">
        <v>335</v>
      </c>
      <c r="AI3" s="32" t="s">
        <v>338</v>
      </c>
      <c r="AJ3" s="32"/>
      <c r="AK3" s="32"/>
      <c r="AL3" s="32" t="s">
        <v>335</v>
      </c>
      <c r="AM3" s="32"/>
      <c r="AN3" s="32"/>
      <c r="AO3" s="32"/>
      <c r="AP3" s="32"/>
      <c r="AQ3" s="32"/>
      <c r="AR3" s="32" t="s">
        <v>338</v>
      </c>
      <c r="AS3" s="32"/>
      <c r="AT3" s="32"/>
      <c r="AU3" s="32"/>
      <c r="AV3" s="32" t="s">
        <v>337</v>
      </c>
      <c r="AW3" s="32"/>
      <c r="AX3" s="32" t="s">
        <v>338</v>
      </c>
      <c r="AY3" s="32" t="s">
        <v>338</v>
      </c>
      <c r="AZ3" s="32"/>
      <c r="BA3" s="32"/>
      <c r="BB3" s="32" t="s">
        <v>337</v>
      </c>
      <c r="BC3" s="32" t="s">
        <v>335</v>
      </c>
      <c r="BD3" s="32" t="s">
        <v>338</v>
      </c>
      <c r="BE3" s="32"/>
      <c r="BF3" s="32" t="s">
        <v>335</v>
      </c>
      <c r="BG3" s="32" t="s">
        <v>338</v>
      </c>
      <c r="BH3" s="32" t="s">
        <v>337</v>
      </c>
      <c r="BI3" s="32" t="s">
        <v>335</v>
      </c>
      <c r="BJ3" s="39"/>
    </row>
    <row r="4" spans="1:62" x14ac:dyDescent="0.25">
      <c r="A4" t="s">
        <v>333</v>
      </c>
      <c r="B4">
        <v>3</v>
      </c>
      <c r="C4" t="s">
        <v>89</v>
      </c>
      <c r="D4" t="s">
        <v>71</v>
      </c>
      <c r="E4" t="s">
        <v>95</v>
      </c>
      <c r="F4" s="13" t="s">
        <v>96</v>
      </c>
      <c r="G4" s="27" t="s">
        <v>334</v>
      </c>
      <c r="H4">
        <v>1</v>
      </c>
      <c r="I4">
        <v>10</v>
      </c>
      <c r="J4" s="32"/>
      <c r="K4" s="41" t="s">
        <v>335</v>
      </c>
      <c r="L4" s="32" t="s">
        <v>339</v>
      </c>
      <c r="M4" s="32" t="s">
        <v>337</v>
      </c>
      <c r="N4" s="32" t="s">
        <v>338</v>
      </c>
      <c r="O4" s="32"/>
      <c r="P4" s="32"/>
      <c r="Q4" s="32" t="s">
        <v>338</v>
      </c>
      <c r="R4" s="32" t="s">
        <v>335</v>
      </c>
      <c r="S4" s="32"/>
      <c r="T4" s="32" t="s">
        <v>338</v>
      </c>
      <c r="U4" s="32"/>
      <c r="V4" s="32" t="s">
        <v>338</v>
      </c>
      <c r="W4" s="32"/>
      <c r="X4" s="32"/>
      <c r="Y4" s="32" t="s">
        <v>337</v>
      </c>
      <c r="Z4" s="32" t="s">
        <v>338</v>
      </c>
      <c r="AA4" s="32"/>
      <c r="AB4" s="32"/>
      <c r="AC4" s="32" t="s">
        <v>337</v>
      </c>
      <c r="AD4" s="32" t="s">
        <v>337</v>
      </c>
      <c r="AE4" s="32" t="s">
        <v>335</v>
      </c>
      <c r="AF4" s="32" t="s">
        <v>335</v>
      </c>
      <c r="AG4" s="32"/>
      <c r="AH4" s="32" t="s">
        <v>335</v>
      </c>
      <c r="AI4" s="32" t="s">
        <v>338</v>
      </c>
      <c r="AJ4" s="32"/>
      <c r="AK4" s="32"/>
      <c r="AL4" s="32" t="s">
        <v>338</v>
      </c>
      <c r="AM4" s="32"/>
      <c r="AN4" s="32"/>
      <c r="AO4" s="32"/>
      <c r="AP4" s="32"/>
      <c r="AQ4" s="32"/>
      <c r="AR4" s="32"/>
      <c r="AS4" s="32"/>
      <c r="AT4" s="32"/>
      <c r="AU4" s="32"/>
      <c r="AV4" s="32" t="s">
        <v>337</v>
      </c>
      <c r="AW4" s="32"/>
      <c r="AX4" s="32" t="s">
        <v>338</v>
      </c>
      <c r="AY4" s="32" t="s">
        <v>338</v>
      </c>
      <c r="AZ4" s="32"/>
      <c r="BA4" s="32"/>
      <c r="BB4" s="32"/>
      <c r="BC4" s="32" t="s">
        <v>335</v>
      </c>
      <c r="BD4" s="32" t="s">
        <v>338</v>
      </c>
      <c r="BE4" s="32"/>
      <c r="BF4" s="32" t="s">
        <v>335</v>
      </c>
      <c r="BG4" s="32" t="s">
        <v>338</v>
      </c>
      <c r="BH4" s="32"/>
      <c r="BI4" s="32" t="s">
        <v>338</v>
      </c>
      <c r="BJ4" s="39"/>
    </row>
    <row r="5" spans="1:62" x14ac:dyDescent="0.25">
      <c r="A5" t="s">
        <v>340</v>
      </c>
      <c r="B5">
        <v>3</v>
      </c>
      <c r="C5" t="s">
        <v>89</v>
      </c>
      <c r="D5" t="s">
        <v>71</v>
      </c>
      <c r="E5" t="s">
        <v>97</v>
      </c>
      <c r="F5" s="13" t="s">
        <v>98</v>
      </c>
      <c r="G5" s="27" t="s">
        <v>334</v>
      </c>
      <c r="H5">
        <v>1</v>
      </c>
      <c r="I5">
        <v>45</v>
      </c>
      <c r="J5" s="32"/>
      <c r="K5" s="41" t="s">
        <v>335</v>
      </c>
      <c r="L5" s="32" t="s">
        <v>336</v>
      </c>
      <c r="M5" s="32" t="s">
        <v>337</v>
      </c>
      <c r="N5" s="32"/>
      <c r="O5" s="32"/>
      <c r="P5" s="32"/>
      <c r="Q5" s="32" t="s">
        <v>338</v>
      </c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 t="s">
        <v>338</v>
      </c>
      <c r="AR5" s="32"/>
      <c r="AS5" s="32"/>
      <c r="AT5" s="32"/>
      <c r="AU5" s="32"/>
      <c r="AV5" s="32" t="s">
        <v>337</v>
      </c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9"/>
    </row>
    <row r="6" spans="1:62" x14ac:dyDescent="0.25">
      <c r="A6" t="s">
        <v>333</v>
      </c>
      <c r="B6">
        <v>9</v>
      </c>
      <c r="C6" t="s">
        <v>89</v>
      </c>
      <c r="D6" t="s">
        <v>71</v>
      </c>
      <c r="E6" t="s">
        <v>99</v>
      </c>
      <c r="F6" s="13" t="s">
        <v>100</v>
      </c>
      <c r="G6" s="27" t="s">
        <v>334</v>
      </c>
      <c r="H6">
        <v>1</v>
      </c>
      <c r="I6">
        <v>2</v>
      </c>
      <c r="J6" s="32"/>
      <c r="K6" s="41" t="s">
        <v>335</v>
      </c>
      <c r="L6" s="32" t="s">
        <v>336</v>
      </c>
      <c r="M6" s="32" t="s">
        <v>337</v>
      </c>
      <c r="N6" s="32" t="s">
        <v>338</v>
      </c>
      <c r="O6" s="32"/>
      <c r="P6" s="32" t="s">
        <v>335</v>
      </c>
      <c r="Q6" s="32" t="s">
        <v>338</v>
      </c>
      <c r="R6" s="32" t="s">
        <v>335</v>
      </c>
      <c r="S6" s="32"/>
      <c r="T6" s="32" t="s">
        <v>338</v>
      </c>
      <c r="U6" s="32"/>
      <c r="V6" s="32" t="s">
        <v>338</v>
      </c>
      <c r="W6" s="32"/>
      <c r="X6" s="32"/>
      <c r="Y6" s="32" t="s">
        <v>337</v>
      </c>
      <c r="Z6" s="32" t="s">
        <v>337</v>
      </c>
      <c r="AA6" s="32"/>
      <c r="AB6" s="32"/>
      <c r="AC6" s="32"/>
      <c r="AD6" s="32"/>
      <c r="AE6" s="32"/>
      <c r="AF6" s="32" t="s">
        <v>335</v>
      </c>
      <c r="AG6" s="32"/>
      <c r="AH6" s="32" t="s">
        <v>335</v>
      </c>
      <c r="AI6" s="32" t="s">
        <v>338</v>
      </c>
      <c r="AJ6" s="32"/>
      <c r="AK6" s="32"/>
      <c r="AL6" s="32" t="s">
        <v>338</v>
      </c>
      <c r="AM6" s="32"/>
      <c r="AN6" s="32"/>
      <c r="AO6" s="32"/>
      <c r="AP6" s="32"/>
      <c r="AQ6" s="32" t="s">
        <v>338</v>
      </c>
      <c r="AR6" s="32" t="s">
        <v>338</v>
      </c>
      <c r="AS6" s="32"/>
      <c r="AT6" s="32"/>
      <c r="AU6" s="32"/>
      <c r="AV6" s="32" t="s">
        <v>337</v>
      </c>
      <c r="AW6" s="32"/>
      <c r="AX6" s="32" t="s">
        <v>338</v>
      </c>
      <c r="AY6" s="32"/>
      <c r="AZ6" s="32"/>
      <c r="BA6" s="32"/>
      <c r="BB6" s="32"/>
      <c r="BC6" s="32" t="s">
        <v>335</v>
      </c>
      <c r="BD6" s="32" t="s">
        <v>338</v>
      </c>
      <c r="BE6" s="32"/>
      <c r="BF6" s="32" t="s">
        <v>335</v>
      </c>
      <c r="BG6" s="32" t="s">
        <v>338</v>
      </c>
      <c r="BH6" s="32" t="s">
        <v>337</v>
      </c>
      <c r="BI6" s="32" t="s">
        <v>338</v>
      </c>
      <c r="BJ6" s="39"/>
    </row>
    <row r="7" spans="1:62" x14ac:dyDescent="0.25">
      <c r="A7" t="s">
        <v>333</v>
      </c>
      <c r="B7">
        <v>1</v>
      </c>
      <c r="C7" t="s">
        <v>89</v>
      </c>
      <c r="D7" t="s">
        <v>71</v>
      </c>
      <c r="E7" t="s">
        <v>101</v>
      </c>
      <c r="F7" s="13" t="s">
        <v>102</v>
      </c>
      <c r="G7" s="28" t="s">
        <v>274</v>
      </c>
      <c r="H7">
        <v>4</v>
      </c>
      <c r="I7">
        <v>30</v>
      </c>
      <c r="J7" s="32"/>
      <c r="K7" s="41"/>
      <c r="L7" s="32" t="s">
        <v>339</v>
      </c>
      <c r="M7" s="32"/>
      <c r="N7" s="32" t="s">
        <v>338</v>
      </c>
      <c r="O7" s="32"/>
      <c r="P7" s="32"/>
      <c r="Q7" s="32"/>
      <c r="R7" s="32" t="s">
        <v>335</v>
      </c>
      <c r="S7" s="32"/>
      <c r="T7" s="32" t="s">
        <v>338</v>
      </c>
      <c r="U7" s="32"/>
      <c r="V7" s="32" t="s">
        <v>338</v>
      </c>
      <c r="W7" s="32"/>
      <c r="X7" s="32"/>
      <c r="Y7" s="32"/>
      <c r="Z7" s="32" t="s">
        <v>341</v>
      </c>
      <c r="AA7" s="32"/>
      <c r="AB7" s="32"/>
      <c r="AC7" s="32"/>
      <c r="AD7" s="32"/>
      <c r="AE7" s="32" t="s">
        <v>335</v>
      </c>
      <c r="AF7" s="32"/>
      <c r="AG7" s="32"/>
      <c r="AH7" s="32" t="s">
        <v>335</v>
      </c>
      <c r="AI7" s="32" t="s">
        <v>338</v>
      </c>
      <c r="AJ7" s="32"/>
      <c r="AK7" s="32"/>
      <c r="AL7" s="32"/>
      <c r="AM7" s="32"/>
      <c r="AN7" s="32"/>
      <c r="AO7" s="32"/>
      <c r="AP7" s="32"/>
      <c r="AQ7" s="32" t="s">
        <v>338</v>
      </c>
      <c r="AR7" s="32" t="s">
        <v>338</v>
      </c>
      <c r="AS7" s="32"/>
      <c r="AT7" s="32"/>
      <c r="AU7" s="32"/>
      <c r="AV7" s="32" t="s">
        <v>337</v>
      </c>
      <c r="AW7" s="32"/>
      <c r="AX7" s="32" t="s">
        <v>338</v>
      </c>
      <c r="AY7" s="32"/>
      <c r="AZ7" s="32"/>
      <c r="BA7" s="32"/>
      <c r="BB7" s="32"/>
      <c r="BC7" s="32" t="s">
        <v>335</v>
      </c>
      <c r="BD7" s="32" t="s">
        <v>338</v>
      </c>
      <c r="BE7" s="32"/>
      <c r="BF7" s="32" t="s">
        <v>335</v>
      </c>
      <c r="BG7" s="32" t="s">
        <v>338</v>
      </c>
      <c r="BH7" s="32" t="s">
        <v>337</v>
      </c>
      <c r="BI7" s="32" t="s">
        <v>338</v>
      </c>
      <c r="BJ7" s="39"/>
    </row>
    <row r="8" spans="1:62" x14ac:dyDescent="0.25">
      <c r="A8" t="s">
        <v>333</v>
      </c>
      <c r="B8">
        <v>5</v>
      </c>
      <c r="C8" t="s">
        <v>89</v>
      </c>
      <c r="D8" t="s">
        <v>103</v>
      </c>
      <c r="E8" t="s">
        <v>104</v>
      </c>
      <c r="F8" s="13" t="s">
        <v>105</v>
      </c>
      <c r="G8" s="28" t="s">
        <v>274</v>
      </c>
      <c r="H8">
        <v>24</v>
      </c>
      <c r="I8">
        <v>2</v>
      </c>
      <c r="J8" s="32"/>
      <c r="K8" s="41"/>
      <c r="L8" s="32"/>
      <c r="M8" s="32"/>
      <c r="N8" s="32"/>
      <c r="O8" s="32"/>
      <c r="P8" s="32"/>
      <c r="Q8" s="32"/>
      <c r="R8" s="32"/>
      <c r="S8" s="32"/>
      <c r="T8" s="32" t="s">
        <v>338</v>
      </c>
      <c r="U8" s="32"/>
      <c r="V8" s="32"/>
      <c r="W8" s="32"/>
      <c r="X8" s="32" t="s">
        <v>337</v>
      </c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 t="s">
        <v>335</v>
      </c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9"/>
    </row>
    <row r="9" spans="1:62" x14ac:dyDescent="0.25">
      <c r="A9" t="s">
        <v>333</v>
      </c>
      <c r="B9">
        <v>5</v>
      </c>
      <c r="C9" t="s">
        <v>89</v>
      </c>
      <c r="D9" t="s">
        <v>103</v>
      </c>
      <c r="E9" t="s">
        <v>106</v>
      </c>
      <c r="F9" s="13" t="s">
        <v>107</v>
      </c>
      <c r="G9" s="33" t="s">
        <v>342</v>
      </c>
      <c r="H9">
        <v>24</v>
      </c>
      <c r="I9">
        <v>5</v>
      </c>
      <c r="J9" s="32"/>
      <c r="K9" s="41"/>
      <c r="L9" s="32"/>
      <c r="M9" s="32" t="s">
        <v>337</v>
      </c>
      <c r="N9" s="32"/>
      <c r="O9" s="32" t="s">
        <v>335</v>
      </c>
      <c r="P9" s="32"/>
      <c r="Q9" s="32" t="s">
        <v>338</v>
      </c>
      <c r="R9" s="32"/>
      <c r="S9" s="32"/>
      <c r="T9" s="32"/>
      <c r="U9" s="32"/>
      <c r="V9" s="32"/>
      <c r="W9" s="32"/>
      <c r="X9" s="32"/>
      <c r="Y9" s="32" t="s">
        <v>337</v>
      </c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 t="s">
        <v>335</v>
      </c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9"/>
    </row>
    <row r="10" spans="1:62" x14ac:dyDescent="0.25">
      <c r="A10" t="s">
        <v>333</v>
      </c>
      <c r="B10">
        <v>5</v>
      </c>
      <c r="C10" t="s">
        <v>89</v>
      </c>
      <c r="D10" t="s">
        <v>103</v>
      </c>
      <c r="E10" t="s">
        <v>108</v>
      </c>
      <c r="F10" s="13" t="s">
        <v>109</v>
      </c>
      <c r="G10" s="33" t="s">
        <v>342</v>
      </c>
      <c r="H10">
        <v>24</v>
      </c>
      <c r="I10">
        <v>8</v>
      </c>
      <c r="J10" s="32"/>
      <c r="K10" s="41"/>
      <c r="L10" s="32"/>
      <c r="M10" s="32" t="s">
        <v>337</v>
      </c>
      <c r="N10" s="32"/>
      <c r="O10" s="32"/>
      <c r="P10" s="32"/>
      <c r="Q10" s="32" t="s">
        <v>338</v>
      </c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 t="s">
        <v>337</v>
      </c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9"/>
    </row>
    <row r="11" spans="1:62" x14ac:dyDescent="0.25">
      <c r="A11" t="s">
        <v>333</v>
      </c>
      <c r="B11">
        <v>5</v>
      </c>
      <c r="C11" t="s">
        <v>89</v>
      </c>
      <c r="D11" t="s">
        <v>103</v>
      </c>
      <c r="E11" t="s">
        <v>110</v>
      </c>
      <c r="F11" s="13" t="s">
        <v>111</v>
      </c>
      <c r="G11" s="33" t="s">
        <v>342</v>
      </c>
      <c r="H11">
        <v>24</v>
      </c>
      <c r="I11">
        <v>2</v>
      </c>
      <c r="J11" s="32"/>
      <c r="K11" s="41"/>
      <c r="L11" s="32"/>
      <c r="M11" s="32" t="s">
        <v>337</v>
      </c>
      <c r="N11" s="32"/>
      <c r="O11" s="32" t="s">
        <v>335</v>
      </c>
      <c r="P11" s="32"/>
      <c r="Q11" s="32" t="s">
        <v>338</v>
      </c>
      <c r="R11" s="32"/>
      <c r="S11" s="32"/>
      <c r="T11" s="32"/>
      <c r="U11" s="32"/>
      <c r="V11" s="32"/>
      <c r="W11" s="32"/>
      <c r="X11" s="32"/>
      <c r="Y11" s="32" t="s">
        <v>337</v>
      </c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 t="s">
        <v>335</v>
      </c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9"/>
    </row>
    <row r="12" spans="1:62" x14ac:dyDescent="0.25">
      <c r="A12" t="s">
        <v>333</v>
      </c>
      <c r="B12">
        <v>5</v>
      </c>
      <c r="C12" t="s">
        <v>89</v>
      </c>
      <c r="D12" t="s">
        <v>103</v>
      </c>
      <c r="E12" t="s">
        <v>112</v>
      </c>
      <c r="F12" s="13" t="s">
        <v>113</v>
      </c>
      <c r="G12" s="28" t="s">
        <v>274</v>
      </c>
      <c r="H12">
        <v>12</v>
      </c>
      <c r="I12">
        <v>15</v>
      </c>
      <c r="J12" s="32"/>
      <c r="K12" s="41"/>
      <c r="L12" s="32"/>
      <c r="M12" s="32" t="s">
        <v>337</v>
      </c>
      <c r="N12" s="32"/>
      <c r="O12" s="32" t="s">
        <v>335</v>
      </c>
      <c r="P12" s="32"/>
      <c r="Q12" s="32" t="s">
        <v>338</v>
      </c>
      <c r="R12" s="32"/>
      <c r="S12" s="32"/>
      <c r="T12" s="32" t="s">
        <v>338</v>
      </c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 t="s">
        <v>335</v>
      </c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9"/>
    </row>
    <row r="13" spans="1:62" x14ac:dyDescent="0.25">
      <c r="A13" t="s">
        <v>333</v>
      </c>
      <c r="B13">
        <v>5</v>
      </c>
      <c r="C13" t="s">
        <v>89</v>
      </c>
      <c r="D13" t="s">
        <v>103</v>
      </c>
      <c r="E13" t="s">
        <v>114</v>
      </c>
      <c r="F13" s="13" t="s">
        <v>115</v>
      </c>
      <c r="G13" s="28" t="s">
        <v>274</v>
      </c>
      <c r="H13">
        <v>12</v>
      </c>
      <c r="I13">
        <v>15</v>
      </c>
      <c r="J13" s="32"/>
      <c r="K13" s="41"/>
      <c r="L13" s="32"/>
      <c r="M13" s="32" t="s">
        <v>337</v>
      </c>
      <c r="N13" s="32"/>
      <c r="O13" s="32" t="s">
        <v>335</v>
      </c>
      <c r="P13" s="32"/>
      <c r="Q13" s="32" t="s">
        <v>338</v>
      </c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 t="s">
        <v>335</v>
      </c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9"/>
    </row>
    <row r="14" spans="1:62" x14ac:dyDescent="0.25">
      <c r="A14" t="s">
        <v>333</v>
      </c>
      <c r="B14">
        <v>5</v>
      </c>
      <c r="C14" t="s">
        <v>89</v>
      </c>
      <c r="D14" t="s">
        <v>103</v>
      </c>
      <c r="E14" t="s">
        <v>116</v>
      </c>
      <c r="F14" s="13" t="s">
        <v>117</v>
      </c>
      <c r="G14" s="28" t="s">
        <v>274</v>
      </c>
      <c r="H14">
        <v>12</v>
      </c>
      <c r="I14">
        <v>10</v>
      </c>
      <c r="J14" s="32"/>
      <c r="K14" s="41"/>
      <c r="L14" s="32"/>
      <c r="M14" s="32"/>
      <c r="N14" s="32"/>
      <c r="O14" s="32" t="s">
        <v>337</v>
      </c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 t="s">
        <v>335</v>
      </c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 t="s">
        <v>335</v>
      </c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9"/>
    </row>
    <row r="15" spans="1:62" x14ac:dyDescent="0.25">
      <c r="A15" t="s">
        <v>333</v>
      </c>
      <c r="B15">
        <v>1</v>
      </c>
      <c r="C15" t="s">
        <v>89</v>
      </c>
      <c r="D15" t="s">
        <v>80</v>
      </c>
      <c r="E15" s="36" t="s">
        <v>343</v>
      </c>
      <c r="F15" s="13" t="s">
        <v>344</v>
      </c>
      <c r="G15" s="27" t="s">
        <v>334</v>
      </c>
      <c r="H15">
        <v>1</v>
      </c>
      <c r="I15">
        <v>15</v>
      </c>
      <c r="J15" s="32"/>
      <c r="K15" s="41" t="s">
        <v>335</v>
      </c>
      <c r="L15" s="32" t="s">
        <v>336</v>
      </c>
      <c r="M15" s="32" t="s">
        <v>337</v>
      </c>
      <c r="N15" s="32" t="s">
        <v>338</v>
      </c>
      <c r="O15" s="32" t="s">
        <v>335</v>
      </c>
      <c r="P15" s="32" t="s">
        <v>335</v>
      </c>
      <c r="Q15" s="32" t="s">
        <v>338</v>
      </c>
      <c r="R15" s="32" t="s">
        <v>335</v>
      </c>
      <c r="S15" s="32"/>
      <c r="T15" s="32" t="s">
        <v>338</v>
      </c>
      <c r="U15" s="32"/>
      <c r="V15" s="32" t="s">
        <v>338</v>
      </c>
      <c r="W15" s="32"/>
      <c r="X15" s="32" t="s">
        <v>337</v>
      </c>
      <c r="Y15" s="32"/>
      <c r="Z15" s="32" t="s">
        <v>338</v>
      </c>
      <c r="AA15" s="32"/>
      <c r="AB15" s="32"/>
      <c r="AC15" s="32" t="s">
        <v>337</v>
      </c>
      <c r="AD15" s="32" t="s">
        <v>337</v>
      </c>
      <c r="AE15" s="32" t="s">
        <v>335</v>
      </c>
      <c r="AF15" s="32" t="s">
        <v>335</v>
      </c>
      <c r="AG15" s="32"/>
      <c r="AH15" s="32" t="s">
        <v>337</v>
      </c>
      <c r="AI15" s="32" t="s">
        <v>338</v>
      </c>
      <c r="AJ15" s="32"/>
      <c r="AK15" s="32"/>
      <c r="AL15" s="32" t="s">
        <v>338</v>
      </c>
      <c r="AM15" s="32"/>
      <c r="AN15" s="32"/>
      <c r="AO15" s="32"/>
      <c r="AP15" s="32"/>
      <c r="AQ15" s="32" t="s">
        <v>338</v>
      </c>
      <c r="AR15" s="32" t="s">
        <v>338</v>
      </c>
      <c r="AS15" s="32"/>
      <c r="AT15" s="32"/>
      <c r="AU15" s="32" t="s">
        <v>335</v>
      </c>
      <c r="AV15" s="32"/>
      <c r="AW15" s="32" t="s">
        <v>335</v>
      </c>
      <c r="AX15" s="32" t="s">
        <v>338</v>
      </c>
      <c r="AY15" s="32" t="s">
        <v>338</v>
      </c>
      <c r="AZ15" s="32"/>
      <c r="BA15" s="32"/>
      <c r="BB15" s="32"/>
      <c r="BC15" s="32" t="s">
        <v>335</v>
      </c>
      <c r="BD15" s="32" t="s">
        <v>338</v>
      </c>
      <c r="BE15" s="32"/>
      <c r="BF15" s="32" t="s">
        <v>335</v>
      </c>
      <c r="BG15" s="32" t="s">
        <v>338</v>
      </c>
      <c r="BH15" s="32" t="s">
        <v>338</v>
      </c>
      <c r="BI15" s="32"/>
      <c r="BJ15" s="39"/>
    </row>
    <row r="16" spans="1:62" x14ac:dyDescent="0.25">
      <c r="A16" t="s">
        <v>333</v>
      </c>
      <c r="B16">
        <v>1</v>
      </c>
      <c r="C16" t="s">
        <v>89</v>
      </c>
      <c r="D16" t="s">
        <v>80</v>
      </c>
      <c r="E16" s="36" t="s">
        <v>345</v>
      </c>
      <c r="F16" s="13" t="s">
        <v>346</v>
      </c>
      <c r="G16" s="27" t="s">
        <v>334</v>
      </c>
      <c r="H16">
        <v>1</v>
      </c>
      <c r="I16">
        <v>5</v>
      </c>
      <c r="J16" s="32"/>
      <c r="K16" s="41" t="s">
        <v>335</v>
      </c>
      <c r="L16" s="32" t="s">
        <v>336</v>
      </c>
      <c r="M16" s="32" t="s">
        <v>337</v>
      </c>
      <c r="N16" s="32" t="s">
        <v>338</v>
      </c>
      <c r="O16" s="32" t="s">
        <v>335</v>
      </c>
      <c r="P16" s="32" t="s">
        <v>335</v>
      </c>
      <c r="Q16" s="32" t="s">
        <v>338</v>
      </c>
      <c r="R16" s="32" t="s">
        <v>335</v>
      </c>
      <c r="S16" s="32"/>
      <c r="T16" s="32" t="s">
        <v>338</v>
      </c>
      <c r="U16" s="32"/>
      <c r="V16" s="32" t="s">
        <v>338</v>
      </c>
      <c r="W16" s="32"/>
      <c r="X16" s="32" t="s">
        <v>337</v>
      </c>
      <c r="Y16" s="32"/>
      <c r="Z16" s="32" t="s">
        <v>338</v>
      </c>
      <c r="AA16" s="32"/>
      <c r="AB16" s="32"/>
      <c r="AC16" s="32" t="s">
        <v>337</v>
      </c>
      <c r="AD16" s="32" t="s">
        <v>337</v>
      </c>
      <c r="AE16" s="32" t="s">
        <v>335</v>
      </c>
      <c r="AF16" s="32"/>
      <c r="AG16" s="32"/>
      <c r="AH16" s="32" t="s">
        <v>337</v>
      </c>
      <c r="AI16" s="32" t="s">
        <v>338</v>
      </c>
      <c r="AJ16" s="32"/>
      <c r="AK16" s="32"/>
      <c r="AL16" s="32" t="s">
        <v>338</v>
      </c>
      <c r="AM16" s="32"/>
      <c r="AN16" s="32"/>
      <c r="AO16" s="32"/>
      <c r="AP16" s="32"/>
      <c r="AQ16" s="32" t="s">
        <v>338</v>
      </c>
      <c r="AR16" s="32" t="s">
        <v>338</v>
      </c>
      <c r="AS16" s="32"/>
      <c r="AT16" s="32"/>
      <c r="AU16" s="32" t="s">
        <v>335</v>
      </c>
      <c r="AV16" s="32"/>
      <c r="AW16" s="32" t="s">
        <v>335</v>
      </c>
      <c r="AX16" s="32" t="s">
        <v>338</v>
      </c>
      <c r="AY16" s="32" t="s">
        <v>338</v>
      </c>
      <c r="AZ16" s="32"/>
      <c r="BA16" s="32"/>
      <c r="BB16" s="32"/>
      <c r="BC16" s="32" t="s">
        <v>335</v>
      </c>
      <c r="BD16" s="32" t="s">
        <v>338</v>
      </c>
      <c r="BE16" s="32"/>
      <c r="BF16" s="32" t="s">
        <v>335</v>
      </c>
      <c r="BG16" s="32" t="s">
        <v>338</v>
      </c>
      <c r="BH16" s="32" t="s">
        <v>338</v>
      </c>
      <c r="BI16" s="32"/>
      <c r="BJ16" s="39"/>
    </row>
    <row r="17" spans="1:62" x14ac:dyDescent="0.25">
      <c r="A17" t="s">
        <v>333</v>
      </c>
      <c r="B17">
        <v>1</v>
      </c>
      <c r="C17" t="s">
        <v>89</v>
      </c>
      <c r="D17" t="s">
        <v>80</v>
      </c>
      <c r="E17" s="36" t="s">
        <v>347</v>
      </c>
      <c r="F17" s="13" t="s">
        <v>348</v>
      </c>
      <c r="G17" s="27" t="s">
        <v>334</v>
      </c>
      <c r="H17">
        <v>1</v>
      </c>
      <c r="I17">
        <v>5</v>
      </c>
      <c r="J17" s="32"/>
      <c r="K17" s="41" t="s">
        <v>335</v>
      </c>
      <c r="L17" s="32" t="s">
        <v>336</v>
      </c>
      <c r="M17" s="32" t="s">
        <v>337</v>
      </c>
      <c r="N17" s="34" t="s">
        <v>338</v>
      </c>
      <c r="O17" s="32" t="s">
        <v>335</v>
      </c>
      <c r="P17" s="32" t="s">
        <v>335</v>
      </c>
      <c r="Q17" s="32" t="s">
        <v>338</v>
      </c>
      <c r="R17" s="32" t="s">
        <v>335</v>
      </c>
      <c r="S17" s="32"/>
      <c r="T17" s="32" t="s">
        <v>338</v>
      </c>
      <c r="U17" s="32"/>
      <c r="V17" s="32" t="s">
        <v>338</v>
      </c>
      <c r="W17" s="32"/>
      <c r="X17" s="32" t="s">
        <v>337</v>
      </c>
      <c r="Y17" s="32"/>
      <c r="Z17" s="32" t="s">
        <v>338</v>
      </c>
      <c r="AA17" s="32"/>
      <c r="AB17" s="32"/>
      <c r="AC17" s="32" t="s">
        <v>337</v>
      </c>
      <c r="AD17" s="32" t="s">
        <v>337</v>
      </c>
      <c r="AE17" s="32" t="s">
        <v>335</v>
      </c>
      <c r="AF17" s="32"/>
      <c r="AG17" s="32"/>
      <c r="AH17" s="32" t="s">
        <v>337</v>
      </c>
      <c r="AI17" s="32" t="s">
        <v>338</v>
      </c>
      <c r="AJ17" s="32"/>
      <c r="AK17" s="32"/>
      <c r="AL17" s="32" t="s">
        <v>338</v>
      </c>
      <c r="AM17" s="32"/>
      <c r="AN17" s="32"/>
      <c r="AO17" s="32"/>
      <c r="AP17" s="32"/>
      <c r="AQ17" s="32" t="s">
        <v>338</v>
      </c>
      <c r="AR17" s="32" t="s">
        <v>338</v>
      </c>
      <c r="AS17" s="32"/>
      <c r="AT17" s="32"/>
      <c r="AU17" s="32" t="s">
        <v>335</v>
      </c>
      <c r="AV17" s="32"/>
      <c r="AW17" s="32" t="s">
        <v>335</v>
      </c>
      <c r="AX17" s="32" t="s">
        <v>338</v>
      </c>
      <c r="AY17" s="32" t="s">
        <v>338</v>
      </c>
      <c r="AZ17" s="32"/>
      <c r="BA17" s="32"/>
      <c r="BB17" s="32"/>
      <c r="BC17" s="32" t="s">
        <v>335</v>
      </c>
      <c r="BD17" s="32" t="s">
        <v>338</v>
      </c>
      <c r="BE17" s="32"/>
      <c r="BF17" s="32" t="s">
        <v>335</v>
      </c>
      <c r="BG17" s="32" t="s">
        <v>338</v>
      </c>
      <c r="BH17" s="32" t="s">
        <v>338</v>
      </c>
      <c r="BI17" s="32"/>
      <c r="BJ17" s="39"/>
    </row>
    <row r="18" spans="1:62" x14ac:dyDescent="0.25">
      <c r="A18" t="s">
        <v>333</v>
      </c>
      <c r="B18">
        <v>1</v>
      </c>
      <c r="C18" t="s">
        <v>89</v>
      </c>
      <c r="D18" t="s">
        <v>80</v>
      </c>
      <c r="E18" s="36" t="s">
        <v>349</v>
      </c>
      <c r="F18" s="13" t="s">
        <v>350</v>
      </c>
      <c r="G18" s="27" t="s">
        <v>334</v>
      </c>
      <c r="H18">
        <v>1</v>
      </c>
      <c r="I18">
        <v>2</v>
      </c>
      <c r="J18" s="32"/>
      <c r="K18" s="41" t="s">
        <v>335</v>
      </c>
      <c r="L18" s="32" t="s">
        <v>336</v>
      </c>
      <c r="M18" s="32" t="s">
        <v>337</v>
      </c>
      <c r="N18" s="32" t="s">
        <v>338</v>
      </c>
      <c r="O18" s="32" t="s">
        <v>335</v>
      </c>
      <c r="P18" s="32" t="s">
        <v>335</v>
      </c>
      <c r="Q18" s="32" t="s">
        <v>338</v>
      </c>
      <c r="R18" s="32" t="s">
        <v>335</v>
      </c>
      <c r="S18" s="32"/>
      <c r="T18" s="32" t="s">
        <v>338</v>
      </c>
      <c r="U18" s="32"/>
      <c r="V18" s="32" t="s">
        <v>338</v>
      </c>
      <c r="W18" s="32"/>
      <c r="X18" s="32" t="s">
        <v>337</v>
      </c>
      <c r="Y18" s="32"/>
      <c r="Z18" s="32" t="s">
        <v>338</v>
      </c>
      <c r="AA18" s="32"/>
      <c r="AB18" s="32"/>
      <c r="AC18" s="32" t="s">
        <v>337</v>
      </c>
      <c r="AD18" s="32" t="s">
        <v>337</v>
      </c>
      <c r="AE18" s="32" t="s">
        <v>335</v>
      </c>
      <c r="AF18" s="32" t="s">
        <v>335</v>
      </c>
      <c r="AG18" s="32"/>
      <c r="AH18" s="32" t="s">
        <v>337</v>
      </c>
      <c r="AI18" s="32" t="s">
        <v>338</v>
      </c>
      <c r="AJ18" s="32"/>
      <c r="AK18" s="32"/>
      <c r="AL18" s="32" t="s">
        <v>338</v>
      </c>
      <c r="AM18" s="32"/>
      <c r="AN18" s="32"/>
      <c r="AO18" s="32"/>
      <c r="AP18" s="32"/>
      <c r="AQ18" s="32" t="s">
        <v>338</v>
      </c>
      <c r="AR18" s="32" t="s">
        <v>338</v>
      </c>
      <c r="AS18" s="32"/>
      <c r="AT18" s="32"/>
      <c r="AU18" s="32" t="s">
        <v>335</v>
      </c>
      <c r="AV18" s="32"/>
      <c r="AW18" s="32" t="s">
        <v>335</v>
      </c>
      <c r="AX18" s="32"/>
      <c r="AY18" s="32" t="s">
        <v>338</v>
      </c>
      <c r="AZ18" s="32"/>
      <c r="BA18" s="32"/>
      <c r="BB18" s="32"/>
      <c r="BC18" s="32" t="s">
        <v>335</v>
      </c>
      <c r="BD18" s="32" t="s">
        <v>338</v>
      </c>
      <c r="BE18" s="32"/>
      <c r="BF18" s="32" t="s">
        <v>335</v>
      </c>
      <c r="BG18" s="32" t="s">
        <v>338</v>
      </c>
      <c r="BH18" s="32" t="s">
        <v>338</v>
      </c>
      <c r="BI18" s="32"/>
      <c r="BJ18" s="39"/>
    </row>
    <row r="19" spans="1:62" x14ac:dyDescent="0.25">
      <c r="A19" t="s">
        <v>333</v>
      </c>
      <c r="B19">
        <v>1</v>
      </c>
      <c r="C19" t="s">
        <v>89</v>
      </c>
      <c r="D19" t="s">
        <v>80</v>
      </c>
      <c r="E19" s="36" t="s">
        <v>351</v>
      </c>
      <c r="F19" s="13" t="s">
        <v>352</v>
      </c>
      <c r="G19" s="27" t="s">
        <v>334</v>
      </c>
      <c r="H19">
        <v>1</v>
      </c>
      <c r="I19">
        <v>5</v>
      </c>
      <c r="J19" s="32"/>
      <c r="K19" s="41" t="s">
        <v>335</v>
      </c>
      <c r="L19" s="32" t="s">
        <v>336</v>
      </c>
      <c r="M19" s="32" t="s">
        <v>337</v>
      </c>
      <c r="N19" s="32" t="s">
        <v>338</v>
      </c>
      <c r="O19" s="32" t="s">
        <v>335</v>
      </c>
      <c r="P19" s="32" t="s">
        <v>335</v>
      </c>
      <c r="Q19" s="32" t="s">
        <v>338</v>
      </c>
      <c r="R19" s="32" t="s">
        <v>335</v>
      </c>
      <c r="S19" s="32"/>
      <c r="T19" s="32" t="s">
        <v>338</v>
      </c>
      <c r="U19" s="32"/>
      <c r="V19" s="32" t="s">
        <v>338</v>
      </c>
      <c r="W19" s="32"/>
      <c r="X19" s="32" t="s">
        <v>337</v>
      </c>
      <c r="Y19" s="32"/>
      <c r="Z19" s="32" t="s">
        <v>338</v>
      </c>
      <c r="AA19" s="32"/>
      <c r="AB19" s="32"/>
      <c r="AC19" s="32" t="s">
        <v>337</v>
      </c>
      <c r="AD19" s="32" t="s">
        <v>337</v>
      </c>
      <c r="AE19" s="32" t="s">
        <v>335</v>
      </c>
      <c r="AF19" s="32" t="s">
        <v>335</v>
      </c>
      <c r="AG19" s="32"/>
      <c r="AH19" s="32" t="s">
        <v>337</v>
      </c>
      <c r="AI19" s="32" t="s">
        <v>338</v>
      </c>
      <c r="AJ19" s="32"/>
      <c r="AK19" s="32"/>
      <c r="AL19" s="32" t="s">
        <v>338</v>
      </c>
      <c r="AM19" s="32"/>
      <c r="AN19" s="32"/>
      <c r="AO19" s="32"/>
      <c r="AP19" s="32"/>
      <c r="AQ19" s="32" t="s">
        <v>338</v>
      </c>
      <c r="AR19" s="32" t="s">
        <v>338</v>
      </c>
      <c r="AS19" s="32"/>
      <c r="AT19" s="32"/>
      <c r="AU19" s="32" t="s">
        <v>335</v>
      </c>
      <c r="AV19" s="32"/>
      <c r="AW19" s="32" t="s">
        <v>335</v>
      </c>
      <c r="AX19" s="32" t="s">
        <v>338</v>
      </c>
      <c r="AY19" s="32" t="s">
        <v>338</v>
      </c>
      <c r="AZ19" s="32"/>
      <c r="BA19" s="32"/>
      <c r="BB19" s="32"/>
      <c r="BC19" s="32" t="s">
        <v>335</v>
      </c>
      <c r="BD19" s="32" t="s">
        <v>338</v>
      </c>
      <c r="BE19" s="32"/>
      <c r="BF19" s="32" t="s">
        <v>335</v>
      </c>
      <c r="BG19" s="32" t="s">
        <v>338</v>
      </c>
      <c r="BH19" s="32" t="s">
        <v>338</v>
      </c>
      <c r="BI19" s="32"/>
      <c r="BJ19" s="39"/>
    </row>
    <row r="20" spans="1:62" x14ac:dyDescent="0.25">
      <c r="A20" t="s">
        <v>333</v>
      </c>
      <c r="B20">
        <v>1</v>
      </c>
      <c r="C20" t="s">
        <v>89</v>
      </c>
      <c r="D20" t="s">
        <v>80</v>
      </c>
      <c r="E20" s="36" t="s">
        <v>353</v>
      </c>
      <c r="F20" s="13" t="s">
        <v>354</v>
      </c>
      <c r="G20" s="28" t="s">
        <v>274</v>
      </c>
      <c r="H20">
        <v>4</v>
      </c>
      <c r="I20">
        <v>5</v>
      </c>
      <c r="J20" s="32"/>
      <c r="K20" s="41"/>
      <c r="L20" s="32" t="s">
        <v>336</v>
      </c>
      <c r="M20" s="32"/>
      <c r="N20" s="32" t="s">
        <v>338</v>
      </c>
      <c r="O20" s="32" t="s">
        <v>335</v>
      </c>
      <c r="P20" s="32" t="s">
        <v>335</v>
      </c>
      <c r="Q20" s="32"/>
      <c r="R20" s="32" t="s">
        <v>335</v>
      </c>
      <c r="S20" s="32"/>
      <c r="T20" s="32" t="s">
        <v>338</v>
      </c>
      <c r="U20" s="32"/>
      <c r="V20" s="32" t="s">
        <v>338</v>
      </c>
      <c r="W20" s="32"/>
      <c r="X20" s="32"/>
      <c r="Y20" s="32"/>
      <c r="Z20" s="32" t="s">
        <v>338</v>
      </c>
      <c r="AA20" s="32"/>
      <c r="AB20" s="32"/>
      <c r="AC20" s="32"/>
      <c r="AD20" s="32" t="s">
        <v>337</v>
      </c>
      <c r="AE20" s="32" t="s">
        <v>335</v>
      </c>
      <c r="AF20" s="32" t="s">
        <v>335</v>
      </c>
      <c r="AG20" s="32"/>
      <c r="AH20" s="32"/>
      <c r="AI20" s="32" t="s">
        <v>338</v>
      </c>
      <c r="AJ20" s="32"/>
      <c r="AK20" s="32"/>
      <c r="AL20" s="32" t="s">
        <v>338</v>
      </c>
      <c r="AM20" s="32"/>
      <c r="AN20" s="32"/>
      <c r="AO20" s="32"/>
      <c r="AP20" s="32"/>
      <c r="AQ20" s="32" t="s">
        <v>338</v>
      </c>
      <c r="AR20" s="32" t="s">
        <v>338</v>
      </c>
      <c r="AS20" s="32"/>
      <c r="AT20" s="32"/>
      <c r="AU20" s="32" t="s">
        <v>335</v>
      </c>
      <c r="AV20" s="32"/>
      <c r="AW20" s="32"/>
      <c r="AX20" s="32"/>
      <c r="AY20" s="32" t="s">
        <v>338</v>
      </c>
      <c r="AZ20" s="32"/>
      <c r="BA20" s="32"/>
      <c r="BB20" s="32"/>
      <c r="BC20" s="32" t="s">
        <v>335</v>
      </c>
      <c r="BD20" s="32" t="s">
        <v>338</v>
      </c>
      <c r="BE20" s="32"/>
      <c r="BF20" s="32" t="s">
        <v>335</v>
      </c>
      <c r="BG20" s="32" t="s">
        <v>338</v>
      </c>
      <c r="BH20" s="32" t="s">
        <v>335</v>
      </c>
      <c r="BI20" s="32"/>
      <c r="BJ20" s="39"/>
    </row>
    <row r="21" spans="1:62" x14ac:dyDescent="0.25">
      <c r="A21" t="s">
        <v>333</v>
      </c>
      <c r="B21">
        <v>1</v>
      </c>
      <c r="C21" t="s">
        <v>89</v>
      </c>
      <c r="D21" t="s">
        <v>80</v>
      </c>
      <c r="E21" s="36" t="s">
        <v>355</v>
      </c>
      <c r="F21" s="13" t="s">
        <v>356</v>
      </c>
      <c r="G21" s="27" t="s">
        <v>334</v>
      </c>
      <c r="H21">
        <v>1</v>
      </c>
      <c r="I21">
        <v>2</v>
      </c>
      <c r="J21" s="32"/>
      <c r="K21" s="41" t="s">
        <v>335</v>
      </c>
      <c r="L21" s="32" t="s">
        <v>336</v>
      </c>
      <c r="M21" s="32"/>
      <c r="N21" s="32" t="s">
        <v>338</v>
      </c>
      <c r="O21" s="32" t="s">
        <v>335</v>
      </c>
      <c r="P21" s="32" t="s">
        <v>335</v>
      </c>
      <c r="Q21" s="32" t="s">
        <v>338</v>
      </c>
      <c r="R21" s="32" t="s">
        <v>335</v>
      </c>
      <c r="S21" s="32"/>
      <c r="T21" s="32" t="s">
        <v>338</v>
      </c>
      <c r="U21" s="32"/>
      <c r="V21" s="32" t="s">
        <v>338</v>
      </c>
      <c r="W21" s="32"/>
      <c r="X21" s="32" t="s">
        <v>337</v>
      </c>
      <c r="Y21" s="32"/>
      <c r="Z21" s="32" t="s">
        <v>338</v>
      </c>
      <c r="AA21" s="32"/>
      <c r="AB21" s="32"/>
      <c r="AC21" s="32" t="s">
        <v>337</v>
      </c>
      <c r="AD21" s="32" t="s">
        <v>337</v>
      </c>
      <c r="AE21" s="32" t="s">
        <v>335</v>
      </c>
      <c r="AF21" s="32" t="s">
        <v>335</v>
      </c>
      <c r="AG21" s="32"/>
      <c r="AH21" s="32" t="s">
        <v>337</v>
      </c>
      <c r="AI21" s="32" t="s">
        <v>338</v>
      </c>
      <c r="AJ21" s="32"/>
      <c r="AK21" s="32"/>
      <c r="AL21" s="32" t="s">
        <v>338</v>
      </c>
      <c r="AM21" s="32"/>
      <c r="AN21" s="32"/>
      <c r="AO21" s="32"/>
      <c r="AP21" s="32"/>
      <c r="AQ21" s="32" t="s">
        <v>338</v>
      </c>
      <c r="AR21" s="32" t="s">
        <v>338</v>
      </c>
      <c r="AS21" s="32"/>
      <c r="AT21" s="32"/>
      <c r="AU21" s="32" t="s">
        <v>335</v>
      </c>
      <c r="AV21" s="32"/>
      <c r="AW21" s="32" t="s">
        <v>335</v>
      </c>
      <c r="AX21" s="32" t="s">
        <v>338</v>
      </c>
      <c r="AY21" s="32" t="s">
        <v>338</v>
      </c>
      <c r="AZ21" s="32"/>
      <c r="BA21" s="32"/>
      <c r="BB21" s="32"/>
      <c r="BC21" s="32" t="s">
        <v>335</v>
      </c>
      <c r="BD21" s="32" t="s">
        <v>338</v>
      </c>
      <c r="BE21" s="32"/>
      <c r="BF21" s="32" t="s">
        <v>335</v>
      </c>
      <c r="BG21" s="32" t="s">
        <v>338</v>
      </c>
      <c r="BH21" s="32" t="s">
        <v>338</v>
      </c>
      <c r="BI21" s="32"/>
      <c r="BJ21" s="39"/>
    </row>
    <row r="22" spans="1:62" x14ac:dyDescent="0.25">
      <c r="A22" t="s">
        <v>333</v>
      </c>
      <c r="B22">
        <v>1</v>
      </c>
      <c r="C22" t="s">
        <v>89</v>
      </c>
      <c r="D22" t="s">
        <v>80</v>
      </c>
      <c r="E22" t="s">
        <v>357</v>
      </c>
      <c r="F22" s="13" t="s">
        <v>358</v>
      </c>
      <c r="G22" s="28" t="s">
        <v>274</v>
      </c>
      <c r="H22">
        <v>26</v>
      </c>
      <c r="I22">
        <v>1</v>
      </c>
      <c r="J22" s="32"/>
      <c r="K22" s="41"/>
      <c r="L22" s="32"/>
      <c r="M22" s="32" t="s">
        <v>337</v>
      </c>
      <c r="N22" s="32"/>
      <c r="O22" s="32" t="s">
        <v>335</v>
      </c>
      <c r="P22" s="32" t="s">
        <v>335</v>
      </c>
      <c r="Q22" s="32"/>
      <c r="R22" s="32" t="s">
        <v>335</v>
      </c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 t="s">
        <v>338</v>
      </c>
      <c r="AJ22" s="32"/>
      <c r="AK22" s="32"/>
      <c r="AL22" s="32" t="s">
        <v>338</v>
      </c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 t="s">
        <v>335</v>
      </c>
      <c r="BD22" s="32"/>
      <c r="BE22" s="32"/>
      <c r="BF22" s="32" t="s">
        <v>335</v>
      </c>
      <c r="BG22" s="32"/>
      <c r="BH22" s="32"/>
      <c r="BI22" s="32"/>
      <c r="BJ22" s="39"/>
    </row>
    <row r="23" spans="1:62" x14ac:dyDescent="0.25">
      <c r="A23" t="s">
        <v>333</v>
      </c>
      <c r="B23">
        <v>5</v>
      </c>
      <c r="C23" t="s">
        <v>89</v>
      </c>
      <c r="D23" t="s">
        <v>118</v>
      </c>
      <c r="E23" t="s">
        <v>119</v>
      </c>
      <c r="F23" s="13" t="s">
        <v>120</v>
      </c>
      <c r="G23" s="28" t="s">
        <v>274</v>
      </c>
      <c r="H23">
        <v>4</v>
      </c>
      <c r="I23">
        <v>5</v>
      </c>
      <c r="J23" s="32" t="s">
        <v>337</v>
      </c>
      <c r="K23" s="41"/>
      <c r="L23" s="32"/>
      <c r="M23" s="32"/>
      <c r="N23" s="32" t="s">
        <v>338</v>
      </c>
      <c r="O23" s="32"/>
      <c r="P23" s="32"/>
      <c r="Q23" s="32"/>
      <c r="R23" s="32"/>
      <c r="S23" s="32"/>
      <c r="T23" s="32" t="s">
        <v>338</v>
      </c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 t="s">
        <v>337</v>
      </c>
      <c r="AU23" s="32"/>
      <c r="AV23" s="32"/>
      <c r="AW23" s="32"/>
      <c r="AX23" s="32"/>
      <c r="AY23" s="32" t="s">
        <v>338</v>
      </c>
      <c r="AZ23" s="32"/>
      <c r="BA23" s="32"/>
      <c r="BB23" s="32"/>
      <c r="BC23" s="32"/>
      <c r="BD23" s="32"/>
      <c r="BE23" s="32"/>
      <c r="BF23" s="32" t="s">
        <v>335</v>
      </c>
      <c r="BG23" s="32"/>
      <c r="BH23" s="32"/>
      <c r="BI23" s="32"/>
      <c r="BJ23" s="39"/>
    </row>
    <row r="24" spans="1:62" x14ac:dyDescent="0.25">
      <c r="A24" t="s">
        <v>333</v>
      </c>
      <c r="B24">
        <v>5</v>
      </c>
      <c r="C24" t="s">
        <v>193</v>
      </c>
      <c r="D24" t="s">
        <v>92</v>
      </c>
      <c r="E24" t="s">
        <v>194</v>
      </c>
      <c r="F24" s="13" t="s">
        <v>195</v>
      </c>
      <c r="G24" s="27" t="s">
        <v>334</v>
      </c>
      <c r="H24">
        <v>1</v>
      </c>
      <c r="I24">
        <v>10</v>
      </c>
      <c r="J24" s="32" t="s">
        <v>337</v>
      </c>
      <c r="K24" s="41" t="s">
        <v>335</v>
      </c>
      <c r="L24" s="32" t="s">
        <v>336</v>
      </c>
      <c r="M24" s="32" t="s">
        <v>337</v>
      </c>
      <c r="N24" s="32" t="s">
        <v>338</v>
      </c>
      <c r="O24" s="32" t="s">
        <v>335</v>
      </c>
      <c r="P24" s="32" t="s">
        <v>335</v>
      </c>
      <c r="Q24" s="32" t="s">
        <v>338</v>
      </c>
      <c r="R24" s="32"/>
      <c r="S24" s="32"/>
      <c r="T24" s="32" t="s">
        <v>338</v>
      </c>
      <c r="U24" s="32"/>
      <c r="V24" s="32" t="s">
        <v>338</v>
      </c>
      <c r="W24" s="32" t="s">
        <v>338</v>
      </c>
      <c r="X24" s="32" t="s">
        <v>337</v>
      </c>
      <c r="Y24" s="32"/>
      <c r="Z24" s="32" t="s">
        <v>338</v>
      </c>
      <c r="AA24" s="32"/>
      <c r="AB24" s="32"/>
      <c r="AC24" s="32" t="s">
        <v>337</v>
      </c>
      <c r="AD24" s="32"/>
      <c r="AE24" s="32"/>
      <c r="AF24" s="32"/>
      <c r="AG24" s="32"/>
      <c r="AH24" s="32" t="s">
        <v>335</v>
      </c>
      <c r="AI24" s="32" t="s">
        <v>338</v>
      </c>
      <c r="AJ24" s="32"/>
      <c r="AK24" s="32"/>
      <c r="AL24" s="32" t="s">
        <v>338</v>
      </c>
      <c r="AM24" s="32"/>
      <c r="AN24" s="32"/>
      <c r="AO24" s="32"/>
      <c r="AP24" s="32"/>
      <c r="AQ24" s="32"/>
      <c r="AR24" s="32" t="s">
        <v>338</v>
      </c>
      <c r="AS24" s="32"/>
      <c r="AT24" s="32"/>
      <c r="AU24" s="32"/>
      <c r="AV24" s="32"/>
      <c r="AW24" s="32" t="s">
        <v>335</v>
      </c>
      <c r="AX24" s="32" t="s">
        <v>338</v>
      </c>
      <c r="AY24" s="32"/>
      <c r="AZ24" s="32"/>
      <c r="BA24" s="32"/>
      <c r="BB24" s="32"/>
      <c r="BC24" s="32" t="s">
        <v>335</v>
      </c>
      <c r="BD24" s="32" t="s">
        <v>338</v>
      </c>
      <c r="BE24" s="32"/>
      <c r="BF24" s="32" t="s">
        <v>335</v>
      </c>
      <c r="BG24" s="32"/>
      <c r="BH24" s="32"/>
      <c r="BI24" s="32" t="s">
        <v>338</v>
      </c>
      <c r="BJ24" s="39"/>
    </row>
    <row r="25" spans="1:62" x14ac:dyDescent="0.25">
      <c r="A25" t="s">
        <v>333</v>
      </c>
      <c r="B25">
        <v>5</v>
      </c>
      <c r="C25" t="s">
        <v>193</v>
      </c>
      <c r="D25" t="s">
        <v>71</v>
      </c>
      <c r="E25" t="s">
        <v>196</v>
      </c>
      <c r="F25" s="13" t="s">
        <v>197</v>
      </c>
      <c r="G25" s="27" t="s">
        <v>334</v>
      </c>
      <c r="H25">
        <v>1</v>
      </c>
      <c r="I25">
        <v>40</v>
      </c>
      <c r="J25" s="32" t="s">
        <v>337</v>
      </c>
      <c r="K25" s="41" t="s">
        <v>335</v>
      </c>
      <c r="L25" s="32" t="s">
        <v>336</v>
      </c>
      <c r="M25" s="32" t="s">
        <v>337</v>
      </c>
      <c r="N25" s="32" t="s">
        <v>338</v>
      </c>
      <c r="O25" s="32"/>
      <c r="P25" s="32" t="s">
        <v>335</v>
      </c>
      <c r="Q25" s="32" t="s">
        <v>338</v>
      </c>
      <c r="R25" s="32" t="s">
        <v>335</v>
      </c>
      <c r="S25" s="32"/>
      <c r="T25" s="32" t="s">
        <v>338</v>
      </c>
      <c r="U25" s="32"/>
      <c r="V25" s="32" t="s">
        <v>338</v>
      </c>
      <c r="W25" s="32" t="s">
        <v>338</v>
      </c>
      <c r="X25" s="32" t="s">
        <v>337</v>
      </c>
      <c r="Y25" s="32"/>
      <c r="Z25" s="32" t="s">
        <v>338</v>
      </c>
      <c r="AA25" s="32"/>
      <c r="AB25" s="32"/>
      <c r="AC25" s="32" t="s">
        <v>337</v>
      </c>
      <c r="AD25" s="32" t="s">
        <v>337</v>
      </c>
      <c r="AE25" s="32"/>
      <c r="AF25" s="32"/>
      <c r="AG25" s="32"/>
      <c r="AH25" s="32" t="s">
        <v>335</v>
      </c>
      <c r="AI25" s="32" t="s">
        <v>338</v>
      </c>
      <c r="AJ25" s="32"/>
      <c r="AK25" s="32"/>
      <c r="AL25" s="32" t="s">
        <v>338</v>
      </c>
      <c r="AM25" s="32"/>
      <c r="AN25" s="32"/>
      <c r="AO25" s="32"/>
      <c r="AP25" s="32"/>
      <c r="AQ25" s="32"/>
      <c r="AR25" s="32" t="s">
        <v>338</v>
      </c>
      <c r="AS25" s="32"/>
      <c r="AT25" s="32"/>
      <c r="AU25" s="32"/>
      <c r="AV25" s="32"/>
      <c r="AW25" s="32" t="s">
        <v>335</v>
      </c>
      <c r="AX25" s="32"/>
      <c r="AY25" s="32"/>
      <c r="AZ25" s="32"/>
      <c r="BA25" s="32"/>
      <c r="BB25" s="32"/>
      <c r="BC25" s="32" t="s">
        <v>335</v>
      </c>
      <c r="BD25" s="32"/>
      <c r="BE25" s="32"/>
      <c r="BF25" s="32" t="s">
        <v>335</v>
      </c>
      <c r="BG25" s="32"/>
      <c r="BH25" s="32" t="s">
        <v>337</v>
      </c>
      <c r="BI25" s="32"/>
      <c r="BJ25" s="39"/>
    </row>
    <row r="26" spans="1:62" x14ac:dyDescent="0.25">
      <c r="A26" t="s">
        <v>333</v>
      </c>
      <c r="B26">
        <v>3</v>
      </c>
      <c r="C26" t="s">
        <v>193</v>
      </c>
      <c r="D26" t="s">
        <v>80</v>
      </c>
      <c r="E26" t="s">
        <v>198</v>
      </c>
      <c r="F26" s="13" t="s">
        <v>199</v>
      </c>
      <c r="G26" s="27" t="s">
        <v>334</v>
      </c>
      <c r="H26">
        <v>2</v>
      </c>
      <c r="I26">
        <v>2</v>
      </c>
      <c r="J26" s="32"/>
      <c r="K26" s="41" t="s">
        <v>335</v>
      </c>
      <c r="L26" s="32"/>
      <c r="M26" s="32"/>
      <c r="N26" s="32" t="s">
        <v>338</v>
      </c>
      <c r="O26" s="32"/>
      <c r="P26" s="32"/>
      <c r="Q26" s="32"/>
      <c r="R26" s="32"/>
      <c r="S26" s="32"/>
      <c r="T26" s="32" t="s">
        <v>338</v>
      </c>
      <c r="U26" s="32"/>
      <c r="V26" s="32"/>
      <c r="W26" s="32" t="s">
        <v>338</v>
      </c>
      <c r="X26" s="32" t="s">
        <v>337</v>
      </c>
      <c r="Y26" s="32"/>
      <c r="Z26" s="32"/>
      <c r="AA26" s="32"/>
      <c r="AB26" s="32"/>
      <c r="AC26" s="32"/>
      <c r="AD26" s="32" t="s">
        <v>337</v>
      </c>
      <c r="AE26" s="32"/>
      <c r="AF26" s="32"/>
      <c r="AG26" s="32"/>
      <c r="AH26" s="32" t="s">
        <v>337</v>
      </c>
      <c r="AI26" s="32" t="s">
        <v>338</v>
      </c>
      <c r="AJ26" s="32"/>
      <c r="AK26" s="32"/>
      <c r="AL26" s="32" t="s">
        <v>338</v>
      </c>
      <c r="AM26" s="32"/>
      <c r="AN26" s="32"/>
      <c r="AO26" s="32"/>
      <c r="AP26" s="32"/>
      <c r="AQ26" s="32"/>
      <c r="AR26" s="32" t="s">
        <v>338</v>
      </c>
      <c r="AS26" s="32"/>
      <c r="AT26" s="32"/>
      <c r="AU26" s="32"/>
      <c r="AV26" s="32"/>
      <c r="AW26" s="32" t="s">
        <v>335</v>
      </c>
      <c r="AX26" s="32"/>
      <c r="AY26" s="32" t="s">
        <v>338</v>
      </c>
      <c r="AZ26" s="32"/>
      <c r="BA26" s="32"/>
      <c r="BB26" s="32"/>
      <c r="BC26" s="32" t="s">
        <v>335</v>
      </c>
      <c r="BD26" s="32"/>
      <c r="BE26" s="32"/>
      <c r="BF26" s="32" t="s">
        <v>335</v>
      </c>
      <c r="BG26" s="32"/>
      <c r="BH26" s="32"/>
      <c r="BI26" s="32"/>
      <c r="BJ26" s="39"/>
    </row>
    <row r="27" spans="1:62" x14ac:dyDescent="0.25">
      <c r="A27" t="s">
        <v>333</v>
      </c>
      <c r="B27">
        <v>5</v>
      </c>
      <c r="C27" t="s">
        <v>193</v>
      </c>
      <c r="D27" t="s">
        <v>80</v>
      </c>
      <c r="E27" s="36" t="s">
        <v>200</v>
      </c>
      <c r="F27" s="13" t="s">
        <v>201</v>
      </c>
      <c r="G27" s="28" t="s">
        <v>274</v>
      </c>
      <c r="H27">
        <v>8</v>
      </c>
      <c r="I27">
        <v>1</v>
      </c>
      <c r="J27" s="32"/>
      <c r="K27" s="41"/>
      <c r="L27" s="32" t="s">
        <v>336</v>
      </c>
      <c r="M27" s="32" t="s">
        <v>337</v>
      </c>
      <c r="N27" s="32"/>
      <c r="O27" s="32" t="s">
        <v>335</v>
      </c>
      <c r="P27" s="32" t="s">
        <v>335</v>
      </c>
      <c r="Q27" s="32"/>
      <c r="R27" s="32"/>
      <c r="S27" s="32"/>
      <c r="T27" s="32" t="s">
        <v>338</v>
      </c>
      <c r="U27" s="32"/>
      <c r="V27" s="32"/>
      <c r="W27" s="32"/>
      <c r="X27" s="32"/>
      <c r="Y27" s="32"/>
      <c r="Z27" s="32"/>
      <c r="AA27" s="32"/>
      <c r="AB27" s="32"/>
      <c r="AC27" s="32" t="s">
        <v>337</v>
      </c>
      <c r="AD27" s="32" t="s">
        <v>337</v>
      </c>
      <c r="AE27" s="32"/>
      <c r="AF27" s="32"/>
      <c r="AG27" s="32"/>
      <c r="AH27" s="32"/>
      <c r="AI27" s="32" t="s">
        <v>338</v>
      </c>
      <c r="AJ27" s="32"/>
      <c r="AK27" s="32"/>
      <c r="AL27" s="32" t="s">
        <v>338</v>
      </c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 t="s">
        <v>335</v>
      </c>
      <c r="AX27" s="32"/>
      <c r="AY27" s="32" t="s">
        <v>338</v>
      </c>
      <c r="AZ27" s="32"/>
      <c r="BA27" s="32"/>
      <c r="BB27" s="32"/>
      <c r="BC27" s="32"/>
      <c r="BD27" s="32"/>
      <c r="BE27" s="32"/>
      <c r="BF27" s="32" t="s">
        <v>335</v>
      </c>
      <c r="BG27" s="32"/>
      <c r="BH27" s="32"/>
      <c r="BI27" s="32"/>
      <c r="BJ27" s="39"/>
    </row>
    <row r="28" spans="1:62" x14ac:dyDescent="0.25">
      <c r="A28" t="s">
        <v>333</v>
      </c>
      <c r="B28">
        <v>5</v>
      </c>
      <c r="C28" t="s">
        <v>217</v>
      </c>
      <c r="D28" t="s">
        <v>71</v>
      </c>
      <c r="E28" t="s">
        <v>218</v>
      </c>
      <c r="F28" s="19" t="s">
        <v>219</v>
      </c>
      <c r="G28" s="28" t="s">
        <v>274</v>
      </c>
      <c r="H28">
        <v>4</v>
      </c>
      <c r="I28">
        <v>5</v>
      </c>
      <c r="J28" s="32"/>
      <c r="K28" s="41"/>
      <c r="L28" s="32" t="s">
        <v>339</v>
      </c>
      <c r="M28" s="32"/>
      <c r="N28" s="32"/>
      <c r="O28" s="32"/>
      <c r="P28" s="32"/>
      <c r="Q28" s="32" t="s">
        <v>338</v>
      </c>
      <c r="R28" s="32"/>
      <c r="S28" s="32"/>
      <c r="T28" s="32" t="s">
        <v>338</v>
      </c>
      <c r="U28" s="32"/>
      <c r="V28" s="32"/>
      <c r="W28" s="32"/>
      <c r="X28" s="32"/>
      <c r="Y28" s="32"/>
      <c r="Z28" s="32" t="s">
        <v>338</v>
      </c>
      <c r="AA28" s="32"/>
      <c r="AB28" s="32"/>
      <c r="AC28" s="32"/>
      <c r="AD28" s="32"/>
      <c r="AE28" s="32"/>
      <c r="AF28" s="32"/>
      <c r="AG28" s="32" t="s">
        <v>337</v>
      </c>
      <c r="AH28" s="32"/>
      <c r="AI28" s="32" t="s">
        <v>338</v>
      </c>
      <c r="AJ28" s="32"/>
      <c r="AK28" s="32"/>
      <c r="AL28" s="32" t="s">
        <v>338</v>
      </c>
      <c r="AM28" s="32"/>
      <c r="AN28" s="32"/>
      <c r="AO28" s="32"/>
      <c r="AP28" s="32"/>
      <c r="AQ28" s="32" t="s">
        <v>338</v>
      </c>
      <c r="AR28" s="32"/>
      <c r="AS28" s="32" t="s">
        <v>338</v>
      </c>
      <c r="AT28" s="32"/>
      <c r="AU28" s="32"/>
      <c r="AV28" s="32"/>
      <c r="AW28" s="32"/>
      <c r="AX28" s="32"/>
      <c r="AY28" s="32"/>
      <c r="AZ28" s="32" t="s">
        <v>335</v>
      </c>
      <c r="BA28" s="32"/>
      <c r="BB28" s="32" t="s">
        <v>337</v>
      </c>
      <c r="BC28" s="32"/>
      <c r="BD28" s="32"/>
      <c r="BE28" s="32"/>
      <c r="BF28" s="32"/>
      <c r="BG28" s="32"/>
      <c r="BH28" s="32"/>
      <c r="BI28" s="32" t="s">
        <v>338</v>
      </c>
      <c r="BJ28" s="39"/>
    </row>
    <row r="29" spans="1:62" x14ac:dyDescent="0.25">
      <c r="A29" t="s">
        <v>333</v>
      </c>
      <c r="B29">
        <v>9</v>
      </c>
      <c r="C29" t="s">
        <v>217</v>
      </c>
      <c r="D29" t="s">
        <v>71</v>
      </c>
      <c r="E29" t="s">
        <v>220</v>
      </c>
      <c r="F29" s="13" t="s">
        <v>221</v>
      </c>
      <c r="G29" s="27" t="s">
        <v>334</v>
      </c>
      <c r="H29">
        <v>1</v>
      </c>
      <c r="I29">
        <v>15</v>
      </c>
      <c r="J29" s="32" t="s">
        <v>337</v>
      </c>
      <c r="K29" s="41" t="s">
        <v>335</v>
      </c>
      <c r="L29" s="32" t="s">
        <v>339</v>
      </c>
      <c r="M29" s="32" t="s">
        <v>337</v>
      </c>
      <c r="N29" s="32"/>
      <c r="O29" s="32" t="s">
        <v>337</v>
      </c>
      <c r="P29" s="32" t="s">
        <v>335</v>
      </c>
      <c r="Q29" s="32" t="s">
        <v>338</v>
      </c>
      <c r="R29" s="32" t="s">
        <v>335</v>
      </c>
      <c r="S29" s="32"/>
      <c r="T29" s="32" t="s">
        <v>338</v>
      </c>
      <c r="U29" s="32" t="s">
        <v>335</v>
      </c>
      <c r="V29" s="32" t="s">
        <v>338</v>
      </c>
      <c r="W29" s="32" t="s">
        <v>338</v>
      </c>
      <c r="X29" s="32"/>
      <c r="Y29" s="32" t="s">
        <v>337</v>
      </c>
      <c r="Z29" s="32" t="s">
        <v>338</v>
      </c>
      <c r="AA29" s="32" t="s">
        <v>337</v>
      </c>
      <c r="AB29" s="32"/>
      <c r="AC29" s="32" t="s">
        <v>337</v>
      </c>
      <c r="AD29" s="32" t="s">
        <v>337</v>
      </c>
      <c r="AE29" s="32" t="s">
        <v>335</v>
      </c>
      <c r="AF29" s="32"/>
      <c r="AG29" s="32" t="s">
        <v>337</v>
      </c>
      <c r="AH29" s="32" t="s">
        <v>335</v>
      </c>
      <c r="AI29" s="32" t="s">
        <v>338</v>
      </c>
      <c r="AJ29" s="32"/>
      <c r="AK29" s="32"/>
      <c r="AL29" s="32" t="s">
        <v>338</v>
      </c>
      <c r="AM29" s="32"/>
      <c r="AN29" s="32"/>
      <c r="AO29" s="32"/>
      <c r="AP29" s="32"/>
      <c r="AQ29" s="32"/>
      <c r="AR29" s="32" t="s">
        <v>338</v>
      </c>
      <c r="AS29" s="32" t="s">
        <v>338</v>
      </c>
      <c r="AT29" s="32"/>
      <c r="AU29" s="32"/>
      <c r="AV29" s="32"/>
      <c r="AW29" s="32" t="s">
        <v>335</v>
      </c>
      <c r="AX29" s="32"/>
      <c r="AY29" s="32"/>
      <c r="AZ29" s="32" t="s">
        <v>335</v>
      </c>
      <c r="BA29" s="32"/>
      <c r="BB29" s="32" t="s">
        <v>337</v>
      </c>
      <c r="BC29" s="32" t="s">
        <v>335</v>
      </c>
      <c r="BD29" s="32" t="s">
        <v>338</v>
      </c>
      <c r="BE29" s="32"/>
      <c r="BF29" s="32" t="s">
        <v>335</v>
      </c>
      <c r="BG29" s="32" t="s">
        <v>338</v>
      </c>
      <c r="BH29" s="32"/>
      <c r="BI29" s="32" t="s">
        <v>338</v>
      </c>
      <c r="BJ29" s="39"/>
    </row>
    <row r="30" spans="1:62" x14ac:dyDescent="0.25">
      <c r="A30" t="s">
        <v>333</v>
      </c>
      <c r="B30">
        <v>5</v>
      </c>
      <c r="C30" t="s">
        <v>217</v>
      </c>
      <c r="D30" t="s">
        <v>71</v>
      </c>
      <c r="E30" t="s">
        <v>222</v>
      </c>
      <c r="F30" s="13" t="s">
        <v>223</v>
      </c>
      <c r="G30" s="27" t="s">
        <v>334</v>
      </c>
      <c r="H30">
        <v>1</v>
      </c>
      <c r="I30">
        <v>40</v>
      </c>
      <c r="J30" s="32" t="s">
        <v>337</v>
      </c>
      <c r="K30" s="41" t="s">
        <v>335</v>
      </c>
      <c r="L30" s="32" t="s">
        <v>336</v>
      </c>
      <c r="M30" s="32" t="s">
        <v>337</v>
      </c>
      <c r="N30" s="32" t="s">
        <v>338</v>
      </c>
      <c r="O30" s="32" t="s">
        <v>337</v>
      </c>
      <c r="P30" s="32" t="s">
        <v>335</v>
      </c>
      <c r="Q30" s="32" t="s">
        <v>338</v>
      </c>
      <c r="R30" s="32" t="s">
        <v>335</v>
      </c>
      <c r="S30" s="32"/>
      <c r="T30" s="32" t="s">
        <v>338</v>
      </c>
      <c r="U30" s="32" t="s">
        <v>335</v>
      </c>
      <c r="V30" s="32" t="s">
        <v>338</v>
      </c>
      <c r="W30" s="32" t="s">
        <v>338</v>
      </c>
      <c r="X30" s="32"/>
      <c r="Y30" s="32" t="s">
        <v>337</v>
      </c>
      <c r="Z30" s="32" t="s">
        <v>338</v>
      </c>
      <c r="AA30" s="32" t="s">
        <v>335</v>
      </c>
      <c r="AB30" s="32"/>
      <c r="AC30" s="32" t="s">
        <v>337</v>
      </c>
      <c r="AD30" s="32" t="s">
        <v>337</v>
      </c>
      <c r="AE30" s="32" t="s">
        <v>335</v>
      </c>
      <c r="AF30" s="32"/>
      <c r="AG30" s="32" t="s">
        <v>337</v>
      </c>
      <c r="AH30" s="32" t="s">
        <v>335</v>
      </c>
      <c r="AI30" s="32" t="s">
        <v>338</v>
      </c>
      <c r="AJ30" s="32"/>
      <c r="AK30" s="32"/>
      <c r="AL30" s="32" t="s">
        <v>338</v>
      </c>
      <c r="AM30" s="32"/>
      <c r="AN30" s="32"/>
      <c r="AO30" s="32"/>
      <c r="AP30" s="32"/>
      <c r="AQ30" s="32"/>
      <c r="AR30" s="32" t="s">
        <v>338</v>
      </c>
      <c r="AS30" s="32" t="s">
        <v>338</v>
      </c>
      <c r="AT30" s="32"/>
      <c r="AU30" s="32"/>
      <c r="AV30" s="32"/>
      <c r="AW30" s="32" t="s">
        <v>335</v>
      </c>
      <c r="AX30" s="32"/>
      <c r="AY30" s="32"/>
      <c r="AZ30" s="32" t="s">
        <v>335</v>
      </c>
      <c r="BA30" s="32"/>
      <c r="BB30" s="32" t="s">
        <v>337</v>
      </c>
      <c r="BC30" s="32" t="s">
        <v>335</v>
      </c>
      <c r="BD30" s="32" t="s">
        <v>338</v>
      </c>
      <c r="BE30" s="32"/>
      <c r="BF30" s="32" t="s">
        <v>335</v>
      </c>
      <c r="BG30" s="32"/>
      <c r="BH30" s="32"/>
      <c r="BI30" s="32" t="s">
        <v>338</v>
      </c>
      <c r="BJ30" s="39"/>
    </row>
    <row r="31" spans="1:62" x14ac:dyDescent="0.25">
      <c r="A31" t="s">
        <v>333</v>
      </c>
      <c r="B31">
        <v>9</v>
      </c>
      <c r="C31" t="s">
        <v>217</v>
      </c>
      <c r="D31" t="s">
        <v>71</v>
      </c>
      <c r="E31" t="s">
        <v>224</v>
      </c>
      <c r="F31" s="13" t="s">
        <v>225</v>
      </c>
      <c r="G31" s="27" t="s">
        <v>334</v>
      </c>
      <c r="H31">
        <v>1</v>
      </c>
      <c r="I31">
        <v>10</v>
      </c>
      <c r="J31" s="32" t="s">
        <v>337</v>
      </c>
      <c r="K31" s="41" t="s">
        <v>335</v>
      </c>
      <c r="L31" s="32" t="s">
        <v>339</v>
      </c>
      <c r="M31" s="32" t="s">
        <v>337</v>
      </c>
      <c r="N31" s="32" t="s">
        <v>338</v>
      </c>
      <c r="O31" s="32" t="s">
        <v>337</v>
      </c>
      <c r="P31" s="32" t="s">
        <v>335</v>
      </c>
      <c r="Q31" s="32" t="s">
        <v>338</v>
      </c>
      <c r="R31" s="32" t="s">
        <v>335</v>
      </c>
      <c r="S31" s="32"/>
      <c r="T31" s="32" t="s">
        <v>338</v>
      </c>
      <c r="U31" s="32" t="s">
        <v>335</v>
      </c>
      <c r="V31" s="32" t="s">
        <v>338</v>
      </c>
      <c r="W31" s="32" t="s">
        <v>338</v>
      </c>
      <c r="X31" s="32"/>
      <c r="Y31" s="32" t="s">
        <v>337</v>
      </c>
      <c r="Z31" s="32" t="s">
        <v>338</v>
      </c>
      <c r="AA31" s="32" t="s">
        <v>337</v>
      </c>
      <c r="AB31" s="32"/>
      <c r="AC31" s="32" t="s">
        <v>337</v>
      </c>
      <c r="AD31" s="32" t="s">
        <v>337</v>
      </c>
      <c r="AE31" s="32" t="s">
        <v>335</v>
      </c>
      <c r="AF31" s="32"/>
      <c r="AG31" s="32" t="s">
        <v>337</v>
      </c>
      <c r="AH31" s="32" t="s">
        <v>335</v>
      </c>
      <c r="AI31" s="32" t="s">
        <v>338</v>
      </c>
      <c r="AJ31" s="32"/>
      <c r="AK31" s="32"/>
      <c r="AL31" s="32" t="s">
        <v>338</v>
      </c>
      <c r="AM31" s="32"/>
      <c r="AN31" s="32"/>
      <c r="AO31" s="32"/>
      <c r="AP31" s="32"/>
      <c r="AQ31" s="32" t="s">
        <v>338</v>
      </c>
      <c r="AR31" s="32" t="s">
        <v>338</v>
      </c>
      <c r="AS31" s="32" t="s">
        <v>338</v>
      </c>
      <c r="AT31" s="32"/>
      <c r="AU31" s="32" t="s">
        <v>335</v>
      </c>
      <c r="AV31" s="32"/>
      <c r="AW31" s="32" t="s">
        <v>335</v>
      </c>
      <c r="AX31" s="32"/>
      <c r="AY31" s="32" t="s">
        <v>338</v>
      </c>
      <c r="AZ31" s="32" t="s">
        <v>335</v>
      </c>
      <c r="BA31" s="32"/>
      <c r="BB31" s="32" t="s">
        <v>337</v>
      </c>
      <c r="BC31" s="32" t="s">
        <v>335</v>
      </c>
      <c r="BD31" s="32" t="s">
        <v>338</v>
      </c>
      <c r="BE31" s="32"/>
      <c r="BF31" s="32" t="s">
        <v>335</v>
      </c>
      <c r="BG31" s="32" t="s">
        <v>338</v>
      </c>
      <c r="BH31" s="32" t="s">
        <v>338</v>
      </c>
      <c r="BI31" s="32" t="s">
        <v>338</v>
      </c>
      <c r="BJ31" s="39"/>
    </row>
    <row r="32" spans="1:62" x14ac:dyDescent="0.25">
      <c r="A32" t="s">
        <v>333</v>
      </c>
      <c r="B32">
        <v>2</v>
      </c>
      <c r="C32" t="s">
        <v>217</v>
      </c>
      <c r="D32" t="s">
        <v>71</v>
      </c>
      <c r="E32" t="s">
        <v>226</v>
      </c>
      <c r="F32" s="13" t="s">
        <v>227</v>
      </c>
      <c r="G32" s="27" t="s">
        <v>334</v>
      </c>
      <c r="H32">
        <v>1</v>
      </c>
      <c r="I32">
        <v>60</v>
      </c>
      <c r="J32" s="32" t="s">
        <v>337</v>
      </c>
      <c r="K32" s="41" t="s">
        <v>335</v>
      </c>
      <c r="L32" s="32" t="s">
        <v>339</v>
      </c>
      <c r="M32" s="32" t="s">
        <v>337</v>
      </c>
      <c r="N32" s="32" t="s">
        <v>338</v>
      </c>
      <c r="O32" s="32" t="s">
        <v>335</v>
      </c>
      <c r="P32" s="32" t="s">
        <v>335</v>
      </c>
      <c r="Q32" s="32" t="s">
        <v>338</v>
      </c>
      <c r="R32" s="32" t="s">
        <v>335</v>
      </c>
      <c r="S32" s="32"/>
      <c r="T32" s="32" t="s">
        <v>338</v>
      </c>
      <c r="U32" s="32" t="s">
        <v>335</v>
      </c>
      <c r="V32" s="32" t="s">
        <v>338</v>
      </c>
      <c r="W32" s="32" t="s">
        <v>338</v>
      </c>
      <c r="X32" s="32"/>
      <c r="Y32" s="32" t="s">
        <v>337</v>
      </c>
      <c r="Z32" s="32" t="s">
        <v>341</v>
      </c>
      <c r="AA32" s="32" t="s">
        <v>337</v>
      </c>
      <c r="AB32" s="32"/>
      <c r="AC32" s="32" t="s">
        <v>337</v>
      </c>
      <c r="AD32" s="32" t="s">
        <v>337</v>
      </c>
      <c r="AE32" s="32" t="s">
        <v>335</v>
      </c>
      <c r="AF32" s="32"/>
      <c r="AG32" s="32" t="s">
        <v>337</v>
      </c>
      <c r="AH32" s="32" t="s">
        <v>335</v>
      </c>
      <c r="AI32" s="32" t="s">
        <v>338</v>
      </c>
      <c r="AJ32" s="32"/>
      <c r="AK32" s="32"/>
      <c r="AL32" s="32" t="s">
        <v>338</v>
      </c>
      <c r="AM32" s="32"/>
      <c r="AN32" s="32"/>
      <c r="AO32" s="32"/>
      <c r="AP32" s="32"/>
      <c r="AQ32" s="32" t="s">
        <v>338</v>
      </c>
      <c r="AR32" s="32" t="s">
        <v>338</v>
      </c>
      <c r="AS32" s="32" t="s">
        <v>338</v>
      </c>
      <c r="AT32" s="32"/>
      <c r="AU32" s="32" t="s">
        <v>335</v>
      </c>
      <c r="AV32" s="32"/>
      <c r="AW32" s="32" t="s">
        <v>335</v>
      </c>
      <c r="AX32" s="32" t="s">
        <v>338</v>
      </c>
      <c r="AY32" s="32" t="s">
        <v>338</v>
      </c>
      <c r="AZ32" s="32" t="s">
        <v>335</v>
      </c>
      <c r="BA32" s="32"/>
      <c r="BB32" s="32" t="s">
        <v>337</v>
      </c>
      <c r="BC32" s="32"/>
      <c r="BD32" s="32" t="s">
        <v>338</v>
      </c>
      <c r="BE32" s="32"/>
      <c r="BF32" s="32" t="s">
        <v>335</v>
      </c>
      <c r="BG32" s="32" t="s">
        <v>338</v>
      </c>
      <c r="BH32" s="32" t="s">
        <v>338</v>
      </c>
      <c r="BI32" s="32"/>
      <c r="BJ32" s="39"/>
    </row>
    <row r="33" spans="1:62" x14ac:dyDescent="0.25">
      <c r="A33" t="s">
        <v>333</v>
      </c>
      <c r="B33">
        <v>5</v>
      </c>
      <c r="C33" t="s">
        <v>217</v>
      </c>
      <c r="D33" t="s">
        <v>71</v>
      </c>
      <c r="E33" t="s">
        <v>228</v>
      </c>
      <c r="F33" s="13" t="s">
        <v>229</v>
      </c>
      <c r="G33" s="28" t="s">
        <v>274</v>
      </c>
      <c r="H33">
        <v>3</v>
      </c>
      <c r="I33">
        <v>300</v>
      </c>
      <c r="J33" s="32" t="s">
        <v>337</v>
      </c>
      <c r="K33" s="41"/>
      <c r="L33" s="32"/>
      <c r="M33" s="32"/>
      <c r="N33" s="32" t="s">
        <v>338</v>
      </c>
      <c r="O33" s="32"/>
      <c r="P33" s="32" t="s">
        <v>335</v>
      </c>
      <c r="Q33" s="32"/>
      <c r="R33" s="32"/>
      <c r="S33" s="32"/>
      <c r="T33" s="32"/>
      <c r="U33" s="32"/>
      <c r="V33" s="32" t="s">
        <v>338</v>
      </c>
      <c r="W33" s="32"/>
      <c r="X33" s="32"/>
      <c r="Y33" s="32"/>
      <c r="Z33" s="32" t="s">
        <v>338</v>
      </c>
      <c r="AA33" s="32"/>
      <c r="AB33" s="32"/>
      <c r="AC33" s="32"/>
      <c r="AD33" s="32"/>
      <c r="AE33" s="32"/>
      <c r="AF33" s="32"/>
      <c r="AG33" s="32" t="s">
        <v>337</v>
      </c>
      <c r="AH33" s="32" t="s">
        <v>335</v>
      </c>
      <c r="AI33" s="32"/>
      <c r="AJ33" s="32"/>
      <c r="AK33" s="32"/>
      <c r="AL33" s="32"/>
      <c r="AM33" s="32"/>
      <c r="AN33" s="32"/>
      <c r="AO33" s="32"/>
      <c r="AP33" s="32"/>
      <c r="AQ33" s="32"/>
      <c r="AR33" s="32" t="s">
        <v>338</v>
      </c>
      <c r="AS33" s="32" t="s">
        <v>338</v>
      </c>
      <c r="AT33" s="32"/>
      <c r="AU33" s="32" t="s">
        <v>335</v>
      </c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 t="s">
        <v>335</v>
      </c>
      <c r="BG33" s="32"/>
      <c r="BH33" s="32" t="s">
        <v>338</v>
      </c>
      <c r="BI33" s="32"/>
      <c r="BJ33" s="39"/>
    </row>
    <row r="34" spans="1:62" x14ac:dyDescent="0.25">
      <c r="A34" t="s">
        <v>333</v>
      </c>
      <c r="B34">
        <v>5</v>
      </c>
      <c r="C34" t="s">
        <v>217</v>
      </c>
      <c r="D34" t="s">
        <v>71</v>
      </c>
      <c r="E34" t="s">
        <v>230</v>
      </c>
      <c r="F34" s="13" t="s">
        <v>231</v>
      </c>
      <c r="G34" s="27" t="s">
        <v>334</v>
      </c>
      <c r="H34">
        <v>3</v>
      </c>
      <c r="I34">
        <v>300</v>
      </c>
      <c r="J34" s="32" t="s">
        <v>337</v>
      </c>
      <c r="K34" s="41"/>
      <c r="L34" s="32"/>
      <c r="M34" s="32"/>
      <c r="N34" s="32" t="s">
        <v>338</v>
      </c>
      <c r="O34" s="32"/>
      <c r="P34" s="32" t="s">
        <v>335</v>
      </c>
      <c r="Q34" s="32"/>
      <c r="R34" s="32" t="s">
        <v>335</v>
      </c>
      <c r="S34" s="32"/>
      <c r="T34" s="32"/>
      <c r="U34" s="32"/>
      <c r="V34" s="32"/>
      <c r="W34" s="32" t="s">
        <v>338</v>
      </c>
      <c r="X34" s="32"/>
      <c r="Y34" s="32"/>
      <c r="Z34" s="32" t="s">
        <v>338</v>
      </c>
      <c r="AA34" s="32"/>
      <c r="AB34" s="32"/>
      <c r="AC34" s="32"/>
      <c r="AD34" s="32"/>
      <c r="AE34" s="32"/>
      <c r="AF34" s="32"/>
      <c r="AG34" s="32" t="s">
        <v>337</v>
      </c>
      <c r="AH34" s="32" t="s">
        <v>335</v>
      </c>
      <c r="AI34" s="32" t="s">
        <v>338</v>
      </c>
      <c r="AJ34" s="32"/>
      <c r="AK34" s="32"/>
      <c r="AL34" s="32"/>
      <c r="AM34" s="32"/>
      <c r="AN34" s="32"/>
      <c r="AO34" s="32"/>
      <c r="AP34" s="32"/>
      <c r="AQ34" s="32"/>
      <c r="AR34" s="32"/>
      <c r="AS34" s="32" t="s">
        <v>338</v>
      </c>
      <c r="AT34" s="32"/>
      <c r="AU34" s="32" t="s">
        <v>335</v>
      </c>
      <c r="AV34" s="32"/>
      <c r="AW34" s="32"/>
      <c r="AX34" s="32"/>
      <c r="AY34" s="32"/>
      <c r="AZ34" s="32"/>
      <c r="BA34" s="32"/>
      <c r="BB34" s="32" t="s">
        <v>337</v>
      </c>
      <c r="BC34" s="32"/>
      <c r="BD34" s="32"/>
      <c r="BE34" s="32"/>
      <c r="BF34" s="32" t="s">
        <v>335</v>
      </c>
      <c r="BG34" s="32"/>
      <c r="BH34" s="32"/>
      <c r="BI34" s="32"/>
      <c r="BJ34" s="39"/>
    </row>
    <row r="35" spans="1:62" x14ac:dyDescent="0.25">
      <c r="A35" t="s">
        <v>333</v>
      </c>
      <c r="B35">
        <v>5</v>
      </c>
      <c r="C35" t="s">
        <v>217</v>
      </c>
      <c r="D35" t="s">
        <v>71</v>
      </c>
      <c r="E35" t="s">
        <v>232</v>
      </c>
      <c r="F35" s="13" t="s">
        <v>233</v>
      </c>
      <c r="G35" s="27" t="s">
        <v>334</v>
      </c>
      <c r="H35">
        <v>3</v>
      </c>
      <c r="I35">
        <v>300</v>
      </c>
      <c r="J35" s="32" t="s">
        <v>337</v>
      </c>
      <c r="K35" s="41"/>
      <c r="L35" s="32"/>
      <c r="M35" s="32"/>
      <c r="N35" s="32" t="s">
        <v>338</v>
      </c>
      <c r="O35" s="32"/>
      <c r="P35" s="32" t="s">
        <v>335</v>
      </c>
      <c r="Q35" s="32"/>
      <c r="R35" s="32"/>
      <c r="S35" s="32"/>
      <c r="T35" s="32"/>
      <c r="U35" s="32"/>
      <c r="V35" s="32" t="s">
        <v>338</v>
      </c>
      <c r="W35" s="32"/>
      <c r="X35" s="32"/>
      <c r="Y35" s="32"/>
      <c r="Z35" s="32"/>
      <c r="AA35" s="32" t="s">
        <v>337</v>
      </c>
      <c r="AB35" s="32"/>
      <c r="AC35" s="32"/>
      <c r="AD35" s="32"/>
      <c r="AE35" s="32"/>
      <c r="AF35" s="32"/>
      <c r="AG35" s="32" t="s">
        <v>337</v>
      </c>
      <c r="AH35" s="32" t="s">
        <v>335</v>
      </c>
      <c r="AI35" s="32"/>
      <c r="AJ35" s="32"/>
      <c r="AK35" s="32"/>
      <c r="AL35" s="32"/>
      <c r="AM35" s="32"/>
      <c r="AN35" s="32"/>
      <c r="AO35" s="32"/>
      <c r="AP35" s="32"/>
      <c r="AQ35" s="32"/>
      <c r="AR35" s="32" t="s">
        <v>338</v>
      </c>
      <c r="AS35" s="32" t="s">
        <v>338</v>
      </c>
      <c r="AT35" s="32"/>
      <c r="AU35" s="32" t="s">
        <v>335</v>
      </c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 t="s">
        <v>338</v>
      </c>
      <c r="BJ35" s="39"/>
    </row>
    <row r="36" spans="1:62" x14ac:dyDescent="0.25">
      <c r="A36" t="s">
        <v>333</v>
      </c>
      <c r="B36">
        <v>5</v>
      </c>
      <c r="C36" t="s">
        <v>217</v>
      </c>
      <c r="D36" t="s">
        <v>71</v>
      </c>
      <c r="E36" t="s">
        <v>234</v>
      </c>
      <c r="F36" s="13" t="s">
        <v>235</v>
      </c>
      <c r="G36" s="27" t="s">
        <v>334</v>
      </c>
      <c r="H36">
        <v>3</v>
      </c>
      <c r="I36">
        <v>300</v>
      </c>
      <c r="J36" s="32"/>
      <c r="K36" s="41" t="s">
        <v>335</v>
      </c>
      <c r="L36" s="32"/>
      <c r="M36" s="32"/>
      <c r="N36" s="32" t="s">
        <v>338</v>
      </c>
      <c r="O36" s="32"/>
      <c r="P36" s="32" t="s">
        <v>335</v>
      </c>
      <c r="Q36" s="32"/>
      <c r="R36" s="32"/>
      <c r="S36" s="32"/>
      <c r="T36" s="32"/>
      <c r="U36" s="32"/>
      <c r="V36" s="32" t="s">
        <v>338</v>
      </c>
      <c r="W36" s="32"/>
      <c r="X36" s="32"/>
      <c r="Y36" s="32"/>
      <c r="Z36" s="32" t="s">
        <v>338</v>
      </c>
      <c r="AA36" s="32"/>
      <c r="AB36" s="32"/>
      <c r="AC36" s="32"/>
      <c r="AD36" s="32"/>
      <c r="AE36" s="32"/>
      <c r="AF36" s="32"/>
      <c r="AG36" s="32" t="s">
        <v>337</v>
      </c>
      <c r="AH36" s="32" t="s">
        <v>335</v>
      </c>
      <c r="AI36" s="32"/>
      <c r="AJ36" s="32"/>
      <c r="AK36" s="32"/>
      <c r="AL36" s="32" t="s">
        <v>338</v>
      </c>
      <c r="AM36" s="32"/>
      <c r="AN36" s="32"/>
      <c r="AO36" s="32"/>
      <c r="AP36" s="32"/>
      <c r="AQ36" s="32"/>
      <c r="AR36" s="32" t="s">
        <v>338</v>
      </c>
      <c r="AS36" s="32" t="s">
        <v>338</v>
      </c>
      <c r="AT36" s="32"/>
      <c r="AU36" s="32" t="s">
        <v>335</v>
      </c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 t="s">
        <v>338</v>
      </c>
      <c r="BJ36" s="39"/>
    </row>
    <row r="37" spans="1:62" x14ac:dyDescent="0.25">
      <c r="A37" t="s">
        <v>333</v>
      </c>
      <c r="B37">
        <v>5</v>
      </c>
      <c r="C37" t="s">
        <v>217</v>
      </c>
      <c r="D37" t="s">
        <v>71</v>
      </c>
      <c r="E37" t="s">
        <v>236</v>
      </c>
      <c r="F37" s="13" t="s">
        <v>237</v>
      </c>
      <c r="G37" s="27" t="s">
        <v>334</v>
      </c>
      <c r="H37">
        <v>3</v>
      </c>
      <c r="I37">
        <v>300</v>
      </c>
      <c r="J37" s="32"/>
      <c r="K37" s="41" t="s">
        <v>335</v>
      </c>
      <c r="L37" s="32"/>
      <c r="M37" s="32"/>
      <c r="N37" s="32" t="s">
        <v>338</v>
      </c>
      <c r="O37" s="32"/>
      <c r="P37" s="32" t="s">
        <v>335</v>
      </c>
      <c r="Q37" s="32"/>
      <c r="R37" s="32"/>
      <c r="S37" s="32"/>
      <c r="T37" s="32"/>
      <c r="U37" s="32"/>
      <c r="V37" s="32" t="s">
        <v>338</v>
      </c>
      <c r="W37" s="32"/>
      <c r="X37" s="32"/>
      <c r="Y37" s="32"/>
      <c r="Z37" s="32"/>
      <c r="AA37" s="32" t="s">
        <v>337</v>
      </c>
      <c r="AB37" s="32"/>
      <c r="AC37" s="32"/>
      <c r="AD37" s="32"/>
      <c r="AE37" s="32"/>
      <c r="AF37" s="32"/>
      <c r="AG37" s="32" t="s">
        <v>337</v>
      </c>
      <c r="AH37" s="32"/>
      <c r="AI37" s="32" t="s">
        <v>338</v>
      </c>
      <c r="AJ37" s="32"/>
      <c r="AK37" s="32"/>
      <c r="AL37" s="32"/>
      <c r="AM37" s="32"/>
      <c r="AN37" s="32"/>
      <c r="AO37" s="32"/>
      <c r="AP37" s="32"/>
      <c r="AQ37" s="32"/>
      <c r="AR37" s="32" t="s">
        <v>338</v>
      </c>
      <c r="AS37" s="32" t="s">
        <v>338</v>
      </c>
      <c r="AT37" s="32"/>
      <c r="AU37" s="32" t="s">
        <v>335</v>
      </c>
      <c r="AV37" s="32"/>
      <c r="AW37" s="32"/>
      <c r="AX37" s="32" t="s">
        <v>338</v>
      </c>
      <c r="AY37" s="32"/>
      <c r="AZ37" s="32"/>
      <c r="BA37" s="32"/>
      <c r="BB37" s="32" t="s">
        <v>337</v>
      </c>
      <c r="BC37" s="32"/>
      <c r="BD37" s="32" t="s">
        <v>338</v>
      </c>
      <c r="BE37" s="32"/>
      <c r="BF37" s="32"/>
      <c r="BG37" s="32"/>
      <c r="BH37" s="32"/>
      <c r="BI37" s="32" t="s">
        <v>338</v>
      </c>
      <c r="BJ37" s="39"/>
    </row>
    <row r="38" spans="1:62" x14ac:dyDescent="0.25">
      <c r="A38" t="s">
        <v>333</v>
      </c>
      <c r="B38">
        <v>5</v>
      </c>
      <c r="C38" t="s">
        <v>217</v>
      </c>
      <c r="D38" t="s">
        <v>71</v>
      </c>
      <c r="E38" t="s">
        <v>238</v>
      </c>
      <c r="F38" s="13" t="s">
        <v>239</v>
      </c>
      <c r="G38" s="28" t="s">
        <v>274</v>
      </c>
      <c r="H38">
        <v>3</v>
      </c>
      <c r="I38">
        <v>300</v>
      </c>
      <c r="J38" s="32"/>
      <c r="K38" s="41"/>
      <c r="L38" s="32"/>
      <c r="M38" s="32"/>
      <c r="N38" s="32"/>
      <c r="O38" s="32" t="s">
        <v>337</v>
      </c>
      <c r="P38" s="32" t="s">
        <v>335</v>
      </c>
      <c r="Q38" s="32"/>
      <c r="R38" s="32" t="s">
        <v>335</v>
      </c>
      <c r="S38" s="32" t="s">
        <v>337</v>
      </c>
      <c r="T38" s="32"/>
      <c r="U38" s="32"/>
      <c r="V38" s="32" t="s">
        <v>338</v>
      </c>
      <c r="W38" s="32"/>
      <c r="X38" s="32"/>
      <c r="Y38" s="32"/>
      <c r="Z38" s="32"/>
      <c r="AA38" s="32" t="s">
        <v>337</v>
      </c>
      <c r="AB38" s="32"/>
      <c r="AC38" s="32"/>
      <c r="AD38" s="32"/>
      <c r="AE38" s="32"/>
      <c r="AF38" s="32"/>
      <c r="AG38" s="32"/>
      <c r="AH38" s="32" t="s">
        <v>335</v>
      </c>
      <c r="AI38" s="32"/>
      <c r="AJ38" s="32"/>
      <c r="AK38" s="32"/>
      <c r="AL38" s="32" t="s">
        <v>338</v>
      </c>
      <c r="AM38" s="32"/>
      <c r="AN38" s="32"/>
      <c r="AO38" s="32"/>
      <c r="AP38" s="32"/>
      <c r="AQ38" s="32"/>
      <c r="AR38" s="32" t="s">
        <v>338</v>
      </c>
      <c r="AS38" s="32" t="s">
        <v>338</v>
      </c>
      <c r="AT38" s="32"/>
      <c r="AU38" s="32" t="s">
        <v>338</v>
      </c>
      <c r="AV38" s="32"/>
      <c r="AW38" s="32"/>
      <c r="AX38" s="32" t="s">
        <v>338</v>
      </c>
      <c r="AY38" s="32"/>
      <c r="AZ38" s="32"/>
      <c r="BA38" s="32"/>
      <c r="BB38" s="32"/>
      <c r="BC38" s="32"/>
      <c r="BD38" s="32" t="s">
        <v>338</v>
      </c>
      <c r="BE38" s="32"/>
      <c r="BF38" s="32"/>
      <c r="BG38" s="32"/>
      <c r="BH38" s="32" t="s">
        <v>338</v>
      </c>
      <c r="BI38" s="32"/>
      <c r="BJ38" s="39"/>
    </row>
    <row r="39" spans="1:62" x14ac:dyDescent="0.25">
      <c r="A39" t="s">
        <v>333</v>
      </c>
      <c r="B39">
        <v>5</v>
      </c>
      <c r="C39" t="s">
        <v>217</v>
      </c>
      <c r="D39" t="s">
        <v>71</v>
      </c>
      <c r="E39" t="s">
        <v>240</v>
      </c>
      <c r="F39" s="13" t="s">
        <v>241</v>
      </c>
      <c r="G39" s="27" t="s">
        <v>334</v>
      </c>
      <c r="H39">
        <v>3</v>
      </c>
      <c r="I39">
        <v>300</v>
      </c>
      <c r="J39" s="32"/>
      <c r="K39" s="41"/>
      <c r="L39" s="32"/>
      <c r="M39" s="32"/>
      <c r="N39" s="32"/>
      <c r="O39" s="32" t="s">
        <v>337</v>
      </c>
      <c r="P39" s="32" t="s">
        <v>335</v>
      </c>
      <c r="Q39" s="32"/>
      <c r="R39" s="32" t="s">
        <v>335</v>
      </c>
      <c r="S39" s="32" t="s">
        <v>337</v>
      </c>
      <c r="T39" s="32"/>
      <c r="U39" s="32"/>
      <c r="V39" s="32" t="s">
        <v>338</v>
      </c>
      <c r="W39" s="32"/>
      <c r="X39" s="32"/>
      <c r="Y39" s="32"/>
      <c r="Z39" s="32"/>
      <c r="AA39" s="32" t="s">
        <v>337</v>
      </c>
      <c r="AB39" s="32"/>
      <c r="AC39" s="32"/>
      <c r="AD39" s="32"/>
      <c r="AE39" s="32"/>
      <c r="AF39" s="32"/>
      <c r="AG39" s="32"/>
      <c r="AH39" s="32" t="s">
        <v>335</v>
      </c>
      <c r="AI39" s="32" t="s">
        <v>338</v>
      </c>
      <c r="AJ39" s="32"/>
      <c r="AK39" s="32"/>
      <c r="AL39" s="32"/>
      <c r="AM39" s="32"/>
      <c r="AN39" s="32"/>
      <c r="AO39" s="32"/>
      <c r="AP39" s="32"/>
      <c r="AQ39" s="32"/>
      <c r="AR39" s="32" t="s">
        <v>338</v>
      </c>
      <c r="AS39" s="32" t="s">
        <v>338</v>
      </c>
      <c r="AT39" s="32"/>
      <c r="AU39" s="32" t="s">
        <v>338</v>
      </c>
      <c r="AV39" s="32"/>
      <c r="AW39" s="32"/>
      <c r="AX39" s="32"/>
      <c r="AY39" s="32"/>
      <c r="AZ39" s="32"/>
      <c r="BA39" s="32"/>
      <c r="BB39" s="32"/>
      <c r="BC39" s="32"/>
      <c r="BD39" s="32" t="s">
        <v>338</v>
      </c>
      <c r="BE39" s="32"/>
      <c r="BF39" s="32"/>
      <c r="BG39" s="32"/>
      <c r="BH39" s="32" t="s">
        <v>338</v>
      </c>
      <c r="BI39" s="32"/>
      <c r="BJ39" s="39"/>
    </row>
    <row r="40" spans="1:62" x14ac:dyDescent="0.25">
      <c r="A40" t="s">
        <v>333</v>
      </c>
      <c r="B40">
        <v>5</v>
      </c>
      <c r="C40" t="s">
        <v>217</v>
      </c>
      <c r="D40" t="s">
        <v>103</v>
      </c>
      <c r="E40" t="s">
        <v>242</v>
      </c>
      <c r="F40" s="15" t="s">
        <v>243</v>
      </c>
      <c r="G40" s="28" t="s">
        <v>274</v>
      </c>
      <c r="H40">
        <v>52</v>
      </c>
      <c r="I40">
        <v>14</v>
      </c>
      <c r="J40" s="32"/>
      <c r="K40" s="41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 t="s">
        <v>338</v>
      </c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9"/>
    </row>
    <row r="41" spans="1:62" x14ac:dyDescent="0.25">
      <c r="A41" t="s">
        <v>333</v>
      </c>
      <c r="B41">
        <v>5</v>
      </c>
      <c r="C41" t="s">
        <v>217</v>
      </c>
      <c r="D41" t="s">
        <v>103</v>
      </c>
      <c r="E41" t="s">
        <v>244</v>
      </c>
      <c r="F41" s="15" t="s">
        <v>245</v>
      </c>
      <c r="G41" s="28" t="s">
        <v>274</v>
      </c>
      <c r="H41">
        <v>52</v>
      </c>
      <c r="I41">
        <v>14</v>
      </c>
      <c r="J41" s="32"/>
      <c r="K41" s="41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 t="s">
        <v>338</v>
      </c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9"/>
    </row>
    <row r="42" spans="1:62" x14ac:dyDescent="0.25">
      <c r="A42" t="s">
        <v>333</v>
      </c>
      <c r="B42">
        <v>9</v>
      </c>
      <c r="C42" t="s">
        <v>217</v>
      </c>
      <c r="D42" t="s">
        <v>92</v>
      </c>
      <c r="E42" t="s">
        <v>246</v>
      </c>
      <c r="F42" s="15" t="s">
        <v>247</v>
      </c>
      <c r="G42" s="27" t="s">
        <v>334</v>
      </c>
      <c r="H42">
        <v>12</v>
      </c>
      <c r="I42">
        <v>110</v>
      </c>
      <c r="J42" s="32"/>
      <c r="K42" s="41"/>
      <c r="L42" s="32"/>
      <c r="M42" s="32"/>
      <c r="N42" s="32"/>
      <c r="O42" s="32" t="s">
        <v>337</v>
      </c>
      <c r="P42" s="32" t="s">
        <v>335</v>
      </c>
      <c r="Q42" s="32"/>
      <c r="R42" s="32"/>
      <c r="S42" s="32" t="s">
        <v>337</v>
      </c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 t="s">
        <v>337</v>
      </c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9"/>
    </row>
    <row r="43" spans="1:62" x14ac:dyDescent="0.25">
      <c r="A43" t="s">
        <v>333</v>
      </c>
      <c r="B43">
        <v>9</v>
      </c>
      <c r="C43" t="s">
        <v>217</v>
      </c>
      <c r="D43" t="s">
        <v>80</v>
      </c>
      <c r="E43" t="s">
        <v>248</v>
      </c>
      <c r="F43" s="15" t="s">
        <v>249</v>
      </c>
      <c r="G43" s="27" t="s">
        <v>334</v>
      </c>
      <c r="H43">
        <v>1</v>
      </c>
      <c r="I43">
        <v>10</v>
      </c>
      <c r="J43" s="32" t="s">
        <v>337</v>
      </c>
      <c r="K43" s="41" t="s">
        <v>335</v>
      </c>
      <c r="L43" s="32"/>
      <c r="M43" s="32" t="s">
        <v>337</v>
      </c>
      <c r="N43" s="32"/>
      <c r="O43" s="32" t="s">
        <v>337</v>
      </c>
      <c r="P43" s="32" t="s">
        <v>335</v>
      </c>
      <c r="Q43" s="32" t="s">
        <v>338</v>
      </c>
      <c r="R43" s="32" t="s">
        <v>335</v>
      </c>
      <c r="S43" s="32" t="s">
        <v>337</v>
      </c>
      <c r="T43" s="32" t="s">
        <v>338</v>
      </c>
      <c r="U43" s="32" t="s">
        <v>335</v>
      </c>
      <c r="V43" s="32" t="s">
        <v>338</v>
      </c>
      <c r="W43" s="32" t="s">
        <v>338</v>
      </c>
      <c r="X43" s="32"/>
      <c r="Y43" s="32" t="s">
        <v>337</v>
      </c>
      <c r="Z43" s="32" t="s">
        <v>338</v>
      </c>
      <c r="AA43" s="32" t="s">
        <v>337</v>
      </c>
      <c r="AB43" s="32"/>
      <c r="AC43" s="32" t="s">
        <v>337</v>
      </c>
      <c r="AD43" s="32" t="s">
        <v>337</v>
      </c>
      <c r="AE43" s="32" t="s">
        <v>335</v>
      </c>
      <c r="AF43" s="32"/>
      <c r="AG43" s="32" t="s">
        <v>337</v>
      </c>
      <c r="AH43" s="32" t="s">
        <v>335</v>
      </c>
      <c r="AI43" s="32" t="s">
        <v>338</v>
      </c>
      <c r="AJ43" s="32"/>
      <c r="AK43" s="32"/>
      <c r="AL43" s="32"/>
      <c r="AM43" s="32"/>
      <c r="AN43" s="32"/>
      <c r="AO43" s="32"/>
      <c r="AP43" s="32"/>
      <c r="AQ43" s="32" t="s">
        <v>338</v>
      </c>
      <c r="AR43" s="32" t="s">
        <v>338</v>
      </c>
      <c r="AS43" s="32" t="s">
        <v>338</v>
      </c>
      <c r="AT43" s="32"/>
      <c r="AU43" s="32"/>
      <c r="AV43" s="32"/>
      <c r="AW43" s="32" t="s">
        <v>335</v>
      </c>
      <c r="AX43" s="32" t="s">
        <v>338</v>
      </c>
      <c r="AY43" s="32" t="s">
        <v>338</v>
      </c>
      <c r="AZ43" s="32"/>
      <c r="BA43" s="32"/>
      <c r="BB43" s="32"/>
      <c r="BC43" s="32" t="s">
        <v>335</v>
      </c>
      <c r="BD43" s="32" t="s">
        <v>338</v>
      </c>
      <c r="BE43" s="32"/>
      <c r="BF43" s="32" t="s">
        <v>335</v>
      </c>
      <c r="BG43" s="32" t="s">
        <v>338</v>
      </c>
      <c r="BH43" s="32" t="s">
        <v>338</v>
      </c>
      <c r="BI43" s="32" t="s">
        <v>338</v>
      </c>
      <c r="BJ43" s="39"/>
    </row>
    <row r="44" spans="1:62" x14ac:dyDescent="0.25">
      <c r="A44" t="s">
        <v>333</v>
      </c>
      <c r="B44">
        <v>9</v>
      </c>
      <c r="C44" t="s">
        <v>217</v>
      </c>
      <c r="D44" t="s">
        <v>80</v>
      </c>
      <c r="E44" t="s">
        <v>250</v>
      </c>
      <c r="F44" s="15" t="s">
        <v>251</v>
      </c>
      <c r="G44" s="27" t="s">
        <v>334</v>
      </c>
      <c r="H44">
        <v>1</v>
      </c>
      <c r="I44">
        <v>5</v>
      </c>
      <c r="J44" s="32" t="s">
        <v>337</v>
      </c>
      <c r="K44" s="41" t="s">
        <v>335</v>
      </c>
      <c r="L44" s="32" t="s">
        <v>336</v>
      </c>
      <c r="M44" s="32"/>
      <c r="N44" s="32" t="s">
        <v>338</v>
      </c>
      <c r="O44" s="32" t="s">
        <v>335</v>
      </c>
      <c r="P44" s="32" t="s">
        <v>335</v>
      </c>
      <c r="Q44" s="32" t="s">
        <v>338</v>
      </c>
      <c r="R44" s="32" t="s">
        <v>335</v>
      </c>
      <c r="S44" s="32"/>
      <c r="T44" s="32"/>
      <c r="U44" s="32"/>
      <c r="V44" s="32" t="s">
        <v>338</v>
      </c>
      <c r="W44" s="32"/>
      <c r="X44" s="32" t="s">
        <v>337</v>
      </c>
      <c r="Y44" s="32"/>
      <c r="Z44" s="32" t="s">
        <v>338</v>
      </c>
      <c r="AA44" s="32" t="s">
        <v>337</v>
      </c>
      <c r="AB44" s="32"/>
      <c r="AC44" s="32" t="s">
        <v>337</v>
      </c>
      <c r="AD44" s="32" t="s">
        <v>337</v>
      </c>
      <c r="AE44" s="32" t="s">
        <v>335</v>
      </c>
      <c r="AF44" s="32"/>
      <c r="AG44" s="32" t="s">
        <v>337</v>
      </c>
      <c r="AH44" s="32" t="s">
        <v>335</v>
      </c>
      <c r="AI44" s="32" t="s">
        <v>338</v>
      </c>
      <c r="AJ44" s="32"/>
      <c r="AK44" s="32"/>
      <c r="AL44" s="32" t="s">
        <v>338</v>
      </c>
      <c r="AM44" s="32"/>
      <c r="AN44" s="32"/>
      <c r="AO44" s="32"/>
      <c r="AP44" s="32"/>
      <c r="AQ44" s="32" t="s">
        <v>338</v>
      </c>
      <c r="AR44" s="32" t="s">
        <v>338</v>
      </c>
      <c r="AS44" s="32" t="s">
        <v>338</v>
      </c>
      <c r="AT44" s="32"/>
      <c r="AU44" s="32" t="s">
        <v>338</v>
      </c>
      <c r="AV44" s="32"/>
      <c r="AW44" s="32" t="s">
        <v>335</v>
      </c>
      <c r="AX44" s="32" t="s">
        <v>338</v>
      </c>
      <c r="AY44" s="32" t="s">
        <v>338</v>
      </c>
      <c r="AZ44" s="32"/>
      <c r="BA44" s="32"/>
      <c r="BB44" s="32"/>
      <c r="BC44" s="32" t="s">
        <v>335</v>
      </c>
      <c r="BD44" s="32" t="s">
        <v>338</v>
      </c>
      <c r="BE44" s="32"/>
      <c r="BF44" s="32" t="s">
        <v>335</v>
      </c>
      <c r="BG44" s="32" t="s">
        <v>338</v>
      </c>
      <c r="BH44" s="32" t="s">
        <v>338</v>
      </c>
      <c r="BI44" s="32"/>
      <c r="BJ44" s="39"/>
    </row>
    <row r="45" spans="1:62" x14ac:dyDescent="0.25">
      <c r="A45" t="s">
        <v>333</v>
      </c>
      <c r="B45">
        <v>5</v>
      </c>
      <c r="C45" t="s">
        <v>217</v>
      </c>
      <c r="D45" t="s">
        <v>80</v>
      </c>
      <c r="E45" t="s">
        <v>252</v>
      </c>
      <c r="F45" s="15" t="s">
        <v>253</v>
      </c>
      <c r="G45" s="27" t="s">
        <v>334</v>
      </c>
      <c r="H45">
        <v>4</v>
      </c>
      <c r="I45">
        <v>7</v>
      </c>
      <c r="J45" s="32"/>
      <c r="K45" s="41"/>
      <c r="L45" s="32"/>
      <c r="M45" s="32"/>
      <c r="N45" s="32" t="s">
        <v>338</v>
      </c>
      <c r="O45" s="32" t="s">
        <v>335</v>
      </c>
      <c r="P45" s="32" t="s">
        <v>335</v>
      </c>
      <c r="Q45" s="32"/>
      <c r="R45" s="32" t="s">
        <v>335</v>
      </c>
      <c r="S45" s="32"/>
      <c r="T45" s="32"/>
      <c r="U45" s="32"/>
      <c r="V45" s="32"/>
      <c r="W45" s="32"/>
      <c r="X45" s="32"/>
      <c r="Y45" s="32" t="s">
        <v>337</v>
      </c>
      <c r="Z45" s="32"/>
      <c r="AA45" s="32"/>
      <c r="AB45" s="32"/>
      <c r="AC45" s="32"/>
      <c r="AD45" s="32" t="s">
        <v>337</v>
      </c>
      <c r="AE45" s="32" t="s">
        <v>335</v>
      </c>
      <c r="AF45" s="32"/>
      <c r="AG45" s="32" t="s">
        <v>337</v>
      </c>
      <c r="AH45" s="32" t="s">
        <v>335</v>
      </c>
      <c r="AI45" s="32" t="s">
        <v>338</v>
      </c>
      <c r="AJ45" s="32"/>
      <c r="AK45" s="32"/>
      <c r="AL45" s="32"/>
      <c r="AM45" s="32"/>
      <c r="AN45" s="32"/>
      <c r="AO45" s="32"/>
      <c r="AP45" s="32"/>
      <c r="AQ45" s="32" t="s">
        <v>338</v>
      </c>
      <c r="AR45" s="32" t="s">
        <v>338</v>
      </c>
      <c r="AS45" s="32" t="s">
        <v>338</v>
      </c>
      <c r="AT45" s="32"/>
      <c r="AU45" s="32" t="s">
        <v>338</v>
      </c>
      <c r="AV45" s="32"/>
      <c r="AW45" s="32"/>
      <c r="AX45" s="32"/>
      <c r="AY45" s="32" t="s">
        <v>338</v>
      </c>
      <c r="AZ45" s="32"/>
      <c r="BA45" s="32"/>
      <c r="BB45" s="32"/>
      <c r="BC45" s="32"/>
      <c r="BD45" s="32" t="s">
        <v>338</v>
      </c>
      <c r="BE45" s="32"/>
      <c r="BF45" s="32"/>
      <c r="BG45" s="32"/>
      <c r="BH45" s="32" t="s">
        <v>338</v>
      </c>
      <c r="BI45" s="32"/>
      <c r="BJ45" s="39"/>
    </row>
    <row r="46" spans="1:62" x14ac:dyDescent="0.25">
      <c r="A46" t="s">
        <v>333</v>
      </c>
      <c r="B46">
        <v>1</v>
      </c>
      <c r="C46" t="s">
        <v>217</v>
      </c>
      <c r="D46" t="s">
        <v>80</v>
      </c>
      <c r="E46" t="s">
        <v>359</v>
      </c>
      <c r="F46" s="15" t="s">
        <v>360</v>
      </c>
      <c r="G46" s="28" t="s">
        <v>274</v>
      </c>
      <c r="H46">
        <v>4</v>
      </c>
      <c r="I46">
        <v>14</v>
      </c>
      <c r="J46" s="32"/>
      <c r="K46" s="41"/>
      <c r="L46" s="32" t="s">
        <v>336</v>
      </c>
      <c r="M46" s="32"/>
      <c r="N46" s="32" t="s">
        <v>338</v>
      </c>
      <c r="O46" s="32" t="s">
        <v>335</v>
      </c>
      <c r="P46" s="32" t="s">
        <v>335</v>
      </c>
      <c r="Q46" s="32"/>
      <c r="R46" s="32" t="s">
        <v>335</v>
      </c>
      <c r="S46" s="32"/>
      <c r="T46" s="32"/>
      <c r="U46" s="32"/>
      <c r="V46" s="32" t="s">
        <v>338</v>
      </c>
      <c r="W46" s="32" t="s">
        <v>338</v>
      </c>
      <c r="X46" s="32"/>
      <c r="Y46" s="32"/>
      <c r="Z46" s="32" t="s">
        <v>338</v>
      </c>
      <c r="AA46" s="32"/>
      <c r="AB46" s="32"/>
      <c r="AC46" s="32"/>
      <c r="AD46" s="32"/>
      <c r="AE46" s="32" t="s">
        <v>335</v>
      </c>
      <c r="AF46" s="32"/>
      <c r="AG46" s="32" t="s">
        <v>337</v>
      </c>
      <c r="AH46" s="32" t="s">
        <v>335</v>
      </c>
      <c r="AI46" s="32" t="s">
        <v>338</v>
      </c>
      <c r="AJ46" s="32"/>
      <c r="AK46" s="32"/>
      <c r="AL46" s="32" t="s">
        <v>335</v>
      </c>
      <c r="AM46" s="32"/>
      <c r="AN46" s="32"/>
      <c r="AO46" s="32"/>
      <c r="AP46" s="32"/>
      <c r="AQ46" s="32" t="s">
        <v>338</v>
      </c>
      <c r="AR46" s="32" t="s">
        <v>338</v>
      </c>
      <c r="AS46" s="32" t="s">
        <v>338</v>
      </c>
      <c r="AT46" s="32"/>
      <c r="AU46" s="32" t="s">
        <v>338</v>
      </c>
      <c r="AV46" s="32"/>
      <c r="AW46" s="32"/>
      <c r="AX46" s="32"/>
      <c r="AY46" s="32" t="s">
        <v>338</v>
      </c>
      <c r="AZ46" s="32"/>
      <c r="BA46" s="32"/>
      <c r="BB46" s="32"/>
      <c r="BC46" s="32" t="s">
        <v>335</v>
      </c>
      <c r="BD46" s="32" t="s">
        <v>338</v>
      </c>
      <c r="BE46" s="32"/>
      <c r="BF46" s="32"/>
      <c r="BG46" s="32"/>
      <c r="BH46" s="32" t="s">
        <v>338</v>
      </c>
      <c r="BI46" s="32"/>
      <c r="BJ46" s="39"/>
    </row>
    <row r="47" spans="1:62" x14ac:dyDescent="0.25">
      <c r="A47" t="s">
        <v>333</v>
      </c>
      <c r="B47">
        <v>5</v>
      </c>
      <c r="C47" t="s">
        <v>217</v>
      </c>
      <c r="D47" t="s">
        <v>80</v>
      </c>
      <c r="E47" t="s">
        <v>254</v>
      </c>
      <c r="F47" s="15" t="s">
        <v>255</v>
      </c>
      <c r="G47" s="28" t="s">
        <v>274</v>
      </c>
      <c r="H47">
        <v>8</v>
      </c>
      <c r="I47">
        <v>14</v>
      </c>
      <c r="J47" s="32"/>
      <c r="K47" s="41"/>
      <c r="L47" s="32"/>
      <c r="M47" s="32"/>
      <c r="N47" s="32" t="s">
        <v>338</v>
      </c>
      <c r="O47" s="32" t="s">
        <v>335</v>
      </c>
      <c r="P47" s="32" t="s">
        <v>335</v>
      </c>
      <c r="Q47" s="32"/>
      <c r="R47" s="32"/>
      <c r="S47" s="32"/>
      <c r="T47" s="32"/>
      <c r="U47" s="32"/>
      <c r="V47" s="32"/>
      <c r="W47" s="32"/>
      <c r="X47" s="32"/>
      <c r="Y47" s="32" t="s">
        <v>337</v>
      </c>
      <c r="Z47" s="32"/>
      <c r="AA47" s="32"/>
      <c r="AB47" s="32"/>
      <c r="AC47" s="32"/>
      <c r="AD47" s="32"/>
      <c r="AE47" s="32" t="s">
        <v>335</v>
      </c>
      <c r="AF47" s="32"/>
      <c r="AG47" s="32"/>
      <c r="AH47" s="32"/>
      <c r="AI47" s="32" t="s">
        <v>338</v>
      </c>
      <c r="AJ47" s="32"/>
      <c r="AK47" s="32"/>
      <c r="AL47" s="32"/>
      <c r="AM47" s="32"/>
      <c r="AN47" s="32"/>
      <c r="AO47" s="32"/>
      <c r="AP47" s="32"/>
      <c r="AQ47" s="32"/>
      <c r="AR47" s="32"/>
      <c r="AS47" s="32" t="s">
        <v>338</v>
      </c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 t="s">
        <v>335</v>
      </c>
      <c r="BG47" s="32"/>
      <c r="BH47" s="32"/>
      <c r="BI47" s="32"/>
      <c r="BJ47" s="39"/>
    </row>
    <row r="48" spans="1:62" x14ac:dyDescent="0.25">
      <c r="A48" t="s">
        <v>333</v>
      </c>
      <c r="B48">
        <v>1</v>
      </c>
      <c r="C48" t="s">
        <v>217</v>
      </c>
      <c r="D48" t="s">
        <v>80</v>
      </c>
      <c r="E48" t="s">
        <v>361</v>
      </c>
      <c r="F48" s="15" t="s">
        <v>362</v>
      </c>
      <c r="G48" s="28" t="s">
        <v>274</v>
      </c>
      <c r="H48">
        <v>26</v>
      </c>
      <c r="I48">
        <v>14</v>
      </c>
      <c r="J48" s="32"/>
      <c r="K48" s="41"/>
      <c r="L48" s="32"/>
      <c r="M48" s="32"/>
      <c r="N48" s="32" t="s">
        <v>338</v>
      </c>
      <c r="O48" s="32" t="s">
        <v>335</v>
      </c>
      <c r="P48" s="32" t="s">
        <v>335</v>
      </c>
      <c r="Q48" s="32"/>
      <c r="R48" s="32" t="s">
        <v>335</v>
      </c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 t="s">
        <v>335</v>
      </c>
      <c r="AI48" s="32" t="s">
        <v>338</v>
      </c>
      <c r="AJ48" s="32"/>
      <c r="AK48" s="32"/>
      <c r="AL48" s="32" t="s">
        <v>335</v>
      </c>
      <c r="AM48" s="32"/>
      <c r="AN48" s="32"/>
      <c r="AO48" s="32"/>
      <c r="AP48" s="32"/>
      <c r="AQ48" s="32"/>
      <c r="AR48" s="32"/>
      <c r="AS48" s="32" t="s">
        <v>338</v>
      </c>
      <c r="AT48" s="32"/>
      <c r="AU48" s="32"/>
      <c r="AV48" s="32"/>
      <c r="AW48" s="32"/>
      <c r="AX48" s="32"/>
      <c r="AY48" s="32"/>
      <c r="AZ48" s="32"/>
      <c r="BA48" s="32"/>
      <c r="BB48" s="32"/>
      <c r="BC48" s="32" t="s">
        <v>335</v>
      </c>
      <c r="BD48" s="32"/>
      <c r="BE48" s="32"/>
      <c r="BF48" s="32" t="s">
        <v>335</v>
      </c>
      <c r="BG48" s="32"/>
      <c r="BH48" s="32"/>
      <c r="BI48" s="32"/>
      <c r="BJ48" s="39"/>
    </row>
    <row r="49" spans="1:62" x14ac:dyDescent="0.25">
      <c r="A49" t="s">
        <v>333</v>
      </c>
      <c r="B49">
        <v>9</v>
      </c>
      <c r="C49" t="s">
        <v>217</v>
      </c>
      <c r="D49" t="s">
        <v>118</v>
      </c>
      <c r="E49" t="s">
        <v>256</v>
      </c>
      <c r="F49" s="15" t="s">
        <v>257</v>
      </c>
      <c r="G49" s="27" t="s">
        <v>334</v>
      </c>
      <c r="H49">
        <v>1</v>
      </c>
      <c r="I49">
        <v>90</v>
      </c>
      <c r="J49" s="32" t="s">
        <v>337</v>
      </c>
      <c r="K49" s="41" t="s">
        <v>335</v>
      </c>
      <c r="L49" s="32" t="s">
        <v>339</v>
      </c>
      <c r="M49" s="32" t="s">
        <v>337</v>
      </c>
      <c r="N49" s="32"/>
      <c r="O49" s="32" t="s">
        <v>335</v>
      </c>
      <c r="P49" s="32" t="s">
        <v>335</v>
      </c>
      <c r="Q49" s="32" t="s">
        <v>338</v>
      </c>
      <c r="R49" s="32"/>
      <c r="S49" s="32" t="s">
        <v>337</v>
      </c>
      <c r="T49" s="32" t="s">
        <v>338</v>
      </c>
      <c r="U49" s="32" t="s">
        <v>335</v>
      </c>
      <c r="V49" s="32" t="s">
        <v>338</v>
      </c>
      <c r="W49" s="32" t="s">
        <v>338</v>
      </c>
      <c r="X49" s="32"/>
      <c r="Y49" s="32"/>
      <c r="Z49" s="32"/>
      <c r="AA49" s="32" t="s">
        <v>337</v>
      </c>
      <c r="AB49" s="32"/>
      <c r="AC49" s="32"/>
      <c r="AD49" s="32" t="s">
        <v>337</v>
      </c>
      <c r="AE49" s="32" t="s">
        <v>335</v>
      </c>
      <c r="AF49" s="32"/>
      <c r="AG49" s="32"/>
      <c r="AH49" s="32" t="s">
        <v>335</v>
      </c>
      <c r="AI49" s="32" t="s">
        <v>338</v>
      </c>
      <c r="AJ49" s="32"/>
      <c r="AK49" s="32"/>
      <c r="AL49" s="32" t="s">
        <v>335</v>
      </c>
      <c r="AM49" s="32"/>
      <c r="AN49" s="32"/>
      <c r="AO49" s="32"/>
      <c r="AP49" s="32"/>
      <c r="AQ49" s="32" t="s">
        <v>338</v>
      </c>
      <c r="AR49" s="32" t="s">
        <v>338</v>
      </c>
      <c r="AS49" s="32" t="s">
        <v>338</v>
      </c>
      <c r="AT49" s="32"/>
      <c r="AU49" s="32"/>
      <c r="AV49" s="32"/>
      <c r="AW49" s="32" t="s">
        <v>335</v>
      </c>
      <c r="AX49" s="32"/>
      <c r="AY49" s="32"/>
      <c r="AZ49" s="32"/>
      <c r="BA49" s="32"/>
      <c r="BB49" s="32" t="s">
        <v>337</v>
      </c>
      <c r="BC49" s="32" t="s">
        <v>335</v>
      </c>
      <c r="BD49" s="32"/>
      <c r="BE49" s="32"/>
      <c r="BF49" s="32" t="s">
        <v>335</v>
      </c>
      <c r="BG49" s="32"/>
      <c r="BH49" s="32"/>
      <c r="BI49" s="32"/>
      <c r="BJ49" s="39"/>
    </row>
    <row r="50" spans="1:62" x14ac:dyDescent="0.25">
      <c r="A50" t="s">
        <v>333</v>
      </c>
      <c r="B50">
        <v>9</v>
      </c>
      <c r="C50" t="s">
        <v>217</v>
      </c>
      <c r="D50" t="s">
        <v>118</v>
      </c>
      <c r="E50" t="s">
        <v>258</v>
      </c>
      <c r="F50" s="15" t="s">
        <v>259</v>
      </c>
      <c r="G50" s="27" t="s">
        <v>334</v>
      </c>
      <c r="H50">
        <v>1</v>
      </c>
      <c r="I50">
        <v>15</v>
      </c>
      <c r="J50" s="32" t="s">
        <v>337</v>
      </c>
      <c r="K50" s="41" t="s">
        <v>335</v>
      </c>
      <c r="L50" s="32" t="s">
        <v>339</v>
      </c>
      <c r="M50" s="32" t="s">
        <v>337</v>
      </c>
      <c r="N50" s="32"/>
      <c r="O50" s="32" t="s">
        <v>335</v>
      </c>
      <c r="P50" s="32" t="s">
        <v>335</v>
      </c>
      <c r="Q50" s="32" t="s">
        <v>338</v>
      </c>
      <c r="R50" s="32" t="s">
        <v>335</v>
      </c>
      <c r="S50" s="32" t="s">
        <v>337</v>
      </c>
      <c r="T50" s="32" t="s">
        <v>338</v>
      </c>
      <c r="U50" s="32" t="s">
        <v>335</v>
      </c>
      <c r="V50" s="32"/>
      <c r="W50" s="32" t="s">
        <v>338</v>
      </c>
      <c r="X50" s="32"/>
      <c r="Y50" s="32"/>
      <c r="Z50" s="32"/>
      <c r="AA50" s="32" t="s">
        <v>337</v>
      </c>
      <c r="AB50" s="32"/>
      <c r="AC50" s="32"/>
      <c r="AD50" s="32" t="s">
        <v>337</v>
      </c>
      <c r="AE50" s="32"/>
      <c r="AF50" s="32"/>
      <c r="AG50" s="32" t="s">
        <v>337</v>
      </c>
      <c r="AH50" s="32"/>
      <c r="AI50" s="32" t="s">
        <v>338</v>
      </c>
      <c r="AJ50" s="32"/>
      <c r="AK50" s="32"/>
      <c r="AL50" s="32" t="s">
        <v>338</v>
      </c>
      <c r="AM50" s="32"/>
      <c r="AN50" s="32"/>
      <c r="AO50" s="32"/>
      <c r="AP50" s="32"/>
      <c r="AQ50" s="32" t="s">
        <v>338</v>
      </c>
      <c r="AR50" s="32" t="s">
        <v>338</v>
      </c>
      <c r="AS50" s="32" t="s">
        <v>338</v>
      </c>
      <c r="AT50" s="32"/>
      <c r="AU50" s="32"/>
      <c r="AV50" s="32"/>
      <c r="AW50" s="32" t="s">
        <v>335</v>
      </c>
      <c r="AX50" s="32"/>
      <c r="AY50" s="32"/>
      <c r="AZ50" s="32" t="s">
        <v>335</v>
      </c>
      <c r="BA50" s="32"/>
      <c r="BB50" s="32"/>
      <c r="BC50" s="32"/>
      <c r="BD50" s="32"/>
      <c r="BE50" s="32"/>
      <c r="BF50" s="32" t="s">
        <v>335</v>
      </c>
      <c r="BG50" s="32"/>
      <c r="BH50" s="32"/>
      <c r="BI50" s="32"/>
      <c r="BJ50" s="39"/>
    </row>
    <row r="51" spans="1:62" x14ac:dyDescent="0.25">
      <c r="A51" t="s">
        <v>333</v>
      </c>
      <c r="B51">
        <v>10</v>
      </c>
      <c r="C51" t="s">
        <v>153</v>
      </c>
      <c r="D51" t="s">
        <v>71</v>
      </c>
      <c r="E51" t="s">
        <v>154</v>
      </c>
      <c r="F51" s="15" t="s">
        <v>155</v>
      </c>
      <c r="G51" s="27" t="s">
        <v>334</v>
      </c>
      <c r="H51">
        <v>1</v>
      </c>
      <c r="I51">
        <v>4</v>
      </c>
      <c r="J51" s="32"/>
      <c r="K51" s="41"/>
      <c r="L51" s="32" t="s">
        <v>336</v>
      </c>
      <c r="M51" s="32"/>
      <c r="N51" s="32" t="s">
        <v>338</v>
      </c>
      <c r="O51" s="32" t="s">
        <v>335</v>
      </c>
      <c r="P51" s="32" t="s">
        <v>335</v>
      </c>
      <c r="Q51" s="32" t="s">
        <v>338</v>
      </c>
      <c r="R51" s="32" t="s">
        <v>335</v>
      </c>
      <c r="S51" s="32" t="s">
        <v>337</v>
      </c>
      <c r="T51" s="32" t="s">
        <v>338</v>
      </c>
      <c r="U51" s="32" t="s">
        <v>335</v>
      </c>
      <c r="V51" s="32" t="s">
        <v>338</v>
      </c>
      <c r="W51" s="32" t="s">
        <v>338</v>
      </c>
      <c r="X51" s="32"/>
      <c r="Y51" s="32" t="s">
        <v>337</v>
      </c>
      <c r="Z51" s="32" t="s">
        <v>338</v>
      </c>
      <c r="AA51" s="32"/>
      <c r="AB51" s="32"/>
      <c r="AC51" s="32"/>
      <c r="AD51" s="32" t="s">
        <v>337</v>
      </c>
      <c r="AE51" s="32" t="s">
        <v>335</v>
      </c>
      <c r="AF51" s="32"/>
      <c r="AG51" s="32" t="s">
        <v>337</v>
      </c>
      <c r="AH51" s="32" t="s">
        <v>335</v>
      </c>
      <c r="AI51" s="32" t="s">
        <v>338</v>
      </c>
      <c r="AJ51" s="32"/>
      <c r="AK51" s="32"/>
      <c r="AL51" s="32" t="s">
        <v>338</v>
      </c>
      <c r="AM51" s="32"/>
      <c r="AN51" s="32"/>
      <c r="AO51" s="32"/>
      <c r="AP51" s="32"/>
      <c r="AQ51" s="32" t="s">
        <v>338</v>
      </c>
      <c r="AR51" s="32" t="s">
        <v>338</v>
      </c>
      <c r="AS51" s="32" t="s">
        <v>338</v>
      </c>
      <c r="AT51" s="32"/>
      <c r="AU51" s="32"/>
      <c r="AV51" s="32"/>
      <c r="AW51" s="32" t="s">
        <v>335</v>
      </c>
      <c r="AX51" s="32" t="s">
        <v>338</v>
      </c>
      <c r="AY51" s="32"/>
      <c r="AZ51" s="32" t="s">
        <v>335</v>
      </c>
      <c r="BA51" s="32"/>
      <c r="BB51" s="32"/>
      <c r="BC51" s="32"/>
      <c r="BD51" s="32" t="s">
        <v>338</v>
      </c>
      <c r="BE51" s="32"/>
      <c r="BF51" s="32"/>
      <c r="BG51" s="32"/>
      <c r="BH51" s="32" t="s">
        <v>338</v>
      </c>
      <c r="BI51" s="32"/>
      <c r="BJ51" s="39"/>
    </row>
    <row r="52" spans="1:62" x14ac:dyDescent="0.25">
      <c r="A52" t="s">
        <v>333</v>
      </c>
      <c r="B52">
        <v>9</v>
      </c>
      <c r="C52" t="s">
        <v>153</v>
      </c>
      <c r="D52" t="s">
        <v>71</v>
      </c>
      <c r="E52" t="s">
        <v>156</v>
      </c>
      <c r="F52" s="15" t="s">
        <v>157</v>
      </c>
      <c r="G52" s="28" t="s">
        <v>274</v>
      </c>
      <c r="H52">
        <v>4</v>
      </c>
      <c r="I52">
        <v>20</v>
      </c>
      <c r="J52" s="32"/>
      <c r="K52" s="41"/>
      <c r="L52" s="32" t="s">
        <v>336</v>
      </c>
      <c r="M52" s="32"/>
      <c r="N52" s="32"/>
      <c r="O52" s="32" t="s">
        <v>337</v>
      </c>
      <c r="P52" s="32" t="s">
        <v>335</v>
      </c>
      <c r="Q52" s="32"/>
      <c r="R52" s="32" t="s">
        <v>335</v>
      </c>
      <c r="S52" s="32"/>
      <c r="T52" s="32"/>
      <c r="U52" s="32"/>
      <c r="V52" s="32" t="s">
        <v>338</v>
      </c>
      <c r="W52" s="32" t="s">
        <v>338</v>
      </c>
      <c r="X52" s="32"/>
      <c r="Y52" s="32"/>
      <c r="Z52" s="32" t="s">
        <v>338</v>
      </c>
      <c r="AA52" s="32"/>
      <c r="AB52" s="32"/>
      <c r="AC52" s="32"/>
      <c r="AD52" s="32" t="s">
        <v>337</v>
      </c>
      <c r="AE52" s="32" t="s">
        <v>335</v>
      </c>
      <c r="AF52" s="32"/>
      <c r="AG52" s="32" t="s">
        <v>337</v>
      </c>
      <c r="AH52" s="32" t="s">
        <v>335</v>
      </c>
      <c r="AI52" s="32" t="s">
        <v>338</v>
      </c>
      <c r="AJ52" s="32"/>
      <c r="AK52" s="32"/>
      <c r="AL52" s="32" t="s">
        <v>338</v>
      </c>
      <c r="AM52" s="32"/>
      <c r="AN52" s="32"/>
      <c r="AO52" s="32"/>
      <c r="AP52" s="32"/>
      <c r="AQ52" s="32" t="s">
        <v>338</v>
      </c>
      <c r="AR52" s="32"/>
      <c r="AS52" s="32" t="s">
        <v>338</v>
      </c>
      <c r="AT52" s="32"/>
      <c r="AU52" s="32"/>
      <c r="AV52" s="32"/>
      <c r="AW52" s="32" t="s">
        <v>335</v>
      </c>
      <c r="AX52" s="32" t="s">
        <v>338</v>
      </c>
      <c r="AY52" s="32"/>
      <c r="AZ52" s="32"/>
      <c r="BA52" s="32"/>
      <c r="BB52" s="32"/>
      <c r="BC52" s="32"/>
      <c r="BD52" s="32" t="s">
        <v>338</v>
      </c>
      <c r="BE52" s="32"/>
      <c r="BF52" s="32"/>
      <c r="BG52" s="32"/>
      <c r="BH52" s="32" t="s">
        <v>338</v>
      </c>
      <c r="BI52" s="32"/>
      <c r="BJ52" s="39"/>
    </row>
    <row r="53" spans="1:62" x14ac:dyDescent="0.25">
      <c r="A53" t="s">
        <v>333</v>
      </c>
      <c r="B53">
        <v>5</v>
      </c>
      <c r="C53" t="s">
        <v>153</v>
      </c>
      <c r="D53" t="s">
        <v>71</v>
      </c>
      <c r="E53" t="s">
        <v>158</v>
      </c>
      <c r="F53" s="15" t="s">
        <v>159</v>
      </c>
      <c r="G53" s="33" t="s">
        <v>342</v>
      </c>
      <c r="H53">
        <v>2</v>
      </c>
      <c r="I53">
        <v>8</v>
      </c>
      <c r="J53" s="32"/>
      <c r="K53" s="41" t="s">
        <v>335</v>
      </c>
      <c r="L53" s="32" t="s">
        <v>336</v>
      </c>
      <c r="M53" s="32"/>
      <c r="N53" s="32" t="s">
        <v>338</v>
      </c>
      <c r="O53" s="32" t="s">
        <v>337</v>
      </c>
      <c r="P53" s="32" t="s">
        <v>335</v>
      </c>
      <c r="Q53" s="32"/>
      <c r="R53" s="32" t="s">
        <v>335</v>
      </c>
      <c r="S53" s="32"/>
      <c r="T53" s="32" t="s">
        <v>338</v>
      </c>
      <c r="U53" s="32" t="s">
        <v>335</v>
      </c>
      <c r="V53" s="32" t="s">
        <v>338</v>
      </c>
      <c r="W53" s="32"/>
      <c r="X53" s="32"/>
      <c r="Y53" s="32"/>
      <c r="Z53" s="32" t="s">
        <v>338</v>
      </c>
      <c r="AA53" s="32"/>
      <c r="AB53" s="32"/>
      <c r="AC53" s="32"/>
      <c r="AD53" s="32"/>
      <c r="AE53" s="32" t="s">
        <v>335</v>
      </c>
      <c r="AF53" s="32"/>
      <c r="AG53" s="32" t="s">
        <v>337</v>
      </c>
      <c r="AH53" s="32" t="s">
        <v>335</v>
      </c>
      <c r="AI53" s="32" t="s">
        <v>338</v>
      </c>
      <c r="AJ53" s="32"/>
      <c r="AK53" s="32"/>
      <c r="AL53" s="32" t="s">
        <v>338</v>
      </c>
      <c r="AM53" s="32"/>
      <c r="AN53" s="32"/>
      <c r="AO53" s="32"/>
      <c r="AP53" s="32"/>
      <c r="AQ53" s="32" t="s">
        <v>338</v>
      </c>
      <c r="AR53" s="32"/>
      <c r="AS53" s="32" t="s">
        <v>338</v>
      </c>
      <c r="AT53" s="32"/>
      <c r="AU53" s="32"/>
      <c r="AV53" s="32"/>
      <c r="AW53" s="32" t="s">
        <v>335</v>
      </c>
      <c r="AX53" s="32" t="s">
        <v>338</v>
      </c>
      <c r="AY53" s="32"/>
      <c r="AZ53" s="32"/>
      <c r="BA53" s="32"/>
      <c r="BB53" s="32"/>
      <c r="BC53" s="32"/>
      <c r="BD53" s="32" t="s">
        <v>338</v>
      </c>
      <c r="BE53" s="32"/>
      <c r="BF53" s="32"/>
      <c r="BG53" s="32"/>
      <c r="BH53" s="32" t="s">
        <v>338</v>
      </c>
      <c r="BI53" s="32"/>
      <c r="BJ53" s="39"/>
    </row>
    <row r="54" spans="1:62" x14ac:dyDescent="0.25">
      <c r="A54" t="s">
        <v>333</v>
      </c>
      <c r="B54">
        <v>9</v>
      </c>
      <c r="C54" t="s">
        <v>153</v>
      </c>
      <c r="D54" t="s">
        <v>160</v>
      </c>
      <c r="E54" t="s">
        <v>161</v>
      </c>
      <c r="F54" s="15" t="s">
        <v>162</v>
      </c>
      <c r="G54" s="28" t="s">
        <v>274</v>
      </c>
      <c r="H54">
        <v>3</v>
      </c>
      <c r="I54">
        <v>6</v>
      </c>
      <c r="J54" s="32"/>
      <c r="K54" s="41"/>
      <c r="L54" s="32"/>
      <c r="M54" s="32"/>
      <c r="N54" s="32" t="s">
        <v>338</v>
      </c>
      <c r="O54" s="32" t="s">
        <v>337</v>
      </c>
      <c r="P54" s="32" t="s">
        <v>335</v>
      </c>
      <c r="Q54" s="32"/>
      <c r="R54" s="32" t="s">
        <v>335</v>
      </c>
      <c r="S54" s="32"/>
      <c r="T54" s="32" t="s">
        <v>338</v>
      </c>
      <c r="U54" s="32" t="s">
        <v>335</v>
      </c>
      <c r="V54" s="32" t="s">
        <v>338</v>
      </c>
      <c r="W54" s="32" t="s">
        <v>338</v>
      </c>
      <c r="X54" s="32"/>
      <c r="Y54" s="32"/>
      <c r="Z54" s="32" t="s">
        <v>338</v>
      </c>
      <c r="AA54" s="32"/>
      <c r="AB54" s="32"/>
      <c r="AC54" s="32"/>
      <c r="AD54" s="32" t="s">
        <v>337</v>
      </c>
      <c r="AE54" s="32" t="s">
        <v>335</v>
      </c>
      <c r="AF54" s="32"/>
      <c r="AG54" s="32" t="s">
        <v>337</v>
      </c>
      <c r="AH54" s="32" t="s">
        <v>335</v>
      </c>
      <c r="AI54" s="32" t="s">
        <v>338</v>
      </c>
      <c r="AJ54" s="32"/>
      <c r="AK54" s="32"/>
      <c r="AL54" s="32" t="s">
        <v>338</v>
      </c>
      <c r="AM54" s="32"/>
      <c r="AN54" s="32"/>
      <c r="AO54" s="32"/>
      <c r="AP54" s="32"/>
      <c r="AQ54" s="32" t="s">
        <v>338</v>
      </c>
      <c r="AR54" s="32"/>
      <c r="AS54" s="32" t="s">
        <v>338</v>
      </c>
      <c r="AT54" s="32"/>
      <c r="AU54" s="32"/>
      <c r="AV54" s="32"/>
      <c r="AW54" s="32" t="s">
        <v>335</v>
      </c>
      <c r="AX54" s="32"/>
      <c r="AY54" s="32"/>
      <c r="AZ54" s="32"/>
      <c r="BA54" s="32"/>
      <c r="BB54" s="32"/>
      <c r="BC54" s="32"/>
      <c r="BD54" s="32" t="s">
        <v>338</v>
      </c>
      <c r="BE54" s="32"/>
      <c r="BF54" s="32"/>
      <c r="BG54" s="32"/>
      <c r="BH54" s="32" t="s">
        <v>338</v>
      </c>
      <c r="BI54" s="32"/>
      <c r="BJ54" s="39"/>
    </row>
    <row r="55" spans="1:62" x14ac:dyDescent="0.25">
      <c r="A55" t="s">
        <v>333</v>
      </c>
      <c r="B55">
        <v>1</v>
      </c>
      <c r="C55" t="s">
        <v>153</v>
      </c>
      <c r="D55" t="s">
        <v>163</v>
      </c>
      <c r="E55" t="s">
        <v>164</v>
      </c>
      <c r="F55" s="15" t="s">
        <v>165</v>
      </c>
      <c r="G55" s="28" t="s">
        <v>274</v>
      </c>
      <c r="H55">
        <v>4</v>
      </c>
      <c r="I55">
        <v>5</v>
      </c>
      <c r="J55" s="32"/>
      <c r="K55" s="41"/>
      <c r="L55" s="32"/>
      <c r="M55" s="32"/>
      <c r="N55" s="32"/>
      <c r="O55" s="32" t="s">
        <v>337</v>
      </c>
      <c r="P55" s="32" t="s">
        <v>335</v>
      </c>
      <c r="Q55" s="32"/>
      <c r="R55" s="32" t="s">
        <v>335</v>
      </c>
      <c r="S55" s="32"/>
      <c r="T55" s="32" t="s">
        <v>338</v>
      </c>
      <c r="U55" s="32" t="s">
        <v>335</v>
      </c>
      <c r="V55" s="32"/>
      <c r="W55" s="32" t="s">
        <v>338</v>
      </c>
      <c r="X55" s="32"/>
      <c r="Y55" s="32"/>
      <c r="Z55" s="32"/>
      <c r="AA55" s="32"/>
      <c r="AB55" s="32"/>
      <c r="AC55" s="32"/>
      <c r="AD55" s="32" t="s">
        <v>337</v>
      </c>
      <c r="AE55" s="32" t="s">
        <v>335</v>
      </c>
      <c r="AF55" s="32"/>
      <c r="AG55" s="32"/>
      <c r="AH55" s="32" t="s">
        <v>335</v>
      </c>
      <c r="AI55" s="32" t="s">
        <v>338</v>
      </c>
      <c r="AJ55" s="32"/>
      <c r="AK55" s="32"/>
      <c r="AL55" s="32"/>
      <c r="AM55" s="32"/>
      <c r="AN55" s="32"/>
      <c r="AO55" s="32"/>
      <c r="AP55" s="32"/>
      <c r="AQ55" s="32" t="s">
        <v>338</v>
      </c>
      <c r="AR55" s="32"/>
      <c r="AS55" s="32" t="s">
        <v>338</v>
      </c>
      <c r="AT55" s="32"/>
      <c r="AU55" s="32"/>
      <c r="AV55" s="32"/>
      <c r="AW55" s="32" t="s">
        <v>335</v>
      </c>
      <c r="AX55" s="32"/>
      <c r="AY55" s="32"/>
      <c r="AZ55" s="32"/>
      <c r="BA55" s="32"/>
      <c r="BB55" s="32"/>
      <c r="BC55" s="32"/>
      <c r="BD55" s="32" t="s">
        <v>338</v>
      </c>
      <c r="BE55" s="32"/>
      <c r="BF55" s="32"/>
      <c r="BG55" s="32"/>
      <c r="BH55" s="32"/>
      <c r="BI55" s="32" t="s">
        <v>338</v>
      </c>
      <c r="BJ55" s="39"/>
    </row>
    <row r="56" spans="1:62" x14ac:dyDescent="0.25">
      <c r="A56" t="s">
        <v>333</v>
      </c>
      <c r="B56">
        <v>9</v>
      </c>
      <c r="C56" t="s">
        <v>153</v>
      </c>
      <c r="D56" t="s">
        <v>80</v>
      </c>
      <c r="E56" t="s">
        <v>166</v>
      </c>
      <c r="F56" s="15" t="s">
        <v>167</v>
      </c>
      <c r="G56" s="27" t="s">
        <v>334</v>
      </c>
      <c r="H56">
        <v>2</v>
      </c>
      <c r="I56">
        <v>5</v>
      </c>
      <c r="J56" s="32" t="s">
        <v>337</v>
      </c>
      <c r="K56" s="41"/>
      <c r="L56" s="32" t="s">
        <v>336</v>
      </c>
      <c r="M56" s="32"/>
      <c r="N56" s="32"/>
      <c r="O56" s="32"/>
      <c r="P56" s="32"/>
      <c r="Q56" s="32" t="s">
        <v>338</v>
      </c>
      <c r="R56" s="32"/>
      <c r="S56" s="32"/>
      <c r="T56" s="32"/>
      <c r="U56" s="32"/>
      <c r="V56" s="32"/>
      <c r="W56" s="32"/>
      <c r="X56" s="32" t="s">
        <v>337</v>
      </c>
      <c r="Y56" s="32"/>
      <c r="Z56" s="32" t="s">
        <v>337</v>
      </c>
      <c r="AA56" s="32"/>
      <c r="AB56" s="32"/>
      <c r="AC56" s="32"/>
      <c r="AD56" s="32"/>
      <c r="AE56" s="32" t="s">
        <v>335</v>
      </c>
      <c r="AF56" s="32"/>
      <c r="AG56" s="32" t="s">
        <v>337</v>
      </c>
      <c r="AH56" s="32" t="s">
        <v>335</v>
      </c>
      <c r="AI56" s="32" t="s">
        <v>338</v>
      </c>
      <c r="AJ56" s="32"/>
      <c r="AK56" s="32"/>
      <c r="AL56" s="32"/>
      <c r="AM56" s="32"/>
      <c r="AN56" s="32"/>
      <c r="AO56" s="32"/>
      <c r="AP56" s="32"/>
      <c r="AQ56" s="32" t="s">
        <v>338</v>
      </c>
      <c r="AR56" s="32" t="s">
        <v>338</v>
      </c>
      <c r="AS56" s="32" t="s">
        <v>338</v>
      </c>
      <c r="AT56" s="32"/>
      <c r="AU56" s="32"/>
      <c r="AV56" s="32"/>
      <c r="AW56" s="32" t="s">
        <v>335</v>
      </c>
      <c r="AX56" s="32"/>
      <c r="AY56" s="32"/>
      <c r="AZ56" s="32"/>
      <c r="BA56" s="32"/>
      <c r="BB56" s="32"/>
      <c r="BC56" s="32"/>
      <c r="BD56" s="32" t="s">
        <v>338</v>
      </c>
      <c r="BE56" s="32"/>
      <c r="BF56" s="32"/>
      <c r="BG56" s="32"/>
      <c r="BH56" s="32"/>
      <c r="BI56" s="32"/>
      <c r="BJ56" s="39"/>
    </row>
    <row r="57" spans="1:62" x14ac:dyDescent="0.25">
      <c r="A57" t="s">
        <v>333</v>
      </c>
      <c r="B57">
        <v>1</v>
      </c>
      <c r="C57" t="s">
        <v>153</v>
      </c>
      <c r="D57" t="s">
        <v>80</v>
      </c>
      <c r="E57" t="s">
        <v>168</v>
      </c>
      <c r="F57" s="15" t="s">
        <v>169</v>
      </c>
      <c r="G57" s="27" t="s">
        <v>334</v>
      </c>
      <c r="H57">
        <v>1</v>
      </c>
      <c r="I57">
        <v>8</v>
      </c>
      <c r="J57" s="32"/>
      <c r="K57" s="41"/>
      <c r="L57" s="32" t="s">
        <v>336</v>
      </c>
      <c r="M57" s="32" t="s">
        <v>337</v>
      </c>
      <c r="N57" s="32" t="s">
        <v>338</v>
      </c>
      <c r="O57" s="32"/>
      <c r="P57" s="32"/>
      <c r="Q57" s="32" t="s">
        <v>338</v>
      </c>
      <c r="R57" s="32"/>
      <c r="S57" s="32" t="s">
        <v>337</v>
      </c>
      <c r="T57" s="32" t="s">
        <v>338</v>
      </c>
      <c r="U57" s="32" t="s">
        <v>335</v>
      </c>
      <c r="V57" s="32" t="s">
        <v>338</v>
      </c>
      <c r="W57" s="32" t="s">
        <v>338</v>
      </c>
      <c r="X57" s="32"/>
      <c r="Y57" s="32" t="s">
        <v>337</v>
      </c>
      <c r="Z57" s="32" t="s">
        <v>338</v>
      </c>
      <c r="AA57" s="32"/>
      <c r="AB57" s="32"/>
      <c r="AC57" s="32"/>
      <c r="AD57" s="32"/>
      <c r="AE57" s="32"/>
      <c r="AF57" s="32"/>
      <c r="AG57" s="32" t="s">
        <v>337</v>
      </c>
      <c r="AH57" s="32" t="s">
        <v>335</v>
      </c>
      <c r="AI57" s="32" t="s">
        <v>338</v>
      </c>
      <c r="AJ57" s="32"/>
      <c r="AK57" s="32"/>
      <c r="AL57" s="32" t="s">
        <v>338</v>
      </c>
      <c r="AM57" s="32"/>
      <c r="AN57" s="32"/>
      <c r="AO57" s="32"/>
      <c r="AP57" s="32"/>
      <c r="AQ57" s="32" t="s">
        <v>338</v>
      </c>
      <c r="AR57" s="32" t="s">
        <v>338</v>
      </c>
      <c r="AS57" s="32" t="s">
        <v>338</v>
      </c>
      <c r="AT57" s="32"/>
      <c r="AU57" s="32"/>
      <c r="AV57" s="32"/>
      <c r="AW57" s="32" t="s">
        <v>335</v>
      </c>
      <c r="AX57" s="32"/>
      <c r="AY57" s="32"/>
      <c r="AZ57" s="32"/>
      <c r="BA57" s="32"/>
      <c r="BB57" s="32"/>
      <c r="BC57" s="32"/>
      <c r="BD57" s="32" t="s">
        <v>338</v>
      </c>
      <c r="BE57" s="32"/>
      <c r="BF57" s="32"/>
      <c r="BG57" s="32"/>
      <c r="BH57" s="32"/>
      <c r="BI57" s="32"/>
      <c r="BJ57" s="39"/>
    </row>
    <row r="58" spans="1:62" x14ac:dyDescent="0.25">
      <c r="A58" t="s">
        <v>333</v>
      </c>
      <c r="B58">
        <v>1</v>
      </c>
      <c r="C58" t="s">
        <v>153</v>
      </c>
      <c r="D58" t="s">
        <v>80</v>
      </c>
      <c r="E58" t="s">
        <v>170</v>
      </c>
      <c r="F58" s="15" t="s">
        <v>171</v>
      </c>
      <c r="G58" s="28" t="s">
        <v>274</v>
      </c>
      <c r="H58">
        <v>12</v>
      </c>
      <c r="I58">
        <v>5</v>
      </c>
      <c r="J58" s="32"/>
      <c r="K58" s="41"/>
      <c r="L58" s="32"/>
      <c r="M58" s="32"/>
      <c r="N58" s="32"/>
      <c r="O58" s="32"/>
      <c r="P58" s="32"/>
      <c r="Q58" s="32"/>
      <c r="R58" s="32"/>
      <c r="S58" s="32"/>
      <c r="T58" s="32" t="s">
        <v>338</v>
      </c>
      <c r="U58" s="32" t="s">
        <v>335</v>
      </c>
      <c r="V58" s="32"/>
      <c r="W58" s="32" t="s">
        <v>338</v>
      </c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 t="s">
        <v>335</v>
      </c>
      <c r="AI58" s="32" t="s">
        <v>338</v>
      </c>
      <c r="AJ58" s="32"/>
      <c r="AK58" s="32"/>
      <c r="AL58" s="32"/>
      <c r="AM58" s="32"/>
      <c r="AN58" s="32"/>
      <c r="AO58" s="32"/>
      <c r="AP58" s="32"/>
      <c r="AQ58" s="32"/>
      <c r="AR58" s="32"/>
      <c r="AS58" s="32" t="s">
        <v>338</v>
      </c>
      <c r="AT58" s="32"/>
      <c r="AU58" s="32" t="s">
        <v>338</v>
      </c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9"/>
    </row>
    <row r="59" spans="1:62" x14ac:dyDescent="0.25">
      <c r="A59" t="s">
        <v>333</v>
      </c>
      <c r="B59">
        <v>1</v>
      </c>
      <c r="C59" t="s">
        <v>153</v>
      </c>
      <c r="D59" t="s">
        <v>80</v>
      </c>
      <c r="E59" t="s">
        <v>172</v>
      </c>
      <c r="F59" s="15" t="s">
        <v>173</v>
      </c>
      <c r="G59" s="28" t="s">
        <v>274</v>
      </c>
      <c r="H59">
        <v>12</v>
      </c>
      <c r="I59">
        <v>5</v>
      </c>
      <c r="J59" s="32"/>
      <c r="K59" s="41"/>
      <c r="L59" s="32"/>
      <c r="M59" s="32"/>
      <c r="N59" s="32" t="s">
        <v>338</v>
      </c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 t="s">
        <v>337</v>
      </c>
      <c r="AA59" s="32"/>
      <c r="AB59" s="32"/>
      <c r="AC59" s="32"/>
      <c r="AD59" s="32"/>
      <c r="AE59" s="32"/>
      <c r="AF59" s="32"/>
      <c r="AG59" s="32"/>
      <c r="AH59" s="32" t="s">
        <v>335</v>
      </c>
      <c r="AI59" s="32" t="s">
        <v>338</v>
      </c>
      <c r="AJ59" s="32"/>
      <c r="AK59" s="32"/>
      <c r="AL59" s="32" t="s">
        <v>335</v>
      </c>
      <c r="AM59" s="32"/>
      <c r="AN59" s="32"/>
      <c r="AO59" s="32"/>
      <c r="AP59" s="32"/>
      <c r="AQ59" s="32"/>
      <c r="AR59" s="32"/>
      <c r="AS59" s="32" t="s">
        <v>338</v>
      </c>
      <c r="AT59" s="32"/>
      <c r="AU59" s="32" t="s">
        <v>338</v>
      </c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9"/>
    </row>
    <row r="60" spans="1:62" x14ac:dyDescent="0.25">
      <c r="A60" t="s">
        <v>333</v>
      </c>
      <c r="B60">
        <v>9</v>
      </c>
      <c r="C60" t="s">
        <v>153</v>
      </c>
      <c r="D60" t="s">
        <v>80</v>
      </c>
      <c r="E60" t="s">
        <v>174</v>
      </c>
      <c r="F60" s="15" t="s">
        <v>175</v>
      </c>
      <c r="G60" s="27" t="s">
        <v>334</v>
      </c>
      <c r="H60">
        <v>1</v>
      </c>
      <c r="I60">
        <v>2</v>
      </c>
      <c r="J60" s="32" t="s">
        <v>337</v>
      </c>
      <c r="K60" s="41"/>
      <c r="L60" s="32" t="s">
        <v>336</v>
      </c>
      <c r="M60" s="32" t="s">
        <v>337</v>
      </c>
      <c r="N60" s="32" t="s">
        <v>338</v>
      </c>
      <c r="O60" s="32"/>
      <c r="P60" s="32"/>
      <c r="Q60" s="32" t="s">
        <v>338</v>
      </c>
      <c r="R60" s="32"/>
      <c r="S60" s="32" t="s">
        <v>337</v>
      </c>
      <c r="T60" s="32" t="s">
        <v>338</v>
      </c>
      <c r="U60" s="32" t="s">
        <v>335</v>
      </c>
      <c r="V60" s="32"/>
      <c r="W60" s="32"/>
      <c r="X60" s="32" t="s">
        <v>337</v>
      </c>
      <c r="Y60" s="32"/>
      <c r="Z60" s="32" t="s">
        <v>337</v>
      </c>
      <c r="AA60" s="32"/>
      <c r="AB60" s="32"/>
      <c r="AC60" s="32"/>
      <c r="AD60" s="32"/>
      <c r="AE60" s="32"/>
      <c r="AF60" s="32"/>
      <c r="AG60" s="32"/>
      <c r="AH60" s="32"/>
      <c r="AI60" s="32" t="s">
        <v>338</v>
      </c>
      <c r="AJ60" s="32"/>
      <c r="AK60" s="32"/>
      <c r="AL60" s="32"/>
      <c r="AM60" s="32"/>
      <c r="AN60" s="32"/>
      <c r="AO60" s="32"/>
      <c r="AP60" s="32"/>
      <c r="AQ60" s="32" t="s">
        <v>338</v>
      </c>
      <c r="AR60" s="32" t="s">
        <v>338</v>
      </c>
      <c r="AS60" s="32" t="s">
        <v>338</v>
      </c>
      <c r="AT60" s="32"/>
      <c r="AU60" s="32" t="s">
        <v>338</v>
      </c>
      <c r="AV60" s="32"/>
      <c r="AW60" s="32" t="s">
        <v>335</v>
      </c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9"/>
    </row>
    <row r="61" spans="1:62" x14ac:dyDescent="0.25">
      <c r="A61" t="s">
        <v>333</v>
      </c>
      <c r="B61">
        <v>9</v>
      </c>
      <c r="C61" t="s">
        <v>153</v>
      </c>
      <c r="D61" t="s">
        <v>80</v>
      </c>
      <c r="E61" t="s">
        <v>176</v>
      </c>
      <c r="F61" s="15" t="s">
        <v>177</v>
      </c>
      <c r="G61" s="27" t="s">
        <v>334</v>
      </c>
      <c r="H61">
        <v>1</v>
      </c>
      <c r="I61">
        <v>2</v>
      </c>
      <c r="J61" s="32" t="s">
        <v>337</v>
      </c>
      <c r="K61" s="41"/>
      <c r="L61" s="32" t="s">
        <v>336</v>
      </c>
      <c r="M61" s="32" t="s">
        <v>337</v>
      </c>
      <c r="N61" s="32" t="s">
        <v>338</v>
      </c>
      <c r="O61" s="32"/>
      <c r="P61" s="32"/>
      <c r="Q61" s="32" t="s">
        <v>338</v>
      </c>
      <c r="R61" s="32"/>
      <c r="S61" s="32" t="s">
        <v>337</v>
      </c>
      <c r="T61" s="32" t="s">
        <v>338</v>
      </c>
      <c r="U61" s="32" t="s">
        <v>335</v>
      </c>
      <c r="V61" s="32"/>
      <c r="W61" s="32"/>
      <c r="X61" s="32" t="s">
        <v>337</v>
      </c>
      <c r="Y61" s="32"/>
      <c r="Z61" s="32" t="s">
        <v>337</v>
      </c>
      <c r="AA61" s="32"/>
      <c r="AB61" s="32"/>
      <c r="AC61" s="32"/>
      <c r="AD61" s="32"/>
      <c r="AE61" s="32"/>
      <c r="AF61" s="32"/>
      <c r="AG61" s="32" t="s">
        <v>337</v>
      </c>
      <c r="AH61" s="32" t="s">
        <v>335</v>
      </c>
      <c r="AI61" s="32" t="s">
        <v>338</v>
      </c>
      <c r="AJ61" s="32"/>
      <c r="AK61" s="32"/>
      <c r="AL61" s="32"/>
      <c r="AM61" s="32"/>
      <c r="AN61" s="32"/>
      <c r="AO61" s="32"/>
      <c r="AP61" s="32"/>
      <c r="AQ61" s="32" t="s">
        <v>338</v>
      </c>
      <c r="AR61" s="32" t="s">
        <v>338</v>
      </c>
      <c r="AS61" s="32" t="s">
        <v>338</v>
      </c>
      <c r="AT61" s="32"/>
      <c r="AU61" s="32" t="s">
        <v>338</v>
      </c>
      <c r="AV61" s="32"/>
      <c r="AW61" s="32" t="s">
        <v>335</v>
      </c>
      <c r="AX61" s="32"/>
      <c r="AY61" s="32"/>
      <c r="AZ61" s="32"/>
      <c r="BA61" s="32"/>
      <c r="BB61" s="32"/>
      <c r="BC61" s="32"/>
      <c r="BD61" s="32" t="s">
        <v>338</v>
      </c>
      <c r="BE61" s="32"/>
      <c r="BF61" s="32"/>
      <c r="BG61" s="32"/>
      <c r="BH61" s="32"/>
      <c r="BI61" s="32"/>
      <c r="BJ61" s="39"/>
    </row>
    <row r="62" spans="1:62" x14ac:dyDescent="0.25">
      <c r="A62" t="s">
        <v>333</v>
      </c>
      <c r="B62">
        <v>1</v>
      </c>
      <c r="C62" t="s">
        <v>153</v>
      </c>
      <c r="D62" t="s">
        <v>80</v>
      </c>
      <c r="E62" t="s">
        <v>178</v>
      </c>
      <c r="F62" s="15" t="s">
        <v>179</v>
      </c>
      <c r="G62" s="28" t="s">
        <v>274</v>
      </c>
      <c r="H62">
        <v>12</v>
      </c>
      <c r="I62">
        <v>5</v>
      </c>
      <c r="J62" s="32"/>
      <c r="K62" s="41"/>
      <c r="L62" s="32" t="s">
        <v>336</v>
      </c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 t="s">
        <v>337</v>
      </c>
      <c r="Z62" s="32"/>
      <c r="AA62" s="32"/>
      <c r="AB62" s="32"/>
      <c r="AC62" s="32"/>
      <c r="AD62" s="32"/>
      <c r="AE62" s="32" t="s">
        <v>335</v>
      </c>
      <c r="AF62" s="32"/>
      <c r="AG62" s="32"/>
      <c r="AH62" s="32" t="s">
        <v>335</v>
      </c>
      <c r="AI62" s="32" t="s">
        <v>338</v>
      </c>
      <c r="AJ62" s="32"/>
      <c r="AK62" s="32"/>
      <c r="AL62" s="32" t="s">
        <v>335</v>
      </c>
      <c r="AM62" s="32"/>
      <c r="AN62" s="32"/>
      <c r="AO62" s="32"/>
      <c r="AP62" s="32"/>
      <c r="AQ62" s="32" t="s">
        <v>338</v>
      </c>
      <c r="AR62" s="32"/>
      <c r="AS62" s="32" t="s">
        <v>338</v>
      </c>
      <c r="AT62" s="32"/>
      <c r="AU62" s="32" t="s">
        <v>335</v>
      </c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9"/>
    </row>
    <row r="63" spans="1:62" x14ac:dyDescent="0.25">
      <c r="A63" t="s">
        <v>333</v>
      </c>
      <c r="B63">
        <v>3</v>
      </c>
      <c r="C63" t="s">
        <v>70</v>
      </c>
      <c r="D63" t="s">
        <v>71</v>
      </c>
      <c r="E63" t="s">
        <v>72</v>
      </c>
      <c r="F63" s="14" t="s">
        <v>73</v>
      </c>
      <c r="G63" s="27" t="s">
        <v>334</v>
      </c>
      <c r="H63">
        <v>1</v>
      </c>
      <c r="I63">
        <v>10</v>
      </c>
      <c r="J63" s="32" t="s">
        <v>337</v>
      </c>
      <c r="K63" s="41" t="s">
        <v>335</v>
      </c>
      <c r="L63" s="32"/>
      <c r="M63" s="32" t="s">
        <v>337</v>
      </c>
      <c r="N63" s="32"/>
      <c r="O63" s="32" t="s">
        <v>337</v>
      </c>
      <c r="P63" s="32" t="s">
        <v>335</v>
      </c>
      <c r="Q63" s="32" t="s">
        <v>338</v>
      </c>
      <c r="R63" s="32"/>
      <c r="S63" s="32" t="s">
        <v>337</v>
      </c>
      <c r="T63" s="32"/>
      <c r="U63" s="32"/>
      <c r="V63" s="32"/>
      <c r="W63" s="32"/>
      <c r="X63" s="32" t="s">
        <v>337</v>
      </c>
      <c r="Y63" s="32"/>
      <c r="Z63" s="32"/>
      <c r="AA63" s="32"/>
      <c r="AB63" s="32"/>
      <c r="AC63" s="32" t="s">
        <v>337</v>
      </c>
      <c r="AD63" s="32" t="s">
        <v>337</v>
      </c>
      <c r="AE63" s="32"/>
      <c r="AF63" s="32"/>
      <c r="AG63" s="32"/>
      <c r="AH63" s="32"/>
      <c r="AI63" s="32" t="s">
        <v>338</v>
      </c>
      <c r="AJ63" s="32"/>
      <c r="AK63" s="32"/>
      <c r="AL63" s="32" t="s">
        <v>338</v>
      </c>
      <c r="AM63" s="32"/>
      <c r="AN63" s="32"/>
      <c r="AO63" s="32"/>
      <c r="AP63" s="32"/>
      <c r="AQ63" s="32" t="s">
        <v>337</v>
      </c>
      <c r="AR63" s="32" t="s">
        <v>338</v>
      </c>
      <c r="AS63" s="32" t="s">
        <v>338</v>
      </c>
      <c r="AT63" s="32"/>
      <c r="AU63" s="32" t="s">
        <v>338</v>
      </c>
      <c r="AV63" s="32"/>
      <c r="AW63" s="32" t="s">
        <v>335</v>
      </c>
      <c r="AX63" s="32"/>
      <c r="AY63" s="32"/>
      <c r="AZ63" s="32"/>
      <c r="BA63" s="32"/>
      <c r="BB63" s="32"/>
      <c r="BC63" s="32"/>
      <c r="BD63" s="32" t="s">
        <v>338</v>
      </c>
      <c r="BE63" s="32"/>
      <c r="BF63" s="32"/>
      <c r="BG63" s="32"/>
      <c r="BH63" s="32"/>
      <c r="BI63" s="32" t="s">
        <v>337</v>
      </c>
      <c r="BJ63" s="39"/>
    </row>
    <row r="64" spans="1:62" x14ac:dyDescent="0.25">
      <c r="A64" t="s">
        <v>333</v>
      </c>
      <c r="B64">
        <v>1</v>
      </c>
      <c r="C64" t="s">
        <v>70</v>
      </c>
      <c r="D64" t="s">
        <v>71</v>
      </c>
      <c r="E64" t="s">
        <v>75</v>
      </c>
      <c r="F64" s="14" t="s">
        <v>76</v>
      </c>
      <c r="G64" s="27" t="s">
        <v>334</v>
      </c>
      <c r="H64">
        <v>1</v>
      </c>
      <c r="I64">
        <v>10</v>
      </c>
      <c r="J64" s="32" t="s">
        <v>337</v>
      </c>
      <c r="K64" s="41" t="s">
        <v>335</v>
      </c>
      <c r="L64" s="32" t="s">
        <v>336</v>
      </c>
      <c r="M64" s="32"/>
      <c r="N64" s="32" t="s">
        <v>338</v>
      </c>
      <c r="O64" s="32"/>
      <c r="P64" s="32" t="s">
        <v>335</v>
      </c>
      <c r="Q64" s="32" t="s">
        <v>338</v>
      </c>
      <c r="R64" s="32" t="s">
        <v>335</v>
      </c>
      <c r="S64" s="32" t="s">
        <v>337</v>
      </c>
      <c r="T64" s="32"/>
      <c r="U64" s="32"/>
      <c r="V64" s="32" t="s">
        <v>338</v>
      </c>
      <c r="W64" s="32" t="s">
        <v>338</v>
      </c>
      <c r="X64" s="32"/>
      <c r="Y64" s="32" t="s">
        <v>337</v>
      </c>
      <c r="Z64" s="32"/>
      <c r="AA64" s="32"/>
      <c r="AB64" s="32"/>
      <c r="AC64" s="32" t="s">
        <v>337</v>
      </c>
      <c r="AD64" s="32" t="s">
        <v>337</v>
      </c>
      <c r="AE64" s="32" t="s">
        <v>335</v>
      </c>
      <c r="AF64" s="32" t="s">
        <v>335</v>
      </c>
      <c r="AG64" s="32"/>
      <c r="AH64" s="32" t="s">
        <v>335</v>
      </c>
      <c r="AI64" s="32" t="s">
        <v>338</v>
      </c>
      <c r="AJ64" s="32"/>
      <c r="AK64" s="32"/>
      <c r="AL64" s="32" t="s">
        <v>338</v>
      </c>
      <c r="AM64" s="32"/>
      <c r="AN64" s="32"/>
      <c r="AO64" s="32"/>
      <c r="AP64" s="32"/>
      <c r="AQ64" s="32" t="s">
        <v>337</v>
      </c>
      <c r="AR64" s="32"/>
      <c r="AS64" s="32" t="s">
        <v>338</v>
      </c>
      <c r="AT64" s="32"/>
      <c r="AU64" s="32" t="s">
        <v>338</v>
      </c>
      <c r="AV64" s="32"/>
      <c r="AW64" s="32"/>
      <c r="AX64" s="32"/>
      <c r="AY64" s="32" t="s">
        <v>338</v>
      </c>
      <c r="AZ64" s="32"/>
      <c r="BA64" s="32"/>
      <c r="BB64" s="32"/>
      <c r="BC64" s="32"/>
      <c r="BD64" s="32" t="s">
        <v>338</v>
      </c>
      <c r="BE64" s="32"/>
      <c r="BF64" s="32"/>
      <c r="BG64" s="32" t="s">
        <v>338</v>
      </c>
      <c r="BH64" s="32"/>
      <c r="BI64" s="32" t="s">
        <v>337</v>
      </c>
      <c r="BJ64" s="39"/>
    </row>
    <row r="65" spans="1:62" x14ac:dyDescent="0.25">
      <c r="A65" t="s">
        <v>333</v>
      </c>
      <c r="B65">
        <v>1</v>
      </c>
      <c r="C65" t="s">
        <v>70</v>
      </c>
      <c r="D65" t="s">
        <v>71</v>
      </c>
      <c r="E65" t="s">
        <v>78</v>
      </c>
      <c r="F65" s="14" t="s">
        <v>79</v>
      </c>
      <c r="G65" s="33" t="s">
        <v>342</v>
      </c>
      <c r="H65">
        <v>4</v>
      </c>
      <c r="I65">
        <v>30</v>
      </c>
      <c r="J65" s="32"/>
      <c r="K65" s="41"/>
      <c r="L65" s="32"/>
      <c r="M65" s="32"/>
      <c r="N65" s="32" t="s">
        <v>338</v>
      </c>
      <c r="O65" s="32"/>
      <c r="P65" s="32" t="s">
        <v>335</v>
      </c>
      <c r="Q65" s="32"/>
      <c r="R65" s="32"/>
      <c r="S65" s="32"/>
      <c r="T65" s="32"/>
      <c r="U65" s="32"/>
      <c r="V65" s="32" t="s">
        <v>338</v>
      </c>
      <c r="W65" s="32"/>
      <c r="X65" s="32"/>
      <c r="Y65" s="32"/>
      <c r="Z65" s="32"/>
      <c r="AA65" s="32"/>
      <c r="AB65" s="32"/>
      <c r="AC65" s="32" t="s">
        <v>337</v>
      </c>
      <c r="AD65" s="32" t="s">
        <v>337</v>
      </c>
      <c r="AE65" s="32"/>
      <c r="AF65" s="32"/>
      <c r="AG65" s="32"/>
      <c r="AH65" s="32"/>
      <c r="AI65" s="32" t="s">
        <v>338</v>
      </c>
      <c r="AJ65" s="32"/>
      <c r="AK65" s="32"/>
      <c r="AL65" s="32" t="s">
        <v>338</v>
      </c>
      <c r="AM65" s="32"/>
      <c r="AN65" s="32"/>
      <c r="AO65" s="32"/>
      <c r="AP65" s="32"/>
      <c r="AQ65" s="32" t="s">
        <v>337</v>
      </c>
      <c r="AR65" s="32"/>
      <c r="AS65" s="32" t="s">
        <v>338</v>
      </c>
      <c r="AT65" s="32"/>
      <c r="AU65" s="32" t="s">
        <v>338</v>
      </c>
      <c r="AV65" s="32"/>
      <c r="AW65" s="32"/>
      <c r="AX65" s="32"/>
      <c r="AY65" s="32"/>
      <c r="AZ65" s="32"/>
      <c r="BA65" s="32"/>
      <c r="BB65" s="32"/>
      <c r="BC65" s="32"/>
      <c r="BD65" s="32" t="s">
        <v>338</v>
      </c>
      <c r="BE65" s="32"/>
      <c r="BF65" s="32"/>
      <c r="BG65" s="32"/>
      <c r="BH65" s="32"/>
      <c r="BI65" s="32" t="s">
        <v>337</v>
      </c>
      <c r="BJ65" s="39"/>
    </row>
    <row r="66" spans="1:62" x14ac:dyDescent="0.25">
      <c r="A66" t="s">
        <v>333</v>
      </c>
      <c r="B66">
        <v>9</v>
      </c>
      <c r="C66" t="s">
        <v>70</v>
      </c>
      <c r="D66" t="s">
        <v>80</v>
      </c>
      <c r="E66" s="36" t="s">
        <v>81</v>
      </c>
      <c r="F66" s="1" t="s">
        <v>82</v>
      </c>
      <c r="G66" s="28" t="s">
        <v>274</v>
      </c>
      <c r="H66">
        <v>8</v>
      </c>
      <c r="I66">
        <v>1</v>
      </c>
      <c r="J66" s="32"/>
      <c r="K66" s="41"/>
      <c r="L66" s="32"/>
      <c r="M66" s="32" t="s">
        <v>337</v>
      </c>
      <c r="N66" s="32" t="s">
        <v>338</v>
      </c>
      <c r="O66" s="32" t="s">
        <v>335</v>
      </c>
      <c r="P66" s="32"/>
      <c r="Q66" s="32"/>
      <c r="R66" s="32"/>
      <c r="S66" s="32"/>
      <c r="T66" s="32" t="s">
        <v>338</v>
      </c>
      <c r="U66" s="32" t="s">
        <v>335</v>
      </c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 t="s">
        <v>337</v>
      </c>
      <c r="AI66" s="32" t="s">
        <v>338</v>
      </c>
      <c r="AJ66" s="32"/>
      <c r="AK66" s="32"/>
      <c r="AL66" s="32" t="s">
        <v>338</v>
      </c>
      <c r="AM66" s="32"/>
      <c r="AN66" s="32"/>
      <c r="AO66" s="32"/>
      <c r="AP66" s="32"/>
      <c r="AQ66" s="32"/>
      <c r="AR66" s="32"/>
      <c r="AS66" s="32" t="s">
        <v>338</v>
      </c>
      <c r="AT66" s="32"/>
      <c r="AU66" s="32" t="s">
        <v>338</v>
      </c>
      <c r="AV66" s="32"/>
      <c r="AW66" s="32"/>
      <c r="AX66" s="32"/>
      <c r="AY66" s="32"/>
      <c r="AZ66" s="32"/>
      <c r="BA66" s="32"/>
      <c r="BB66" s="32"/>
      <c r="BC66" s="32" t="s">
        <v>335</v>
      </c>
      <c r="BD66" s="32"/>
      <c r="BE66" s="32"/>
      <c r="BF66" s="32"/>
      <c r="BG66" s="32"/>
      <c r="BH66" s="32"/>
      <c r="BI66" s="32"/>
      <c r="BJ66" s="39"/>
    </row>
    <row r="67" spans="1:62" x14ac:dyDescent="0.25">
      <c r="A67" t="s">
        <v>333</v>
      </c>
      <c r="B67">
        <v>1</v>
      </c>
      <c r="C67" t="s">
        <v>70</v>
      </c>
      <c r="D67" t="s">
        <v>80</v>
      </c>
      <c r="E67" s="36" t="s">
        <v>83</v>
      </c>
      <c r="F67" s="14" t="s">
        <v>84</v>
      </c>
      <c r="G67" s="28" t="s">
        <v>274</v>
      </c>
      <c r="H67">
        <v>8</v>
      </c>
      <c r="I67">
        <v>1</v>
      </c>
      <c r="J67" s="32"/>
      <c r="K67" s="41"/>
      <c r="L67" s="32"/>
      <c r="M67" s="32" t="s">
        <v>337</v>
      </c>
      <c r="N67" s="32" t="s">
        <v>338</v>
      </c>
      <c r="O67" s="32" t="s">
        <v>335</v>
      </c>
      <c r="P67" s="32"/>
      <c r="Q67" s="32"/>
      <c r="R67" s="32"/>
      <c r="S67" s="32"/>
      <c r="T67" s="32" t="s">
        <v>338</v>
      </c>
      <c r="U67" s="32" t="s">
        <v>335</v>
      </c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 t="s">
        <v>337</v>
      </c>
      <c r="AI67" s="32" t="s">
        <v>338</v>
      </c>
      <c r="AJ67" s="32"/>
      <c r="AK67" s="32"/>
      <c r="AL67" s="32" t="s">
        <v>338</v>
      </c>
      <c r="AM67" s="32"/>
      <c r="AN67" s="32"/>
      <c r="AO67" s="32"/>
      <c r="AP67" s="32"/>
      <c r="AQ67" s="32"/>
      <c r="AR67" s="32"/>
      <c r="AS67" s="32" t="s">
        <v>338</v>
      </c>
      <c r="AT67" s="32"/>
      <c r="AU67" s="32" t="s">
        <v>338</v>
      </c>
      <c r="AV67" s="32"/>
      <c r="AW67" s="32"/>
      <c r="AX67" s="32"/>
      <c r="AY67" s="32"/>
      <c r="AZ67" s="32"/>
      <c r="BA67" s="32"/>
      <c r="BB67" s="32"/>
      <c r="BC67" s="32" t="s">
        <v>335</v>
      </c>
      <c r="BD67" s="32"/>
      <c r="BE67" s="32"/>
      <c r="BF67" s="32"/>
      <c r="BG67" s="32"/>
      <c r="BH67" s="32"/>
      <c r="BI67" s="32"/>
      <c r="BJ67" s="39"/>
    </row>
    <row r="68" spans="1:62" x14ac:dyDescent="0.25">
      <c r="A68" t="s">
        <v>333</v>
      </c>
      <c r="B68">
        <v>5</v>
      </c>
      <c r="C68" t="s">
        <v>70</v>
      </c>
      <c r="D68" t="s">
        <v>80</v>
      </c>
      <c r="E68" s="36" t="s">
        <v>85</v>
      </c>
      <c r="F68" s="1" t="s">
        <v>86</v>
      </c>
      <c r="G68" s="28" t="s">
        <v>274</v>
      </c>
      <c r="H68">
        <v>8</v>
      </c>
      <c r="I68">
        <v>1</v>
      </c>
      <c r="J68" s="32"/>
      <c r="K68" s="41"/>
      <c r="L68" s="32"/>
      <c r="M68" s="32" t="s">
        <v>337</v>
      </c>
      <c r="N68" s="32" t="s">
        <v>338</v>
      </c>
      <c r="O68" s="32" t="s">
        <v>335</v>
      </c>
      <c r="P68" s="32"/>
      <c r="Q68" s="32"/>
      <c r="R68" s="32"/>
      <c r="S68" s="32"/>
      <c r="T68" s="32" t="s">
        <v>338</v>
      </c>
      <c r="U68" s="32" t="s">
        <v>335</v>
      </c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 t="s">
        <v>337</v>
      </c>
      <c r="AI68" s="32" t="s">
        <v>338</v>
      </c>
      <c r="AJ68" s="32"/>
      <c r="AK68" s="32"/>
      <c r="AL68" s="32" t="s">
        <v>338</v>
      </c>
      <c r="AM68" s="32"/>
      <c r="AN68" s="32"/>
      <c r="AO68" s="32"/>
      <c r="AP68" s="32"/>
      <c r="AQ68" s="32"/>
      <c r="AR68" s="32"/>
      <c r="AS68" s="32" t="s">
        <v>338</v>
      </c>
      <c r="AT68" s="32"/>
      <c r="AU68" s="32"/>
      <c r="AV68" s="32"/>
      <c r="AW68" s="32"/>
      <c r="AX68" s="32"/>
      <c r="AY68" s="32"/>
      <c r="AZ68" s="32"/>
      <c r="BA68" s="32"/>
      <c r="BB68" s="32"/>
      <c r="BC68" s="32" t="s">
        <v>335</v>
      </c>
      <c r="BD68" s="32"/>
      <c r="BE68" s="32"/>
      <c r="BF68" s="32"/>
      <c r="BG68" s="32"/>
      <c r="BH68" s="32"/>
      <c r="BI68" s="32"/>
      <c r="BJ68" s="39"/>
    </row>
    <row r="69" spans="1:62" x14ac:dyDescent="0.25">
      <c r="A69" t="s">
        <v>333</v>
      </c>
      <c r="B69">
        <v>5</v>
      </c>
      <c r="C69" t="s">
        <v>70</v>
      </c>
      <c r="D69" t="s">
        <v>80</v>
      </c>
      <c r="E69" t="s">
        <v>87</v>
      </c>
      <c r="F69" s="15" t="s">
        <v>88</v>
      </c>
      <c r="G69" s="27" t="s">
        <v>334</v>
      </c>
      <c r="H69">
        <v>1</v>
      </c>
      <c r="I69">
        <v>2</v>
      </c>
      <c r="J69" s="32" t="s">
        <v>337</v>
      </c>
      <c r="K69" s="41" t="s">
        <v>335</v>
      </c>
      <c r="L69" s="32" t="s">
        <v>339</v>
      </c>
      <c r="M69" s="32"/>
      <c r="N69" s="32" t="s">
        <v>338</v>
      </c>
      <c r="O69" s="32" t="s">
        <v>335</v>
      </c>
      <c r="P69" s="32" t="s">
        <v>335</v>
      </c>
      <c r="Q69" s="32" t="s">
        <v>338</v>
      </c>
      <c r="R69" s="32" t="s">
        <v>335</v>
      </c>
      <c r="S69" s="32" t="s">
        <v>337</v>
      </c>
      <c r="T69" s="32" t="s">
        <v>338</v>
      </c>
      <c r="U69" s="32" t="s">
        <v>335</v>
      </c>
      <c r="V69" s="32" t="s">
        <v>338</v>
      </c>
      <c r="W69" s="32"/>
      <c r="X69" s="32"/>
      <c r="Y69" s="32" t="s">
        <v>337</v>
      </c>
      <c r="Z69" s="32"/>
      <c r="AA69" s="32"/>
      <c r="AB69" s="32"/>
      <c r="AC69" s="32" t="s">
        <v>337</v>
      </c>
      <c r="AD69" s="32"/>
      <c r="AE69" s="32"/>
      <c r="AF69" s="32"/>
      <c r="AG69" s="32"/>
      <c r="AH69" s="32" t="s">
        <v>337</v>
      </c>
      <c r="AI69" s="32"/>
      <c r="AJ69" s="32"/>
      <c r="AK69" s="32"/>
      <c r="AL69" s="32" t="s">
        <v>338</v>
      </c>
      <c r="AM69" s="32"/>
      <c r="AN69" s="32"/>
      <c r="AO69" s="32"/>
      <c r="AP69" s="32"/>
      <c r="AQ69" s="32"/>
      <c r="AR69" s="32" t="s">
        <v>338</v>
      </c>
      <c r="AS69" s="32" t="s">
        <v>338</v>
      </c>
      <c r="AT69" s="32"/>
      <c r="AU69" s="32" t="s">
        <v>338</v>
      </c>
      <c r="AV69" s="32"/>
      <c r="AW69" s="32" t="s">
        <v>335</v>
      </c>
      <c r="AX69" s="32" t="s">
        <v>338</v>
      </c>
      <c r="AY69" s="32" t="s">
        <v>338</v>
      </c>
      <c r="AZ69" s="32" t="s">
        <v>335</v>
      </c>
      <c r="BA69" s="32"/>
      <c r="BB69" s="32" t="s">
        <v>337</v>
      </c>
      <c r="BC69" s="32" t="s">
        <v>335</v>
      </c>
      <c r="BD69" s="32" t="s">
        <v>338</v>
      </c>
      <c r="BE69" s="32"/>
      <c r="BF69" s="32" t="s">
        <v>335</v>
      </c>
      <c r="BG69" s="32" t="s">
        <v>338</v>
      </c>
      <c r="BH69" s="32"/>
      <c r="BI69" s="32" t="s">
        <v>338</v>
      </c>
      <c r="BJ69" s="39"/>
    </row>
    <row r="70" spans="1:62" x14ac:dyDescent="0.25">
      <c r="A70" t="s">
        <v>333</v>
      </c>
      <c r="B70">
        <v>5</v>
      </c>
      <c r="C70" t="s">
        <v>126</v>
      </c>
      <c r="D70" t="s">
        <v>71</v>
      </c>
      <c r="E70" t="s">
        <v>127</v>
      </c>
      <c r="F70" s="14" t="s">
        <v>128</v>
      </c>
      <c r="G70" s="28" t="s">
        <v>274</v>
      </c>
      <c r="H70">
        <v>52</v>
      </c>
      <c r="I70">
        <v>90</v>
      </c>
      <c r="J70" s="32"/>
      <c r="K70" s="41"/>
      <c r="L70" s="32" t="s">
        <v>336</v>
      </c>
      <c r="M70" s="32"/>
      <c r="N70" s="32" t="s">
        <v>338</v>
      </c>
      <c r="O70" s="32" t="s">
        <v>337</v>
      </c>
      <c r="P70" s="32" t="s">
        <v>335</v>
      </c>
      <c r="Q70" s="32"/>
      <c r="R70" s="32" t="s">
        <v>335</v>
      </c>
      <c r="S70" s="32"/>
      <c r="T70" s="32" t="s">
        <v>338</v>
      </c>
      <c r="U70" s="32" t="s">
        <v>335</v>
      </c>
      <c r="V70" s="32" t="s">
        <v>338</v>
      </c>
      <c r="W70" s="32"/>
      <c r="X70" s="32"/>
      <c r="Y70" s="32"/>
      <c r="Z70" s="32"/>
      <c r="AA70" s="32"/>
      <c r="AB70" s="32"/>
      <c r="AC70" s="32"/>
      <c r="AD70" s="32"/>
      <c r="AE70" s="32" t="s">
        <v>335</v>
      </c>
      <c r="AF70" s="32"/>
      <c r="AG70" s="32"/>
      <c r="AH70" s="32" t="s">
        <v>335</v>
      </c>
      <c r="AI70" s="32"/>
      <c r="AJ70" s="32"/>
      <c r="AK70" s="32"/>
      <c r="AL70" s="32" t="s">
        <v>338</v>
      </c>
      <c r="AM70" s="32"/>
      <c r="AN70" s="32"/>
      <c r="AO70" s="32"/>
      <c r="AP70" s="32"/>
      <c r="AQ70" s="32"/>
      <c r="AR70" s="32"/>
      <c r="AS70" s="32"/>
      <c r="AT70" s="32"/>
      <c r="AU70" s="32" t="s">
        <v>338</v>
      </c>
      <c r="AV70" s="32"/>
      <c r="AW70" s="32"/>
      <c r="AX70" s="32" t="s">
        <v>335</v>
      </c>
      <c r="AY70" s="32"/>
      <c r="AZ70" s="32"/>
      <c r="BA70" s="32"/>
      <c r="BB70" s="32"/>
      <c r="BC70" s="32"/>
      <c r="BD70" s="32" t="s">
        <v>338</v>
      </c>
      <c r="BE70" s="32"/>
      <c r="BF70" s="32"/>
      <c r="BG70" s="32" t="s">
        <v>338</v>
      </c>
      <c r="BH70" s="32"/>
      <c r="BI70" s="32" t="s">
        <v>337</v>
      </c>
      <c r="BJ70" s="39"/>
    </row>
    <row r="71" spans="1:62" x14ac:dyDescent="0.25">
      <c r="A71" t="s">
        <v>333</v>
      </c>
      <c r="B71">
        <v>1</v>
      </c>
      <c r="C71" t="s">
        <v>126</v>
      </c>
      <c r="D71" t="s">
        <v>71</v>
      </c>
      <c r="E71" t="s">
        <v>129</v>
      </c>
      <c r="F71" s="14" t="s">
        <v>130</v>
      </c>
      <c r="G71" s="33" t="s">
        <v>342</v>
      </c>
      <c r="H71">
        <v>2</v>
      </c>
      <c r="I71">
        <v>7</v>
      </c>
      <c r="J71" s="32"/>
      <c r="K71" s="41" t="s">
        <v>335</v>
      </c>
      <c r="L71" s="32" t="s">
        <v>336</v>
      </c>
      <c r="M71" s="32" t="s">
        <v>337</v>
      </c>
      <c r="N71" s="32" t="s">
        <v>338</v>
      </c>
      <c r="O71" s="32" t="s">
        <v>337</v>
      </c>
      <c r="P71" s="32"/>
      <c r="Q71" s="32" t="s">
        <v>338</v>
      </c>
      <c r="R71" s="32" t="s">
        <v>335</v>
      </c>
      <c r="S71" s="32"/>
      <c r="T71" s="32" t="s">
        <v>338</v>
      </c>
      <c r="U71" s="32" t="s">
        <v>335</v>
      </c>
      <c r="V71" s="32"/>
      <c r="W71" s="32"/>
      <c r="X71" s="32"/>
      <c r="Y71" s="32" t="s">
        <v>337</v>
      </c>
      <c r="Z71" s="32"/>
      <c r="AA71" s="32"/>
      <c r="AB71" s="32"/>
      <c r="AC71" s="32"/>
      <c r="AD71" s="32"/>
      <c r="AE71" s="32" t="s">
        <v>335</v>
      </c>
      <c r="AF71" s="32"/>
      <c r="AG71" s="32"/>
      <c r="AH71" s="32" t="s">
        <v>335</v>
      </c>
      <c r="AI71" s="32"/>
      <c r="AJ71" s="32"/>
      <c r="AK71" s="32"/>
      <c r="AL71" s="32" t="s">
        <v>338</v>
      </c>
      <c r="AM71" s="32"/>
      <c r="AN71" s="32"/>
      <c r="AO71" s="32"/>
      <c r="AP71" s="32"/>
      <c r="AQ71" s="32"/>
      <c r="AR71" s="32" t="s">
        <v>338</v>
      </c>
      <c r="AS71" s="32"/>
      <c r="AT71" s="32"/>
      <c r="AU71" s="32" t="s">
        <v>338</v>
      </c>
      <c r="AV71" s="32"/>
      <c r="AW71" s="32"/>
      <c r="AX71" s="32"/>
      <c r="AY71" s="32" t="s">
        <v>338</v>
      </c>
      <c r="AZ71" s="32" t="s">
        <v>335</v>
      </c>
      <c r="BA71" s="32"/>
      <c r="BB71" s="32" t="s">
        <v>337</v>
      </c>
      <c r="BC71" s="32"/>
      <c r="BD71" s="32"/>
      <c r="BE71" s="32"/>
      <c r="BF71" s="32" t="s">
        <v>335</v>
      </c>
      <c r="BG71" s="32"/>
      <c r="BH71" s="32"/>
      <c r="BI71" s="32" t="s">
        <v>337</v>
      </c>
      <c r="BJ71" s="39"/>
    </row>
    <row r="72" spans="1:62" x14ac:dyDescent="0.25">
      <c r="A72" t="s">
        <v>333</v>
      </c>
      <c r="B72">
        <v>7</v>
      </c>
      <c r="C72" t="s">
        <v>126</v>
      </c>
      <c r="D72" t="s">
        <v>71</v>
      </c>
      <c r="E72" t="s">
        <v>131</v>
      </c>
      <c r="F72" s="14" t="s">
        <v>132</v>
      </c>
      <c r="G72" s="27" t="s">
        <v>334</v>
      </c>
      <c r="H72">
        <v>1</v>
      </c>
      <c r="I72">
        <v>30</v>
      </c>
      <c r="J72" s="32" t="s">
        <v>337</v>
      </c>
      <c r="K72" s="41" t="s">
        <v>335</v>
      </c>
      <c r="L72" s="32" t="s">
        <v>336</v>
      </c>
      <c r="M72" s="32" t="s">
        <v>337</v>
      </c>
      <c r="N72" s="32" t="s">
        <v>338</v>
      </c>
      <c r="O72" s="32" t="s">
        <v>337</v>
      </c>
      <c r="P72" s="32" t="s">
        <v>335</v>
      </c>
      <c r="Q72" s="32" t="s">
        <v>338</v>
      </c>
      <c r="R72" s="32" t="s">
        <v>335</v>
      </c>
      <c r="S72" s="32" t="s">
        <v>337</v>
      </c>
      <c r="T72" s="32" t="s">
        <v>338</v>
      </c>
      <c r="U72" s="32" t="s">
        <v>335</v>
      </c>
      <c r="V72" s="32" t="s">
        <v>338</v>
      </c>
      <c r="W72" s="32"/>
      <c r="X72" s="32"/>
      <c r="Y72" s="32" t="s">
        <v>337</v>
      </c>
      <c r="Z72" s="32"/>
      <c r="AA72" s="32" t="s">
        <v>337</v>
      </c>
      <c r="AB72" s="32"/>
      <c r="AC72" s="32"/>
      <c r="AD72" s="32"/>
      <c r="AE72" s="32" t="s">
        <v>335</v>
      </c>
      <c r="AF72" s="32"/>
      <c r="AG72" s="32"/>
      <c r="AH72" s="32" t="s">
        <v>335</v>
      </c>
      <c r="AI72" s="32"/>
      <c r="AJ72" s="32"/>
      <c r="AK72" s="32"/>
      <c r="AL72" s="32" t="s">
        <v>338</v>
      </c>
      <c r="AM72" s="32"/>
      <c r="AN72" s="32"/>
      <c r="AO72" s="32"/>
      <c r="AP72" s="32"/>
      <c r="AQ72" s="32" t="s">
        <v>337</v>
      </c>
      <c r="AR72" s="32" t="s">
        <v>338</v>
      </c>
      <c r="AS72" s="32"/>
      <c r="AT72" s="32"/>
      <c r="AU72" s="32" t="s">
        <v>335</v>
      </c>
      <c r="AV72" s="32"/>
      <c r="AW72" s="32" t="s">
        <v>335</v>
      </c>
      <c r="AX72" s="32" t="s">
        <v>335</v>
      </c>
      <c r="AY72" s="32"/>
      <c r="AZ72" s="32" t="s">
        <v>335</v>
      </c>
      <c r="BA72" s="32"/>
      <c r="BB72" s="32" t="s">
        <v>337</v>
      </c>
      <c r="BC72" s="32"/>
      <c r="BD72" s="32" t="s">
        <v>338</v>
      </c>
      <c r="BE72" s="32"/>
      <c r="BF72" s="32" t="s">
        <v>335</v>
      </c>
      <c r="BG72" s="32" t="s">
        <v>338</v>
      </c>
      <c r="BH72" s="32"/>
      <c r="BI72" s="32" t="s">
        <v>337</v>
      </c>
      <c r="BJ72" s="39"/>
    </row>
    <row r="73" spans="1:62" x14ac:dyDescent="0.25">
      <c r="A73" t="s">
        <v>333</v>
      </c>
      <c r="B73">
        <v>4</v>
      </c>
      <c r="C73" t="s">
        <v>126</v>
      </c>
      <c r="D73" t="s">
        <v>71</v>
      </c>
      <c r="E73" t="s">
        <v>133</v>
      </c>
      <c r="F73" s="15" t="s">
        <v>134</v>
      </c>
      <c r="G73" s="27" t="s">
        <v>334</v>
      </c>
      <c r="H73">
        <v>1</v>
      </c>
      <c r="I73">
        <v>35</v>
      </c>
      <c r="J73" s="32" t="s">
        <v>337</v>
      </c>
      <c r="K73" s="41" t="s">
        <v>335</v>
      </c>
      <c r="L73" s="32" t="s">
        <v>336</v>
      </c>
      <c r="M73" s="32" t="s">
        <v>337</v>
      </c>
      <c r="N73" s="32" t="s">
        <v>338</v>
      </c>
      <c r="O73" s="32" t="s">
        <v>337</v>
      </c>
      <c r="P73" s="32" t="s">
        <v>335</v>
      </c>
      <c r="Q73" s="32" t="s">
        <v>338</v>
      </c>
      <c r="R73" s="32" t="s">
        <v>335</v>
      </c>
      <c r="S73" s="32" t="s">
        <v>337</v>
      </c>
      <c r="T73" s="32" t="s">
        <v>338</v>
      </c>
      <c r="U73" s="32" t="s">
        <v>335</v>
      </c>
      <c r="V73" s="32" t="s">
        <v>338</v>
      </c>
      <c r="W73" s="32"/>
      <c r="X73" s="32"/>
      <c r="Y73" s="32" t="s">
        <v>337</v>
      </c>
      <c r="Z73" s="32"/>
      <c r="AA73" s="32" t="s">
        <v>337</v>
      </c>
      <c r="AB73" s="32"/>
      <c r="AC73" s="32"/>
      <c r="AD73" s="32"/>
      <c r="AE73" s="32"/>
      <c r="AF73" s="32"/>
      <c r="AG73" s="32"/>
      <c r="AH73" s="32" t="s">
        <v>335</v>
      </c>
      <c r="AI73" s="32" t="s">
        <v>338</v>
      </c>
      <c r="AJ73" s="32"/>
      <c r="AK73" s="32"/>
      <c r="AL73" s="32" t="s">
        <v>338</v>
      </c>
      <c r="AM73" s="32"/>
      <c r="AN73" s="32"/>
      <c r="AO73" s="32"/>
      <c r="AP73" s="32"/>
      <c r="AQ73" s="32" t="s">
        <v>337</v>
      </c>
      <c r="AR73" s="32" t="s">
        <v>338</v>
      </c>
      <c r="AS73" s="32"/>
      <c r="AT73" s="32"/>
      <c r="AU73" s="32" t="s">
        <v>335</v>
      </c>
      <c r="AV73" s="32"/>
      <c r="AW73" s="32" t="s">
        <v>335</v>
      </c>
      <c r="AX73" s="32" t="s">
        <v>335</v>
      </c>
      <c r="AY73" s="32"/>
      <c r="AZ73" s="32" t="s">
        <v>335</v>
      </c>
      <c r="BA73" s="32"/>
      <c r="BB73" s="32" t="s">
        <v>337</v>
      </c>
      <c r="BC73" s="32"/>
      <c r="BD73" s="32" t="s">
        <v>338</v>
      </c>
      <c r="BE73" s="32"/>
      <c r="BF73" s="32" t="s">
        <v>335</v>
      </c>
      <c r="BG73" s="32" t="s">
        <v>338</v>
      </c>
      <c r="BH73" s="32"/>
      <c r="BI73" s="32" t="s">
        <v>337</v>
      </c>
      <c r="BJ73" s="39"/>
    </row>
    <row r="74" spans="1:62" x14ac:dyDescent="0.25">
      <c r="A74" t="s">
        <v>333</v>
      </c>
      <c r="B74">
        <v>1</v>
      </c>
      <c r="C74" t="s">
        <v>126</v>
      </c>
      <c r="D74" t="s">
        <v>71</v>
      </c>
      <c r="E74" t="s">
        <v>135</v>
      </c>
      <c r="F74" s="15" t="s">
        <v>136</v>
      </c>
      <c r="G74" s="27" t="s">
        <v>334</v>
      </c>
      <c r="H74">
        <v>1</v>
      </c>
      <c r="I74">
        <v>5</v>
      </c>
      <c r="J74" s="32" t="s">
        <v>337</v>
      </c>
      <c r="K74" s="41" t="s">
        <v>335</v>
      </c>
      <c r="L74" s="32" t="s">
        <v>336</v>
      </c>
      <c r="M74" s="32" t="s">
        <v>337</v>
      </c>
      <c r="N74" s="32" t="s">
        <v>338</v>
      </c>
      <c r="O74" s="32"/>
      <c r="P74" s="32" t="s">
        <v>335</v>
      </c>
      <c r="Q74" s="32" t="s">
        <v>338</v>
      </c>
      <c r="R74" s="32" t="s">
        <v>335</v>
      </c>
      <c r="S74" s="32" t="s">
        <v>337</v>
      </c>
      <c r="T74" s="32" t="s">
        <v>338</v>
      </c>
      <c r="U74" s="32" t="s">
        <v>335</v>
      </c>
      <c r="V74" s="32" t="s">
        <v>338</v>
      </c>
      <c r="W74" s="32"/>
      <c r="X74" s="32"/>
      <c r="Y74" s="32"/>
      <c r="Z74" s="32" t="s">
        <v>338</v>
      </c>
      <c r="AA74" s="32"/>
      <c r="AB74" s="32"/>
      <c r="AC74" s="32"/>
      <c r="AD74" s="32"/>
      <c r="AE74" s="32" t="s">
        <v>335</v>
      </c>
      <c r="AF74" s="32"/>
      <c r="AG74" s="32"/>
      <c r="AH74" s="32" t="s">
        <v>335</v>
      </c>
      <c r="AI74" s="32" t="s">
        <v>338</v>
      </c>
      <c r="AJ74" s="32"/>
      <c r="AK74" s="32"/>
      <c r="AL74" s="32" t="s">
        <v>338</v>
      </c>
      <c r="AM74" s="32"/>
      <c r="AN74" s="32"/>
      <c r="AO74" s="32"/>
      <c r="AP74" s="32"/>
      <c r="AQ74" s="32"/>
      <c r="AR74" s="32" t="s">
        <v>338</v>
      </c>
      <c r="AS74" s="32"/>
      <c r="AT74" s="32"/>
      <c r="AU74" s="32" t="s">
        <v>338</v>
      </c>
      <c r="AV74" s="32"/>
      <c r="AW74" s="32" t="s">
        <v>335</v>
      </c>
      <c r="AX74" s="32"/>
      <c r="AY74" s="32"/>
      <c r="AZ74" s="32" t="s">
        <v>335</v>
      </c>
      <c r="BA74" s="32"/>
      <c r="BB74" s="32" t="s">
        <v>337</v>
      </c>
      <c r="BC74" s="32"/>
      <c r="BD74" s="32"/>
      <c r="BE74" s="32"/>
      <c r="BF74" s="32" t="s">
        <v>335</v>
      </c>
      <c r="BG74" s="32"/>
      <c r="BH74" s="32"/>
      <c r="BI74" s="32" t="s">
        <v>337</v>
      </c>
      <c r="BJ74" s="39"/>
    </row>
    <row r="75" spans="1:62" x14ac:dyDescent="0.25">
      <c r="A75" t="s">
        <v>333</v>
      </c>
      <c r="B75">
        <v>9</v>
      </c>
      <c r="C75" t="s">
        <v>126</v>
      </c>
      <c r="D75" t="s">
        <v>71</v>
      </c>
      <c r="E75" t="s">
        <v>137</v>
      </c>
      <c r="F75" s="37" t="s">
        <v>138</v>
      </c>
      <c r="G75" s="27" t="s">
        <v>334</v>
      </c>
      <c r="H75">
        <v>1</v>
      </c>
      <c r="I75">
        <v>20</v>
      </c>
      <c r="J75" s="32"/>
      <c r="K75" s="41"/>
      <c r="L75" s="32" t="s">
        <v>336</v>
      </c>
      <c r="M75" s="32" t="s">
        <v>337</v>
      </c>
      <c r="N75" s="32" t="s">
        <v>338</v>
      </c>
      <c r="O75" s="32" t="s">
        <v>337</v>
      </c>
      <c r="P75" s="32" t="s">
        <v>335</v>
      </c>
      <c r="Q75" s="32" t="s">
        <v>338</v>
      </c>
      <c r="R75" s="32" t="s">
        <v>335</v>
      </c>
      <c r="S75" s="32" t="s">
        <v>337</v>
      </c>
      <c r="T75" s="32" t="s">
        <v>338</v>
      </c>
      <c r="U75" s="32" t="s">
        <v>335</v>
      </c>
      <c r="V75" s="32"/>
      <c r="W75" s="32" t="s">
        <v>338</v>
      </c>
      <c r="X75" s="32"/>
      <c r="Y75" s="32"/>
      <c r="Z75" s="32"/>
      <c r="AA75" s="32" t="s">
        <v>337</v>
      </c>
      <c r="AB75" s="32"/>
      <c r="AC75" s="32"/>
      <c r="AD75" s="32"/>
      <c r="AE75" s="32" t="s">
        <v>335</v>
      </c>
      <c r="AF75" s="32"/>
      <c r="AG75" s="32"/>
      <c r="AH75" s="32" t="s">
        <v>335</v>
      </c>
      <c r="AI75" s="32"/>
      <c r="AJ75" s="32"/>
      <c r="AK75" s="32"/>
      <c r="AL75" s="32" t="s">
        <v>338</v>
      </c>
      <c r="AM75" s="32"/>
      <c r="AN75" s="32"/>
      <c r="AO75" s="32"/>
      <c r="AP75" s="32"/>
      <c r="AQ75" s="32"/>
      <c r="AR75" s="32" t="s">
        <v>338</v>
      </c>
      <c r="AS75" s="32"/>
      <c r="AT75" s="32"/>
      <c r="AU75" s="32" t="s">
        <v>338</v>
      </c>
      <c r="AV75" s="32"/>
      <c r="AW75" s="32" t="s">
        <v>335</v>
      </c>
      <c r="AX75" s="32"/>
      <c r="AY75" s="32"/>
      <c r="AZ75" s="32"/>
      <c r="BA75" s="32"/>
      <c r="BB75" s="32"/>
      <c r="BC75" s="32"/>
      <c r="BD75" s="32"/>
      <c r="BE75" s="32"/>
      <c r="BF75" s="32" t="s">
        <v>335</v>
      </c>
      <c r="BG75" s="32"/>
      <c r="BH75" s="32"/>
      <c r="BI75" s="32"/>
      <c r="BJ75" s="39"/>
    </row>
    <row r="76" spans="1:62" x14ac:dyDescent="0.25">
      <c r="A76" t="s">
        <v>333</v>
      </c>
      <c r="B76">
        <v>9</v>
      </c>
      <c r="C76" t="s">
        <v>126</v>
      </c>
      <c r="D76" t="s">
        <v>92</v>
      </c>
      <c r="E76" t="s">
        <v>139</v>
      </c>
      <c r="F76" s="37" t="s">
        <v>140</v>
      </c>
      <c r="G76" s="28" t="s">
        <v>274</v>
      </c>
      <c r="H76">
        <v>4</v>
      </c>
      <c r="I76">
        <v>10</v>
      </c>
      <c r="J76" s="32"/>
      <c r="K76" s="41"/>
      <c r="L76" s="32" t="s">
        <v>336</v>
      </c>
      <c r="M76" s="32"/>
      <c r="N76" s="32" t="s">
        <v>338</v>
      </c>
      <c r="O76" s="32"/>
      <c r="P76" s="32" t="s">
        <v>335</v>
      </c>
      <c r="Q76" s="32"/>
      <c r="R76" s="32" t="s">
        <v>335</v>
      </c>
      <c r="S76" s="32"/>
      <c r="T76" s="32"/>
      <c r="U76" s="32"/>
      <c r="V76" s="32"/>
      <c r="W76" s="32" t="s">
        <v>338</v>
      </c>
      <c r="X76" s="32"/>
      <c r="Y76" s="32"/>
      <c r="Z76" s="32"/>
      <c r="AA76" s="32" t="s">
        <v>337</v>
      </c>
      <c r="AB76" s="32"/>
      <c r="AC76" s="32"/>
      <c r="AD76" s="32" t="s">
        <v>337</v>
      </c>
      <c r="AE76" s="32" t="s">
        <v>335</v>
      </c>
      <c r="AF76" s="32" t="s">
        <v>335</v>
      </c>
      <c r="AG76" s="32"/>
      <c r="AH76" s="32" t="s">
        <v>335</v>
      </c>
      <c r="AI76" s="32" t="s">
        <v>338</v>
      </c>
      <c r="AJ76" s="32"/>
      <c r="AK76" s="32"/>
      <c r="AL76" s="32" t="s">
        <v>338</v>
      </c>
      <c r="AM76" s="32"/>
      <c r="AN76" s="32"/>
      <c r="AO76" s="32"/>
      <c r="AP76" s="32"/>
      <c r="AQ76" s="32"/>
      <c r="AR76" s="32"/>
      <c r="AS76" s="32" t="s">
        <v>338</v>
      </c>
      <c r="AT76" s="32"/>
      <c r="AU76" s="32" t="s">
        <v>338</v>
      </c>
      <c r="AV76" s="32"/>
      <c r="AW76" s="32"/>
      <c r="AX76" s="32"/>
      <c r="AY76" s="32"/>
      <c r="AZ76" s="32" t="s">
        <v>335</v>
      </c>
      <c r="BA76" s="32"/>
      <c r="BB76" s="32" t="s">
        <v>337</v>
      </c>
      <c r="BC76" s="32"/>
      <c r="BD76" s="32" t="s">
        <v>338</v>
      </c>
      <c r="BE76" s="32"/>
      <c r="BF76" s="32" t="s">
        <v>335</v>
      </c>
      <c r="BG76" s="32" t="s">
        <v>338</v>
      </c>
      <c r="BH76" s="32"/>
      <c r="BI76" s="32" t="s">
        <v>337</v>
      </c>
      <c r="BJ76" s="39"/>
    </row>
    <row r="77" spans="1:62" x14ac:dyDescent="0.25">
      <c r="A77" t="s">
        <v>333</v>
      </c>
      <c r="B77">
        <v>1</v>
      </c>
      <c r="C77" t="s">
        <v>126</v>
      </c>
      <c r="D77" t="s">
        <v>71</v>
      </c>
      <c r="E77" t="s">
        <v>141</v>
      </c>
      <c r="F77" s="37" t="s">
        <v>142</v>
      </c>
      <c r="G77" s="33" t="s">
        <v>342</v>
      </c>
      <c r="H77">
        <v>4</v>
      </c>
      <c r="I77">
        <v>15</v>
      </c>
      <c r="J77" s="32"/>
      <c r="K77" s="41"/>
      <c r="L77" s="32" t="s">
        <v>336</v>
      </c>
      <c r="M77" s="32"/>
      <c r="N77" s="32" t="s">
        <v>338</v>
      </c>
      <c r="O77" s="32"/>
      <c r="P77" s="32" t="s">
        <v>335</v>
      </c>
      <c r="Q77" s="32"/>
      <c r="R77" s="32"/>
      <c r="S77" s="32"/>
      <c r="T77" s="32"/>
      <c r="U77" s="32"/>
      <c r="V77" s="32" t="s">
        <v>338</v>
      </c>
      <c r="W77" s="32"/>
      <c r="X77" s="32"/>
      <c r="Y77" s="32"/>
      <c r="Z77" s="32" t="s">
        <v>337</v>
      </c>
      <c r="AA77" s="32"/>
      <c r="AB77" s="32"/>
      <c r="AC77" s="32"/>
      <c r="AD77" s="32"/>
      <c r="AE77" s="32"/>
      <c r="AF77" s="32"/>
      <c r="AG77" s="32"/>
      <c r="AH77" s="32"/>
      <c r="AI77" s="32" t="s">
        <v>338</v>
      </c>
      <c r="AJ77" s="32"/>
      <c r="AK77" s="32"/>
      <c r="AL77" s="32" t="s">
        <v>338</v>
      </c>
      <c r="AM77" s="32"/>
      <c r="AN77" s="32"/>
      <c r="AO77" s="32"/>
      <c r="AP77" s="32"/>
      <c r="AQ77" s="32"/>
      <c r="AR77" s="32" t="s">
        <v>338</v>
      </c>
      <c r="AS77" s="32"/>
      <c r="AT77" s="32"/>
      <c r="AU77" s="32" t="s">
        <v>338</v>
      </c>
      <c r="AV77" s="32"/>
      <c r="AW77" s="32"/>
      <c r="AX77" s="32"/>
      <c r="AY77" s="32"/>
      <c r="AZ77" s="32" t="s">
        <v>335</v>
      </c>
      <c r="BA77" s="32"/>
      <c r="BB77" s="32" t="s">
        <v>337</v>
      </c>
      <c r="BC77" s="32"/>
      <c r="BD77" s="32" t="s">
        <v>338</v>
      </c>
      <c r="BE77" s="32"/>
      <c r="BF77" s="32"/>
      <c r="BG77" s="32"/>
      <c r="BH77" s="32"/>
      <c r="BI77" s="32" t="s">
        <v>337</v>
      </c>
      <c r="BJ77" s="39"/>
    </row>
    <row r="78" spans="1:62" x14ac:dyDescent="0.25">
      <c r="A78" t="s">
        <v>333</v>
      </c>
      <c r="B78">
        <v>7</v>
      </c>
      <c r="C78" t="s">
        <v>126</v>
      </c>
      <c r="D78" t="s">
        <v>103</v>
      </c>
      <c r="E78" t="s">
        <v>143</v>
      </c>
      <c r="F78" s="37" t="s">
        <v>144</v>
      </c>
      <c r="G78" s="28" t="s">
        <v>274</v>
      </c>
      <c r="H78">
        <v>8</v>
      </c>
      <c r="I78">
        <v>5</v>
      </c>
      <c r="J78" s="32"/>
      <c r="K78" s="41"/>
      <c r="L78" s="32"/>
      <c r="M78" s="32"/>
      <c r="N78" s="32"/>
      <c r="O78" s="32" t="s">
        <v>335</v>
      </c>
      <c r="P78" s="32"/>
      <c r="Q78" s="32"/>
      <c r="R78" s="32"/>
      <c r="S78" s="32"/>
      <c r="T78" s="32"/>
      <c r="U78" s="32"/>
      <c r="V78" s="32"/>
      <c r="W78" s="32"/>
      <c r="X78" s="32"/>
      <c r="Y78" s="32" t="s">
        <v>337</v>
      </c>
      <c r="Z78" s="32"/>
      <c r="AA78" s="32"/>
      <c r="AB78" s="32"/>
      <c r="AC78" s="32"/>
      <c r="AD78" s="32"/>
      <c r="AE78" s="32"/>
      <c r="AF78" s="32"/>
      <c r="AG78" s="32"/>
      <c r="AH78" s="32" t="s">
        <v>335</v>
      </c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 t="s">
        <v>338</v>
      </c>
      <c r="AV78" s="32"/>
      <c r="AW78" s="32" t="s">
        <v>335</v>
      </c>
      <c r="AX78" s="32"/>
      <c r="AY78" s="32"/>
      <c r="AZ78" s="32"/>
      <c r="BA78" s="32"/>
      <c r="BB78" s="32"/>
      <c r="BC78" s="32"/>
      <c r="BD78" s="32"/>
      <c r="BE78" s="32"/>
      <c r="BF78" s="32" t="s">
        <v>335</v>
      </c>
      <c r="BG78" s="32"/>
      <c r="BH78" s="32"/>
      <c r="BI78" s="32"/>
      <c r="BJ78" s="39"/>
    </row>
    <row r="79" spans="1:62" x14ac:dyDescent="0.25">
      <c r="A79" t="s">
        <v>333</v>
      </c>
      <c r="B79">
        <v>7</v>
      </c>
      <c r="C79" t="s">
        <v>126</v>
      </c>
      <c r="D79" t="s">
        <v>103</v>
      </c>
      <c r="E79" t="s">
        <v>145</v>
      </c>
      <c r="F79" s="37" t="s">
        <v>146</v>
      </c>
      <c r="G79" s="28" t="s">
        <v>274</v>
      </c>
      <c r="H79">
        <v>8</v>
      </c>
      <c r="I79">
        <v>10</v>
      </c>
      <c r="J79" s="32"/>
      <c r="K79" s="41"/>
      <c r="L79" s="32"/>
      <c r="M79" s="32"/>
      <c r="N79" s="32"/>
      <c r="O79" s="32" t="s">
        <v>335</v>
      </c>
      <c r="P79" s="32"/>
      <c r="Q79" s="32"/>
      <c r="R79" s="32"/>
      <c r="S79" s="32"/>
      <c r="T79" s="32"/>
      <c r="U79" s="32"/>
      <c r="V79" s="32"/>
      <c r="W79" s="32"/>
      <c r="X79" s="32"/>
      <c r="Y79" s="32" t="s">
        <v>337</v>
      </c>
      <c r="Z79" s="32"/>
      <c r="AA79" s="32"/>
      <c r="AB79" s="32"/>
      <c r="AC79" s="32"/>
      <c r="AD79" s="32"/>
      <c r="AE79" s="32"/>
      <c r="AF79" s="32"/>
      <c r="AG79" s="32"/>
      <c r="AH79" s="32" t="s">
        <v>335</v>
      </c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 t="s">
        <v>338</v>
      </c>
      <c r="AV79" s="32"/>
      <c r="AW79" s="32" t="s">
        <v>335</v>
      </c>
      <c r="AX79" s="32"/>
      <c r="AY79" s="32"/>
      <c r="AZ79" s="32"/>
      <c r="BA79" s="32"/>
      <c r="BB79" s="32"/>
      <c r="BC79" s="32"/>
      <c r="BD79" s="32"/>
      <c r="BE79" s="32"/>
      <c r="BF79" s="32" t="s">
        <v>335</v>
      </c>
      <c r="BG79" s="32"/>
      <c r="BH79" s="32"/>
      <c r="BI79" s="32"/>
      <c r="BJ79" s="39"/>
    </row>
    <row r="80" spans="1:62" x14ac:dyDescent="0.25">
      <c r="A80" t="s">
        <v>333</v>
      </c>
      <c r="B80">
        <v>7</v>
      </c>
      <c r="C80" t="s">
        <v>126</v>
      </c>
      <c r="D80" t="s">
        <v>103</v>
      </c>
      <c r="E80" t="s">
        <v>147</v>
      </c>
      <c r="F80" s="37" t="s">
        <v>148</v>
      </c>
      <c r="G80" s="28" t="s">
        <v>274</v>
      </c>
      <c r="H80">
        <v>26</v>
      </c>
      <c r="I80">
        <v>5</v>
      </c>
      <c r="J80" s="32"/>
      <c r="K80" s="41"/>
      <c r="L80" s="32"/>
      <c r="M80" s="32"/>
      <c r="N80" s="32"/>
      <c r="O80" s="32"/>
      <c r="P80" s="32" t="s">
        <v>335</v>
      </c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 t="s">
        <v>335</v>
      </c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 t="s">
        <v>335</v>
      </c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9"/>
    </row>
    <row r="81" spans="1:62" x14ac:dyDescent="0.25">
      <c r="A81" t="s">
        <v>333</v>
      </c>
      <c r="B81">
        <v>7</v>
      </c>
      <c r="C81" t="s">
        <v>126</v>
      </c>
      <c r="D81" t="s">
        <v>103</v>
      </c>
      <c r="E81" t="s">
        <v>149</v>
      </c>
      <c r="F81" s="37" t="s">
        <v>150</v>
      </c>
      <c r="G81" s="28" t="s">
        <v>274</v>
      </c>
      <c r="H81">
        <v>12</v>
      </c>
      <c r="I81">
        <v>5</v>
      </c>
      <c r="J81" s="32"/>
      <c r="K81" s="41"/>
      <c r="L81" s="32"/>
      <c r="M81" s="32"/>
      <c r="N81" s="32"/>
      <c r="O81" s="32"/>
      <c r="P81" s="32" t="s">
        <v>335</v>
      </c>
      <c r="Q81" s="32"/>
      <c r="R81" s="32"/>
      <c r="S81" s="32"/>
      <c r="T81" s="32" t="s">
        <v>338</v>
      </c>
      <c r="U81" s="32" t="s">
        <v>335</v>
      </c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 t="s">
        <v>335</v>
      </c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 t="s">
        <v>338</v>
      </c>
      <c r="AV81" s="32"/>
      <c r="AW81" s="32" t="s">
        <v>335</v>
      </c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9"/>
    </row>
    <row r="82" spans="1:62" x14ac:dyDescent="0.25">
      <c r="A82" t="s">
        <v>333</v>
      </c>
      <c r="B82">
        <v>1</v>
      </c>
      <c r="C82" t="s">
        <v>126</v>
      </c>
      <c r="D82" t="s">
        <v>80</v>
      </c>
      <c r="E82" t="s">
        <v>363</v>
      </c>
      <c r="F82" s="37" t="s">
        <v>364</v>
      </c>
      <c r="G82" s="28" t="s">
        <v>274</v>
      </c>
      <c r="H82">
        <v>52</v>
      </c>
      <c r="I82">
        <v>3</v>
      </c>
      <c r="J82" s="32"/>
      <c r="K82" s="41"/>
      <c r="L82" s="32" t="s">
        <v>336</v>
      </c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 t="s">
        <v>335</v>
      </c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 t="s">
        <v>335</v>
      </c>
      <c r="AX82" s="32"/>
      <c r="AY82" s="32"/>
      <c r="AZ82" s="32"/>
      <c r="BA82" s="32"/>
      <c r="BB82" s="32"/>
      <c r="BC82" s="32" t="s">
        <v>335</v>
      </c>
      <c r="BD82" s="32" t="s">
        <v>338</v>
      </c>
      <c r="BE82" s="32"/>
      <c r="BF82" s="32" t="s">
        <v>335</v>
      </c>
      <c r="BG82" s="32"/>
      <c r="BH82" s="32"/>
      <c r="BI82" s="32"/>
      <c r="BJ82" s="39"/>
    </row>
    <row r="83" spans="1:62" x14ac:dyDescent="0.25">
      <c r="A83" t="s">
        <v>333</v>
      </c>
      <c r="B83">
        <v>1</v>
      </c>
      <c r="C83" t="s">
        <v>126</v>
      </c>
      <c r="D83" t="s">
        <v>80</v>
      </c>
      <c r="E83" s="36" t="s">
        <v>365</v>
      </c>
      <c r="F83" s="37" t="s">
        <v>366</v>
      </c>
      <c r="G83" s="28" t="s">
        <v>274</v>
      </c>
      <c r="H83">
        <v>52</v>
      </c>
      <c r="I83">
        <v>3</v>
      </c>
      <c r="J83" s="32"/>
      <c r="K83" s="41"/>
      <c r="L83" s="32" t="s">
        <v>336</v>
      </c>
      <c r="M83" s="32"/>
      <c r="N83" s="32"/>
      <c r="O83" s="32"/>
      <c r="P83" s="32" t="s">
        <v>335</v>
      </c>
      <c r="Q83" s="32" t="s">
        <v>338</v>
      </c>
      <c r="R83" s="32" t="s">
        <v>335</v>
      </c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 t="s">
        <v>335</v>
      </c>
      <c r="AF83" s="32"/>
      <c r="AG83" s="32"/>
      <c r="AH83" s="32"/>
      <c r="AI83" s="32"/>
      <c r="AJ83" s="32"/>
      <c r="AK83" s="32"/>
      <c r="AL83" s="32" t="s">
        <v>335</v>
      </c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 t="s">
        <v>335</v>
      </c>
      <c r="AX83" s="32"/>
      <c r="AY83" s="32"/>
      <c r="AZ83" s="32"/>
      <c r="BA83" s="32"/>
      <c r="BB83" s="32"/>
      <c r="BC83" s="32" t="s">
        <v>335</v>
      </c>
      <c r="BD83" s="32" t="s">
        <v>338</v>
      </c>
      <c r="BE83" s="32"/>
      <c r="BF83" s="32" t="s">
        <v>335</v>
      </c>
      <c r="BG83" s="32" t="s">
        <v>338</v>
      </c>
      <c r="BH83" s="32"/>
      <c r="BI83" s="32"/>
      <c r="BJ83" s="39"/>
    </row>
    <row r="84" spans="1:62" x14ac:dyDescent="0.25">
      <c r="A84" t="s">
        <v>333</v>
      </c>
      <c r="B84">
        <v>5</v>
      </c>
      <c r="C84" t="s">
        <v>126</v>
      </c>
      <c r="D84" t="s">
        <v>80</v>
      </c>
      <c r="E84" s="36" t="s">
        <v>367</v>
      </c>
      <c r="F84" s="38" t="s">
        <v>368</v>
      </c>
      <c r="G84" s="27" t="s">
        <v>334</v>
      </c>
      <c r="H84">
        <v>1</v>
      </c>
      <c r="I84">
        <v>1</v>
      </c>
      <c r="J84" s="32" t="s">
        <v>337</v>
      </c>
      <c r="K84" s="41" t="s">
        <v>335</v>
      </c>
      <c r="L84" s="32" t="s">
        <v>336</v>
      </c>
      <c r="M84" s="32" t="s">
        <v>337</v>
      </c>
      <c r="N84" s="32" t="s">
        <v>338</v>
      </c>
      <c r="O84" s="32"/>
      <c r="P84" s="32" t="s">
        <v>335</v>
      </c>
      <c r="Q84" s="32" t="s">
        <v>338</v>
      </c>
      <c r="R84" s="32" t="s">
        <v>335</v>
      </c>
      <c r="S84" s="32" t="s">
        <v>337</v>
      </c>
      <c r="T84" s="32" t="s">
        <v>338</v>
      </c>
      <c r="U84" s="32" t="s">
        <v>335</v>
      </c>
      <c r="V84" s="32" t="s">
        <v>338</v>
      </c>
      <c r="W84" s="32"/>
      <c r="X84" s="32"/>
      <c r="Y84" s="32" t="s">
        <v>337</v>
      </c>
      <c r="Z84" s="32"/>
      <c r="AA84" s="32"/>
      <c r="AB84" s="32"/>
      <c r="AC84" s="32"/>
      <c r="AD84" s="32"/>
      <c r="AE84" s="32"/>
      <c r="AF84" s="32"/>
      <c r="AG84" s="32"/>
      <c r="AH84" s="32" t="s">
        <v>337</v>
      </c>
      <c r="AI84" s="32"/>
      <c r="AJ84" s="32"/>
      <c r="AK84" s="32"/>
      <c r="AL84" s="32" t="s">
        <v>338</v>
      </c>
      <c r="AM84" s="32"/>
      <c r="AN84" s="32"/>
      <c r="AO84" s="32"/>
      <c r="AP84" s="32"/>
      <c r="AQ84" s="32"/>
      <c r="AR84" s="32" t="s">
        <v>338</v>
      </c>
      <c r="AS84" s="32"/>
      <c r="AT84" s="32"/>
      <c r="AU84" s="32" t="s">
        <v>335</v>
      </c>
      <c r="AV84" s="32"/>
      <c r="AW84" s="32" t="s">
        <v>335</v>
      </c>
      <c r="AX84" s="32" t="s">
        <v>338</v>
      </c>
      <c r="AY84" s="32" t="s">
        <v>338</v>
      </c>
      <c r="AZ84" s="32" t="s">
        <v>335</v>
      </c>
      <c r="BA84" s="32"/>
      <c r="BB84" s="32"/>
      <c r="BC84" s="32" t="s">
        <v>335</v>
      </c>
      <c r="BD84" s="32" t="s">
        <v>338</v>
      </c>
      <c r="BE84" s="32"/>
      <c r="BF84" s="32" t="s">
        <v>335</v>
      </c>
      <c r="BG84" s="32" t="s">
        <v>338</v>
      </c>
      <c r="BH84" s="32"/>
      <c r="BI84" s="32"/>
      <c r="BJ84" s="39"/>
    </row>
    <row r="85" spans="1:62" x14ac:dyDescent="0.25">
      <c r="A85" t="s">
        <v>333</v>
      </c>
      <c r="B85">
        <v>1</v>
      </c>
      <c r="C85" t="s">
        <v>126</v>
      </c>
      <c r="D85" t="s">
        <v>80</v>
      </c>
      <c r="E85" t="s">
        <v>369</v>
      </c>
      <c r="F85" s="38" t="s">
        <v>370</v>
      </c>
      <c r="G85" s="28" t="s">
        <v>274</v>
      </c>
      <c r="H85">
        <v>8</v>
      </c>
      <c r="I85">
        <v>1</v>
      </c>
      <c r="J85" s="32"/>
      <c r="K85" s="41"/>
      <c r="L85" s="32"/>
      <c r="M85" s="32"/>
      <c r="N85" s="32"/>
      <c r="O85" s="32"/>
      <c r="P85" s="32"/>
      <c r="Q85" s="32"/>
      <c r="R85" s="32"/>
      <c r="S85" s="32"/>
      <c r="T85" s="32" t="s">
        <v>338</v>
      </c>
      <c r="U85" s="32" t="s">
        <v>335</v>
      </c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 t="s">
        <v>337</v>
      </c>
      <c r="AI85" s="32"/>
      <c r="AJ85" s="32"/>
      <c r="AK85" s="32"/>
      <c r="AL85" s="32" t="s">
        <v>335</v>
      </c>
      <c r="AM85" s="32"/>
      <c r="AN85" s="32"/>
      <c r="AO85" s="32"/>
      <c r="AP85" s="32"/>
      <c r="AQ85" s="32"/>
      <c r="AR85" s="32"/>
      <c r="AS85" s="32"/>
      <c r="AT85" s="32"/>
      <c r="AU85" s="32" t="s">
        <v>338</v>
      </c>
      <c r="AV85" s="32"/>
      <c r="AW85" s="32" t="s">
        <v>335</v>
      </c>
      <c r="AX85" s="32"/>
      <c r="AY85" s="32"/>
      <c r="AZ85" s="32"/>
      <c r="BA85" s="32"/>
      <c r="BB85" s="32"/>
      <c r="BC85" s="32" t="s">
        <v>335</v>
      </c>
      <c r="BD85" s="32" t="s">
        <v>338</v>
      </c>
      <c r="BE85" s="32"/>
      <c r="BF85" s="32" t="s">
        <v>335</v>
      </c>
      <c r="BG85" s="32"/>
      <c r="BH85" s="32"/>
      <c r="BI85" s="32"/>
      <c r="BJ85" s="39"/>
    </row>
    <row r="86" spans="1:62" x14ac:dyDescent="0.25">
      <c r="A86" t="s">
        <v>333</v>
      </c>
      <c r="B86">
        <v>1</v>
      </c>
      <c r="C86" t="s">
        <v>126</v>
      </c>
      <c r="D86" t="s">
        <v>80</v>
      </c>
      <c r="E86" t="s">
        <v>371</v>
      </c>
      <c r="F86" s="38" t="s">
        <v>372</v>
      </c>
      <c r="G86" s="28" t="s">
        <v>274</v>
      </c>
      <c r="H86">
        <v>26</v>
      </c>
      <c r="I86">
        <v>9</v>
      </c>
      <c r="J86" s="32"/>
      <c r="K86" s="41"/>
      <c r="L86" s="32"/>
      <c r="M86" s="32"/>
      <c r="N86" s="32"/>
      <c r="O86" s="32"/>
      <c r="P86" s="32"/>
      <c r="Q86" s="32"/>
      <c r="R86" s="32"/>
      <c r="S86" s="32"/>
      <c r="T86" s="32" t="s">
        <v>338</v>
      </c>
      <c r="U86" s="32" t="s">
        <v>335</v>
      </c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 t="s">
        <v>335</v>
      </c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 t="s">
        <v>335</v>
      </c>
      <c r="AX86" s="32"/>
      <c r="AY86" s="32"/>
      <c r="AZ86" s="32"/>
      <c r="BA86" s="32"/>
      <c r="BB86" s="32"/>
      <c r="BC86" s="32" t="s">
        <v>335</v>
      </c>
      <c r="BD86" s="32" t="s">
        <v>338</v>
      </c>
      <c r="BE86" s="32"/>
      <c r="BF86" s="32"/>
      <c r="BG86" s="32"/>
      <c r="BH86" s="32"/>
      <c r="BI86" s="32"/>
      <c r="BJ86" s="39"/>
    </row>
    <row r="87" spans="1:62" x14ac:dyDescent="0.25">
      <c r="A87" t="s">
        <v>333</v>
      </c>
      <c r="B87">
        <v>1</v>
      </c>
      <c r="C87" t="s">
        <v>126</v>
      </c>
      <c r="D87" t="s">
        <v>80</v>
      </c>
      <c r="E87" s="36" t="s">
        <v>373</v>
      </c>
      <c r="F87" s="38" t="s">
        <v>374</v>
      </c>
      <c r="G87" s="28" t="s">
        <v>274</v>
      </c>
      <c r="H87">
        <v>26</v>
      </c>
      <c r="I87">
        <v>10</v>
      </c>
      <c r="J87" s="32"/>
      <c r="K87" s="41"/>
      <c r="L87" s="32" t="s">
        <v>339</v>
      </c>
      <c r="M87" s="32"/>
      <c r="N87" s="32"/>
      <c r="O87" s="32"/>
      <c r="P87" s="32" t="s">
        <v>335</v>
      </c>
      <c r="Q87" s="32"/>
      <c r="R87" s="32" t="s">
        <v>335</v>
      </c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 t="s">
        <v>335</v>
      </c>
      <c r="AI87" s="32"/>
      <c r="AJ87" s="32"/>
      <c r="AK87" s="32"/>
      <c r="AL87" s="32" t="s">
        <v>335</v>
      </c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 t="s">
        <v>335</v>
      </c>
      <c r="AX87" s="32"/>
      <c r="AY87" s="32"/>
      <c r="AZ87" s="32"/>
      <c r="BA87" s="32"/>
      <c r="BB87" s="32"/>
      <c r="BC87" s="32" t="s">
        <v>335</v>
      </c>
      <c r="BD87" s="32"/>
      <c r="BE87" s="32"/>
      <c r="BF87" s="32" t="s">
        <v>335</v>
      </c>
      <c r="BG87" s="32" t="s">
        <v>335</v>
      </c>
      <c r="BH87" s="32"/>
      <c r="BI87" s="32"/>
      <c r="BJ87" s="39"/>
    </row>
    <row r="88" spans="1:62" x14ac:dyDescent="0.25">
      <c r="A88" t="s">
        <v>333</v>
      </c>
      <c r="B88">
        <v>1</v>
      </c>
      <c r="C88" t="s">
        <v>126</v>
      </c>
      <c r="D88" t="s">
        <v>80</v>
      </c>
      <c r="E88" s="36" t="s">
        <v>375</v>
      </c>
      <c r="F88" s="38" t="s">
        <v>376</v>
      </c>
      <c r="G88" s="28" t="s">
        <v>274</v>
      </c>
      <c r="H88">
        <v>26</v>
      </c>
      <c r="I88">
        <v>4</v>
      </c>
      <c r="J88" s="32"/>
      <c r="K88" s="41"/>
      <c r="L88" s="32" t="s">
        <v>339</v>
      </c>
      <c r="M88" s="32"/>
      <c r="N88" s="32"/>
      <c r="O88" s="32"/>
      <c r="P88" s="32" t="s">
        <v>335</v>
      </c>
      <c r="Q88" s="32"/>
      <c r="R88" s="32" t="s">
        <v>335</v>
      </c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 t="s">
        <v>335</v>
      </c>
      <c r="AI88" s="32"/>
      <c r="AJ88" s="32"/>
      <c r="AK88" s="32"/>
      <c r="AL88" s="32" t="s">
        <v>335</v>
      </c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 t="s">
        <v>335</v>
      </c>
      <c r="AX88" s="32"/>
      <c r="AY88" s="32"/>
      <c r="AZ88" s="32"/>
      <c r="BA88" s="32"/>
      <c r="BB88" s="32"/>
      <c r="BC88" s="32" t="s">
        <v>335</v>
      </c>
      <c r="BD88" s="32"/>
      <c r="BE88" s="32"/>
      <c r="BF88" s="32" t="s">
        <v>335</v>
      </c>
      <c r="BG88" s="32" t="s">
        <v>338</v>
      </c>
      <c r="BH88" s="32"/>
      <c r="BI88" s="32"/>
      <c r="BJ88" s="39"/>
    </row>
    <row r="89" spans="1:62" x14ac:dyDescent="0.25">
      <c r="A89" t="s">
        <v>333</v>
      </c>
      <c r="B89">
        <v>1</v>
      </c>
      <c r="C89" t="s">
        <v>126</v>
      </c>
      <c r="D89" t="s">
        <v>80</v>
      </c>
      <c r="E89" s="36" t="s">
        <v>377</v>
      </c>
      <c r="F89" s="38" t="s">
        <v>378</v>
      </c>
      <c r="G89" s="28" t="s">
        <v>274</v>
      </c>
      <c r="H89">
        <v>26</v>
      </c>
      <c r="I89">
        <v>5</v>
      </c>
      <c r="J89" s="32"/>
      <c r="K89" s="41"/>
      <c r="L89" s="32"/>
      <c r="M89" s="32"/>
      <c r="N89" s="32"/>
      <c r="O89" s="32"/>
      <c r="P89" s="32" t="s">
        <v>335</v>
      </c>
      <c r="Q89" s="32"/>
      <c r="R89" s="32" t="s">
        <v>335</v>
      </c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 t="s">
        <v>335</v>
      </c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 t="s">
        <v>335</v>
      </c>
      <c r="AX89" s="32"/>
      <c r="AY89" s="32"/>
      <c r="AZ89" s="32"/>
      <c r="BA89" s="32"/>
      <c r="BB89" s="32"/>
      <c r="BC89" s="32" t="s">
        <v>335</v>
      </c>
      <c r="BD89" s="32"/>
      <c r="BE89" s="32"/>
      <c r="BF89" s="32" t="s">
        <v>335</v>
      </c>
      <c r="BG89" s="32" t="s">
        <v>338</v>
      </c>
      <c r="BH89" s="32"/>
      <c r="BI89" s="32"/>
      <c r="BJ89" s="39"/>
    </row>
    <row r="90" spans="1:62" x14ac:dyDescent="0.25">
      <c r="A90" t="s">
        <v>333</v>
      </c>
      <c r="B90">
        <v>1</v>
      </c>
      <c r="C90" t="s">
        <v>126</v>
      </c>
      <c r="D90" t="s">
        <v>80</v>
      </c>
      <c r="E90" s="36" t="s">
        <v>379</v>
      </c>
      <c r="F90" s="38" t="s">
        <v>380</v>
      </c>
      <c r="G90" s="28" t="s">
        <v>274</v>
      </c>
      <c r="H90">
        <v>26</v>
      </c>
      <c r="I90">
        <v>8</v>
      </c>
      <c r="J90" s="32"/>
      <c r="K90" s="41"/>
      <c r="L90" s="32"/>
      <c r="M90" s="32"/>
      <c r="N90" s="32"/>
      <c r="O90" s="32"/>
      <c r="P90" s="32" t="s">
        <v>335</v>
      </c>
      <c r="Q90" s="32"/>
      <c r="R90" s="32" t="s">
        <v>335</v>
      </c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 t="s">
        <v>335</v>
      </c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 t="s">
        <v>335</v>
      </c>
      <c r="AX90" s="32"/>
      <c r="AY90" s="32"/>
      <c r="AZ90" s="32"/>
      <c r="BA90" s="32"/>
      <c r="BB90" s="32"/>
      <c r="BC90" s="32" t="s">
        <v>335</v>
      </c>
      <c r="BD90" s="32"/>
      <c r="BE90" s="32"/>
      <c r="BF90" s="32" t="s">
        <v>335</v>
      </c>
      <c r="BG90" s="32" t="s">
        <v>338</v>
      </c>
      <c r="BH90" s="32"/>
      <c r="BI90" s="32"/>
      <c r="BJ90" s="39"/>
    </row>
    <row r="91" spans="1:62" x14ac:dyDescent="0.25">
      <c r="A91" t="s">
        <v>333</v>
      </c>
      <c r="B91">
        <v>1</v>
      </c>
      <c r="C91" t="s">
        <v>126</v>
      </c>
      <c r="D91" t="s">
        <v>80</v>
      </c>
      <c r="E91" s="36" t="s">
        <v>381</v>
      </c>
      <c r="F91" s="38" t="s">
        <v>382</v>
      </c>
      <c r="G91" s="28" t="s">
        <v>274</v>
      </c>
      <c r="H91">
        <v>12</v>
      </c>
      <c r="I91">
        <v>3</v>
      </c>
      <c r="J91" s="32"/>
      <c r="K91" s="41"/>
      <c r="L91" s="32"/>
      <c r="M91" s="32"/>
      <c r="N91" s="32"/>
      <c r="O91" s="32"/>
      <c r="P91" s="32" t="s">
        <v>335</v>
      </c>
      <c r="Q91" s="32"/>
      <c r="R91" s="32" t="s">
        <v>335</v>
      </c>
      <c r="S91" s="32"/>
      <c r="T91" s="32"/>
      <c r="U91" s="32"/>
      <c r="V91" s="32" t="s">
        <v>338</v>
      </c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 t="s">
        <v>335</v>
      </c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 t="s">
        <v>335</v>
      </c>
      <c r="AX91" s="32"/>
      <c r="AY91" s="32"/>
      <c r="AZ91" s="32"/>
      <c r="BA91" s="32"/>
      <c r="BB91" s="32"/>
      <c r="BC91" s="32" t="s">
        <v>335</v>
      </c>
      <c r="BD91" s="32"/>
      <c r="BE91" s="32"/>
      <c r="BF91" s="32" t="s">
        <v>335</v>
      </c>
      <c r="BG91" s="32" t="s">
        <v>338</v>
      </c>
      <c r="BH91" s="32"/>
      <c r="BI91" s="32"/>
      <c r="BJ91" s="39"/>
    </row>
    <row r="92" spans="1:62" x14ac:dyDescent="0.25">
      <c r="A92" t="s">
        <v>333</v>
      </c>
      <c r="B92">
        <v>1</v>
      </c>
      <c r="C92" t="s">
        <v>126</v>
      </c>
      <c r="D92" t="s">
        <v>80</v>
      </c>
      <c r="E92" s="36" t="s">
        <v>383</v>
      </c>
      <c r="F92" s="38" t="s">
        <v>384</v>
      </c>
      <c r="G92" s="28" t="s">
        <v>274</v>
      </c>
      <c r="H92">
        <v>12</v>
      </c>
      <c r="I92">
        <v>9</v>
      </c>
      <c r="J92" s="32"/>
      <c r="K92" s="41"/>
      <c r="L92" s="32"/>
      <c r="M92" s="32"/>
      <c r="N92" s="32"/>
      <c r="O92" s="32"/>
      <c r="P92" s="32" t="s">
        <v>335</v>
      </c>
      <c r="Q92" s="32"/>
      <c r="R92" s="32" t="s">
        <v>335</v>
      </c>
      <c r="S92" s="32"/>
      <c r="T92" s="32"/>
      <c r="U92" s="32" t="s">
        <v>335</v>
      </c>
      <c r="V92" s="32" t="s">
        <v>338</v>
      </c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 t="s">
        <v>335</v>
      </c>
      <c r="AI92" s="32"/>
      <c r="AJ92" s="32"/>
      <c r="AK92" s="32"/>
      <c r="AL92" s="32" t="s">
        <v>335</v>
      </c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 t="s">
        <v>335</v>
      </c>
      <c r="AX92" s="32"/>
      <c r="AY92" s="32"/>
      <c r="AZ92" s="32"/>
      <c r="BA92" s="32"/>
      <c r="BB92" s="32"/>
      <c r="BC92" s="32" t="s">
        <v>335</v>
      </c>
      <c r="BD92" s="32"/>
      <c r="BE92" s="32"/>
      <c r="BF92" s="32"/>
      <c r="BG92" s="32" t="s">
        <v>338</v>
      </c>
      <c r="BH92" s="32"/>
      <c r="BI92" s="32"/>
      <c r="BJ92" s="39"/>
    </row>
    <row r="93" spans="1:62" x14ac:dyDescent="0.25">
      <c r="A93" t="s">
        <v>333</v>
      </c>
      <c r="B93">
        <v>10</v>
      </c>
      <c r="C93" t="s">
        <v>260</v>
      </c>
      <c r="D93" t="s">
        <v>80</v>
      </c>
      <c r="E93" s="36" t="s">
        <v>261</v>
      </c>
      <c r="F93" s="38" t="s">
        <v>262</v>
      </c>
      <c r="G93" s="27" t="s">
        <v>334</v>
      </c>
      <c r="H93">
        <v>1</v>
      </c>
      <c r="I93">
        <v>10</v>
      </c>
      <c r="J93" s="32" t="s">
        <v>337</v>
      </c>
      <c r="K93" s="41" t="s">
        <v>335</v>
      </c>
      <c r="L93" s="32" t="s">
        <v>338</v>
      </c>
      <c r="M93" s="32" t="s">
        <v>335</v>
      </c>
      <c r="N93" s="32" t="s">
        <v>338</v>
      </c>
      <c r="O93" s="32" t="s">
        <v>335</v>
      </c>
      <c r="P93" s="32" t="s">
        <v>335</v>
      </c>
      <c r="Q93" s="32" t="s">
        <v>338</v>
      </c>
      <c r="R93" s="32" t="s">
        <v>335</v>
      </c>
      <c r="S93" s="32" t="s">
        <v>337</v>
      </c>
      <c r="T93" s="32" t="s">
        <v>338</v>
      </c>
      <c r="U93" s="32" t="s">
        <v>335</v>
      </c>
      <c r="V93" s="32" t="s">
        <v>338</v>
      </c>
      <c r="W93" s="32"/>
      <c r="X93" s="32" t="s">
        <v>337</v>
      </c>
      <c r="Y93" s="32"/>
      <c r="Z93" s="32" t="s">
        <v>338</v>
      </c>
      <c r="AA93" s="32"/>
      <c r="AB93" s="32"/>
      <c r="AC93" s="32"/>
      <c r="AD93" s="32" t="s">
        <v>337</v>
      </c>
      <c r="AE93" s="32" t="s">
        <v>335</v>
      </c>
      <c r="AF93" s="32"/>
      <c r="AG93" s="32"/>
      <c r="AH93" s="32" t="s">
        <v>337</v>
      </c>
      <c r="AI93" s="32" t="s">
        <v>338</v>
      </c>
      <c r="AJ93" s="32"/>
      <c r="AK93" s="32"/>
      <c r="AL93" s="32" t="s">
        <v>338</v>
      </c>
      <c r="AM93" s="32"/>
      <c r="AN93" s="32"/>
      <c r="AO93" s="32"/>
      <c r="AP93" s="34"/>
      <c r="AQ93" s="34" t="s">
        <v>337</v>
      </c>
      <c r="AR93" s="34"/>
      <c r="AS93" s="34"/>
      <c r="AT93" s="34"/>
      <c r="AU93" s="34" t="s">
        <v>338</v>
      </c>
      <c r="AV93" s="34"/>
      <c r="AW93" s="34" t="s">
        <v>335</v>
      </c>
      <c r="AX93" s="34" t="s">
        <v>338</v>
      </c>
      <c r="AY93" s="34" t="s">
        <v>338</v>
      </c>
      <c r="AZ93" s="34"/>
      <c r="BA93" s="34"/>
      <c r="BB93" s="34"/>
      <c r="BC93" s="34" t="s">
        <v>335</v>
      </c>
      <c r="BD93" s="34" t="s">
        <v>338</v>
      </c>
      <c r="BE93" s="34"/>
      <c r="BF93" s="34" t="s">
        <v>335</v>
      </c>
      <c r="BG93" s="34" t="s">
        <v>338</v>
      </c>
      <c r="BH93" s="34"/>
      <c r="BI93" s="34" t="s">
        <v>338</v>
      </c>
      <c r="BJ93" s="40"/>
    </row>
  </sheetData>
  <conditionalFormatting sqref="C94:C1048576">
    <cfRule type="containsText" dxfId="88" priority="68" operator="containsText" text="F10Icon">
      <formula>NOT(ISERROR(SEARCH("F10Icon",C94)))</formula>
    </cfRule>
    <cfRule type="containsText" dxfId="87" priority="69" operator="containsText" text="Station Impression">
      <formula>NOT(ISERROR(SEARCH("Station Impression",C94)))</formula>
    </cfRule>
    <cfRule type="containsText" dxfId="86" priority="70" operator="containsText" text="Wandress">
      <formula>NOT(ISERROR(SEARCH("Wandress",C94)))</formula>
    </cfRule>
    <cfRule type="containsText" dxfId="85" priority="71" operator="containsText" text="Dévidoir">
      <formula>NOT(ISERROR(SEARCH("Dévidoir",C94)))</formula>
    </cfRule>
  </conditionalFormatting>
  <conditionalFormatting sqref="D94:D1048576">
    <cfRule type="containsText" dxfId="84" priority="61" operator="containsText" text="Lubrification/Inspection">
      <formula>NOT(ISERROR(SEARCH("Lubrification/Inspection",D94)))</formula>
    </cfRule>
  </conditionalFormatting>
  <conditionalFormatting sqref="D94:D1048576">
    <cfRule type="containsText" dxfId="83" priority="32" operator="containsText" text="Nettoyage/Lubrification">
      <formula>NOT(ISERROR(SEARCH("Nettoyage/Lubrification",D94)))</formula>
    </cfRule>
  </conditionalFormatting>
  <conditionalFormatting sqref="D1:D93">
    <cfRule type="containsText" dxfId="82" priority="7" operator="containsText" text="Nettoyage/Maintenance">
      <formula>NOT(ISERROR(SEARCH("Nettoyage/Maintenance",D1)))</formula>
    </cfRule>
    <cfRule type="containsText" dxfId="81" priority="8" operator="containsText" text="Lubrification/Inspection">
      <formula>NOT(ISERROR(SEARCH("Lubrification/Inspection",D1)))</formula>
    </cfRule>
    <cfRule type="containsText" dxfId="80" priority="9" operator="containsText" text="Nettoyage/Lubrification">
      <formula>NOT(ISERROR(SEARCH("Nettoyage/Lubrification",D1)))</formula>
    </cfRule>
    <cfRule type="containsText" dxfId="79" priority="10" operator="containsText" text="Nettoyage/Inspection">
      <formula>NOT(ISERROR(SEARCH("Nettoyage/Inspection",D1)))</formula>
    </cfRule>
    <cfRule type="containsText" dxfId="78" priority="11" operator="containsText" text="Maintenance">
      <formula>NOT(ISERROR(SEARCH("Maintenance",D1)))</formula>
    </cfRule>
    <cfRule type="containsText" dxfId="77" priority="12" operator="containsText" text="Inspection">
      <formula>NOT(ISERROR(SEARCH("Inspection",D1)))</formula>
    </cfRule>
    <cfRule type="containsText" dxfId="76" priority="13" operator="containsText" text="Lubrification">
      <formula>NOT(ISERROR(SEARCH("Lubrification",D1)))</formula>
    </cfRule>
    <cfRule type="containsText" dxfId="75" priority="14" operator="containsText" text="Nettoyage">
      <formula>NOT(ISERROR(SEARCH("Nettoyage",D1)))</formula>
    </cfRule>
    <cfRule type="containsText" dxfId="74" priority="20" operator="containsText" text="Nettoyage/Lubrification">
      <formula>NOT(ISERROR(SEARCH("Nettoyage/Lubrification",D1)))</formula>
    </cfRule>
    <cfRule type="containsText" dxfId="73" priority="21" operator="containsText" text="Lubrification/Inspection">
      <formula>NOT(ISERROR(SEARCH("Lubrification/Inspection",D1)))</formula>
    </cfRule>
  </conditionalFormatting>
  <conditionalFormatting sqref="B93 B1">
    <cfRule type="colorScale" priority="19">
      <colorScale>
        <cfvo type="min"/>
        <cfvo type="max"/>
        <color rgb="FFFFF0EF"/>
        <color rgb="FFFF0000"/>
      </colorScale>
    </cfRule>
  </conditionalFormatting>
  <conditionalFormatting sqref="B2:B93">
    <cfRule type="colorScale" priority="18">
      <colorScale>
        <cfvo type="min"/>
        <cfvo type="max"/>
        <color rgb="FFFFF0EF"/>
        <color rgb="FFFF0000"/>
      </colorScale>
    </cfRule>
  </conditionalFormatting>
  <conditionalFormatting sqref="F1">
    <cfRule type="duplicateValues" dxfId="72" priority="17"/>
  </conditionalFormatting>
  <conditionalFormatting sqref="C1:C93">
    <cfRule type="containsText" dxfId="71" priority="15" operator="containsText" text="Enrouleur">
      <formula>NOT(ISERROR(SEARCH("Enrouleur",C1)))</formula>
    </cfRule>
    <cfRule type="containsText" dxfId="70" priority="16" operator="containsText" text="Brik">
      <formula>NOT(ISERROR(SEARCH("Brik",C1)))</formula>
    </cfRule>
    <cfRule type="containsText" dxfId="69" priority="22" operator="containsText" text="F10Icon">
      <formula>NOT(ISERROR(SEARCH("F10Icon",C1)))</formula>
    </cfRule>
    <cfRule type="containsText" dxfId="68" priority="23" operator="containsText" text="Station Impression">
      <formula>NOT(ISERROR(SEARCH("Station Impression",C1)))</formula>
    </cfRule>
    <cfRule type="containsText" dxfId="67" priority="24" operator="containsText" text="Wandress">
      <formula>NOT(ISERROR(SEARCH("Wandress",C1)))</formula>
    </cfRule>
    <cfRule type="containsText" dxfId="66" priority="25" operator="containsText" text="Dévidoir">
      <formula>NOT(ISERROR(SEARCH("Dévidoir",C1)))</formula>
    </cfRule>
  </conditionalFormatting>
  <conditionalFormatting sqref="A1:A93">
    <cfRule type="containsText" dxfId="65" priority="4" operator="containsText" text="Maintenance">
      <formula>NOT(ISERROR(SEARCH("Maintenance",A1)))</formula>
    </cfRule>
    <cfRule type="containsText" dxfId="64" priority="5" operator="containsText" text="Tech">
      <formula>NOT(ISERROR(SEARCH("Tech",A1)))</formula>
    </cfRule>
    <cfRule type="containsText" dxfId="63" priority="6" operator="containsText" text="Entreprise">
      <formula>NOT(ISERROR(SEARCH("Entreprise",A1)))</formula>
    </cfRule>
  </conditionalFormatting>
  <conditionalFormatting sqref="F2:F69">
    <cfRule type="duplicateValues" dxfId="62" priority="3"/>
  </conditionalFormatting>
  <conditionalFormatting sqref="F93">
    <cfRule type="duplicateValues" dxfId="61" priority="2"/>
  </conditionalFormatting>
  <conditionalFormatting sqref="F70:F93">
    <cfRule type="duplicateValues" dxfId="60" priority="1"/>
  </conditionalFormatting>
  <dataValidations count="3">
    <dataValidation type="list" allowBlank="1" showInputMessage="1" showErrorMessage="1" sqref="C2:C93" xr:uid="{C7787FD2-9EA7-4215-996A-8D1FDC44B00F}">
      <formula1>ZoneAM</formula1>
    </dataValidation>
    <dataValidation type="list" allowBlank="1" showInputMessage="1" showErrorMessage="1" sqref="A2:A1048576" xr:uid="{06D1361C-76D1-412B-A0BB-85E67183E49C}">
      <formula1>Personne</formula1>
    </dataValidation>
    <dataValidation type="list" allowBlank="1" showInputMessage="1" showErrorMessage="1" sqref="J2:BI93" xr:uid="{06F21BB1-B93C-447D-8BAF-3DC0A02694ED}">
      <formula1>team</formula1>
    </dataValidation>
  </dataValidations>
  <hyperlinks>
    <hyperlink ref="F29" r:id="rId1" xr:uid="{40F5DA81-8F1C-4C2A-8A4B-59E79FF17F68}"/>
    <hyperlink ref="F30" r:id="rId2" xr:uid="{C613114A-F80F-45C7-87C7-9A0B8CE4D77E}"/>
    <hyperlink ref="F31" r:id="rId3" xr:uid="{CDF82F7D-09F6-4235-8F32-49CFBC308894}"/>
    <hyperlink ref="F32" r:id="rId4" xr:uid="{9168C0BD-D94A-4A78-B7E6-EB3D050DCC36}"/>
    <hyperlink ref="F33" r:id="rId5" display="2M6" xr:uid="{F0BD893B-15CC-4518-B3A5-82885E5ACCEF}"/>
    <hyperlink ref="F35" r:id="rId6" display="2M6" xr:uid="{9E46E695-3737-4744-929A-686CF6CF5B68}"/>
    <hyperlink ref="F37" r:id="rId7" display="2M6" xr:uid="{BE0AF957-EB35-47DE-8D11-3F4BCAC97661}"/>
    <hyperlink ref="F2" r:id="rId8" xr:uid="{161C27EE-4976-4002-AF10-C66927874ADC}"/>
    <hyperlink ref="F3" r:id="rId9" xr:uid="{1AE902B4-C75B-4985-8FF7-77ABCA6D0B0A}"/>
    <hyperlink ref="F4" r:id="rId10" xr:uid="{6CD34E82-6B03-40E1-AFCD-EF29A79497D3}"/>
    <hyperlink ref="F5" r:id="rId11" xr:uid="{0148CC38-BB9F-4417-8E9F-DA130B2758F0}"/>
    <hyperlink ref="F6" r:id="rId12" display="1J10" xr:uid="{14855114-B4B0-480A-A2C3-B8706F36A904}"/>
    <hyperlink ref="F7" r:id="rId13" xr:uid="{45562970-5117-4C59-A343-875CA5DEA3B7}"/>
    <hyperlink ref="F8" r:id="rId14" xr:uid="{519DB9F4-53F9-4BAC-9C12-DBA44ADBEBB8}"/>
    <hyperlink ref="F9" r:id="rId15" xr:uid="{4D75F4C8-4822-46F4-9E49-F63BC9A0635D}"/>
    <hyperlink ref="F10" r:id="rId16" xr:uid="{7DC321BF-20C0-448D-AC1B-4E0F6457A522}"/>
    <hyperlink ref="F11" r:id="rId17" xr:uid="{EAFB5B93-5038-4624-AA7C-01BEA080E053}"/>
    <hyperlink ref="F12" r:id="rId18" xr:uid="{452A4EF7-929B-465C-ADD6-D0A620AF9488}"/>
    <hyperlink ref="F13" r:id="rId19" xr:uid="{4582F77E-EE54-4AFF-83A6-43C280275DF0}"/>
    <hyperlink ref="F14" r:id="rId20" xr:uid="{8798D1F0-CD20-45D8-9BD1-7EA1CE99769A}"/>
    <hyperlink ref="F15" r:id="rId21" xr:uid="{9FC83551-78DF-4536-8520-A82F5DE3C44B}"/>
    <hyperlink ref="F16" r:id="rId22" xr:uid="{B4492D36-0972-4A79-8B37-08631ED96ACA}"/>
    <hyperlink ref="F17" r:id="rId23" xr:uid="{147C17C5-7B48-4A55-9ED8-7F3DC1F168B3}"/>
    <hyperlink ref="F18" r:id="rId24" xr:uid="{EACA84A5-02B7-481D-90A2-73C73C28BE19}"/>
    <hyperlink ref="F19" r:id="rId25" xr:uid="{CB078F95-AACA-4909-A03E-AEAFB75BAC0F}"/>
    <hyperlink ref="F20" r:id="rId26" xr:uid="{8F078DD8-ED85-4348-8BB7-91DB87A68724}"/>
    <hyperlink ref="F21" r:id="rId27" xr:uid="{4D1CB266-512F-4703-918B-9569407FAA96}"/>
    <hyperlink ref="F22" r:id="rId28" xr:uid="{90224E2B-65E5-411A-B688-2602D5FC5B78}"/>
    <hyperlink ref="F23" r:id="rId29" xr:uid="{93FF059E-BFC8-4BFE-9726-7BDE1813BE4E}"/>
    <hyperlink ref="F24" r:id="rId30" xr:uid="{CB59871B-95B7-4458-ABBE-711218DAC325}"/>
    <hyperlink ref="F25" r:id="rId31" xr:uid="{B805CF38-32A4-4D5A-A8AA-DFC56CC2A791}"/>
    <hyperlink ref="F26" r:id="rId32" xr:uid="{001B117C-4B4B-4658-9AD8-CBE854F52F10}"/>
    <hyperlink ref="F27" r:id="rId33" xr:uid="{1EDF56C7-D55F-4573-BAFD-BB1118E3D39A}"/>
    <hyperlink ref="F39" r:id="rId34" display="2M6" xr:uid="{C299DB73-2FAB-4CEA-BD12-28771DBA463B}"/>
    <hyperlink ref="F42" r:id="rId35" xr:uid="{BA5B74F8-C42E-4F21-9481-A7DFE95E79F8}"/>
    <hyperlink ref="F41" r:id="rId36" xr:uid="{E88614AD-B8A8-4763-B765-D25CB71E4114}"/>
    <hyperlink ref="F43" r:id="rId37" xr:uid="{7A31FFDC-5728-4276-B9CB-EE61EC9F170F}"/>
    <hyperlink ref="F44" r:id="rId38" xr:uid="{FDA51C34-65C9-4937-8F5A-681419963DF5}"/>
    <hyperlink ref="F45" r:id="rId39" xr:uid="{51C29694-DE79-4963-9DAC-FE494820517F}"/>
    <hyperlink ref="F46" r:id="rId40" display="2M2" xr:uid="{53C6D679-E641-4D8F-8890-B0E9BF1114BE}"/>
    <hyperlink ref="F47" r:id="rId41" display="2M5" xr:uid="{4F78DAA0-3A55-4255-ACE0-B4438710A609}"/>
    <hyperlink ref="F48" r:id="rId42" xr:uid="{4586BD58-63AD-4295-8F1D-D9B91CB2B1B1}"/>
    <hyperlink ref="F49" r:id="rId43" display="2H19" xr:uid="{323385CA-4CFD-408E-BB26-3C3AF5925533}"/>
    <hyperlink ref="F50" r:id="rId44" display="2H20" xr:uid="{DCA336F4-816C-42E5-BAD0-F72523679B90}"/>
    <hyperlink ref="F63" r:id="rId45" xr:uid="{94D7FAD8-2C81-462D-920E-A8A436C77421}"/>
    <hyperlink ref="F64" r:id="rId46" xr:uid="{6F14FF83-A1D9-463F-9917-847AA073068D}"/>
    <hyperlink ref="F65" r:id="rId47" xr:uid="{CF27D15F-7599-4809-B3D5-9334AE8F75B4}"/>
    <hyperlink ref="F67" r:id="rId48" xr:uid="{94D6BEC5-1828-4044-80A5-BFB6D94C9010}"/>
    <hyperlink ref="F51" r:id="rId49" xr:uid="{96771DB1-812F-43A4-9714-FB0710B3A915}"/>
    <hyperlink ref="F52" r:id="rId50" xr:uid="{68767C1A-8F15-4EC3-8C23-BE981A474A2F}"/>
    <hyperlink ref="F53" r:id="rId51" xr:uid="{26AE52D8-085A-42B0-8956-31A3FD9E6B81}"/>
    <hyperlink ref="F54" r:id="rId52" xr:uid="{06F8E6DD-90E9-4281-9CCC-F1B25F496CA3}"/>
    <hyperlink ref="F55" r:id="rId53" display="2M12" xr:uid="{A74F519F-4BE6-4C6D-B291-2B1BA634A433}"/>
    <hyperlink ref="F56" r:id="rId54" display="2H19" xr:uid="{DBED0A61-929A-4E7D-B936-883BA17380C2}"/>
    <hyperlink ref="F57" r:id="rId55" xr:uid="{67DCA6F2-B467-4F74-AD6E-62F4089E1D0F}"/>
    <hyperlink ref="F61" r:id="rId56" display="2T5" xr:uid="{C9B222A9-4531-46A5-90E9-2BCA7866E791}"/>
    <hyperlink ref="F60" r:id="rId57" display="2H20" xr:uid="{8C18E371-4C8E-41DB-9582-F0C82F15F2AD}"/>
    <hyperlink ref="F59" r:id="rId58" display="2T5" xr:uid="{7B9C7419-FB03-4AC3-96EA-CB3884EFBD4D}"/>
    <hyperlink ref="F62" r:id="rId59" xr:uid="{67672F23-D220-42F6-B0B3-B3AF0427D82C}"/>
    <hyperlink ref="F58" r:id="rId60" xr:uid="{9FA4B3CF-FADF-4386-AAD4-D45B18D864CA}"/>
    <hyperlink ref="F40" r:id="rId61" xr:uid="{230C50E9-CD01-4C5A-8E7A-75F460AFD733}"/>
    <hyperlink ref="F69" r:id="rId62" display="3H" xr:uid="{155616F0-5564-4820-BF58-4C8F49B45D8C}"/>
    <hyperlink ref="F72" r:id="rId63" xr:uid="{DD6270B0-8D94-47AF-9980-C9DEFDFC1163}"/>
    <hyperlink ref="F71" r:id="rId64" xr:uid="{36533DC8-AFFA-49F6-8BF1-BA480B1B188C}"/>
    <hyperlink ref="F70" r:id="rId65" xr:uid="{A6B4B1E7-E35D-4489-A098-848E465BA65A}"/>
    <hyperlink ref="F73" r:id="rId66" xr:uid="{DA02CD9D-CDC1-484E-8530-DCC3D43FEE23}"/>
    <hyperlink ref="F74" r:id="rId67" xr:uid="{08D4466C-6568-4215-A2C2-35712814928A}"/>
  </hyperlinks>
  <pageMargins left="0.7" right="0.7" top="0.75" bottom="0.75" header="0.3" footer="0.3"/>
  <pageSetup paperSize="9" orientation="portrait" r:id="rId68"/>
  <headerFooter>
    <oddFooter>&amp;R&amp;1#&amp;"Calibri"&amp;8&amp;K737373General</oddFooter>
  </headerFooter>
  <tableParts count="1">
    <tablePart r:id="rId6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81A2482-9344-4342-9041-D248186478A4}">
          <x14:formula1>
            <xm:f>Config!$J$2:$J$9</xm:f>
          </x14:formula1>
          <xm:sqref>D2:D93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AA440-5817-4C55-B392-0A83B4C65AC4}">
  <sheetPr codeName="Feuil2"/>
  <dimension ref="A1:AF300"/>
  <sheetViews>
    <sheetView workbookViewId="0">
      <selection activeCell="B15" sqref="B15"/>
    </sheetView>
  </sheetViews>
  <sheetFormatPr baseColWidth="10" defaultColWidth="11.42578125" defaultRowHeight="15" x14ac:dyDescent="0.25"/>
  <cols>
    <col min="2" max="2" width="12.7109375" customWidth="1"/>
    <col min="8" max="8" width="16.7109375" customWidth="1"/>
    <col min="10" max="10" width="23" customWidth="1"/>
    <col min="11" max="11" width="13.7109375" bestFit="1" customWidth="1"/>
  </cols>
  <sheetData>
    <row r="1" spans="1:32" x14ac:dyDescent="0.25">
      <c r="A1" s="3" t="s">
        <v>385</v>
      </c>
      <c r="B1" s="3" t="s">
        <v>386</v>
      </c>
      <c r="C1" s="3" t="s">
        <v>387</v>
      </c>
      <c r="D1" s="42" t="s">
        <v>74</v>
      </c>
      <c r="F1" s="16" t="s">
        <v>280</v>
      </c>
      <c r="H1" s="4" t="s">
        <v>388</v>
      </c>
      <c r="J1" s="4" t="s">
        <v>389</v>
      </c>
      <c r="L1" s="110" t="s">
        <v>390</v>
      </c>
      <c r="M1" s="110"/>
      <c r="N1" s="3" t="s">
        <v>279</v>
      </c>
      <c r="P1" t="s">
        <v>391</v>
      </c>
      <c r="AA1" t="str" cm="1">
        <f t="array" ref="AA1:AA300">VTF!F1:F300</f>
        <v>Standards</v>
      </c>
      <c r="AB1" t="str" cm="1">
        <f t="array" ref="AB1:AF300">VTF!A1:E300</f>
        <v>Quand</v>
      </c>
      <c r="AC1" t="str">
        <v>Criticité</v>
      </c>
      <c r="AD1" t="str">
        <v>Zone AM</v>
      </c>
      <c r="AE1" t="str">
        <v>Type d'activité</v>
      </c>
      <c r="AF1" t="str">
        <v>Activités</v>
      </c>
    </row>
    <row r="2" spans="1:32" x14ac:dyDescent="0.25">
      <c r="A2" s="2">
        <f ca="1">TODAY()</f>
        <v>44715</v>
      </c>
      <c r="B2">
        <f ca="1">IF(WEEKDAY(A2)&gt;1, WEEKDAY(A2)-1, 7)</f>
        <v>5</v>
      </c>
      <c r="C2">
        <f ca="1">_xlfn.ISOWEEKNUM(A2)</f>
        <v>22</v>
      </c>
      <c r="D2">
        <f ca="1">30+C2</f>
        <v>52</v>
      </c>
      <c r="F2" t="s">
        <v>333</v>
      </c>
      <c r="H2" t="s">
        <v>89</v>
      </c>
      <c r="J2" t="s">
        <v>71</v>
      </c>
      <c r="L2" t="s">
        <v>392</v>
      </c>
      <c r="M2">
        <v>0</v>
      </c>
      <c r="P2" s="11" t="e">
        <f>(M2/$M$6)*100</f>
        <v>#DIV/0!</v>
      </c>
      <c r="AA2" t="str">
        <v>3H4</v>
      </c>
      <c r="AB2" t="str">
        <v>Tâche Arrêt AM</v>
      </c>
      <c r="AC2">
        <v>3</v>
      </c>
      <c r="AD2" t="str">
        <v>Brik</v>
      </c>
      <c r="AE2" t="str">
        <v>Nettoyage</v>
      </c>
      <c r="AF2" t="str">
        <v>P&amp;B brik cylindre détour</v>
      </c>
    </row>
    <row r="3" spans="1:32" x14ac:dyDescent="0.25">
      <c r="F3" t="s">
        <v>118</v>
      </c>
      <c r="H3" t="s">
        <v>193</v>
      </c>
      <c r="J3" t="s">
        <v>80</v>
      </c>
      <c r="L3" t="s">
        <v>393</v>
      </c>
      <c r="M3">
        <v>0</v>
      </c>
      <c r="N3">
        <v>0</v>
      </c>
      <c r="O3" t="s">
        <v>7</v>
      </c>
      <c r="P3" s="11" t="e">
        <f>(M3/$M$6)*100</f>
        <v>#DIV/0!</v>
      </c>
      <c r="AA3" t="str">
        <v>3H11</v>
      </c>
      <c r="AB3" t="str">
        <v>Routine AM</v>
      </c>
      <c r="AC3">
        <v>1</v>
      </c>
      <c r="AD3" t="str">
        <v>Brik</v>
      </c>
      <c r="AE3" t="str">
        <v>Nettoyage</v>
      </c>
      <c r="AF3" t="str">
        <v>Intérieur local</v>
      </c>
    </row>
    <row r="4" spans="1:32" x14ac:dyDescent="0.25">
      <c r="A4" s="110" t="s">
        <v>394</v>
      </c>
      <c r="B4" s="110"/>
      <c r="F4" t="s">
        <v>395</v>
      </c>
      <c r="H4" t="s">
        <v>217</v>
      </c>
      <c r="J4" t="s">
        <v>103</v>
      </c>
      <c r="L4" t="s">
        <v>396</v>
      </c>
      <c r="M4">
        <v>0</v>
      </c>
      <c r="N4">
        <v>0</v>
      </c>
      <c r="O4" t="s">
        <v>7</v>
      </c>
      <c r="P4" s="11" t="e">
        <f>(M4/$M$6)*100</f>
        <v>#DIV/0!</v>
      </c>
      <c r="AA4" t="str">
        <v>3M13</v>
      </c>
      <c r="AB4" t="str">
        <v>Tâche Arrêt AM</v>
      </c>
      <c r="AC4">
        <v>1</v>
      </c>
      <c r="AD4" t="str">
        <v>Brik</v>
      </c>
      <c r="AE4" t="str">
        <v>Nettoyage</v>
      </c>
      <c r="AF4" t="str">
        <v>Centrale hydraulique brik</v>
      </c>
    </row>
    <row r="5" spans="1:32" x14ac:dyDescent="0.25">
      <c r="A5">
        <f>COUNTA(VTF!1:1)</f>
        <v>60</v>
      </c>
      <c r="B5" t="s">
        <v>397</v>
      </c>
      <c r="F5" t="s">
        <v>340</v>
      </c>
      <c r="H5" t="s">
        <v>153</v>
      </c>
      <c r="J5" t="s">
        <v>118</v>
      </c>
      <c r="L5" t="s">
        <v>398</v>
      </c>
      <c r="M5">
        <v>0</v>
      </c>
      <c r="P5" s="11" t="e">
        <f>(M5/$M$6)*100</f>
        <v>#DIV/0!</v>
      </c>
      <c r="AA5" t="str">
        <v>3M22</v>
      </c>
      <c r="AB5" t="str">
        <v>Tâche Arrêt AM</v>
      </c>
      <c r="AC5">
        <v>5</v>
      </c>
      <c r="AD5" t="str">
        <v>Brik</v>
      </c>
      <c r="AE5" t="str">
        <v>Inspection</v>
      </c>
      <c r="AF5" t="str">
        <v>P&amp;B2 niveau huile</v>
      </c>
    </row>
    <row r="6" spans="1:32" x14ac:dyDescent="0.25">
      <c r="A6">
        <f>COUNTA('N-1'!1:1)</f>
        <v>62</v>
      </c>
      <c r="B6" t="s">
        <v>399</v>
      </c>
      <c r="H6" t="s">
        <v>70</v>
      </c>
      <c r="J6" t="s">
        <v>92</v>
      </c>
      <c r="L6" t="s">
        <v>400</v>
      </c>
      <c r="M6">
        <f>SUM(M2:M5)</f>
        <v>0</v>
      </c>
      <c r="AA6" t="str">
        <v>3M24</v>
      </c>
      <c r="AB6" t="str">
        <v>Tâche Arrêt AM</v>
      </c>
      <c r="AC6">
        <v>1</v>
      </c>
      <c r="AD6" t="str">
        <v>Brik</v>
      </c>
      <c r="AE6" t="str">
        <v>Inspection</v>
      </c>
      <c r="AF6" t="str">
        <v>Gp hydraulique position brik</v>
      </c>
    </row>
    <row r="7" spans="1:32" x14ac:dyDescent="0.25">
      <c r="H7" t="s">
        <v>126</v>
      </c>
      <c r="J7" t="s">
        <v>401</v>
      </c>
      <c r="AA7" t="str">
        <v>3M27</v>
      </c>
      <c r="AB7" t="str">
        <v>Tâche Arrêt AM</v>
      </c>
      <c r="AC7">
        <v>3</v>
      </c>
      <c r="AD7" t="str">
        <v>Brik</v>
      </c>
      <c r="AE7" t="str">
        <v>Inspection</v>
      </c>
      <c r="AF7" t="str">
        <v>Pression air P&amp;B2</v>
      </c>
    </row>
    <row r="8" spans="1:32" x14ac:dyDescent="0.25">
      <c r="A8" s="110" t="s">
        <v>402</v>
      </c>
      <c r="B8" s="110"/>
      <c r="H8" t="s">
        <v>260</v>
      </c>
      <c r="J8" t="s">
        <v>160</v>
      </c>
      <c r="AA8" t="str">
        <v>3H1b</v>
      </c>
      <c r="AB8" t="str">
        <v>Tâche Arrêt AM</v>
      </c>
      <c r="AC8">
        <v>3</v>
      </c>
      <c r="AD8" t="str">
        <v>Brik</v>
      </c>
      <c r="AE8" t="str">
        <v>Inspection</v>
      </c>
      <c r="AF8" t="str">
        <v>Courroie Brik</v>
      </c>
    </row>
    <row r="9" spans="1:32" x14ac:dyDescent="0.25">
      <c r="H9" t="s">
        <v>403</v>
      </c>
      <c r="J9" t="s">
        <v>163</v>
      </c>
      <c r="AA9" t="str">
        <v>1H2</v>
      </c>
      <c r="AB9" t="str">
        <v>Tâche Arrêt AM</v>
      </c>
      <c r="AC9">
        <v>1</v>
      </c>
      <c r="AD9" t="str">
        <v>Dévidoir</v>
      </c>
      <c r="AE9" t="str">
        <v>Nettoyage</v>
      </c>
      <c r="AF9" t="str">
        <v>Buses ingromat</v>
      </c>
    </row>
    <row r="10" spans="1:32" x14ac:dyDescent="0.25">
      <c r="A10" t="s">
        <v>404</v>
      </c>
      <c r="B10">
        <v>33</v>
      </c>
      <c r="AA10" t="str">
        <v>1H8</v>
      </c>
      <c r="AB10" t="str">
        <v>Routine AM</v>
      </c>
      <c r="AC10">
        <v>5</v>
      </c>
      <c r="AD10" t="str">
        <v>Dévidoir</v>
      </c>
      <c r="AE10" t="str">
        <v>Nettoyage/Inspection</v>
      </c>
      <c r="AF10" t="str">
        <v>Cellules fin papier</v>
      </c>
    </row>
    <row r="11" spans="1:32" x14ac:dyDescent="0.25">
      <c r="A11" t="s">
        <v>405</v>
      </c>
      <c r="B11">
        <v>34</v>
      </c>
      <c r="AA11" t="str">
        <v>1H9</v>
      </c>
      <c r="AB11" t="str">
        <v>Tâche Arrêt AM</v>
      </c>
      <c r="AC11">
        <v>1</v>
      </c>
      <c r="AD11" t="str">
        <v>Dévidoir</v>
      </c>
      <c r="AE11" t="str">
        <v>Nettoyage</v>
      </c>
      <c r="AF11" t="str">
        <v>Table élévatrice et sol</v>
      </c>
    </row>
    <row r="12" spans="1:32" ht="15.75" x14ac:dyDescent="0.25">
      <c r="A12" t="s">
        <v>406</v>
      </c>
      <c r="B12">
        <v>33</v>
      </c>
      <c r="K12" s="49" t="s">
        <v>9</v>
      </c>
      <c r="AA12" t="str">
        <v>1H11</v>
      </c>
      <c r="AB12" t="str">
        <v>Tâche Arrêt AM</v>
      </c>
      <c r="AC12">
        <v>1</v>
      </c>
      <c r="AD12" t="str">
        <v>Dévidoir</v>
      </c>
      <c r="AE12" t="str">
        <v>Nettoyage</v>
      </c>
      <c r="AF12" t="str">
        <v>Feston</v>
      </c>
    </row>
    <row r="13" spans="1:32" x14ac:dyDescent="0.25">
      <c r="A13" t="s">
        <v>407</v>
      </c>
      <c r="B13">
        <f>SUM(B10:B12)</f>
        <v>100</v>
      </c>
      <c r="I13" t="s">
        <v>408</v>
      </c>
      <c r="K13" t="s">
        <v>69</v>
      </c>
      <c r="AA13" t="str">
        <v>1H10</v>
      </c>
      <c r="AB13" t="str">
        <v>Routine AM</v>
      </c>
      <c r="AC13">
        <v>5</v>
      </c>
      <c r="AD13" t="str">
        <v>Dévidoir</v>
      </c>
      <c r="AE13" t="str">
        <v>Nettoyage</v>
      </c>
      <c r="AF13" t="str">
        <v>Reflecteurs</v>
      </c>
    </row>
    <row r="14" spans="1:32" x14ac:dyDescent="0.25">
      <c r="D14" t="s">
        <v>409</v>
      </c>
      <c r="E14" t="s">
        <v>410</v>
      </c>
      <c r="F14" t="s">
        <v>411</v>
      </c>
      <c r="G14" t="s">
        <v>412</v>
      </c>
      <c r="I14" t="s">
        <v>337</v>
      </c>
      <c r="K14" t="s">
        <v>77</v>
      </c>
      <c r="AA14" t="str">
        <v>1M6</v>
      </c>
      <c r="AB14" t="str">
        <v>Tâche Arrêt AM</v>
      </c>
      <c r="AC14">
        <v>1</v>
      </c>
      <c r="AD14" t="str">
        <v>Dévidoir</v>
      </c>
      <c r="AE14" t="str">
        <v>Nettoyage</v>
      </c>
      <c r="AF14" t="str">
        <v>Bati et pupitres</v>
      </c>
    </row>
    <row r="15" spans="1:32" x14ac:dyDescent="0.25">
      <c r="A15" t="s">
        <v>413</v>
      </c>
      <c r="B15" s="11" cm="1">
        <f t="array" aca="1" ref="B15" ca="1">ROUND(INDIRECT(ADDRESS( D2, 5)),1)</f>
        <v>0</v>
      </c>
      <c r="D15" s="11">
        <f ca="1">B15</f>
        <v>0</v>
      </c>
      <c r="E15">
        <v>100</v>
      </c>
      <c r="F15">
        <v>0</v>
      </c>
      <c r="G15">
        <v>80</v>
      </c>
      <c r="I15" t="s">
        <v>335</v>
      </c>
      <c r="AA15" t="str">
        <v>1S28</v>
      </c>
      <c r="AB15" t="str">
        <v>Tâche Arrêt AM</v>
      </c>
      <c r="AC15">
        <v>5</v>
      </c>
      <c r="AD15" t="str">
        <v>Dévidoir</v>
      </c>
      <c r="AE15" t="str">
        <v>Lubrification</v>
      </c>
      <c r="AF15" t="str">
        <v>Roulements bras coté1</v>
      </c>
    </row>
    <row r="16" spans="1:32" x14ac:dyDescent="0.25">
      <c r="A16" t="s">
        <v>414</v>
      </c>
      <c r="B16">
        <v>1</v>
      </c>
      <c r="I16" t="s">
        <v>338</v>
      </c>
      <c r="AA16" t="str">
        <v>1S29</v>
      </c>
      <c r="AB16" t="str">
        <v>Tâche Arrêt AM</v>
      </c>
      <c r="AC16">
        <v>5</v>
      </c>
      <c r="AD16" t="str">
        <v>Dévidoir</v>
      </c>
      <c r="AE16" t="str">
        <v>Lubrification</v>
      </c>
      <c r="AF16" t="str">
        <v>Paliers récupérateur mandrin</v>
      </c>
    </row>
    <row r="17" spans="1:32" x14ac:dyDescent="0.25">
      <c r="A17" t="s">
        <v>407</v>
      </c>
      <c r="B17" s="11">
        <f ca="1">SUM(B10:B13)-(B15+B16)</f>
        <v>199</v>
      </c>
      <c r="AA17" t="str">
        <v>1S30</v>
      </c>
      <c r="AB17" t="str">
        <v>Tâche Arrêt AM</v>
      </c>
      <c r="AC17">
        <v>5</v>
      </c>
      <c r="AD17" t="str">
        <v>Dévidoir</v>
      </c>
      <c r="AE17" t="str">
        <v>Lubrification</v>
      </c>
      <c r="AF17" t="str">
        <v>Feston graisseur</v>
      </c>
    </row>
    <row r="18" spans="1:32" x14ac:dyDescent="0.25">
      <c r="AA18" t="str">
        <v>1S31</v>
      </c>
      <c r="AB18" t="str">
        <v>Tâche Arrêt AM</v>
      </c>
      <c r="AC18">
        <v>5</v>
      </c>
      <c r="AD18" t="str">
        <v>Dévidoir</v>
      </c>
      <c r="AE18" t="str">
        <v>Lubrification</v>
      </c>
      <c r="AF18" t="str">
        <v>Roulements bras coté2</v>
      </c>
    </row>
    <row r="19" spans="1:32" x14ac:dyDescent="0.25">
      <c r="A19" t="s">
        <v>415</v>
      </c>
      <c r="AA19" t="str">
        <v>1T25</v>
      </c>
      <c r="AB19" t="str">
        <v>Tâche Arrêt AM</v>
      </c>
      <c r="AC19">
        <v>5</v>
      </c>
      <c r="AD19" t="str">
        <v>Dévidoir</v>
      </c>
      <c r="AE19" t="str">
        <v>Lubrification</v>
      </c>
      <c r="AF19" t="str">
        <v>Bras1</v>
      </c>
    </row>
    <row r="20" spans="1:32" x14ac:dyDescent="0.25">
      <c r="A20" t="s">
        <v>413</v>
      </c>
      <c r="B20" s="11" t="str">
        <f ca="1">B15&amp;"%"</f>
        <v>0%</v>
      </c>
      <c r="AA20" t="str">
        <v>1T26</v>
      </c>
      <c r="AB20" t="str">
        <v>Tâche Arrêt AM</v>
      </c>
      <c r="AC20">
        <v>5</v>
      </c>
      <c r="AD20" t="str">
        <v>Dévidoir</v>
      </c>
      <c r="AE20" t="str">
        <v>Lubrification</v>
      </c>
      <c r="AF20" t="str">
        <v>Bras2</v>
      </c>
    </row>
    <row r="21" spans="1:32" x14ac:dyDescent="0.25">
      <c r="A21" t="s">
        <v>415</v>
      </c>
      <c r="AA21" t="str">
        <v>1T27</v>
      </c>
      <c r="AB21" t="str">
        <v>Tâche Arrêt AM</v>
      </c>
      <c r="AC21">
        <v>5</v>
      </c>
      <c r="AD21" t="str">
        <v>Dévidoir</v>
      </c>
      <c r="AE21" t="str">
        <v>Lubrification</v>
      </c>
      <c r="AF21" t="str">
        <v>Glissières Feston</v>
      </c>
    </row>
    <row r="22" spans="1:32" x14ac:dyDescent="0.25">
      <c r="AA22" t="str">
        <v>1M34</v>
      </c>
      <c r="AB22" t="str">
        <v>Tâche Arrêt AM</v>
      </c>
      <c r="AC22">
        <v>5</v>
      </c>
      <c r="AD22" t="str">
        <v>Dévidoir</v>
      </c>
      <c r="AE22" t="str">
        <v>Maintenance</v>
      </c>
      <c r="AF22" t="str">
        <v>Filtre air table raccord</v>
      </c>
    </row>
    <row r="23" spans="1:32" x14ac:dyDescent="0.25">
      <c r="A23" s="110" t="s">
        <v>416</v>
      </c>
      <c r="B23" s="111"/>
      <c r="AA23" t="str">
        <v>2H22</v>
      </c>
      <c r="AB23" t="str">
        <v>Routine AM</v>
      </c>
      <c r="AC23">
        <v>2</v>
      </c>
      <c r="AD23" t="str">
        <v>Dévidoir</v>
      </c>
      <c r="AE23" t="str">
        <v>Nettoyage/Inspection</v>
      </c>
      <c r="AF23" t="str">
        <v>Capteur alignement papier</v>
      </c>
    </row>
    <row r="24" spans="1:32" x14ac:dyDescent="0.25">
      <c r="A24">
        <v>1</v>
      </c>
      <c r="AA24" t="str">
        <v>2H35</v>
      </c>
      <c r="AB24" t="str">
        <v>Tâche Arrêt AM</v>
      </c>
      <c r="AC24">
        <v>2</v>
      </c>
      <c r="AD24" t="str">
        <v>Dévidoir</v>
      </c>
      <c r="AE24" t="str">
        <v>Nettoyage</v>
      </c>
      <c r="AF24" t="str">
        <v>Flammage</v>
      </c>
    </row>
    <row r="25" spans="1:32" x14ac:dyDescent="0.25">
      <c r="A25">
        <v>2</v>
      </c>
      <c r="AA25" t="str">
        <v>3A15</v>
      </c>
      <c r="AB25" t="str">
        <v>Tâche Arrêt AM</v>
      </c>
      <c r="AC25">
        <v>1</v>
      </c>
      <c r="AD25" t="str">
        <v>Enrouleur</v>
      </c>
      <c r="AE25" t="str">
        <v>Nettoyage</v>
      </c>
      <c r="AF25" t="str">
        <v>Intérieur table mandrin</v>
      </c>
    </row>
    <row r="26" spans="1:32" x14ac:dyDescent="0.25">
      <c r="A26">
        <v>3</v>
      </c>
      <c r="AA26" t="str">
        <v>3H1</v>
      </c>
      <c r="AB26" t="str">
        <v>Tâche Arrêt AM</v>
      </c>
      <c r="AC26">
        <v>1</v>
      </c>
      <c r="AD26" t="str">
        <v>Enrouleur</v>
      </c>
      <c r="AE26" t="str">
        <v>Nettoyage</v>
      </c>
      <c r="AF26" t="str">
        <v>Capotage gp hydraulique distributeur</v>
      </c>
    </row>
    <row r="27" spans="1:32" x14ac:dyDescent="0.25">
      <c r="A27">
        <v>4</v>
      </c>
      <c r="AA27" t="str">
        <v>3H2</v>
      </c>
      <c r="AB27" t="str">
        <v>Tâche Arrêt AM</v>
      </c>
      <c r="AC27">
        <v>5</v>
      </c>
      <c r="AD27" t="str">
        <v>Enrouleur</v>
      </c>
      <c r="AE27" t="str">
        <v>Nettoyage</v>
      </c>
      <c r="AF27" t="str">
        <v>Plancher cylindre freineur</v>
      </c>
    </row>
    <row r="28" spans="1:32" x14ac:dyDescent="0.25">
      <c r="A28">
        <v>5</v>
      </c>
      <c r="AA28" t="str">
        <v>3H3</v>
      </c>
      <c r="AB28" t="str">
        <v>Routine AM</v>
      </c>
      <c r="AC28">
        <v>1</v>
      </c>
      <c r="AD28" t="str">
        <v>Enrouleur</v>
      </c>
      <c r="AE28" t="str">
        <v>Nettoyage</v>
      </c>
      <c r="AF28" t="str">
        <v>Table mandrin</v>
      </c>
    </row>
    <row r="29" spans="1:32" x14ac:dyDescent="0.25">
      <c r="AA29" t="str">
        <v>3H8</v>
      </c>
      <c r="AB29" t="str">
        <v>Tâche Arrêt AM</v>
      </c>
      <c r="AC29">
        <v>1</v>
      </c>
      <c r="AD29" t="str">
        <v>Enrouleur</v>
      </c>
      <c r="AE29" t="str">
        <v>Nettoyage</v>
      </c>
      <c r="AF29" t="str">
        <v>Armoire électrique/Bonbonnes gaz</v>
      </c>
    </row>
    <row r="30" spans="1:32" x14ac:dyDescent="0.25">
      <c r="A30" s="16" t="s">
        <v>417</v>
      </c>
      <c r="B30" s="16" t="s">
        <v>418</v>
      </c>
      <c r="C30" s="16" t="s">
        <v>419</v>
      </c>
      <c r="D30" s="16" t="s">
        <v>391</v>
      </c>
      <c r="E30" s="16" t="s">
        <v>420</v>
      </c>
      <c r="AA30" t="str">
        <v>3H14</v>
      </c>
      <c r="AB30" t="str">
        <v>Tâche Arrêt AM</v>
      </c>
      <c r="AC30">
        <v>5</v>
      </c>
      <c r="AD30" t="str">
        <v>Enrouleur</v>
      </c>
      <c r="AE30" t="str">
        <v>Nettoyage</v>
      </c>
      <c r="AF30" t="str">
        <v>Cylindre pop enrouleur</v>
      </c>
    </row>
    <row r="31" spans="1:32" x14ac:dyDescent="0.25">
      <c r="A31">
        <v>1</v>
      </c>
      <c r="B31">
        <v>59</v>
      </c>
      <c r="C31">
        <v>0</v>
      </c>
      <c r="D31" s="20">
        <f>IF(B31&lt;&gt;0,C31/B31,0)</f>
        <v>0</v>
      </c>
      <c r="E31" s="11">
        <f>D31*100</f>
        <v>0</v>
      </c>
      <c r="AA31" t="str">
        <v>3M7</v>
      </c>
      <c r="AB31" t="str">
        <v>Routine AM</v>
      </c>
      <c r="AC31">
        <v>5</v>
      </c>
      <c r="AD31" t="str">
        <v>Enrouleur</v>
      </c>
      <c r="AE31" t="str">
        <v>Nettoyage/Inspection</v>
      </c>
      <c r="AF31" t="str">
        <v>Vitre caméra FUTEC</v>
      </c>
    </row>
    <row r="32" spans="1:32" x14ac:dyDescent="0.25">
      <c r="A32">
        <v>2</v>
      </c>
      <c r="B32">
        <v>74</v>
      </c>
      <c r="C32">
        <v>43</v>
      </c>
      <c r="D32" s="20">
        <f t="shared" ref="D32:D82" si="0">IF(B32&lt;&gt;0,C32/B32,0)</f>
        <v>0.58108108108108103</v>
      </c>
      <c r="E32" s="11">
        <f t="shared" ref="E32:E82" si="1">D32*100</f>
        <v>58.108108108108105</v>
      </c>
      <c r="AA32" t="str">
        <v>3M12</v>
      </c>
      <c r="AB32" t="str">
        <v>Tâche Arrêt AM</v>
      </c>
      <c r="AC32">
        <v>1</v>
      </c>
      <c r="AD32" t="str">
        <v>Enrouleur</v>
      </c>
      <c r="AE32" t="str">
        <v>Nettoyage</v>
      </c>
      <c r="AF32" t="str">
        <v>P&amp;B3 et sol</v>
      </c>
    </row>
    <row r="33" spans="1:32" x14ac:dyDescent="0.25">
      <c r="A33">
        <v>3</v>
      </c>
      <c r="B33">
        <v>52</v>
      </c>
      <c r="C33">
        <v>8</v>
      </c>
      <c r="D33" s="20">
        <f t="shared" si="0"/>
        <v>0.15384615384615385</v>
      </c>
      <c r="E33" s="11">
        <f t="shared" si="1"/>
        <v>15.384615384615385</v>
      </c>
      <c r="AA33" t="str">
        <v>3M39</v>
      </c>
      <c r="AB33" t="str">
        <v>Tâche Arrêt AM</v>
      </c>
      <c r="AC33">
        <v>5</v>
      </c>
      <c r="AD33" t="str">
        <v>Enrouleur</v>
      </c>
      <c r="AE33" t="str">
        <v>Lubrification</v>
      </c>
      <c r="AF33" t="str">
        <v>Glissières axes mandrin</v>
      </c>
    </row>
    <row r="34" spans="1:32" x14ac:dyDescent="0.25">
      <c r="A34">
        <v>4</v>
      </c>
      <c r="B34">
        <v>55</v>
      </c>
      <c r="C34">
        <v>0</v>
      </c>
      <c r="D34" s="20">
        <f t="shared" si="0"/>
        <v>0</v>
      </c>
      <c r="E34" s="11">
        <f t="shared" si="1"/>
        <v>0</v>
      </c>
      <c r="AA34" t="str">
        <v>3M40</v>
      </c>
      <c r="AB34" t="str">
        <v>Tâche Arrêt AM</v>
      </c>
      <c r="AC34">
        <v>5</v>
      </c>
      <c r="AD34" t="str">
        <v>Enrouleur</v>
      </c>
      <c r="AE34" t="str">
        <v>Lubrification</v>
      </c>
      <c r="AF34" t="str">
        <v xml:space="preserve">Glissières trolley </v>
      </c>
    </row>
    <row r="35" spans="1:32" x14ac:dyDescent="0.25">
      <c r="A35">
        <v>5</v>
      </c>
      <c r="B35">
        <v>64</v>
      </c>
      <c r="C35">
        <v>0</v>
      </c>
      <c r="D35" s="20">
        <f t="shared" si="0"/>
        <v>0</v>
      </c>
      <c r="E35" s="11">
        <f t="shared" si="1"/>
        <v>0</v>
      </c>
      <c r="AA35" t="str">
        <v>3S42</v>
      </c>
      <c r="AB35" t="str">
        <v>Tâche Arrêt AM</v>
      </c>
      <c r="AC35">
        <v>5</v>
      </c>
      <c r="AD35" t="str">
        <v>Enrouleur</v>
      </c>
      <c r="AE35" t="str">
        <v>Lubrification</v>
      </c>
      <c r="AF35" t="str">
        <v>Glissières table mandrin</v>
      </c>
    </row>
    <row r="36" spans="1:32" x14ac:dyDescent="0.25">
      <c r="A36">
        <v>6</v>
      </c>
      <c r="B36">
        <v>63</v>
      </c>
      <c r="C36">
        <v>19</v>
      </c>
      <c r="D36" s="20">
        <f t="shared" si="0"/>
        <v>0.30158730158730157</v>
      </c>
      <c r="E36" s="11">
        <f t="shared" si="1"/>
        <v>30.158730158730158</v>
      </c>
      <c r="AA36" t="str">
        <v>3T41</v>
      </c>
      <c r="AB36" t="str">
        <v>Tâche Arrêt AM</v>
      </c>
      <c r="AC36">
        <v>5</v>
      </c>
      <c r="AD36" t="str">
        <v>Enrouleur</v>
      </c>
      <c r="AE36" t="str">
        <v>Lubrification</v>
      </c>
      <c r="AF36" t="str">
        <v>Glissières encolleuse</v>
      </c>
    </row>
    <row r="37" spans="1:32" x14ac:dyDescent="0.25">
      <c r="A37">
        <v>7</v>
      </c>
      <c r="B37">
        <v>54</v>
      </c>
      <c r="C37">
        <v>25</v>
      </c>
      <c r="D37" s="20">
        <f t="shared" si="0"/>
        <v>0.46296296296296297</v>
      </c>
      <c r="E37" s="11">
        <f t="shared" si="1"/>
        <v>46.296296296296298</v>
      </c>
      <c r="AA37" t="str">
        <v>2H34</v>
      </c>
      <c r="AB37" t="str">
        <v>Routine AM</v>
      </c>
      <c r="AC37">
        <v>5</v>
      </c>
      <c r="AD37" t="str">
        <v>Enrouleur</v>
      </c>
      <c r="AE37" t="str">
        <v>Nettoyage</v>
      </c>
      <c r="AF37" t="str">
        <v>Caméra In-line</v>
      </c>
    </row>
    <row r="38" spans="1:32" x14ac:dyDescent="0.25">
      <c r="A38">
        <v>8</v>
      </c>
      <c r="B38">
        <v>50</v>
      </c>
      <c r="C38">
        <v>8</v>
      </c>
      <c r="D38" s="20">
        <f t="shared" si="0"/>
        <v>0.16</v>
      </c>
      <c r="E38" s="11">
        <f t="shared" si="1"/>
        <v>16</v>
      </c>
      <c r="AA38" t="str">
        <v>2J4</v>
      </c>
      <c r="AB38" t="str">
        <v>Routine AM</v>
      </c>
      <c r="AC38">
        <v>5</v>
      </c>
      <c r="AD38" t="str">
        <v>F10Icon</v>
      </c>
      <c r="AE38" t="str">
        <v>Nettoyage</v>
      </c>
      <c r="AF38" t="str">
        <v>Connexion F10 Seau</v>
      </c>
    </row>
    <row r="39" spans="1:32" x14ac:dyDescent="0.25">
      <c r="A39">
        <v>9</v>
      </c>
      <c r="B39">
        <v>53</v>
      </c>
      <c r="C39">
        <v>29</v>
      </c>
      <c r="D39" s="20">
        <f t="shared" si="0"/>
        <v>0.54716981132075471</v>
      </c>
      <c r="E39" s="11">
        <f t="shared" si="1"/>
        <v>54.716981132075468</v>
      </c>
      <c r="AA39" t="str">
        <v>2H6</v>
      </c>
      <c r="AB39" t="str">
        <v>Tâche Arrêt AM</v>
      </c>
      <c r="AC39">
        <v>5</v>
      </c>
      <c r="AD39" t="str">
        <v>F10Icon</v>
      </c>
      <c r="AE39" t="str">
        <v>Nettoyage</v>
      </c>
      <c r="AF39" t="str">
        <v>Patins surface balance</v>
      </c>
    </row>
    <row r="40" spans="1:32" x14ac:dyDescent="0.25">
      <c r="A40">
        <v>10</v>
      </c>
      <c r="B40">
        <v>48</v>
      </c>
      <c r="C40">
        <v>29</v>
      </c>
      <c r="D40" s="20">
        <f t="shared" si="0"/>
        <v>0.60416666666666663</v>
      </c>
      <c r="E40" s="11">
        <f t="shared" si="1"/>
        <v>60.416666666666664</v>
      </c>
      <c r="AA40" t="str">
        <v>2H21</v>
      </c>
      <c r="AB40" t="str">
        <v>Tâche Arrêt AM</v>
      </c>
      <c r="AC40">
        <v>3</v>
      </c>
      <c r="AD40" t="str">
        <v>F10Icon</v>
      </c>
      <c r="AE40" t="str">
        <v>Nettoyage</v>
      </c>
      <c r="AF40" t="str">
        <v>Tôles connnexions électriques</v>
      </c>
    </row>
    <row r="41" spans="1:32" x14ac:dyDescent="0.25">
      <c r="A41">
        <v>11</v>
      </c>
      <c r="B41">
        <v>43</v>
      </c>
      <c r="C41">
        <v>36</v>
      </c>
      <c r="D41" s="20">
        <f t="shared" si="0"/>
        <v>0.83720930232558144</v>
      </c>
      <c r="E41" s="11">
        <f t="shared" si="1"/>
        <v>83.720930232558146</v>
      </c>
      <c r="AA41" t="str">
        <v>2M11</v>
      </c>
      <c r="AB41" t="str">
        <v>Tâche Arrêt AM</v>
      </c>
      <c r="AC41">
        <v>5</v>
      </c>
      <c r="AD41" t="str">
        <v>F10Icon</v>
      </c>
      <c r="AE41" t="str">
        <v>Nettoyage/Lubrification</v>
      </c>
      <c r="AF41" t="str">
        <v>Glissières</v>
      </c>
    </row>
    <row r="42" spans="1:32" x14ac:dyDescent="0.25">
      <c r="A42">
        <v>12</v>
      </c>
      <c r="B42">
        <v>39</v>
      </c>
      <c r="C42">
        <v>20</v>
      </c>
      <c r="D42" s="20">
        <f t="shared" si="0"/>
        <v>0.51282051282051277</v>
      </c>
      <c r="E42" s="11">
        <f t="shared" si="1"/>
        <v>51.282051282051277</v>
      </c>
      <c r="AA42" t="str">
        <v>2M12-2</v>
      </c>
      <c r="AB42" t="str">
        <v>Tâche Arrêt AM</v>
      </c>
      <c r="AC42">
        <v>1</v>
      </c>
      <c r="AD42" t="str">
        <v>F10Icon</v>
      </c>
      <c r="AE42" t="str">
        <v>Lubrification/Inspection</v>
      </c>
      <c r="AF42" t="str">
        <v>Roulettes</v>
      </c>
    </row>
    <row r="43" spans="1:32" x14ac:dyDescent="0.25">
      <c r="A43">
        <v>13</v>
      </c>
      <c r="B43">
        <v>44</v>
      </c>
      <c r="C43">
        <v>17</v>
      </c>
      <c r="D43" s="20">
        <f t="shared" si="0"/>
        <v>0.38636363636363635</v>
      </c>
      <c r="E43" s="11">
        <f t="shared" si="1"/>
        <v>38.636363636363633</v>
      </c>
      <c r="AA43" t="str">
        <v>2H19-2</v>
      </c>
      <c r="AB43" t="str">
        <v>Tâche Arrêt AM</v>
      </c>
      <c r="AC43">
        <v>5</v>
      </c>
      <c r="AD43" t="str">
        <v>F10Icon</v>
      </c>
      <c r="AE43" t="str">
        <v>Inspection</v>
      </c>
      <c r="AF43" t="str">
        <v>Calibration balance</v>
      </c>
    </row>
    <row r="44" spans="1:32" x14ac:dyDescent="0.25">
      <c r="A44">
        <v>14</v>
      </c>
      <c r="B44">
        <v>49</v>
      </c>
      <c r="C44">
        <v>19</v>
      </c>
      <c r="D44" s="20">
        <f t="shared" si="0"/>
        <v>0.38775510204081631</v>
      </c>
      <c r="E44" s="11">
        <f t="shared" si="1"/>
        <v>38.775510204081634</v>
      </c>
      <c r="AA44" t="str">
        <v>2J6</v>
      </c>
      <c r="AB44" t="str">
        <v>Tâche Arrêt AM</v>
      </c>
      <c r="AC44">
        <v>1</v>
      </c>
      <c r="AD44" t="str">
        <v>F10Icon</v>
      </c>
      <c r="AE44" t="str">
        <v>Inspection</v>
      </c>
      <c r="AF44" t="str">
        <v>Filtre Entonnoir</v>
      </c>
    </row>
    <row r="45" spans="1:32" x14ac:dyDescent="0.25">
      <c r="A45">
        <v>15</v>
      </c>
      <c r="D45" s="20">
        <f t="shared" si="0"/>
        <v>0</v>
      </c>
      <c r="E45" s="11">
        <f t="shared" si="1"/>
        <v>0</v>
      </c>
      <c r="AA45" t="str">
        <v>2T6</v>
      </c>
      <c r="AB45" t="str">
        <v>Tâche Arrêt AM</v>
      </c>
      <c r="AC45">
        <v>1</v>
      </c>
      <c r="AD45" t="str">
        <v>F10Icon</v>
      </c>
      <c r="AE45" t="str">
        <v>Inspection</v>
      </c>
      <c r="AF45" t="str">
        <v>Filtre Humidité</v>
      </c>
    </row>
    <row r="46" spans="1:32" x14ac:dyDescent="0.25">
      <c r="A46">
        <v>16</v>
      </c>
      <c r="D46" s="20">
        <f t="shared" si="0"/>
        <v>0</v>
      </c>
      <c r="E46" s="11">
        <f t="shared" si="1"/>
        <v>0</v>
      </c>
      <c r="AA46" t="str">
        <v>2T5-1</v>
      </c>
      <c r="AB46" t="str">
        <v>Routine AM</v>
      </c>
      <c r="AC46">
        <v>1</v>
      </c>
      <c r="AD46" t="str">
        <v>F10Icon</v>
      </c>
      <c r="AE46" t="str">
        <v>Inspection</v>
      </c>
      <c r="AF46" t="str">
        <v>Manomètres</v>
      </c>
    </row>
    <row r="47" spans="1:32" x14ac:dyDescent="0.25">
      <c r="A47">
        <v>17</v>
      </c>
      <c r="D47" s="20">
        <f t="shared" si="0"/>
        <v>0</v>
      </c>
      <c r="E47" s="11">
        <f t="shared" si="1"/>
        <v>0</v>
      </c>
      <c r="AA47" t="str">
        <v>2H20-2</v>
      </c>
      <c r="AB47" t="str">
        <v>Tâche Arrêt AM</v>
      </c>
      <c r="AC47">
        <v>5</v>
      </c>
      <c r="AD47" t="str">
        <v>F10Icon</v>
      </c>
      <c r="AE47" t="str">
        <v>Inspection</v>
      </c>
      <c r="AF47" t="str">
        <v>Pressostat</v>
      </c>
    </row>
    <row r="48" spans="1:32" x14ac:dyDescent="0.25">
      <c r="A48">
        <v>18</v>
      </c>
      <c r="B48">
        <v>51</v>
      </c>
      <c r="C48">
        <v>38</v>
      </c>
      <c r="D48" s="20">
        <f t="shared" si="0"/>
        <v>0.74509803921568629</v>
      </c>
      <c r="E48" s="11">
        <f t="shared" si="1"/>
        <v>74.509803921568633</v>
      </c>
      <c r="AA48" t="str">
        <v>2T5-2</v>
      </c>
      <c r="AB48" t="str">
        <v>Routine AM</v>
      </c>
      <c r="AC48">
        <v>5</v>
      </c>
      <c r="AD48" t="str">
        <v>F10Icon</v>
      </c>
      <c r="AE48" t="str">
        <v>Inspection</v>
      </c>
      <c r="AF48" t="str">
        <v>Tarage balance</v>
      </c>
    </row>
    <row r="49" spans="1:32" x14ac:dyDescent="0.25">
      <c r="A49">
        <v>19</v>
      </c>
      <c r="B49">
        <v>43</v>
      </c>
      <c r="C49">
        <v>27</v>
      </c>
      <c r="D49" s="20">
        <f t="shared" si="0"/>
        <v>0.62790697674418605</v>
      </c>
      <c r="E49" s="11">
        <f t="shared" si="1"/>
        <v>62.790697674418603</v>
      </c>
      <c r="AA49" t="str">
        <v>2T4</v>
      </c>
      <c r="AB49" t="str">
        <v>Tâche Arrêt AM</v>
      </c>
      <c r="AC49">
        <v>1</v>
      </c>
      <c r="AD49" t="str">
        <v>F10Icon</v>
      </c>
      <c r="AE49" t="str">
        <v>Inspection</v>
      </c>
      <c r="AF49" t="str">
        <v>Flexibles</v>
      </c>
    </row>
    <row r="50" spans="1:32" x14ac:dyDescent="0.25">
      <c r="A50">
        <v>20</v>
      </c>
      <c r="B50">
        <v>53</v>
      </c>
      <c r="C50">
        <v>51</v>
      </c>
      <c r="D50" s="20">
        <f t="shared" si="0"/>
        <v>0.96226415094339623</v>
      </c>
      <c r="E50" s="11">
        <f t="shared" si="1"/>
        <v>96.226415094339629</v>
      </c>
      <c r="AA50" t="str">
        <v>2H33</v>
      </c>
      <c r="AB50" t="str">
        <v>Tâche Arrêt AM</v>
      </c>
      <c r="AC50">
        <v>2</v>
      </c>
      <c r="AD50" t="str">
        <v>F10Icon</v>
      </c>
      <c r="AE50" t="str">
        <v>Inspection</v>
      </c>
      <c r="AF50" t="str">
        <v>Passage du F10icon sur le banc de maintenance</v>
      </c>
    </row>
    <row r="51" spans="1:32" x14ac:dyDescent="0.25">
      <c r="A51">
        <v>21</v>
      </c>
      <c r="B51">
        <v>44</v>
      </c>
      <c r="C51">
        <v>42</v>
      </c>
      <c r="D51" s="20">
        <f t="shared" si="0"/>
        <v>0.95454545454545459</v>
      </c>
      <c r="E51" s="11">
        <f t="shared" si="1"/>
        <v>95.454545454545453</v>
      </c>
      <c r="AA51" t="str">
        <v>2H28</v>
      </c>
      <c r="AB51" t="str">
        <v>Routine AM</v>
      </c>
      <c r="AC51">
        <v>5</v>
      </c>
      <c r="AD51" t="str">
        <v>Local Brik</v>
      </c>
      <c r="AE51" t="str">
        <v>Nettoyage/Inspection</v>
      </c>
      <c r="AF51" t="str">
        <v>IC MSS (Rails + tête de lecture)</v>
      </c>
    </row>
    <row r="52" spans="1:32" x14ac:dyDescent="0.25">
      <c r="A52">
        <v>22</v>
      </c>
      <c r="D52" s="20">
        <f t="shared" si="0"/>
        <v>0</v>
      </c>
      <c r="E52" s="11">
        <f t="shared" si="1"/>
        <v>0</v>
      </c>
      <c r="AA52" t="str">
        <v>2H29</v>
      </c>
      <c r="AB52" t="str">
        <v>Routine AM</v>
      </c>
      <c r="AC52">
        <v>5</v>
      </c>
      <c r="AD52" t="str">
        <v>Local Brik</v>
      </c>
      <c r="AE52" t="str">
        <v>Nettoyage/Inspection</v>
      </c>
      <c r="AF52" t="str">
        <v>Auto ID (Nettoyage bombe gaz)</v>
      </c>
    </row>
    <row r="53" spans="1:32" x14ac:dyDescent="0.25">
      <c r="A53">
        <v>23</v>
      </c>
      <c r="D53" s="20">
        <f t="shared" si="0"/>
        <v>0</v>
      </c>
      <c r="E53" s="11">
        <f t="shared" si="1"/>
        <v>0</v>
      </c>
      <c r="AA53" t="str">
        <v>2H30</v>
      </c>
      <c r="AB53" t="str">
        <v>Routine AM</v>
      </c>
      <c r="AC53">
        <v>5</v>
      </c>
      <c r="AD53" t="str">
        <v>Local Brik</v>
      </c>
      <c r="AE53" t="str">
        <v>Nettoyage/Inspection</v>
      </c>
      <c r="AF53" t="str">
        <v>Raps</v>
      </c>
    </row>
    <row r="54" spans="1:32" x14ac:dyDescent="0.25">
      <c r="A54">
        <v>24</v>
      </c>
      <c r="D54" s="20">
        <f t="shared" si="0"/>
        <v>0</v>
      </c>
      <c r="E54" s="11">
        <f t="shared" si="1"/>
        <v>0</v>
      </c>
      <c r="AA54" t="str">
        <v>2H31</v>
      </c>
      <c r="AB54" t="str">
        <v>Routine AM</v>
      </c>
      <c r="AC54">
        <v>5</v>
      </c>
      <c r="AD54" t="str">
        <v>Local Brik</v>
      </c>
      <c r="AE54" t="str">
        <v>nettoyage inspection</v>
      </c>
      <c r="AF54" t="str">
        <v>FUTEC</v>
      </c>
    </row>
    <row r="55" spans="1:32" x14ac:dyDescent="0.25">
      <c r="A55">
        <v>25</v>
      </c>
      <c r="D55" s="20">
        <f t="shared" si="0"/>
        <v>0</v>
      </c>
      <c r="E55" s="11">
        <f t="shared" si="1"/>
        <v>0</v>
      </c>
      <c r="AA55" t="str">
        <v>2H32</v>
      </c>
      <c r="AB55" t="str">
        <v>Tâche Arrêt AM</v>
      </c>
      <c r="AC55">
        <v>2</v>
      </c>
      <c r="AD55" t="str">
        <v>Local Brik</v>
      </c>
      <c r="AE55" t="str">
        <v>Nettoyage</v>
      </c>
      <c r="AF55" t="str">
        <v>Local Brik (opercules/poussière)</v>
      </c>
    </row>
    <row r="56" spans="1:32" x14ac:dyDescent="0.25">
      <c r="A56">
        <v>26</v>
      </c>
      <c r="D56" s="20">
        <f t="shared" si="0"/>
        <v>0</v>
      </c>
      <c r="E56" s="11">
        <f t="shared" si="1"/>
        <v>0</v>
      </c>
      <c r="AA56" t="str">
        <v>1H4</v>
      </c>
      <c r="AB56" t="str">
        <v>Tâche Arrêt AM</v>
      </c>
      <c r="AC56">
        <v>5</v>
      </c>
      <c r="AD56" t="str">
        <v>P&amp;B1 Wandress</v>
      </c>
      <c r="AE56" t="str">
        <v>Nettoyage/Inspection</v>
      </c>
      <c r="AF56" t="str">
        <v>Pull&amp;Brake1</v>
      </c>
    </row>
    <row r="57" spans="1:32" x14ac:dyDescent="0.25">
      <c r="A57">
        <v>27</v>
      </c>
      <c r="D57" s="20">
        <f t="shared" si="0"/>
        <v>0</v>
      </c>
      <c r="E57" s="11">
        <f t="shared" si="1"/>
        <v>0</v>
      </c>
      <c r="AA57" t="str">
        <v>1H7</v>
      </c>
      <c r="AB57" t="str">
        <v>Tâche Arrêt AM</v>
      </c>
      <c r="AC57">
        <v>3</v>
      </c>
      <c r="AD57" t="str">
        <v>P&amp;B1 Wandress</v>
      </c>
      <c r="AE57" t="str">
        <v>Nettoyage</v>
      </c>
      <c r="AF57" t="str">
        <v>Brosse linéaire</v>
      </c>
    </row>
    <row r="58" spans="1:32" x14ac:dyDescent="0.25">
      <c r="A58">
        <v>28</v>
      </c>
      <c r="D58" s="20">
        <f t="shared" si="0"/>
        <v>0</v>
      </c>
      <c r="E58" s="11">
        <f t="shared" si="1"/>
        <v>0</v>
      </c>
      <c r="AA58" t="str">
        <v>1H17</v>
      </c>
      <c r="AB58" t="str">
        <v>Tâche Arrêt AM</v>
      </c>
      <c r="AC58">
        <v>3</v>
      </c>
      <c r="AD58" t="str">
        <v>P&amp;B1 Wandress</v>
      </c>
      <c r="AE58" t="str">
        <v>Inspection</v>
      </c>
      <c r="AF58" t="str">
        <v>Ajustement courroies brosse</v>
      </c>
    </row>
    <row r="59" spans="1:32" x14ac:dyDescent="0.25">
      <c r="A59">
        <v>29</v>
      </c>
      <c r="D59" s="20">
        <f t="shared" si="0"/>
        <v>0</v>
      </c>
      <c r="E59" s="11">
        <f t="shared" si="1"/>
        <v>0</v>
      </c>
      <c r="AA59" t="str">
        <v>1M20</v>
      </c>
      <c r="AB59" t="str">
        <v>Tâche Arrêt AM</v>
      </c>
      <c r="AC59">
        <v>3</v>
      </c>
      <c r="AD59" t="str">
        <v>P&amp;B1 Wandress</v>
      </c>
      <c r="AE59" t="str">
        <v>Inspection</v>
      </c>
      <c r="AF59" t="str">
        <v>Pression P&amp;B1</v>
      </c>
    </row>
    <row r="60" spans="1:32" x14ac:dyDescent="0.25">
      <c r="A60">
        <v>30</v>
      </c>
      <c r="D60" s="20">
        <f t="shared" si="0"/>
        <v>0</v>
      </c>
      <c r="E60" s="11">
        <f t="shared" si="1"/>
        <v>0</v>
      </c>
      <c r="AA60" t="str">
        <v>2H19</v>
      </c>
      <c r="AB60" t="str">
        <v>Routine AM</v>
      </c>
      <c r="AC60">
        <v>4</v>
      </c>
      <c r="AD60" t="str">
        <v>P&amp;B1 Wandress</v>
      </c>
      <c r="AE60" t="str">
        <v>Nettoyage/Inspection</v>
      </c>
      <c r="AF60" t="str">
        <v>Caméra cadre entré</v>
      </c>
    </row>
    <row r="61" spans="1:32" x14ac:dyDescent="0.25">
      <c r="A61">
        <v>31</v>
      </c>
      <c r="D61" s="20">
        <f t="shared" si="0"/>
        <v>0</v>
      </c>
      <c r="E61" s="11">
        <f t="shared" si="1"/>
        <v>0</v>
      </c>
      <c r="AA61" t="str">
        <v>2H20</v>
      </c>
      <c r="AB61" t="str">
        <v>Routine AM</v>
      </c>
      <c r="AC61">
        <v>4</v>
      </c>
      <c r="AD61" t="str">
        <v>P&amp;B1 Wandress</v>
      </c>
      <c r="AE61" t="str">
        <v>Nettoyage/Inspection</v>
      </c>
      <c r="AF61" t="str">
        <v>Caméra cadre sortie</v>
      </c>
    </row>
    <row r="62" spans="1:32" x14ac:dyDescent="0.25">
      <c r="A62">
        <v>32</v>
      </c>
      <c r="D62" s="20">
        <f t="shared" si="0"/>
        <v>0</v>
      </c>
      <c r="E62" s="11">
        <f t="shared" si="1"/>
        <v>0</v>
      </c>
      <c r="AA62" t="str">
        <v>2H21</v>
      </c>
      <c r="AB62" t="str">
        <v>Routine AM</v>
      </c>
      <c r="AC62">
        <v>4</v>
      </c>
      <c r="AD62" t="str">
        <v>P&amp;B1 Wandress</v>
      </c>
      <c r="AE62" t="str">
        <v>Nettoyage/Inspection</v>
      </c>
      <c r="AF62" t="str">
        <v>Caméra PC</v>
      </c>
    </row>
    <row r="63" spans="1:32" x14ac:dyDescent="0.25">
      <c r="A63">
        <v>33</v>
      </c>
      <c r="D63" s="20">
        <f t="shared" si="0"/>
        <v>0</v>
      </c>
      <c r="E63" s="11">
        <f t="shared" si="1"/>
        <v>0</v>
      </c>
      <c r="AA63" t="str">
        <v>2H23</v>
      </c>
      <c r="AB63" t="str">
        <v>Tâche Arrêt AM</v>
      </c>
      <c r="AC63">
        <v>2</v>
      </c>
      <c r="AD63" t="str">
        <v>P&amp;B1 Wandress</v>
      </c>
      <c r="AE63" t="str">
        <v>Inspection</v>
      </c>
      <c r="AF63" t="str">
        <v>Contrôle des brosses</v>
      </c>
    </row>
    <row r="64" spans="1:32" x14ac:dyDescent="0.25">
      <c r="A64">
        <v>34</v>
      </c>
      <c r="D64" s="20">
        <f t="shared" si="0"/>
        <v>0</v>
      </c>
      <c r="E64" s="11">
        <f t="shared" si="1"/>
        <v>0</v>
      </c>
      <c r="AA64" t="str">
        <v>2H24</v>
      </c>
      <c r="AB64" t="str">
        <v>Tâche Arrêt AM</v>
      </c>
      <c r="AC64">
        <v>2</v>
      </c>
      <c r="AD64" t="str">
        <v>P&amp;B1 Wandress</v>
      </c>
      <c r="AE64" t="str">
        <v>Inspection</v>
      </c>
      <c r="AF64" t="str">
        <v xml:space="preserve">Contrôle filtre aspirateur </v>
      </c>
    </row>
    <row r="65" spans="1:32" x14ac:dyDescent="0.25">
      <c r="A65">
        <v>35</v>
      </c>
      <c r="D65" s="20">
        <f t="shared" si="0"/>
        <v>0</v>
      </c>
      <c r="E65" s="11">
        <f t="shared" si="1"/>
        <v>0</v>
      </c>
      <c r="AA65" t="str">
        <v>2H25</v>
      </c>
      <c r="AB65" t="str">
        <v>Tâche Arrêt AM</v>
      </c>
      <c r="AC65">
        <v>1</v>
      </c>
      <c r="AD65" t="str">
        <v>P&amp;B1 Wandress</v>
      </c>
      <c r="AE65" t="str">
        <v>Nettoyage</v>
      </c>
      <c r="AF65" t="str">
        <v>Zone P&amp;B1 + Wandress</v>
      </c>
    </row>
    <row r="66" spans="1:32" x14ac:dyDescent="0.25">
      <c r="A66">
        <v>36</v>
      </c>
      <c r="D66" s="20">
        <f t="shared" si="0"/>
        <v>0</v>
      </c>
      <c r="E66" s="11">
        <f t="shared" si="1"/>
        <v>0</v>
      </c>
      <c r="AA66" t="str">
        <v>2H26</v>
      </c>
      <c r="AB66" t="str">
        <v>Tâche Arrêt AM</v>
      </c>
      <c r="AC66">
        <v>3</v>
      </c>
      <c r="AD66" t="str">
        <v>P&amp;B1 Wandress</v>
      </c>
      <c r="AE66" t="str">
        <v>Nettoyage/Inspection</v>
      </c>
      <c r="AF66" t="str">
        <v>Contrôle état des tuyaux aspiration</v>
      </c>
    </row>
    <row r="67" spans="1:32" x14ac:dyDescent="0.25">
      <c r="A67">
        <v>37</v>
      </c>
      <c r="D67" s="20">
        <f t="shared" si="0"/>
        <v>0</v>
      </c>
      <c r="E67" s="11">
        <f t="shared" si="1"/>
        <v>0</v>
      </c>
      <c r="AA67" t="str">
        <v>2H27</v>
      </c>
      <c r="AB67" t="str">
        <v>Tâche Arrêt AM</v>
      </c>
      <c r="AC67">
        <v>1</v>
      </c>
      <c r="AD67" t="str">
        <v>P&amp;B1 Wandress</v>
      </c>
      <c r="AE67" t="str">
        <v>Nettoyage</v>
      </c>
      <c r="AF67" t="str">
        <v xml:space="preserve"> aspirateur wandress</v>
      </c>
    </row>
    <row r="68" spans="1:32" x14ac:dyDescent="0.25">
      <c r="A68">
        <v>38</v>
      </c>
      <c r="D68" s="20">
        <f t="shared" si="0"/>
        <v>0</v>
      </c>
      <c r="E68" s="11">
        <f t="shared" si="1"/>
        <v>0</v>
      </c>
      <c r="AA68" t="str">
        <v>2H</v>
      </c>
      <c r="AB68" t="str">
        <v>Tâche Arrêt AM</v>
      </c>
      <c r="AC68">
        <v>3</v>
      </c>
      <c r="AD68" t="str">
        <v>Station Impression</v>
      </c>
      <c r="AE68" t="str">
        <v>Nettoyage</v>
      </c>
      <c r="AF68" t="str">
        <v>Trous cylindres</v>
      </c>
    </row>
    <row r="69" spans="1:32" x14ac:dyDescent="0.25">
      <c r="A69">
        <v>39</v>
      </c>
      <c r="D69" s="20">
        <f t="shared" si="0"/>
        <v>0</v>
      </c>
      <c r="E69" s="11">
        <f t="shared" si="1"/>
        <v>0</v>
      </c>
      <c r="AA69" t="str">
        <v>2H1</v>
      </c>
      <c r="AB69" t="str">
        <v>Tâche Arrêt AM</v>
      </c>
      <c r="AC69">
        <v>5</v>
      </c>
      <c r="AD69" t="str">
        <v>Station Impression</v>
      </c>
      <c r="AE69" t="str">
        <v>Nettoyage</v>
      </c>
      <c r="AF69" t="str">
        <v>Cylindres contrepresseur</v>
      </c>
    </row>
    <row r="70" spans="1:32" x14ac:dyDescent="0.25">
      <c r="A70">
        <v>40</v>
      </c>
      <c r="D70" s="20">
        <f t="shared" si="0"/>
        <v>0</v>
      </c>
      <c r="E70" s="11">
        <f t="shared" si="1"/>
        <v>0</v>
      </c>
      <c r="AA70" t="str">
        <v>2H2</v>
      </c>
      <c r="AB70" t="str">
        <v>Tâche Arrêt AM</v>
      </c>
      <c r="AC70">
        <v>3</v>
      </c>
      <c r="AD70" t="str">
        <v>Station Impression</v>
      </c>
      <c r="AE70" t="str">
        <v>Nettoyage</v>
      </c>
      <c r="AF70" t="str">
        <v>Cylindres platines</v>
      </c>
    </row>
    <row r="71" spans="1:32" x14ac:dyDescent="0.25">
      <c r="A71">
        <v>41</v>
      </c>
      <c r="D71" s="20">
        <f t="shared" si="0"/>
        <v>0</v>
      </c>
      <c r="E71" s="11">
        <f t="shared" si="1"/>
        <v>0</v>
      </c>
      <c r="AA71" t="str">
        <v>2H3</v>
      </c>
      <c r="AB71" t="str">
        <v>Routine AM</v>
      </c>
      <c r="AC71">
        <v>5</v>
      </c>
      <c r="AD71" t="str">
        <v>Station Impression</v>
      </c>
      <c r="AE71" t="str">
        <v>Nettoyage</v>
      </c>
      <c r="AF71" t="str">
        <v>Caméra calage</v>
      </c>
    </row>
    <row r="72" spans="1:32" x14ac:dyDescent="0.25">
      <c r="A72">
        <v>42</v>
      </c>
      <c r="D72" s="20">
        <f t="shared" si="0"/>
        <v>0</v>
      </c>
      <c r="E72" s="11">
        <f t="shared" si="1"/>
        <v>0</v>
      </c>
      <c r="AA72" t="str">
        <v>2H5</v>
      </c>
      <c r="AB72" t="str">
        <v>Tâche Arrêt AM</v>
      </c>
      <c r="AC72">
        <v>1</v>
      </c>
      <c r="AD72" t="str">
        <v>Station Impression</v>
      </c>
      <c r="AE72" t="str">
        <v>Nettoyage</v>
      </c>
      <c r="AF72" t="str">
        <v>Sol</v>
      </c>
    </row>
    <row r="73" spans="1:32" x14ac:dyDescent="0.25">
      <c r="A73">
        <v>43</v>
      </c>
      <c r="D73" s="20">
        <f t="shared" si="0"/>
        <v>0</v>
      </c>
      <c r="E73" s="11">
        <f t="shared" si="1"/>
        <v>0</v>
      </c>
      <c r="AA73" t="str">
        <v>2M6-1</v>
      </c>
      <c r="AB73" t="str">
        <v>Tâche Arrêt AM</v>
      </c>
      <c r="AC73">
        <v>3</v>
      </c>
      <c r="AD73" t="str">
        <v>Station Impression</v>
      </c>
      <c r="AE73" t="str">
        <v>Nettoyage</v>
      </c>
      <c r="AF73" t="str">
        <v>Poste 1 complet</v>
      </c>
    </row>
    <row r="74" spans="1:32" x14ac:dyDescent="0.25">
      <c r="A74">
        <v>44</v>
      </c>
      <c r="D74" s="20">
        <f t="shared" si="0"/>
        <v>0</v>
      </c>
      <c r="E74" s="11">
        <f t="shared" si="1"/>
        <v>0</v>
      </c>
      <c r="AA74" t="str">
        <v>2M6-2</v>
      </c>
      <c r="AB74" t="str">
        <v>Tâche Arrêt AM</v>
      </c>
      <c r="AC74">
        <v>3</v>
      </c>
      <c r="AD74" t="str">
        <v>Station Impression</v>
      </c>
      <c r="AE74" t="str">
        <v>Nettoyage</v>
      </c>
      <c r="AF74" t="str">
        <v>Poste 2 complet</v>
      </c>
    </row>
    <row r="75" spans="1:32" x14ac:dyDescent="0.25">
      <c r="A75">
        <v>45</v>
      </c>
      <c r="D75" s="20">
        <f t="shared" si="0"/>
        <v>0</v>
      </c>
      <c r="E75" s="11">
        <f t="shared" si="1"/>
        <v>0</v>
      </c>
      <c r="AA75" t="str">
        <v>2M6-3</v>
      </c>
      <c r="AB75" t="str">
        <v>Tâche Arrêt AM</v>
      </c>
      <c r="AC75">
        <v>3</v>
      </c>
      <c r="AD75" t="str">
        <v>Station Impression</v>
      </c>
      <c r="AE75" t="str">
        <v>Nettoyage</v>
      </c>
      <c r="AF75" t="str">
        <v>Poste 3 complet</v>
      </c>
    </row>
    <row r="76" spans="1:32" x14ac:dyDescent="0.25">
      <c r="A76">
        <v>46</v>
      </c>
      <c r="D76" s="20">
        <f t="shared" si="0"/>
        <v>0</v>
      </c>
      <c r="E76" s="11">
        <f t="shared" si="1"/>
        <v>0</v>
      </c>
      <c r="AA76" t="str">
        <v>2M6-4</v>
      </c>
      <c r="AB76" t="str">
        <v>Tâche Arrêt AM</v>
      </c>
      <c r="AC76">
        <v>3</v>
      </c>
      <c r="AD76" t="str">
        <v>Station Impression</v>
      </c>
      <c r="AE76" t="str">
        <v>Nettoyage</v>
      </c>
      <c r="AF76" t="str">
        <v>Poste 4 complet</v>
      </c>
    </row>
    <row r="77" spans="1:32" x14ac:dyDescent="0.25">
      <c r="A77">
        <v>47</v>
      </c>
      <c r="D77" s="20">
        <f t="shared" si="0"/>
        <v>0</v>
      </c>
      <c r="E77" s="11">
        <f t="shared" si="1"/>
        <v>0</v>
      </c>
      <c r="AA77" t="str">
        <v>2M6-5</v>
      </c>
      <c r="AB77" t="str">
        <v>Tâche Arrêt AM</v>
      </c>
      <c r="AC77">
        <v>3</v>
      </c>
      <c r="AD77" t="str">
        <v>Station Impression</v>
      </c>
      <c r="AE77" t="str">
        <v>Nettoyage</v>
      </c>
      <c r="AF77" t="str">
        <v>Poste 5 complet</v>
      </c>
    </row>
    <row r="78" spans="1:32" x14ac:dyDescent="0.25">
      <c r="A78">
        <v>48</v>
      </c>
      <c r="D78" s="20">
        <f t="shared" si="0"/>
        <v>0</v>
      </c>
      <c r="E78" s="11">
        <f t="shared" si="1"/>
        <v>0</v>
      </c>
      <c r="AA78" t="str">
        <v>2M6-6</v>
      </c>
      <c r="AB78" t="str">
        <v>Tâche Arrêt AM</v>
      </c>
      <c r="AC78">
        <v>3</v>
      </c>
      <c r="AD78" t="str">
        <v>Station Impression</v>
      </c>
      <c r="AE78" t="str">
        <v>Nettoyage</v>
      </c>
      <c r="AF78" t="str">
        <v>Poste 6 complet</v>
      </c>
    </row>
    <row r="79" spans="1:32" x14ac:dyDescent="0.25">
      <c r="A79">
        <v>49</v>
      </c>
      <c r="D79" s="20">
        <f t="shared" si="0"/>
        <v>0</v>
      </c>
      <c r="E79" s="11">
        <f t="shared" si="1"/>
        <v>0</v>
      </c>
      <c r="AA79" t="str">
        <v>2M6-7</v>
      </c>
      <c r="AB79" t="str">
        <v>Tâche Arrêt AM</v>
      </c>
      <c r="AC79">
        <v>3</v>
      </c>
      <c r="AD79" t="str">
        <v>Station Impression</v>
      </c>
      <c r="AE79" t="str">
        <v>Nettoyage</v>
      </c>
      <c r="AF79" t="str">
        <v>Poste 7 complet</v>
      </c>
    </row>
    <row r="80" spans="1:32" x14ac:dyDescent="0.25">
      <c r="A80">
        <v>50</v>
      </c>
      <c r="D80" s="20">
        <f t="shared" si="0"/>
        <v>0</v>
      </c>
      <c r="E80" s="11">
        <f t="shared" si="1"/>
        <v>0</v>
      </c>
      <c r="AA80" t="str">
        <v>2A17</v>
      </c>
      <c r="AB80" t="str">
        <v>Tâche Arrêt AM</v>
      </c>
      <c r="AC80">
        <v>3</v>
      </c>
      <c r="AD80" t="str">
        <v>Station Impression</v>
      </c>
      <c r="AE80" t="str">
        <v>Lubrification</v>
      </c>
      <c r="AF80" t="str">
        <v>Biellette lateral reducteur cylindre</v>
      </c>
    </row>
    <row r="81" spans="1:32" x14ac:dyDescent="0.25">
      <c r="A81">
        <v>51</v>
      </c>
      <c r="D81" s="20">
        <f t="shared" si="0"/>
        <v>0</v>
      </c>
      <c r="E81" s="11">
        <f t="shared" si="1"/>
        <v>0</v>
      </c>
      <c r="AA81" t="str">
        <v>2S18</v>
      </c>
      <c r="AB81" t="str">
        <v>Tâche Arrêt AM</v>
      </c>
      <c r="AC81">
        <v>3</v>
      </c>
      <c r="AD81" t="str">
        <v>Station Impression</v>
      </c>
      <c r="AE81" t="str">
        <v>Lubrification</v>
      </c>
      <c r="AF81" t="str">
        <v>Glissieres stéréo</v>
      </c>
    </row>
    <row r="82" spans="1:32" x14ac:dyDescent="0.25">
      <c r="A82">
        <v>52</v>
      </c>
      <c r="D82" s="20">
        <f t="shared" si="0"/>
        <v>0</v>
      </c>
      <c r="E82" s="11">
        <f t="shared" si="1"/>
        <v>0</v>
      </c>
      <c r="AA82" t="str">
        <v>2H10</v>
      </c>
      <c r="AB82" t="str">
        <v>Tâche Arrêt AM</v>
      </c>
      <c r="AC82">
        <v>5</v>
      </c>
      <c r="AD82" t="str">
        <v>Station Impression</v>
      </c>
      <c r="AE82" t="str">
        <v>Nettoyage/Inspection</v>
      </c>
      <c r="AF82" t="str">
        <v>Cylindres</v>
      </c>
    </row>
    <row r="83" spans="1:32" x14ac:dyDescent="0.25">
      <c r="AA83" t="str">
        <v>2H7</v>
      </c>
      <c r="AB83" t="str">
        <v>Tâche Arrêt AM</v>
      </c>
      <c r="AC83">
        <v>5</v>
      </c>
      <c r="AD83" t="str">
        <v>Station Impression</v>
      </c>
      <c r="AE83" t="str">
        <v>Inspection</v>
      </c>
      <c r="AF83" t="str">
        <v>Paliers mobiles</v>
      </c>
    </row>
    <row r="84" spans="1:32" x14ac:dyDescent="0.25">
      <c r="AA84" t="str">
        <v>2H8</v>
      </c>
      <c r="AB84" t="str">
        <v>Routine AM</v>
      </c>
      <c r="AC84">
        <v>5</v>
      </c>
      <c r="AD84" t="str">
        <v>Station Impression</v>
      </c>
      <c r="AE84" t="str">
        <v>Inspection</v>
      </c>
      <c r="AF84" t="str">
        <v>Etenchéité joints racle</v>
      </c>
    </row>
    <row r="85" spans="1:32" x14ac:dyDescent="0.25">
      <c r="AA85" t="str">
        <v>2M10</v>
      </c>
      <c r="AB85" t="str">
        <v>Tâche Arrêt AM</v>
      </c>
      <c r="AC85">
        <v>3</v>
      </c>
      <c r="AD85" t="str">
        <v>Station Impression</v>
      </c>
      <c r="AE85" t="str">
        <v>Inspection</v>
      </c>
      <c r="AF85" t="str">
        <v>Position cliché</v>
      </c>
    </row>
    <row r="86" spans="1:32" x14ac:dyDescent="0.25">
      <c r="AA86" t="str">
        <v>2M16</v>
      </c>
      <c r="AB86" t="str">
        <v>Tâche Arrêt AM</v>
      </c>
      <c r="AC86">
        <v>3</v>
      </c>
      <c r="AD86" t="str">
        <v>Station Impression</v>
      </c>
      <c r="AE86" t="str">
        <v>Inspection</v>
      </c>
      <c r="AF86" t="str">
        <v>Alignement cylindre</v>
      </c>
    </row>
    <row r="87" spans="1:32" x14ac:dyDescent="0.25">
      <c r="AA87" t="str">
        <v>2H19-1</v>
      </c>
      <c r="AB87" t="str">
        <v>Routine AM</v>
      </c>
      <c r="AC87">
        <v>5</v>
      </c>
      <c r="AD87" t="str">
        <v>Station Impression</v>
      </c>
      <c r="AE87" t="str">
        <v>Maintenance</v>
      </c>
      <c r="AF87" t="str">
        <v>Paliers et glissières</v>
      </c>
    </row>
    <row r="88" spans="1:32" x14ac:dyDescent="0.25">
      <c r="AA88" t="str">
        <v>2H20-1</v>
      </c>
      <c r="AB88" t="str">
        <v>Routine AM</v>
      </c>
      <c r="AC88">
        <v>5</v>
      </c>
      <c r="AD88" t="str">
        <v>Station Impression</v>
      </c>
      <c r="AE88" t="str">
        <v>Maintenance</v>
      </c>
      <c r="AF88" t="str">
        <v>Serrage paliers</v>
      </c>
    </row>
    <row r="89" spans="1:32" x14ac:dyDescent="0.25">
      <c r="AA89" t="str">
        <v>2H18</v>
      </c>
      <c r="AB89" t="str">
        <v>Tâche Arrêt AM</v>
      </c>
      <c r="AC89">
        <v>5</v>
      </c>
      <c r="AD89" t="str">
        <v>Sécurité</v>
      </c>
      <c r="AE89" t="str">
        <v>Nettoyage/Inspection</v>
      </c>
      <c r="AF89" t="str">
        <v>Bris de verre</v>
      </c>
    </row>
    <row r="90" spans="1:32" x14ac:dyDescent="0.25"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</row>
    <row r="91" spans="1:32" x14ac:dyDescent="0.25"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</row>
    <row r="92" spans="1:32" x14ac:dyDescent="0.25"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</row>
    <row r="93" spans="1:32" x14ac:dyDescent="0.25"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</row>
    <row r="94" spans="1:32" x14ac:dyDescent="0.25"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</row>
    <row r="95" spans="1:32" x14ac:dyDescent="0.25"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</row>
    <row r="96" spans="1:32" x14ac:dyDescent="0.25"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</row>
    <row r="97" spans="27:32" x14ac:dyDescent="0.25"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</row>
    <row r="98" spans="27:32" x14ac:dyDescent="0.25"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</row>
    <row r="99" spans="27:32" x14ac:dyDescent="0.25"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</row>
    <row r="100" spans="27:32" x14ac:dyDescent="0.25"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</row>
    <row r="101" spans="27:32" x14ac:dyDescent="0.25"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</row>
    <row r="102" spans="27:32" x14ac:dyDescent="0.25"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</row>
    <row r="103" spans="27:32" x14ac:dyDescent="0.25"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</row>
    <row r="104" spans="27:32" x14ac:dyDescent="0.25"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</row>
    <row r="105" spans="27:32" x14ac:dyDescent="0.25"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</row>
    <row r="106" spans="27:32" x14ac:dyDescent="0.25"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</row>
    <row r="107" spans="27:32" x14ac:dyDescent="0.25"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</row>
    <row r="108" spans="27:32" x14ac:dyDescent="0.25"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</row>
    <row r="109" spans="27:32" x14ac:dyDescent="0.25"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</row>
    <row r="110" spans="27:32" x14ac:dyDescent="0.25"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</row>
    <row r="111" spans="27:32" x14ac:dyDescent="0.25"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</row>
    <row r="112" spans="27:32" x14ac:dyDescent="0.25"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</row>
    <row r="113" spans="27:32" x14ac:dyDescent="0.25"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</row>
    <row r="114" spans="27:32" x14ac:dyDescent="0.25"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</row>
    <row r="115" spans="27:32" x14ac:dyDescent="0.25"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</row>
    <row r="116" spans="27:32" x14ac:dyDescent="0.25"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</row>
    <row r="117" spans="27:32" x14ac:dyDescent="0.25"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</row>
    <row r="118" spans="27:32" x14ac:dyDescent="0.25"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</row>
    <row r="119" spans="27:32" x14ac:dyDescent="0.25"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</row>
    <row r="120" spans="27:32" x14ac:dyDescent="0.25"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</row>
    <row r="121" spans="27:32" x14ac:dyDescent="0.25"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</row>
    <row r="122" spans="27:32" x14ac:dyDescent="0.25"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</row>
    <row r="123" spans="27:32" x14ac:dyDescent="0.25"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</row>
    <row r="124" spans="27:32" x14ac:dyDescent="0.25"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</row>
    <row r="125" spans="27:32" x14ac:dyDescent="0.25"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</row>
    <row r="126" spans="27:32" x14ac:dyDescent="0.25"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</row>
    <row r="127" spans="27:32" x14ac:dyDescent="0.25"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</row>
    <row r="128" spans="27:32" x14ac:dyDescent="0.25"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</row>
    <row r="129" spans="27:32" x14ac:dyDescent="0.25"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</row>
    <row r="130" spans="27:32" x14ac:dyDescent="0.25"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</row>
    <row r="131" spans="27:32" x14ac:dyDescent="0.25"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</row>
    <row r="132" spans="27:32" x14ac:dyDescent="0.25"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</row>
    <row r="133" spans="27:32" x14ac:dyDescent="0.25"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</row>
    <row r="134" spans="27:32" x14ac:dyDescent="0.25"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</row>
    <row r="135" spans="27:32" x14ac:dyDescent="0.25"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</row>
    <row r="136" spans="27:32" x14ac:dyDescent="0.25"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</row>
    <row r="137" spans="27:32" x14ac:dyDescent="0.25"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</row>
    <row r="138" spans="27:32" x14ac:dyDescent="0.25"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</row>
    <row r="139" spans="27:32" x14ac:dyDescent="0.25"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</row>
    <row r="140" spans="27:32" x14ac:dyDescent="0.25"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</row>
    <row r="141" spans="27:32" x14ac:dyDescent="0.25"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</row>
    <row r="142" spans="27:32" x14ac:dyDescent="0.25"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</row>
    <row r="143" spans="27:32" x14ac:dyDescent="0.25"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</row>
    <row r="144" spans="27:32" x14ac:dyDescent="0.25"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</row>
    <row r="145" spans="27:32" x14ac:dyDescent="0.25"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</row>
    <row r="146" spans="27:32" x14ac:dyDescent="0.25"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</row>
    <row r="147" spans="27:32" x14ac:dyDescent="0.25"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</row>
    <row r="148" spans="27:32" x14ac:dyDescent="0.25"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</row>
    <row r="149" spans="27:32" x14ac:dyDescent="0.25"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</row>
    <row r="150" spans="27:32" x14ac:dyDescent="0.25"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</row>
    <row r="151" spans="27:32" x14ac:dyDescent="0.25"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</row>
    <row r="152" spans="27:32" x14ac:dyDescent="0.25"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</row>
    <row r="153" spans="27:32" x14ac:dyDescent="0.25"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</row>
    <row r="154" spans="27:32" x14ac:dyDescent="0.25"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</row>
    <row r="155" spans="27:32" x14ac:dyDescent="0.25"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</row>
    <row r="156" spans="27:32" x14ac:dyDescent="0.25"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</row>
    <row r="157" spans="27:32" x14ac:dyDescent="0.25"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</row>
    <row r="158" spans="27:32" x14ac:dyDescent="0.25"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</row>
    <row r="159" spans="27:32" x14ac:dyDescent="0.25"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</row>
    <row r="160" spans="27:32" x14ac:dyDescent="0.25"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</row>
    <row r="161" spans="27:32" x14ac:dyDescent="0.25"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</row>
    <row r="162" spans="27:32" x14ac:dyDescent="0.25"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</row>
    <row r="163" spans="27:32" x14ac:dyDescent="0.25">
      <c r="AA163">
        <v>0</v>
      </c>
      <c r="AB163">
        <v>0</v>
      </c>
      <c r="AC163">
        <v>0</v>
      </c>
      <c r="AD163">
        <v>0</v>
      </c>
      <c r="AE163">
        <v>0</v>
      </c>
      <c r="AF163">
        <v>0</v>
      </c>
    </row>
    <row r="164" spans="27:32" x14ac:dyDescent="0.25">
      <c r="AA164">
        <v>0</v>
      </c>
      <c r="AB164">
        <v>0</v>
      </c>
      <c r="AC164">
        <v>0</v>
      </c>
      <c r="AD164">
        <v>0</v>
      </c>
      <c r="AE164">
        <v>0</v>
      </c>
      <c r="AF164">
        <v>0</v>
      </c>
    </row>
    <row r="165" spans="27:32" x14ac:dyDescent="0.25"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</row>
    <row r="166" spans="27:32" x14ac:dyDescent="0.25"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</row>
    <row r="167" spans="27:32" x14ac:dyDescent="0.25"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</row>
    <row r="168" spans="27:32" x14ac:dyDescent="0.25"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</row>
    <row r="169" spans="27:32" x14ac:dyDescent="0.25"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</row>
    <row r="170" spans="27:32" x14ac:dyDescent="0.25"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</row>
    <row r="171" spans="27:32" x14ac:dyDescent="0.25"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</row>
    <row r="172" spans="27:32" x14ac:dyDescent="0.25"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</row>
    <row r="173" spans="27:32" x14ac:dyDescent="0.25"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</row>
    <row r="174" spans="27:32" x14ac:dyDescent="0.25"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</row>
    <row r="175" spans="27:32" x14ac:dyDescent="0.25"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</row>
    <row r="176" spans="27:32" x14ac:dyDescent="0.25"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</row>
    <row r="177" spans="27:32" x14ac:dyDescent="0.25"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</row>
    <row r="178" spans="27:32" x14ac:dyDescent="0.25"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</row>
    <row r="179" spans="27:32" x14ac:dyDescent="0.25"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</row>
    <row r="180" spans="27:32" x14ac:dyDescent="0.25">
      <c r="AA180">
        <v>0</v>
      </c>
      <c r="AB180">
        <v>0</v>
      </c>
      <c r="AC180">
        <v>0</v>
      </c>
      <c r="AD180">
        <v>0</v>
      </c>
      <c r="AE180">
        <v>0</v>
      </c>
      <c r="AF180">
        <v>0</v>
      </c>
    </row>
    <row r="181" spans="27:32" x14ac:dyDescent="0.25">
      <c r="AA181">
        <v>0</v>
      </c>
      <c r="AB181">
        <v>0</v>
      </c>
      <c r="AC181">
        <v>0</v>
      </c>
      <c r="AD181">
        <v>0</v>
      </c>
      <c r="AE181">
        <v>0</v>
      </c>
      <c r="AF181">
        <v>0</v>
      </c>
    </row>
    <row r="182" spans="27:32" x14ac:dyDescent="0.25"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</row>
    <row r="183" spans="27:32" x14ac:dyDescent="0.25">
      <c r="AA183">
        <v>0</v>
      </c>
      <c r="AB183">
        <v>0</v>
      </c>
      <c r="AC183">
        <v>0</v>
      </c>
      <c r="AD183">
        <v>0</v>
      </c>
      <c r="AE183">
        <v>0</v>
      </c>
      <c r="AF183">
        <v>0</v>
      </c>
    </row>
    <row r="184" spans="27:32" x14ac:dyDescent="0.25"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</row>
    <row r="185" spans="27:32" x14ac:dyDescent="0.25"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</row>
    <row r="186" spans="27:32" x14ac:dyDescent="0.25"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</row>
    <row r="187" spans="27:32" x14ac:dyDescent="0.25"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</row>
    <row r="188" spans="27:32" x14ac:dyDescent="0.25"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</row>
    <row r="189" spans="27:32" x14ac:dyDescent="0.25"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</row>
    <row r="190" spans="27:32" x14ac:dyDescent="0.25">
      <c r="AA190">
        <v>0</v>
      </c>
      <c r="AB190">
        <v>0</v>
      </c>
      <c r="AC190">
        <v>0</v>
      </c>
      <c r="AD190">
        <v>0</v>
      </c>
      <c r="AE190">
        <v>0</v>
      </c>
      <c r="AF190">
        <v>0</v>
      </c>
    </row>
    <row r="191" spans="27:32" x14ac:dyDescent="0.25">
      <c r="AA191">
        <v>0</v>
      </c>
      <c r="AB191">
        <v>0</v>
      </c>
      <c r="AC191">
        <v>0</v>
      </c>
      <c r="AD191">
        <v>0</v>
      </c>
      <c r="AE191">
        <v>0</v>
      </c>
      <c r="AF191">
        <v>0</v>
      </c>
    </row>
    <row r="192" spans="27:32" x14ac:dyDescent="0.25"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</row>
    <row r="193" spans="27:32" x14ac:dyDescent="0.25">
      <c r="AA193">
        <v>0</v>
      </c>
      <c r="AB193">
        <v>0</v>
      </c>
      <c r="AC193">
        <v>0</v>
      </c>
      <c r="AD193">
        <v>0</v>
      </c>
      <c r="AE193">
        <v>0</v>
      </c>
      <c r="AF193">
        <v>0</v>
      </c>
    </row>
    <row r="194" spans="27:32" x14ac:dyDescent="0.25">
      <c r="AA194">
        <v>0</v>
      </c>
      <c r="AB194">
        <v>0</v>
      </c>
      <c r="AC194">
        <v>0</v>
      </c>
      <c r="AD194">
        <v>0</v>
      </c>
      <c r="AE194">
        <v>0</v>
      </c>
      <c r="AF194">
        <v>0</v>
      </c>
    </row>
    <row r="195" spans="27:32" x14ac:dyDescent="0.25">
      <c r="AA195">
        <v>0</v>
      </c>
      <c r="AB195">
        <v>0</v>
      </c>
      <c r="AC195">
        <v>0</v>
      </c>
      <c r="AD195">
        <v>0</v>
      </c>
      <c r="AE195">
        <v>0</v>
      </c>
      <c r="AF195">
        <v>0</v>
      </c>
    </row>
    <row r="196" spans="27:32" x14ac:dyDescent="0.25">
      <c r="AA196">
        <v>0</v>
      </c>
      <c r="AB196">
        <v>0</v>
      </c>
      <c r="AC196">
        <v>0</v>
      </c>
      <c r="AD196">
        <v>0</v>
      </c>
      <c r="AE196">
        <v>0</v>
      </c>
      <c r="AF196">
        <v>0</v>
      </c>
    </row>
    <row r="197" spans="27:32" x14ac:dyDescent="0.25"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</row>
    <row r="198" spans="27:32" x14ac:dyDescent="0.25"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</row>
    <row r="199" spans="27:32" x14ac:dyDescent="0.25">
      <c r="AA199">
        <v>0</v>
      </c>
      <c r="AB199">
        <v>0</v>
      </c>
      <c r="AC199">
        <v>0</v>
      </c>
      <c r="AD199">
        <v>0</v>
      </c>
      <c r="AE199">
        <v>0</v>
      </c>
      <c r="AF199">
        <v>0</v>
      </c>
    </row>
    <row r="200" spans="27:32" x14ac:dyDescent="0.25">
      <c r="AA200">
        <v>0</v>
      </c>
      <c r="AB200">
        <v>0</v>
      </c>
      <c r="AC200">
        <v>0</v>
      </c>
      <c r="AD200">
        <v>0</v>
      </c>
      <c r="AE200">
        <v>0</v>
      </c>
      <c r="AF200">
        <v>0</v>
      </c>
    </row>
    <row r="201" spans="27:32" x14ac:dyDescent="0.25">
      <c r="AA201">
        <v>0</v>
      </c>
      <c r="AB201">
        <v>0</v>
      </c>
      <c r="AC201">
        <v>0</v>
      </c>
      <c r="AD201">
        <v>0</v>
      </c>
      <c r="AE201">
        <v>0</v>
      </c>
      <c r="AF201">
        <v>0</v>
      </c>
    </row>
    <row r="202" spans="27:32" x14ac:dyDescent="0.25">
      <c r="AA202">
        <v>0</v>
      </c>
      <c r="AB202">
        <v>0</v>
      </c>
      <c r="AC202">
        <v>0</v>
      </c>
      <c r="AD202">
        <v>0</v>
      </c>
      <c r="AE202">
        <v>0</v>
      </c>
      <c r="AF202">
        <v>0</v>
      </c>
    </row>
    <row r="203" spans="27:32" x14ac:dyDescent="0.25">
      <c r="AA203">
        <v>0</v>
      </c>
      <c r="AB203">
        <v>0</v>
      </c>
      <c r="AC203">
        <v>0</v>
      </c>
      <c r="AD203">
        <v>0</v>
      </c>
      <c r="AE203">
        <v>0</v>
      </c>
      <c r="AF203">
        <v>0</v>
      </c>
    </row>
    <row r="204" spans="27:32" x14ac:dyDescent="0.25">
      <c r="AA204">
        <v>0</v>
      </c>
      <c r="AB204">
        <v>0</v>
      </c>
      <c r="AC204">
        <v>0</v>
      </c>
      <c r="AD204">
        <v>0</v>
      </c>
      <c r="AE204">
        <v>0</v>
      </c>
      <c r="AF204">
        <v>0</v>
      </c>
    </row>
    <row r="205" spans="27:32" x14ac:dyDescent="0.25"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</row>
    <row r="206" spans="27:32" x14ac:dyDescent="0.25"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</row>
    <row r="207" spans="27:32" x14ac:dyDescent="0.25"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</row>
    <row r="208" spans="27:32" x14ac:dyDescent="0.25"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</row>
    <row r="209" spans="27:32" x14ac:dyDescent="0.25"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</row>
    <row r="210" spans="27:32" x14ac:dyDescent="0.25"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</row>
    <row r="211" spans="27:32" x14ac:dyDescent="0.25"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</row>
    <row r="212" spans="27:32" x14ac:dyDescent="0.25"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</row>
    <row r="213" spans="27:32" x14ac:dyDescent="0.25"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</row>
    <row r="214" spans="27:32" x14ac:dyDescent="0.25"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</row>
    <row r="215" spans="27:32" x14ac:dyDescent="0.25"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</row>
    <row r="216" spans="27:32" x14ac:dyDescent="0.25"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</row>
    <row r="217" spans="27:32" x14ac:dyDescent="0.25"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</row>
    <row r="218" spans="27:32" x14ac:dyDescent="0.25"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</row>
    <row r="219" spans="27:32" x14ac:dyDescent="0.25"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</row>
    <row r="220" spans="27:32" x14ac:dyDescent="0.25"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</row>
    <row r="221" spans="27:32" x14ac:dyDescent="0.25"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</row>
    <row r="222" spans="27:32" x14ac:dyDescent="0.25"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</row>
    <row r="223" spans="27:32" x14ac:dyDescent="0.25"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</row>
    <row r="224" spans="27:32" x14ac:dyDescent="0.25"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</row>
    <row r="225" spans="27:32" x14ac:dyDescent="0.25"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</row>
    <row r="226" spans="27:32" x14ac:dyDescent="0.25"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</row>
    <row r="227" spans="27:32" x14ac:dyDescent="0.25"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</row>
    <row r="228" spans="27:32" x14ac:dyDescent="0.25"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</row>
    <row r="229" spans="27:32" x14ac:dyDescent="0.25">
      <c r="AA229">
        <v>0</v>
      </c>
      <c r="AB229">
        <v>0</v>
      </c>
      <c r="AC229">
        <v>0</v>
      </c>
      <c r="AD229">
        <v>0</v>
      </c>
      <c r="AE229">
        <v>0</v>
      </c>
      <c r="AF229">
        <v>0</v>
      </c>
    </row>
    <row r="230" spans="27:32" x14ac:dyDescent="0.25">
      <c r="AA230">
        <v>0</v>
      </c>
      <c r="AB230">
        <v>0</v>
      </c>
      <c r="AC230">
        <v>0</v>
      </c>
      <c r="AD230">
        <v>0</v>
      </c>
      <c r="AE230">
        <v>0</v>
      </c>
      <c r="AF230">
        <v>0</v>
      </c>
    </row>
    <row r="231" spans="27:32" x14ac:dyDescent="0.25">
      <c r="AA231">
        <v>0</v>
      </c>
      <c r="AB231">
        <v>0</v>
      </c>
      <c r="AC231">
        <v>0</v>
      </c>
      <c r="AD231">
        <v>0</v>
      </c>
      <c r="AE231">
        <v>0</v>
      </c>
      <c r="AF231">
        <v>0</v>
      </c>
    </row>
    <row r="232" spans="27:32" x14ac:dyDescent="0.25">
      <c r="AA232">
        <v>0</v>
      </c>
      <c r="AB232">
        <v>0</v>
      </c>
      <c r="AC232">
        <v>0</v>
      </c>
      <c r="AD232">
        <v>0</v>
      </c>
      <c r="AE232">
        <v>0</v>
      </c>
      <c r="AF232">
        <v>0</v>
      </c>
    </row>
    <row r="233" spans="27:32" x14ac:dyDescent="0.25">
      <c r="AA233">
        <v>0</v>
      </c>
      <c r="AB233">
        <v>0</v>
      </c>
      <c r="AC233">
        <v>0</v>
      </c>
      <c r="AD233">
        <v>0</v>
      </c>
      <c r="AE233">
        <v>0</v>
      </c>
      <c r="AF233">
        <v>0</v>
      </c>
    </row>
    <row r="234" spans="27:32" x14ac:dyDescent="0.25">
      <c r="AA234">
        <v>0</v>
      </c>
      <c r="AB234">
        <v>0</v>
      </c>
      <c r="AC234">
        <v>0</v>
      </c>
      <c r="AD234">
        <v>0</v>
      </c>
      <c r="AE234">
        <v>0</v>
      </c>
      <c r="AF234">
        <v>0</v>
      </c>
    </row>
    <row r="235" spans="27:32" x14ac:dyDescent="0.25"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</row>
    <row r="236" spans="27:32" x14ac:dyDescent="0.25">
      <c r="AA236">
        <v>0</v>
      </c>
      <c r="AB236">
        <v>0</v>
      </c>
      <c r="AC236">
        <v>0</v>
      </c>
      <c r="AD236">
        <v>0</v>
      </c>
      <c r="AE236">
        <v>0</v>
      </c>
      <c r="AF236">
        <v>0</v>
      </c>
    </row>
    <row r="237" spans="27:32" x14ac:dyDescent="0.25"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</row>
    <row r="238" spans="27:32" x14ac:dyDescent="0.25"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</row>
    <row r="239" spans="27:32" x14ac:dyDescent="0.25">
      <c r="AA239">
        <v>0</v>
      </c>
      <c r="AB239">
        <v>0</v>
      </c>
      <c r="AC239">
        <v>0</v>
      </c>
      <c r="AD239">
        <v>0</v>
      </c>
      <c r="AE239">
        <v>0</v>
      </c>
      <c r="AF239">
        <v>0</v>
      </c>
    </row>
    <row r="240" spans="27:32" x14ac:dyDescent="0.25">
      <c r="AA240">
        <v>0</v>
      </c>
      <c r="AB240">
        <v>0</v>
      </c>
      <c r="AC240">
        <v>0</v>
      </c>
      <c r="AD240">
        <v>0</v>
      </c>
      <c r="AE240">
        <v>0</v>
      </c>
      <c r="AF240">
        <v>0</v>
      </c>
    </row>
    <row r="241" spans="27:32" x14ac:dyDescent="0.25">
      <c r="AA241">
        <v>0</v>
      </c>
      <c r="AB241">
        <v>0</v>
      </c>
      <c r="AC241">
        <v>0</v>
      </c>
      <c r="AD241">
        <v>0</v>
      </c>
      <c r="AE241">
        <v>0</v>
      </c>
      <c r="AF241">
        <v>0</v>
      </c>
    </row>
    <row r="242" spans="27:32" x14ac:dyDescent="0.25"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</row>
    <row r="243" spans="27:32" x14ac:dyDescent="0.25"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</row>
    <row r="244" spans="27:32" x14ac:dyDescent="0.25"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</row>
    <row r="245" spans="27:32" x14ac:dyDescent="0.25"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</row>
    <row r="246" spans="27:32" x14ac:dyDescent="0.25"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</row>
    <row r="247" spans="27:32" x14ac:dyDescent="0.25"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</row>
    <row r="248" spans="27:32" x14ac:dyDescent="0.25"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</row>
    <row r="249" spans="27:32" x14ac:dyDescent="0.25">
      <c r="AA249">
        <v>0</v>
      </c>
      <c r="AB249">
        <v>0</v>
      </c>
      <c r="AC249">
        <v>0</v>
      </c>
      <c r="AD249">
        <v>0</v>
      </c>
      <c r="AE249">
        <v>0</v>
      </c>
      <c r="AF249">
        <v>0</v>
      </c>
    </row>
    <row r="250" spans="27:32" x14ac:dyDescent="0.25">
      <c r="AA250">
        <v>0</v>
      </c>
      <c r="AB250">
        <v>0</v>
      </c>
      <c r="AC250">
        <v>0</v>
      </c>
      <c r="AD250">
        <v>0</v>
      </c>
      <c r="AE250">
        <v>0</v>
      </c>
      <c r="AF250">
        <v>0</v>
      </c>
    </row>
    <row r="251" spans="27:32" x14ac:dyDescent="0.25">
      <c r="AA251">
        <v>0</v>
      </c>
      <c r="AB251">
        <v>0</v>
      </c>
      <c r="AC251">
        <v>0</v>
      </c>
      <c r="AD251">
        <v>0</v>
      </c>
      <c r="AE251">
        <v>0</v>
      </c>
      <c r="AF251">
        <v>0</v>
      </c>
    </row>
    <row r="252" spans="27:32" x14ac:dyDescent="0.25">
      <c r="AA252">
        <v>0</v>
      </c>
      <c r="AB252">
        <v>0</v>
      </c>
      <c r="AC252">
        <v>0</v>
      </c>
      <c r="AD252">
        <v>0</v>
      </c>
      <c r="AE252">
        <v>0</v>
      </c>
      <c r="AF252">
        <v>0</v>
      </c>
    </row>
    <row r="253" spans="27:32" x14ac:dyDescent="0.25">
      <c r="AA253">
        <v>0</v>
      </c>
      <c r="AB253">
        <v>0</v>
      </c>
      <c r="AC253">
        <v>0</v>
      </c>
      <c r="AD253">
        <v>0</v>
      </c>
      <c r="AE253">
        <v>0</v>
      </c>
      <c r="AF253">
        <v>0</v>
      </c>
    </row>
    <row r="254" spans="27:32" x14ac:dyDescent="0.25">
      <c r="AA254">
        <v>0</v>
      </c>
      <c r="AB254">
        <v>0</v>
      </c>
      <c r="AC254">
        <v>0</v>
      </c>
      <c r="AD254">
        <v>0</v>
      </c>
      <c r="AE254">
        <v>0</v>
      </c>
      <c r="AF254">
        <v>0</v>
      </c>
    </row>
    <row r="255" spans="27:32" x14ac:dyDescent="0.25">
      <c r="AA255">
        <v>0</v>
      </c>
      <c r="AB255">
        <v>0</v>
      </c>
      <c r="AC255">
        <v>0</v>
      </c>
      <c r="AD255">
        <v>0</v>
      </c>
      <c r="AE255">
        <v>0</v>
      </c>
      <c r="AF255">
        <v>0</v>
      </c>
    </row>
    <row r="256" spans="27:32" x14ac:dyDescent="0.25">
      <c r="AA256">
        <v>0</v>
      </c>
      <c r="AB256">
        <v>0</v>
      </c>
      <c r="AC256">
        <v>0</v>
      </c>
      <c r="AD256">
        <v>0</v>
      </c>
      <c r="AE256">
        <v>0</v>
      </c>
      <c r="AF256">
        <v>0</v>
      </c>
    </row>
    <row r="257" spans="27:32" x14ac:dyDescent="0.25">
      <c r="AA257">
        <v>0</v>
      </c>
      <c r="AB257">
        <v>0</v>
      </c>
      <c r="AC257">
        <v>0</v>
      </c>
      <c r="AD257">
        <v>0</v>
      </c>
      <c r="AE257">
        <v>0</v>
      </c>
      <c r="AF257">
        <v>0</v>
      </c>
    </row>
    <row r="258" spans="27:32" x14ac:dyDescent="0.25">
      <c r="AA258">
        <v>0</v>
      </c>
      <c r="AB258">
        <v>0</v>
      </c>
      <c r="AC258">
        <v>0</v>
      </c>
      <c r="AD258">
        <v>0</v>
      </c>
      <c r="AE258">
        <v>0</v>
      </c>
      <c r="AF258">
        <v>0</v>
      </c>
    </row>
    <row r="259" spans="27:32" x14ac:dyDescent="0.25">
      <c r="AA259">
        <v>0</v>
      </c>
      <c r="AB259">
        <v>0</v>
      </c>
      <c r="AC259">
        <v>0</v>
      </c>
      <c r="AD259">
        <v>0</v>
      </c>
      <c r="AE259">
        <v>0</v>
      </c>
      <c r="AF259">
        <v>0</v>
      </c>
    </row>
    <row r="260" spans="27:32" x14ac:dyDescent="0.25">
      <c r="AA260">
        <v>0</v>
      </c>
      <c r="AB260">
        <v>0</v>
      </c>
      <c r="AC260">
        <v>0</v>
      </c>
      <c r="AD260">
        <v>0</v>
      </c>
      <c r="AE260">
        <v>0</v>
      </c>
      <c r="AF260">
        <v>0</v>
      </c>
    </row>
    <row r="261" spans="27:32" x14ac:dyDescent="0.25">
      <c r="AA261">
        <v>0</v>
      </c>
      <c r="AB261">
        <v>0</v>
      </c>
      <c r="AC261">
        <v>0</v>
      </c>
      <c r="AD261">
        <v>0</v>
      </c>
      <c r="AE261">
        <v>0</v>
      </c>
      <c r="AF261">
        <v>0</v>
      </c>
    </row>
    <row r="262" spans="27:32" x14ac:dyDescent="0.25">
      <c r="AA262">
        <v>0</v>
      </c>
      <c r="AB262">
        <v>0</v>
      </c>
      <c r="AC262">
        <v>0</v>
      </c>
      <c r="AD262">
        <v>0</v>
      </c>
      <c r="AE262">
        <v>0</v>
      </c>
      <c r="AF262">
        <v>0</v>
      </c>
    </row>
    <row r="263" spans="27:32" x14ac:dyDescent="0.25">
      <c r="AA263">
        <v>0</v>
      </c>
      <c r="AB263">
        <v>0</v>
      </c>
      <c r="AC263">
        <v>0</v>
      </c>
      <c r="AD263">
        <v>0</v>
      </c>
      <c r="AE263">
        <v>0</v>
      </c>
      <c r="AF263">
        <v>0</v>
      </c>
    </row>
    <row r="264" spans="27:32" x14ac:dyDescent="0.25">
      <c r="AA264">
        <v>0</v>
      </c>
      <c r="AB264">
        <v>0</v>
      </c>
      <c r="AC264">
        <v>0</v>
      </c>
      <c r="AD264">
        <v>0</v>
      </c>
      <c r="AE264">
        <v>0</v>
      </c>
      <c r="AF264">
        <v>0</v>
      </c>
    </row>
    <row r="265" spans="27:32" x14ac:dyDescent="0.25">
      <c r="AA265">
        <v>0</v>
      </c>
      <c r="AB265">
        <v>0</v>
      </c>
      <c r="AC265">
        <v>0</v>
      </c>
      <c r="AD265">
        <v>0</v>
      </c>
      <c r="AE265">
        <v>0</v>
      </c>
      <c r="AF265">
        <v>0</v>
      </c>
    </row>
    <row r="266" spans="27:32" x14ac:dyDescent="0.25">
      <c r="AA266">
        <v>0</v>
      </c>
      <c r="AB266">
        <v>0</v>
      </c>
      <c r="AC266">
        <v>0</v>
      </c>
      <c r="AD266">
        <v>0</v>
      </c>
      <c r="AE266">
        <v>0</v>
      </c>
      <c r="AF266">
        <v>0</v>
      </c>
    </row>
    <row r="267" spans="27:32" x14ac:dyDescent="0.25">
      <c r="AA267">
        <v>0</v>
      </c>
      <c r="AB267">
        <v>0</v>
      </c>
      <c r="AC267">
        <v>0</v>
      </c>
      <c r="AD267">
        <v>0</v>
      </c>
      <c r="AE267">
        <v>0</v>
      </c>
      <c r="AF267">
        <v>0</v>
      </c>
    </row>
    <row r="268" spans="27:32" x14ac:dyDescent="0.25">
      <c r="AA268">
        <v>0</v>
      </c>
      <c r="AB268">
        <v>0</v>
      </c>
      <c r="AC268">
        <v>0</v>
      </c>
      <c r="AD268">
        <v>0</v>
      </c>
      <c r="AE268">
        <v>0</v>
      </c>
      <c r="AF268">
        <v>0</v>
      </c>
    </row>
    <row r="269" spans="27:32" x14ac:dyDescent="0.25">
      <c r="AA269">
        <v>0</v>
      </c>
      <c r="AB269">
        <v>0</v>
      </c>
      <c r="AC269">
        <v>0</v>
      </c>
      <c r="AD269">
        <v>0</v>
      </c>
      <c r="AE269">
        <v>0</v>
      </c>
      <c r="AF269">
        <v>0</v>
      </c>
    </row>
    <row r="270" spans="27:32" x14ac:dyDescent="0.25">
      <c r="AA270">
        <v>0</v>
      </c>
      <c r="AB270">
        <v>0</v>
      </c>
      <c r="AC270">
        <v>0</v>
      </c>
      <c r="AD270">
        <v>0</v>
      </c>
      <c r="AE270">
        <v>0</v>
      </c>
      <c r="AF270">
        <v>0</v>
      </c>
    </row>
    <row r="271" spans="27:32" x14ac:dyDescent="0.25">
      <c r="AA271">
        <v>0</v>
      </c>
      <c r="AB271">
        <v>0</v>
      </c>
      <c r="AC271">
        <v>0</v>
      </c>
      <c r="AD271">
        <v>0</v>
      </c>
      <c r="AE271">
        <v>0</v>
      </c>
      <c r="AF271">
        <v>0</v>
      </c>
    </row>
    <row r="272" spans="27:32" x14ac:dyDescent="0.25">
      <c r="AA272">
        <v>0</v>
      </c>
      <c r="AB272">
        <v>0</v>
      </c>
      <c r="AC272">
        <v>0</v>
      </c>
      <c r="AD272">
        <v>0</v>
      </c>
      <c r="AE272">
        <v>0</v>
      </c>
      <c r="AF272">
        <v>0</v>
      </c>
    </row>
    <row r="273" spans="27:32" x14ac:dyDescent="0.25">
      <c r="AA273">
        <v>0</v>
      </c>
      <c r="AB273">
        <v>0</v>
      </c>
      <c r="AC273">
        <v>0</v>
      </c>
      <c r="AD273">
        <v>0</v>
      </c>
      <c r="AE273">
        <v>0</v>
      </c>
      <c r="AF273">
        <v>0</v>
      </c>
    </row>
    <row r="274" spans="27:32" x14ac:dyDescent="0.25">
      <c r="AA274">
        <v>0</v>
      </c>
      <c r="AB274">
        <v>0</v>
      </c>
      <c r="AC274">
        <v>0</v>
      </c>
      <c r="AD274">
        <v>0</v>
      </c>
      <c r="AE274">
        <v>0</v>
      </c>
      <c r="AF274">
        <v>0</v>
      </c>
    </row>
    <row r="275" spans="27:32" x14ac:dyDescent="0.25">
      <c r="AA275">
        <v>0</v>
      </c>
      <c r="AB275">
        <v>0</v>
      </c>
      <c r="AC275">
        <v>0</v>
      </c>
      <c r="AD275">
        <v>0</v>
      </c>
      <c r="AE275">
        <v>0</v>
      </c>
      <c r="AF275">
        <v>0</v>
      </c>
    </row>
    <row r="276" spans="27:32" x14ac:dyDescent="0.25">
      <c r="AA276">
        <v>0</v>
      </c>
      <c r="AB276">
        <v>0</v>
      </c>
      <c r="AC276">
        <v>0</v>
      </c>
      <c r="AD276">
        <v>0</v>
      </c>
      <c r="AE276">
        <v>0</v>
      </c>
      <c r="AF276">
        <v>0</v>
      </c>
    </row>
    <row r="277" spans="27:32" x14ac:dyDescent="0.25">
      <c r="AA277">
        <v>0</v>
      </c>
      <c r="AB277">
        <v>0</v>
      </c>
      <c r="AC277">
        <v>0</v>
      </c>
      <c r="AD277">
        <v>0</v>
      </c>
      <c r="AE277">
        <v>0</v>
      </c>
      <c r="AF277">
        <v>0</v>
      </c>
    </row>
    <row r="278" spans="27:32" x14ac:dyDescent="0.25">
      <c r="AA278">
        <v>0</v>
      </c>
      <c r="AB278">
        <v>0</v>
      </c>
      <c r="AC278">
        <v>0</v>
      </c>
      <c r="AD278">
        <v>0</v>
      </c>
      <c r="AE278">
        <v>0</v>
      </c>
      <c r="AF278">
        <v>0</v>
      </c>
    </row>
    <row r="279" spans="27:32" x14ac:dyDescent="0.25">
      <c r="AA279">
        <v>0</v>
      </c>
      <c r="AB279">
        <v>0</v>
      </c>
      <c r="AC279">
        <v>0</v>
      </c>
      <c r="AD279">
        <v>0</v>
      </c>
      <c r="AE279">
        <v>0</v>
      </c>
      <c r="AF279">
        <v>0</v>
      </c>
    </row>
    <row r="280" spans="27:32" x14ac:dyDescent="0.25">
      <c r="AA280">
        <v>0</v>
      </c>
      <c r="AB280">
        <v>0</v>
      </c>
      <c r="AC280">
        <v>0</v>
      </c>
      <c r="AD280">
        <v>0</v>
      </c>
      <c r="AE280">
        <v>0</v>
      </c>
      <c r="AF280">
        <v>0</v>
      </c>
    </row>
    <row r="281" spans="27:32" x14ac:dyDescent="0.25">
      <c r="AA281">
        <v>0</v>
      </c>
      <c r="AB281">
        <v>0</v>
      </c>
      <c r="AC281">
        <v>0</v>
      </c>
      <c r="AD281">
        <v>0</v>
      </c>
      <c r="AE281">
        <v>0</v>
      </c>
      <c r="AF281">
        <v>0</v>
      </c>
    </row>
    <row r="282" spans="27:32" x14ac:dyDescent="0.25">
      <c r="AA282">
        <v>0</v>
      </c>
      <c r="AB282">
        <v>0</v>
      </c>
      <c r="AC282">
        <v>0</v>
      </c>
      <c r="AD282">
        <v>0</v>
      </c>
      <c r="AE282">
        <v>0</v>
      </c>
      <c r="AF282">
        <v>0</v>
      </c>
    </row>
    <row r="283" spans="27:32" x14ac:dyDescent="0.25">
      <c r="AA283">
        <v>0</v>
      </c>
      <c r="AB283">
        <v>0</v>
      </c>
      <c r="AC283">
        <v>0</v>
      </c>
      <c r="AD283">
        <v>0</v>
      </c>
      <c r="AE283">
        <v>0</v>
      </c>
      <c r="AF283">
        <v>0</v>
      </c>
    </row>
    <row r="284" spans="27:32" x14ac:dyDescent="0.25">
      <c r="AA284">
        <v>0</v>
      </c>
      <c r="AB284">
        <v>0</v>
      </c>
      <c r="AC284">
        <v>0</v>
      </c>
      <c r="AD284">
        <v>0</v>
      </c>
      <c r="AE284">
        <v>0</v>
      </c>
      <c r="AF284">
        <v>0</v>
      </c>
    </row>
    <row r="285" spans="27:32" x14ac:dyDescent="0.25">
      <c r="AA285">
        <v>0</v>
      </c>
      <c r="AB285">
        <v>0</v>
      </c>
      <c r="AC285">
        <v>0</v>
      </c>
      <c r="AD285">
        <v>0</v>
      </c>
      <c r="AE285">
        <v>0</v>
      </c>
      <c r="AF285">
        <v>0</v>
      </c>
    </row>
    <row r="286" spans="27:32" x14ac:dyDescent="0.25">
      <c r="AA286">
        <v>0</v>
      </c>
      <c r="AB286">
        <v>0</v>
      </c>
      <c r="AC286">
        <v>0</v>
      </c>
      <c r="AD286">
        <v>0</v>
      </c>
      <c r="AE286">
        <v>0</v>
      </c>
      <c r="AF286">
        <v>0</v>
      </c>
    </row>
    <row r="287" spans="27:32" x14ac:dyDescent="0.25">
      <c r="AA287">
        <v>0</v>
      </c>
      <c r="AB287">
        <v>0</v>
      </c>
      <c r="AC287">
        <v>0</v>
      </c>
      <c r="AD287">
        <v>0</v>
      </c>
      <c r="AE287">
        <v>0</v>
      </c>
      <c r="AF287">
        <v>0</v>
      </c>
    </row>
    <row r="288" spans="27:32" x14ac:dyDescent="0.25">
      <c r="AA288">
        <v>0</v>
      </c>
      <c r="AB288">
        <v>0</v>
      </c>
      <c r="AC288">
        <v>0</v>
      </c>
      <c r="AD288">
        <v>0</v>
      </c>
      <c r="AE288">
        <v>0</v>
      </c>
      <c r="AF288">
        <v>0</v>
      </c>
    </row>
    <row r="289" spans="27:32" x14ac:dyDescent="0.25">
      <c r="AA289">
        <v>0</v>
      </c>
      <c r="AB289">
        <v>0</v>
      </c>
      <c r="AC289">
        <v>0</v>
      </c>
      <c r="AD289">
        <v>0</v>
      </c>
      <c r="AE289">
        <v>0</v>
      </c>
      <c r="AF289">
        <v>0</v>
      </c>
    </row>
    <row r="290" spans="27:32" x14ac:dyDescent="0.25">
      <c r="AA290">
        <v>0</v>
      </c>
      <c r="AB290">
        <v>0</v>
      </c>
      <c r="AC290">
        <v>0</v>
      </c>
      <c r="AD290">
        <v>0</v>
      </c>
      <c r="AE290">
        <v>0</v>
      </c>
      <c r="AF290">
        <v>0</v>
      </c>
    </row>
    <row r="291" spans="27:32" x14ac:dyDescent="0.25">
      <c r="AA291">
        <v>0</v>
      </c>
      <c r="AB291">
        <v>0</v>
      </c>
      <c r="AC291">
        <v>0</v>
      </c>
      <c r="AD291">
        <v>0</v>
      </c>
      <c r="AE291">
        <v>0</v>
      </c>
      <c r="AF291">
        <v>0</v>
      </c>
    </row>
    <row r="292" spans="27:32" x14ac:dyDescent="0.25">
      <c r="AA292">
        <v>0</v>
      </c>
      <c r="AB292">
        <v>0</v>
      </c>
      <c r="AC292">
        <v>0</v>
      </c>
      <c r="AD292">
        <v>0</v>
      </c>
      <c r="AE292">
        <v>0</v>
      </c>
      <c r="AF292">
        <v>0</v>
      </c>
    </row>
    <row r="293" spans="27:32" x14ac:dyDescent="0.25">
      <c r="AA293">
        <v>0</v>
      </c>
      <c r="AB293">
        <v>0</v>
      </c>
      <c r="AC293">
        <v>0</v>
      </c>
      <c r="AD293">
        <v>0</v>
      </c>
      <c r="AE293">
        <v>0</v>
      </c>
      <c r="AF293">
        <v>0</v>
      </c>
    </row>
    <row r="294" spans="27:32" x14ac:dyDescent="0.25">
      <c r="AA294">
        <v>0</v>
      </c>
      <c r="AB294">
        <v>0</v>
      </c>
      <c r="AC294">
        <v>0</v>
      </c>
      <c r="AD294">
        <v>0</v>
      </c>
      <c r="AE294">
        <v>0</v>
      </c>
      <c r="AF294">
        <v>0</v>
      </c>
    </row>
    <row r="295" spans="27:32" x14ac:dyDescent="0.25">
      <c r="AA295">
        <v>0</v>
      </c>
      <c r="AB295">
        <v>0</v>
      </c>
      <c r="AC295">
        <v>0</v>
      </c>
      <c r="AD295">
        <v>0</v>
      </c>
      <c r="AE295">
        <v>0</v>
      </c>
      <c r="AF295">
        <v>0</v>
      </c>
    </row>
    <row r="296" spans="27:32" x14ac:dyDescent="0.25">
      <c r="AA296">
        <v>0</v>
      </c>
      <c r="AB296">
        <v>0</v>
      </c>
      <c r="AC296">
        <v>0</v>
      </c>
      <c r="AD296">
        <v>0</v>
      </c>
      <c r="AE296">
        <v>0</v>
      </c>
      <c r="AF296">
        <v>0</v>
      </c>
    </row>
    <row r="297" spans="27:32" x14ac:dyDescent="0.25">
      <c r="AA297">
        <v>0</v>
      </c>
      <c r="AB297">
        <v>0</v>
      </c>
      <c r="AC297">
        <v>0</v>
      </c>
      <c r="AD297">
        <v>0</v>
      </c>
      <c r="AE297">
        <v>0</v>
      </c>
      <c r="AF297">
        <v>0</v>
      </c>
    </row>
    <row r="298" spans="27:32" x14ac:dyDescent="0.25">
      <c r="AA298">
        <v>0</v>
      </c>
      <c r="AB298">
        <v>0</v>
      </c>
      <c r="AC298">
        <v>0</v>
      </c>
      <c r="AD298">
        <v>0</v>
      </c>
      <c r="AE298">
        <v>0</v>
      </c>
      <c r="AF298">
        <v>0</v>
      </c>
    </row>
    <row r="299" spans="27:32" x14ac:dyDescent="0.25">
      <c r="AA299">
        <v>0</v>
      </c>
      <c r="AB299">
        <v>0</v>
      </c>
      <c r="AC299">
        <v>0</v>
      </c>
      <c r="AD299">
        <v>0</v>
      </c>
      <c r="AE299">
        <v>0</v>
      </c>
      <c r="AF299">
        <v>0</v>
      </c>
    </row>
    <row r="300" spans="27:32" x14ac:dyDescent="0.25">
      <c r="AA300">
        <v>0</v>
      </c>
      <c r="AB300">
        <v>0</v>
      </c>
      <c r="AC300">
        <v>0</v>
      </c>
      <c r="AD300">
        <v>0</v>
      </c>
      <c r="AE300">
        <v>0</v>
      </c>
      <c r="AF300">
        <v>0</v>
      </c>
    </row>
  </sheetData>
  <mergeCells count="4">
    <mergeCell ref="A8:B8"/>
    <mergeCell ref="L1:M1"/>
    <mergeCell ref="A4:B4"/>
    <mergeCell ref="A23:B23"/>
  </mergeCells>
  <pageMargins left="0.7" right="0.7" top="0.75" bottom="0.75" header="0.3" footer="0.3"/>
  <pageSetup paperSize="9" orientation="portrait" r:id="rId1"/>
  <headerFooter>
    <oddFooter>&amp;R&amp;1#&amp;"Calibri"&amp;8&amp;K737373General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toredFilesList xmlns:xsd="http://www.w3.org/2001/XMLSchema" xmlns:xsi="http://www.w3.org/2001/XMLSchema-instance" xmlns="http://opensolver.org" xml:space="preserve" Version="01.00">
  <StoredFiles>
    <StoredFile>
      <FileName>Untitled</FileName>
      <LanguageName>GMPL</LanguageName>
      <ModelPaneVisible>false</ModelPaneVisible>
      <ModelSettings/>
      <FileText/>
      <ParentWorksheetName>RO</ParentWorksheetName>
    </StoredFile>
    <StoredFile>
      <FileName>Untitled</FileName>
      <LanguageName>PuLP</LanguageName>
      <ModelPaneVisible>false</ModelPaneVisible>
      <ModelSettings/>
      <FileText/>
      <ParentWorksheetName>VTF</ParentWorksheetName>
    </StoredFile>
    <StoredFile>
      <FileName>Untitled</FileName>
      <LanguageName>PuLP</LanguageName>
      <ModelPaneVisible>false</ModelPaneVisible>
      <ModelSettings/>
      <FileText/>
      <ParentWorksheetName>Config</ParentWorksheetName>
    </StoredFile>
    <StoredFile>
      <FileName>Untitled</FileName>
      <LanguageName>PuLP</LanguageName>
      <ModelPaneVisible>false</ModelPaneVisible>
      <ModelSettings/>
      <FileText/>
      <ParentWorksheetName>Tableau de Bord</ParentWorksheetName>
    </StoredFile>
    <StoredFile>
      <FileName>Untitled</FileName>
      <LanguageName>PuLP</LanguageName>
      <ModelPaneVisible>false</ModelPaneVisible>
      <ModelSettings/>
      <FileText/>
      <ParentWorksheetName>N-1</ParentWorksheetName>
    </StoredFile>
  </StoredFiles>
</StoredFilesList>
</file>

<file path=customXml/itemProps1.xml><?xml version="1.0" encoding="utf-8"?>
<ds:datastoreItem xmlns:ds="http://schemas.openxmlformats.org/officeDocument/2006/customXml" ds:itemID="{45522EB2-EEE1-400C-97FA-2B3DE738F070}">
  <ds:schemaRefs>
    <ds:schemaRef ds:uri="http://www.w3.org/2001/XMLSchema"/>
    <ds:schemaRef ds:uri="http://opensolver.org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Tableau de Bord</vt:lpstr>
      <vt:lpstr>VTF</vt:lpstr>
      <vt:lpstr>ActiviteSemaine</vt:lpstr>
      <vt:lpstr>Planning AM pairs</vt:lpstr>
      <vt:lpstr>Tâches_en_Retard</vt:lpstr>
      <vt:lpstr>N-1</vt:lpstr>
      <vt:lpstr>Config</vt:lpstr>
      <vt:lpstr>CilComplience</vt:lpstr>
      <vt:lpstr>CilSemaine</vt:lpstr>
      <vt:lpstr>'Planning AM pairs'!objectif</vt:lpstr>
      <vt:lpstr>Personne</vt:lpstr>
      <vt:lpstr>PrCent</vt:lpstr>
      <vt:lpstr>RepaTaches</vt:lpstr>
      <vt:lpstr>RV</vt:lpstr>
      <vt:lpstr>team</vt:lpstr>
      <vt:lpstr>ZoneAM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Lanois Romain</dc:creator>
  <cp:keywords/>
  <dc:description/>
  <cp:lastModifiedBy>Cholon Theo</cp:lastModifiedBy>
  <cp:revision/>
  <dcterms:created xsi:type="dcterms:W3CDTF">2020-01-28T08:18:14Z</dcterms:created>
  <dcterms:modified xsi:type="dcterms:W3CDTF">2022-06-03T10:16:58Z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5b55a0c-bcf3-45fe-8d6b-e30a646beadd_Enabled">
    <vt:lpwstr>true</vt:lpwstr>
  </property>
  <property fmtid="{D5CDD505-2E9C-101B-9397-08002B2CF9AE}" pid="3" name="MSIP_Label_25b55a0c-bcf3-45fe-8d6b-e30a646beadd_SetDate">
    <vt:lpwstr>2022-05-23T12:52:56Z</vt:lpwstr>
  </property>
  <property fmtid="{D5CDD505-2E9C-101B-9397-08002B2CF9AE}" pid="4" name="MSIP_Label_25b55a0c-bcf3-45fe-8d6b-e30a646beadd_Method">
    <vt:lpwstr>Privileged</vt:lpwstr>
  </property>
  <property fmtid="{D5CDD505-2E9C-101B-9397-08002B2CF9AE}" pid="5" name="MSIP_Label_25b55a0c-bcf3-45fe-8d6b-e30a646beadd_Name">
    <vt:lpwstr>Internal</vt:lpwstr>
  </property>
  <property fmtid="{D5CDD505-2E9C-101B-9397-08002B2CF9AE}" pid="6" name="MSIP_Label_25b55a0c-bcf3-45fe-8d6b-e30a646beadd_SiteId">
    <vt:lpwstr>d2d2794a-61cc-4823-9690-8e288fd554cc</vt:lpwstr>
  </property>
  <property fmtid="{D5CDD505-2E9C-101B-9397-08002B2CF9AE}" pid="7" name="MSIP_Label_25b55a0c-bcf3-45fe-8d6b-e30a646beadd_ActionId">
    <vt:lpwstr>11288435-a039-49d3-84ab-db111831245f</vt:lpwstr>
  </property>
  <property fmtid="{D5CDD505-2E9C-101B-9397-08002B2CF9AE}" pid="8" name="MSIP_Label_25b55a0c-bcf3-45fe-8d6b-e30a646beadd_ContentBits">
    <vt:lpwstr>2</vt:lpwstr>
  </property>
</Properties>
</file>