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Excel Débit/"/>
    </mc:Choice>
  </mc:AlternateContent>
  <xr:revisionPtr revIDLastSave="105" documentId="13_ncr:1_{985164B4-47B5-423B-BD05-0E84AD879FA2}" xr6:coauthVersionLast="47" xr6:coauthVersionMax="47" xr10:uidLastSave="{A504B417-4F2A-4616-8891-5F6BDB1B091F}"/>
  <bookViews>
    <workbookView xWindow="-120" yWindow="-120" windowWidth="29040" windowHeight="15720" tabRatio="724" activeTab="1" xr2:uid="{13E08850-27A8-4F9D-8190-707C77CAD3B6}"/>
  </bookViews>
  <sheets>
    <sheet name="export" sheetId="16" r:id="rId1"/>
    <sheet name="Listes" sheetId="20" r:id="rId2"/>
    <sheet name="donnees" sheetId="2" r:id="rId3"/>
    <sheet name="donnees2" sheetId="22" r:id="rId4"/>
    <sheet name="Débit modele pieces" sheetId="18" r:id="rId5"/>
    <sheet name="Débit modele" sheetId="17" r:id="rId6"/>
    <sheet name="Calcul modele" sheetId="21" r:id="rId7"/>
    <sheet name="Débit" sheetId="15" r:id="rId8"/>
    <sheet name="Feuil1" sheetId="19" state="hidden" r:id="rId9"/>
  </sheets>
  <externalReferences>
    <externalReference r:id="rId10"/>
    <externalReference r:id="rId11"/>
  </externalReferences>
  <definedNames>
    <definedName name="cf_Fa19_cas2p" localSheetId="3">donnees2!$A$15:$R$23</definedName>
    <definedName name="cf_Fa19_cbas2p" localSheetId="3">donnees2!$A$36:$R$44</definedName>
    <definedName name="cf_Fa19_cbss2p" localSheetId="3">donnees2!$A$26:$R$33</definedName>
    <definedName name="cf_Fa19_cpas2p" localSheetId="3">donnees2!$A$58:$R$67</definedName>
    <definedName name="cf_Fa19_cpss2p" localSheetId="3">donnees2!$A$47:$R$55</definedName>
    <definedName name="cf_Fa19_css2p" localSheetId="3">donnees2!$A$5:$R$12</definedName>
    <definedName name="cf_Fa8_cas2p">donnees2!$T$15:$AK$23</definedName>
    <definedName name="cf_Fa8_cbas2p">donnees2!$T$36:$AK$44</definedName>
    <definedName name="cf_Fa8_cbss2p">donnees2!$T$26:$AK$33</definedName>
    <definedName name="cf_Fa8_cpas2p">donnees2!$T$58:$AK$67</definedName>
    <definedName name="cf_Fa8_cpss2p">donnees2!$T$47:$AK$55</definedName>
    <definedName name="cf_Fa8_css2p">donnees2!$T$5:$AK$12</definedName>
    <definedName name="cf_Fd19_cb1fat">donnees2!$BF$15:$BW$24</definedName>
    <definedName name="cf_Fd19_cb1fst">donnees2!$BF$5:$BW$12</definedName>
    <definedName name="cf_Fd19_cb2fat">donnees2!$BF$39:$BW$50</definedName>
    <definedName name="cf_Fd19_cb2fst">donnees2!$BF$27:$BW$36</definedName>
    <definedName name="cf_Fo19_cas2p">donnees2!$AM$15:$BD$23</definedName>
    <definedName name="cf_Fo19_cbas2p">donnees2!$AM$35:$BD$44</definedName>
    <definedName name="cf_Fo19_cbss2p">donnees2!$AM$26:$BD$33</definedName>
    <definedName name="cf_Fo19_cpas2p">donnees2!$AM$58:$BD$67</definedName>
    <definedName name="cf_Fo19_cpss2p">donnees2!$AM$47:$BD$55</definedName>
    <definedName name="cf_Fo19_css2p">donnees2!$AM$5:$BD$12</definedName>
    <definedName name="pl_debit">'Débit modele'!$A$7:$R$28</definedName>
    <definedName name="pl_debit_Mod1" localSheetId="3">donnees2!$X$80:$AO$90</definedName>
    <definedName name="pl_debit_Mod1">donnees!$X$80:$AO$90</definedName>
    <definedName name="pl_debit_pieces">'Débit modele pieces'!$A$7:$R$28</definedName>
    <definedName name="pl_debitBak" localSheetId="7">Débit!$A$6:$R$14</definedName>
    <definedName name="pl_Fa19_cbas2p">donnees!$A$36:$R$44</definedName>
    <definedName name="pl_Fa19_cbss2p">donnees!$A$26:$R$33</definedName>
    <definedName name="pl_Fa19_cnapas2p">donnees!$A$58:$R$67</definedName>
    <definedName name="pl_Fa19_cnas2p">donnees!$A$15:$R$23</definedName>
    <definedName name="pl_Fa19_cnspss2p">donnees!$A$47:$R$55</definedName>
    <definedName name="pl_Fa19_cnss2p">donnees!$A$5:$R$12</definedName>
    <definedName name="pl_Fa8_cbas2p">donnees!$T$36:$AK$44</definedName>
    <definedName name="pl_Fa8_cbss2p">donnees!$T$26:$AK$33</definedName>
    <definedName name="pl_Fa8_cnapas2p">donnees!$T$58:$AK$67</definedName>
    <definedName name="pl_Fa8_cnas2p">donnees!$T$15:$AK$23</definedName>
    <definedName name="pl_Fa8_cnspss2p">donnees!$T$47:$AK$55</definedName>
    <definedName name="pl_Fa8_cnss2p">donnees!$T$5:$AK$12</definedName>
    <definedName name="pl_Fd19_cb1fat">donnees!$BF$15:$BW$24</definedName>
    <definedName name="pl_Fd19_cb1fst">donnees!$BF$5:$BW$12</definedName>
    <definedName name="pl_Fd19_cb2fat">donnees!$BF$39:$BW$50</definedName>
    <definedName name="pl_Fd19_cb2fst">donnees!$BF$27:$BW$36</definedName>
    <definedName name="pl_Fo19_cbas2p">donnees!$AM$36:$BD$44</definedName>
    <definedName name="pl_Fo19_cbss2p">donnees!$AM$26:$BD$33</definedName>
    <definedName name="pl_Fo19_cnapas2p">donnees!$AM$58:$BD$67</definedName>
    <definedName name="pl_Fo19_cnas2p">donnees!$AM$15:$BD$23</definedName>
    <definedName name="pl_Fo19_cnspss2p">donnees!$AM$47:$BD$55</definedName>
    <definedName name="pl_Fo19_cnss2p">donnees!$AM$5:$BD$12</definedName>
    <definedName name="TOP_Col1" localSheetId="6">[1]export!#REF!</definedName>
    <definedName name="TOP_Col1" localSheetId="1">[2]export!#REF!</definedName>
    <definedName name="TOP_Col1">export!#REF!</definedName>
    <definedName name="TOP_Col2" localSheetId="6">[1]export!#REF!</definedName>
    <definedName name="TOP_Col2" localSheetId="1">[2]export!#REF!</definedName>
    <definedName name="TOP_Col2">export!#REF!</definedName>
    <definedName name="_xlnm.Print_Area" localSheetId="5">'Débit modele'!$A$1:$R$28</definedName>
    <definedName name="_xlnm.Print_Area" localSheetId="4">'Débit modele pieces'!$A$1:$R$28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1" i="15" l="1"/>
  <c r="G58" i="15"/>
  <c r="E55" i="15"/>
  <c r="D55" i="15"/>
  <c r="A55" i="15"/>
  <c r="D54" i="15"/>
  <c r="A54" i="15"/>
  <c r="E53" i="15"/>
  <c r="D53" i="15"/>
  <c r="A53" i="15"/>
  <c r="E52" i="15"/>
  <c r="D52" i="15"/>
  <c r="C52" i="15"/>
  <c r="A52" i="15"/>
  <c r="E51" i="15"/>
  <c r="D51" i="15"/>
  <c r="A51" i="15"/>
  <c r="E50" i="15"/>
  <c r="D50" i="15"/>
  <c r="C50" i="15"/>
  <c r="A50" i="15"/>
  <c r="E49" i="15"/>
  <c r="E54" i="15" s="1"/>
  <c r="K58" i="15" s="1"/>
  <c r="D49" i="15"/>
  <c r="C49" i="15"/>
  <c r="A49" i="15"/>
  <c r="D48" i="15"/>
  <c r="C48" i="15"/>
  <c r="A48" i="15"/>
  <c r="E45" i="15"/>
  <c r="D45" i="15"/>
  <c r="A45" i="15"/>
  <c r="E44" i="15"/>
  <c r="D44" i="15"/>
  <c r="C44" i="15"/>
  <c r="A44" i="15"/>
  <c r="E43" i="15"/>
  <c r="D43" i="15"/>
  <c r="A43" i="15"/>
  <c r="E42" i="15"/>
  <c r="D42" i="15"/>
  <c r="A42" i="15"/>
  <c r="E41" i="15"/>
  <c r="D41" i="15"/>
  <c r="C41" i="15"/>
  <c r="A41" i="15"/>
  <c r="E40" i="15"/>
  <c r="D40" i="15"/>
  <c r="C40" i="15"/>
  <c r="A40" i="15"/>
  <c r="E39" i="15"/>
  <c r="D39" i="15"/>
  <c r="C39" i="15"/>
  <c r="A39" i="15"/>
  <c r="E38" i="15"/>
  <c r="D38" i="15"/>
  <c r="C38" i="15"/>
  <c r="O58" i="15" s="1"/>
  <c r="A38" i="15"/>
  <c r="C58" i="15" s="1"/>
  <c r="M31" i="15"/>
  <c r="E25" i="17"/>
  <c r="D25" i="17"/>
  <c r="A25" i="17"/>
  <c r="D24" i="17"/>
  <c r="A24" i="17"/>
  <c r="E23" i="17"/>
  <c r="D23" i="17"/>
  <c r="A23" i="17"/>
  <c r="E22" i="17"/>
  <c r="D22" i="17"/>
  <c r="C22" i="17"/>
  <c r="A22" i="17"/>
  <c r="E21" i="17"/>
  <c r="D21" i="17"/>
  <c r="A21" i="17"/>
  <c r="E20" i="17"/>
  <c r="D20" i="17"/>
  <c r="C20" i="17"/>
  <c r="A20" i="17"/>
  <c r="E19" i="17"/>
  <c r="E24" i="17" s="1"/>
  <c r="D19" i="17"/>
  <c r="C19" i="17"/>
  <c r="A19" i="17"/>
  <c r="D18" i="17"/>
  <c r="C18" i="17"/>
  <c r="A18" i="17"/>
  <c r="E15" i="17"/>
  <c r="D15" i="17"/>
  <c r="A15" i="17"/>
  <c r="E14" i="17"/>
  <c r="D14" i="17"/>
  <c r="C14" i="17"/>
  <c r="A14" i="17"/>
  <c r="D13" i="17"/>
  <c r="A13" i="17"/>
  <c r="E12" i="17"/>
  <c r="D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E8" i="17"/>
  <c r="E13" i="17" s="1"/>
  <c r="D8" i="17"/>
  <c r="C8" i="17"/>
  <c r="A8" i="17"/>
  <c r="G28" i="15"/>
  <c r="E24" i="15"/>
  <c r="D24" i="15"/>
  <c r="A24" i="15"/>
  <c r="E23" i="15"/>
  <c r="D23" i="15"/>
  <c r="A23" i="15"/>
  <c r="E22" i="15"/>
  <c r="D22" i="15"/>
  <c r="A22" i="15"/>
  <c r="E21" i="15"/>
  <c r="D21" i="15"/>
  <c r="C21" i="15"/>
  <c r="A21" i="15"/>
  <c r="E20" i="15"/>
  <c r="D20" i="15"/>
  <c r="C20" i="15"/>
  <c r="A20" i="15"/>
  <c r="E19" i="15"/>
  <c r="D19" i="15"/>
  <c r="C19" i="15"/>
  <c r="A19" i="15"/>
  <c r="D18" i="15"/>
  <c r="C18" i="15"/>
  <c r="A18" i="15"/>
  <c r="E13" i="15"/>
  <c r="D13" i="15"/>
  <c r="A13" i="15"/>
  <c r="D12" i="15"/>
  <c r="A12" i="15"/>
  <c r="E11" i="15"/>
  <c r="D11" i="15"/>
  <c r="C11" i="15"/>
  <c r="A11" i="15"/>
  <c r="E10" i="15"/>
  <c r="D10" i="15"/>
  <c r="C10" i="15"/>
  <c r="A10" i="15"/>
  <c r="E9" i="15"/>
  <c r="D9" i="15"/>
  <c r="C9" i="15"/>
  <c r="K28" i="15" s="1"/>
  <c r="A9" i="15"/>
  <c r="E8" i="15"/>
  <c r="E12" i="15" s="1"/>
  <c r="O28" i="15" s="1"/>
  <c r="D8" i="15"/>
  <c r="C8" i="15"/>
  <c r="A8" i="15"/>
  <c r="C28" i="15" s="1"/>
  <c r="M1" i="15"/>
  <c r="AQ66" i="22"/>
  <c r="AP66" i="22"/>
  <c r="X66" i="22"/>
  <c r="W66" i="22"/>
  <c r="E66" i="22"/>
  <c r="D66" i="22"/>
  <c r="AQ65" i="22"/>
  <c r="AP65" i="22"/>
  <c r="AO65" i="22"/>
  <c r="AM65" i="22"/>
  <c r="X65" i="22"/>
  <c r="W65" i="22"/>
  <c r="V65" i="22"/>
  <c r="E65" i="22"/>
  <c r="D65" i="22"/>
  <c r="C65" i="22"/>
  <c r="AP64" i="22"/>
  <c r="W64" i="22"/>
  <c r="D64" i="22"/>
  <c r="AQ63" i="22"/>
  <c r="AP63" i="22"/>
  <c r="AM63" i="22"/>
  <c r="W63" i="22"/>
  <c r="T63" i="22"/>
  <c r="D63" i="22"/>
  <c r="AQ62" i="22"/>
  <c r="AP62" i="22"/>
  <c r="AO62" i="22"/>
  <c r="AM62" i="22"/>
  <c r="X62" i="22"/>
  <c r="W62" i="22"/>
  <c r="V62" i="22"/>
  <c r="T62" i="22"/>
  <c r="E62" i="22"/>
  <c r="D62" i="22"/>
  <c r="C62" i="22"/>
  <c r="AQ61" i="22"/>
  <c r="AP61" i="22"/>
  <c r="AO61" i="22"/>
  <c r="X61" i="22"/>
  <c r="W61" i="22"/>
  <c r="V61" i="22"/>
  <c r="T61" i="22"/>
  <c r="E61" i="22"/>
  <c r="D61" i="22"/>
  <c r="C61" i="22"/>
  <c r="A61" i="22"/>
  <c r="AQ60" i="22"/>
  <c r="AP60" i="22"/>
  <c r="AO60" i="22"/>
  <c r="AM60" i="22"/>
  <c r="X60" i="22"/>
  <c r="W60" i="22"/>
  <c r="V60" i="22"/>
  <c r="T60" i="22"/>
  <c r="E60" i="22"/>
  <c r="D60" i="22"/>
  <c r="C60" i="22"/>
  <c r="AQ59" i="22"/>
  <c r="AQ64" i="22" s="1"/>
  <c r="AP59" i="22"/>
  <c r="AO59" i="22"/>
  <c r="X59" i="22"/>
  <c r="X64" i="22" s="1"/>
  <c r="W59" i="22"/>
  <c r="V59" i="22"/>
  <c r="T59" i="22"/>
  <c r="E59" i="22"/>
  <c r="E64" i="22" s="1"/>
  <c r="D59" i="22"/>
  <c r="C59" i="22"/>
  <c r="A59" i="22"/>
  <c r="AQ54" i="22"/>
  <c r="AP54" i="22"/>
  <c r="X54" i="22"/>
  <c r="W54" i="22"/>
  <c r="T54" i="22"/>
  <c r="E54" i="22"/>
  <c r="D54" i="22"/>
  <c r="A54" i="22"/>
  <c r="AQ53" i="22"/>
  <c r="AP53" i="22"/>
  <c r="AO53" i="22"/>
  <c r="AM53" i="22"/>
  <c r="X53" i="22"/>
  <c r="W53" i="22"/>
  <c r="V53" i="22"/>
  <c r="T53" i="22"/>
  <c r="E53" i="22"/>
  <c r="D53" i="22"/>
  <c r="C53" i="22"/>
  <c r="A53" i="22"/>
  <c r="AQ52" i="22"/>
  <c r="AP52" i="22"/>
  <c r="W52" i="22"/>
  <c r="T52" i="22"/>
  <c r="D52" i="22"/>
  <c r="AQ51" i="22"/>
  <c r="AP51" i="22"/>
  <c r="AO51" i="22"/>
  <c r="AM51" i="22"/>
  <c r="X51" i="22"/>
  <c r="W51" i="22"/>
  <c r="V51" i="22"/>
  <c r="T51" i="22"/>
  <c r="E51" i="22"/>
  <c r="D51" i="22"/>
  <c r="C51" i="22"/>
  <c r="A51" i="22"/>
  <c r="AQ50" i="22"/>
  <c r="AP50" i="22"/>
  <c r="AO50" i="22"/>
  <c r="AM50" i="22"/>
  <c r="X50" i="22"/>
  <c r="W50" i="22"/>
  <c r="V50" i="22"/>
  <c r="E50" i="22"/>
  <c r="D50" i="22"/>
  <c r="C50" i="22"/>
  <c r="A50" i="22"/>
  <c r="BI49" i="22"/>
  <c r="BH49" i="22"/>
  <c r="BF49" i="22"/>
  <c r="AQ49" i="22"/>
  <c r="AP49" i="22"/>
  <c r="AO49" i="22"/>
  <c r="X49" i="22"/>
  <c r="W49" i="22"/>
  <c r="V49" i="22"/>
  <c r="E49" i="22"/>
  <c r="D49" i="22"/>
  <c r="C49" i="22"/>
  <c r="BJ48" i="22"/>
  <c r="BI48" i="22"/>
  <c r="AQ48" i="22"/>
  <c r="AP48" i="22"/>
  <c r="AO48" i="22"/>
  <c r="AM48" i="22"/>
  <c r="X48" i="22"/>
  <c r="X52" i="22" s="1"/>
  <c r="W48" i="22"/>
  <c r="V48" i="22"/>
  <c r="T48" i="22"/>
  <c r="E48" i="22"/>
  <c r="E52" i="22" s="1"/>
  <c r="D48" i="22"/>
  <c r="C48" i="22"/>
  <c r="A48" i="22"/>
  <c r="BI47" i="22"/>
  <c r="BF47" i="22"/>
  <c r="BJ46" i="22"/>
  <c r="BI46" i="22"/>
  <c r="BF46" i="22"/>
  <c r="BJ45" i="22"/>
  <c r="BI45" i="22"/>
  <c r="BF45" i="22"/>
  <c r="BJ44" i="22"/>
  <c r="BI44" i="22"/>
  <c r="BH44" i="22"/>
  <c r="BH45" i="22" s="1"/>
  <c r="BF44" i="22"/>
  <c r="BJ43" i="22"/>
  <c r="BI43" i="22"/>
  <c r="BH43" i="22"/>
  <c r="BF43" i="22"/>
  <c r="AQ43" i="22"/>
  <c r="AP43" i="22"/>
  <c r="AM43" i="22"/>
  <c r="X43" i="22"/>
  <c r="W43" i="22"/>
  <c r="T43" i="22"/>
  <c r="E43" i="22"/>
  <c r="D43" i="22"/>
  <c r="A43" i="22"/>
  <c r="BJ42" i="22"/>
  <c r="BJ47" i="22" s="1"/>
  <c r="BI42" i="22"/>
  <c r="BH42" i="22"/>
  <c r="BF42" i="22"/>
  <c r="AP42" i="22"/>
  <c r="AM42" i="22"/>
  <c r="X42" i="22"/>
  <c r="W42" i="22"/>
  <c r="T42" i="22"/>
  <c r="E42" i="22"/>
  <c r="D42" i="22"/>
  <c r="A42" i="22"/>
  <c r="BJ41" i="22"/>
  <c r="BI41" i="22"/>
  <c r="BH41" i="22"/>
  <c r="BF41" i="22"/>
  <c r="AQ41" i="22"/>
  <c r="AP41" i="22"/>
  <c r="AM41" i="22"/>
  <c r="X41" i="22"/>
  <c r="W41" i="22"/>
  <c r="T41" i="22"/>
  <c r="D41" i="22"/>
  <c r="A41" i="22"/>
  <c r="BI40" i="22"/>
  <c r="BH40" i="22"/>
  <c r="BF40" i="22"/>
  <c r="AQ40" i="22"/>
  <c r="AP40" i="22"/>
  <c r="AO40" i="22"/>
  <c r="AM40" i="22"/>
  <c r="X40" i="22"/>
  <c r="W40" i="22"/>
  <c r="V40" i="22"/>
  <c r="T40" i="22"/>
  <c r="E40" i="22"/>
  <c r="D40" i="22"/>
  <c r="C40" i="22"/>
  <c r="A40" i="22"/>
  <c r="AQ39" i="22"/>
  <c r="AP39" i="22"/>
  <c r="AO39" i="22"/>
  <c r="AM39" i="22"/>
  <c r="X39" i="22"/>
  <c r="W39" i="22"/>
  <c r="V39" i="22"/>
  <c r="T39" i="22"/>
  <c r="E39" i="22"/>
  <c r="D39" i="22"/>
  <c r="C39" i="22"/>
  <c r="A39" i="22"/>
  <c r="AQ38" i="22"/>
  <c r="AQ42" i="22" s="1"/>
  <c r="AP38" i="22"/>
  <c r="AO38" i="22"/>
  <c r="AM38" i="22"/>
  <c r="X38" i="22"/>
  <c r="W38" i="22"/>
  <c r="V38" i="22"/>
  <c r="T38" i="22"/>
  <c r="E38" i="22"/>
  <c r="E41" i="22" s="1"/>
  <c r="D38" i="22"/>
  <c r="C38" i="22"/>
  <c r="A38" i="22"/>
  <c r="AP37" i="22"/>
  <c r="AO37" i="22"/>
  <c r="W37" i="22"/>
  <c r="V37" i="22"/>
  <c r="T37" i="22"/>
  <c r="D37" i="22"/>
  <c r="C37" i="22"/>
  <c r="A37" i="22"/>
  <c r="BJ35" i="22"/>
  <c r="BI35" i="22"/>
  <c r="BF35" i="22"/>
  <c r="BI34" i="22"/>
  <c r="BF34" i="22"/>
  <c r="BJ33" i="22"/>
  <c r="BI33" i="22"/>
  <c r="BF33" i="22"/>
  <c r="BJ32" i="22"/>
  <c r="BI32" i="22"/>
  <c r="BH32" i="22"/>
  <c r="BF32" i="22"/>
  <c r="AQ32" i="22"/>
  <c r="AP32" i="22"/>
  <c r="AM32" i="22"/>
  <c r="X32" i="22"/>
  <c r="W32" i="22"/>
  <c r="T32" i="22"/>
  <c r="E32" i="22"/>
  <c r="D32" i="22"/>
  <c r="A32" i="22"/>
  <c r="BJ31" i="22"/>
  <c r="BI31" i="22"/>
  <c r="BF31" i="22"/>
  <c r="AQ31" i="22"/>
  <c r="AP31" i="22"/>
  <c r="AM31" i="22"/>
  <c r="X31" i="22"/>
  <c r="W31" i="22"/>
  <c r="D31" i="22"/>
  <c r="A31" i="22"/>
  <c r="BJ30" i="22"/>
  <c r="BI30" i="22"/>
  <c r="BH30" i="22"/>
  <c r="BF30" i="22"/>
  <c r="AQ30" i="22"/>
  <c r="AP30" i="22"/>
  <c r="AO30" i="22"/>
  <c r="AM30" i="22"/>
  <c r="X30" i="22"/>
  <c r="W30" i="22"/>
  <c r="V30" i="22"/>
  <c r="T30" i="22"/>
  <c r="E30" i="22"/>
  <c r="D30" i="22"/>
  <c r="C30" i="22"/>
  <c r="A30" i="22"/>
  <c r="BJ29" i="22"/>
  <c r="BJ34" i="22" s="1"/>
  <c r="BI29" i="22"/>
  <c r="BH29" i="22"/>
  <c r="BF29" i="22"/>
  <c r="AQ29" i="22"/>
  <c r="AP29" i="22"/>
  <c r="AO29" i="22"/>
  <c r="AM29" i="22"/>
  <c r="X29" i="22"/>
  <c r="W29" i="22"/>
  <c r="V29" i="22"/>
  <c r="T29" i="22"/>
  <c r="E29" i="22"/>
  <c r="D29" i="22"/>
  <c r="C29" i="22"/>
  <c r="A29" i="22"/>
  <c r="BI28" i="22"/>
  <c r="BH28" i="22"/>
  <c r="BF28" i="22"/>
  <c r="AQ28" i="22"/>
  <c r="AP28" i="22"/>
  <c r="AO28" i="22"/>
  <c r="AM28" i="22"/>
  <c r="X28" i="22"/>
  <c r="W28" i="22"/>
  <c r="V28" i="22"/>
  <c r="T28" i="22"/>
  <c r="E28" i="22"/>
  <c r="E31" i="22" s="1"/>
  <c r="D28" i="22"/>
  <c r="C28" i="22"/>
  <c r="A28" i="22"/>
  <c r="AP27" i="22"/>
  <c r="AO27" i="22"/>
  <c r="W27" i="22"/>
  <c r="V27" i="22"/>
  <c r="T27" i="22"/>
  <c r="D27" i="22"/>
  <c r="C27" i="22"/>
  <c r="A27" i="22"/>
  <c r="BI23" i="22"/>
  <c r="BH23" i="22"/>
  <c r="BF23" i="22"/>
  <c r="BJ22" i="22"/>
  <c r="BI22" i="22"/>
  <c r="BF22" i="22"/>
  <c r="AQ22" i="22"/>
  <c r="AP22" i="22"/>
  <c r="AM22" i="22"/>
  <c r="X22" i="22"/>
  <c r="W22" i="22"/>
  <c r="T22" i="22"/>
  <c r="E22" i="22"/>
  <c r="D22" i="22"/>
  <c r="A22" i="22"/>
  <c r="BJ21" i="22"/>
  <c r="BI21" i="22"/>
  <c r="AP21" i="22"/>
  <c r="AM21" i="22"/>
  <c r="X21" i="22"/>
  <c r="W21" i="22"/>
  <c r="T21" i="22"/>
  <c r="E21" i="22"/>
  <c r="D21" i="22"/>
  <c r="A21" i="22"/>
  <c r="BJ20" i="22"/>
  <c r="BI20" i="22"/>
  <c r="BH20" i="22"/>
  <c r="BF20" i="22"/>
  <c r="AQ20" i="22"/>
  <c r="AP20" i="22"/>
  <c r="W20" i="22"/>
  <c r="T20" i="22"/>
  <c r="D20" i="22"/>
  <c r="A20" i="22"/>
  <c r="BJ19" i="22"/>
  <c r="BI19" i="22"/>
  <c r="BH19" i="22"/>
  <c r="BF19" i="22"/>
  <c r="AQ19" i="22"/>
  <c r="AP19" i="22"/>
  <c r="AO19" i="22"/>
  <c r="AM19" i="22"/>
  <c r="X19" i="22"/>
  <c r="W19" i="22"/>
  <c r="V19" i="22"/>
  <c r="T19" i="22"/>
  <c r="E19" i="22"/>
  <c r="D19" i="22"/>
  <c r="C19" i="22"/>
  <c r="A19" i="22"/>
  <c r="BJ18" i="22"/>
  <c r="BI18" i="22"/>
  <c r="BH18" i="22"/>
  <c r="BF18" i="22"/>
  <c r="AQ18" i="22"/>
  <c r="AP18" i="22"/>
  <c r="AO18" i="22"/>
  <c r="AM18" i="22"/>
  <c r="X18" i="22"/>
  <c r="W18" i="22"/>
  <c r="V18" i="22"/>
  <c r="T18" i="22"/>
  <c r="E18" i="22"/>
  <c r="D18" i="22"/>
  <c r="C18" i="22"/>
  <c r="A18" i="22"/>
  <c r="BJ17" i="22"/>
  <c r="BI17" i="22"/>
  <c r="BH17" i="22"/>
  <c r="BF17" i="22"/>
  <c r="AQ17" i="22"/>
  <c r="AP17" i="22"/>
  <c r="AO17" i="22"/>
  <c r="AM17" i="22"/>
  <c r="X17" i="22"/>
  <c r="W17" i="22"/>
  <c r="V17" i="22"/>
  <c r="T17" i="22"/>
  <c r="E17" i="22"/>
  <c r="D17" i="22"/>
  <c r="C17" i="22"/>
  <c r="A17" i="22"/>
  <c r="BI16" i="22"/>
  <c r="BH16" i="22"/>
  <c r="BF16" i="22"/>
  <c r="AQ16" i="22"/>
  <c r="AQ21" i="22" s="1"/>
  <c r="AP16" i="22"/>
  <c r="AO16" i="22"/>
  <c r="AM16" i="22"/>
  <c r="X16" i="22"/>
  <c r="X20" i="22" s="1"/>
  <c r="W16" i="22"/>
  <c r="V16" i="22"/>
  <c r="T16" i="22"/>
  <c r="E16" i="22"/>
  <c r="E20" i="22" s="1"/>
  <c r="D16" i="22"/>
  <c r="C16" i="22"/>
  <c r="A16" i="22"/>
  <c r="AM54" i="22"/>
  <c r="BJ11" i="22"/>
  <c r="BI11" i="22"/>
  <c r="AQ11" i="22"/>
  <c r="AP11" i="22"/>
  <c r="AM11" i="22"/>
  <c r="X11" i="22"/>
  <c r="W11" i="22"/>
  <c r="T11" i="22"/>
  <c r="E11" i="22"/>
  <c r="D11" i="22"/>
  <c r="A11" i="22"/>
  <c r="BJ10" i="22"/>
  <c r="BI10" i="22"/>
  <c r="BF10" i="22"/>
  <c r="AQ10" i="22"/>
  <c r="AP10" i="22"/>
  <c r="AM10" i="22"/>
  <c r="W10" i="22"/>
  <c r="T10" i="22"/>
  <c r="D10" i="22"/>
  <c r="A10" i="22"/>
  <c r="BJ9" i="22"/>
  <c r="BI9" i="22"/>
  <c r="BH9" i="22"/>
  <c r="BF9" i="22"/>
  <c r="AQ9" i="22"/>
  <c r="AP9" i="22"/>
  <c r="AO9" i="22"/>
  <c r="AM9" i="22"/>
  <c r="X9" i="22"/>
  <c r="W9" i="22"/>
  <c r="V9" i="22"/>
  <c r="T9" i="22"/>
  <c r="E9" i="22"/>
  <c r="D9" i="22"/>
  <c r="C9" i="22"/>
  <c r="A9" i="22"/>
  <c r="BJ8" i="22"/>
  <c r="BI8" i="22"/>
  <c r="BH8" i="22"/>
  <c r="BF8" i="22"/>
  <c r="AQ8" i="22"/>
  <c r="AP8" i="22"/>
  <c r="AO8" i="22"/>
  <c r="AM8" i="22"/>
  <c r="X8" i="22"/>
  <c r="W8" i="22"/>
  <c r="V8" i="22"/>
  <c r="T8" i="22"/>
  <c r="E8" i="22"/>
  <c r="D8" i="22"/>
  <c r="C8" i="22"/>
  <c r="A8" i="22"/>
  <c r="BJ7" i="22"/>
  <c r="BI7" i="22"/>
  <c r="BH7" i="22"/>
  <c r="BF7" i="22"/>
  <c r="AQ7" i="22"/>
  <c r="AP7" i="22"/>
  <c r="AO7" i="22"/>
  <c r="AM7" i="22"/>
  <c r="X7" i="22"/>
  <c r="W7" i="22"/>
  <c r="V7" i="22"/>
  <c r="T7" i="22"/>
  <c r="E7" i="22"/>
  <c r="D7" i="22"/>
  <c r="C7" i="22"/>
  <c r="A7" i="22"/>
  <c r="BI6" i="22"/>
  <c r="BH6" i="22"/>
  <c r="BF6" i="22"/>
  <c r="AQ6" i="22"/>
  <c r="AP6" i="22"/>
  <c r="AO6" i="22"/>
  <c r="AM6" i="22"/>
  <c r="X6" i="22"/>
  <c r="X10" i="22" s="1"/>
  <c r="W6" i="22"/>
  <c r="V6" i="22"/>
  <c r="T6" i="22"/>
  <c r="E6" i="22"/>
  <c r="E10" i="22" s="1"/>
  <c r="D6" i="22"/>
  <c r="C6" i="22"/>
  <c r="A6" i="22"/>
  <c r="G28" i="17"/>
  <c r="O28" i="21"/>
  <c r="K28" i="21"/>
  <c r="G28" i="21"/>
  <c r="C28" i="21"/>
  <c r="M1" i="21"/>
  <c r="X63" i="22" l="1"/>
  <c r="T64" i="22"/>
  <c r="A65" i="22"/>
  <c r="AM64" i="22"/>
  <c r="BF48" i="22"/>
  <c r="AM52" i="22"/>
  <c r="T50" i="22"/>
  <c r="AM59" i="22"/>
  <c r="A60" i="22"/>
  <c r="AM61" i="22"/>
  <c r="A62" i="22"/>
  <c r="T65" i="22"/>
  <c r="A49" i="22"/>
  <c r="A66" i="22"/>
  <c r="T66" i="22"/>
  <c r="BF11" i="22"/>
  <c r="BF21" i="22"/>
  <c r="AM27" i="22"/>
  <c r="T31" i="22"/>
  <c r="T49" i="22"/>
  <c r="A63" i="22"/>
  <c r="E63" i="22"/>
  <c r="A64" i="22"/>
  <c r="AM66" i="22"/>
  <c r="AM20" i="22"/>
  <c r="AM37" i="22"/>
  <c r="AM49" i="22"/>
  <c r="A52" i="22"/>
  <c r="O28" i="17"/>
  <c r="K28" i="17"/>
  <c r="C28" i="17"/>
  <c r="BI47" i="2" l="1"/>
  <c r="BJ45" i="2"/>
  <c r="BI45" i="2"/>
  <c r="BI49" i="2"/>
  <c r="BH49" i="2"/>
  <c r="BJ48" i="2"/>
  <c r="BI48" i="2"/>
  <c r="BJ46" i="2"/>
  <c r="BI46" i="2"/>
  <c r="BJ44" i="2"/>
  <c r="BI44" i="2"/>
  <c r="BH44" i="2"/>
  <c r="BH45" i="2" s="1"/>
  <c r="BJ43" i="2"/>
  <c r="BI43" i="2"/>
  <c r="BH43" i="2"/>
  <c r="BJ42" i="2"/>
  <c r="BJ47" i="2" s="1"/>
  <c r="BI42" i="2"/>
  <c r="BH42" i="2"/>
  <c r="BJ41" i="2"/>
  <c r="BI41" i="2"/>
  <c r="BH41" i="2"/>
  <c r="BI40" i="2"/>
  <c r="BH40" i="2"/>
  <c r="BJ32" i="2"/>
  <c r="BI32" i="2"/>
  <c r="BH32" i="2"/>
  <c r="BI34" i="2"/>
  <c r="BJ35" i="2"/>
  <c r="BI35" i="2"/>
  <c r="BJ33" i="2"/>
  <c r="BI33" i="2"/>
  <c r="BJ31" i="2"/>
  <c r="BI31" i="2"/>
  <c r="BJ30" i="2"/>
  <c r="BI30" i="2"/>
  <c r="BH30" i="2"/>
  <c r="BJ29" i="2"/>
  <c r="BJ34" i="2" s="1"/>
  <c r="BI29" i="2"/>
  <c r="BH29" i="2"/>
  <c r="BI28" i="2"/>
  <c r="BH28" i="2"/>
  <c r="BI23" i="2"/>
  <c r="BH23" i="2"/>
  <c r="BJ20" i="2"/>
  <c r="BJ9" i="2"/>
  <c r="BJ19" i="2"/>
  <c r="BI19" i="2"/>
  <c r="BH19" i="2"/>
  <c r="BJ22" i="2"/>
  <c r="BI22" i="2"/>
  <c r="BJ21" i="2"/>
  <c r="BI21" i="2"/>
  <c r="BI20" i="2"/>
  <c r="BH20" i="2"/>
  <c r="BJ18" i="2"/>
  <c r="BI18" i="2"/>
  <c r="BH18" i="2"/>
  <c r="BJ17" i="2"/>
  <c r="BI17" i="2"/>
  <c r="BH17" i="2"/>
  <c r="BI16" i="2"/>
  <c r="BH16" i="2"/>
  <c r="BJ11" i="2"/>
  <c r="BI11" i="2"/>
  <c r="BJ10" i="2"/>
  <c r="BI10" i="2"/>
  <c r="BI9" i="2"/>
  <c r="BH9" i="2"/>
  <c r="BJ8" i="2"/>
  <c r="BI8" i="2"/>
  <c r="BH8" i="2"/>
  <c r="BJ7" i="2"/>
  <c r="BI7" i="2"/>
  <c r="BH7" i="2"/>
  <c r="BI6" i="2"/>
  <c r="BH6" i="2"/>
  <c r="M1" i="18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66" i="2" l="1"/>
  <c r="AP66" i="2"/>
  <c r="X66" i="2"/>
  <c r="W66" i="2"/>
  <c r="E66" i="2"/>
  <c r="D66" i="2"/>
  <c r="AQ65" i="2"/>
  <c r="AP65" i="2"/>
  <c r="AO65" i="2"/>
  <c r="X65" i="2"/>
  <c r="W65" i="2"/>
  <c r="V65" i="2"/>
  <c r="E65" i="2"/>
  <c r="D65" i="2"/>
  <c r="C65" i="2"/>
  <c r="AP64" i="2"/>
  <c r="W64" i="2"/>
  <c r="D64" i="2"/>
  <c r="AQ63" i="2"/>
  <c r="AP63" i="2"/>
  <c r="W63" i="2"/>
  <c r="D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X54" i="2"/>
  <c r="W54" i="2"/>
  <c r="E54" i="2"/>
  <c r="D54" i="2"/>
  <c r="AQ53" i="2"/>
  <c r="AP53" i="2"/>
  <c r="AO53" i="2"/>
  <c r="X53" i="2"/>
  <c r="W53" i="2"/>
  <c r="V53" i="2"/>
  <c r="E53" i="2"/>
  <c r="D53" i="2"/>
  <c r="C53" i="2"/>
  <c r="AQ52" i="2"/>
  <c r="AP52" i="2"/>
  <c r="W52" i="2"/>
  <c r="D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X43" i="2"/>
  <c r="W43" i="2"/>
  <c r="AP42" i="2"/>
  <c r="X42" i="2"/>
  <c r="W42" i="2"/>
  <c r="AQ41" i="2"/>
  <c r="AP41" i="2"/>
  <c r="W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X32" i="2"/>
  <c r="W32" i="2"/>
  <c r="AQ31" i="2"/>
  <c r="AP31" i="2"/>
  <c r="W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X22" i="2"/>
  <c r="W22" i="2"/>
  <c r="AP21" i="2"/>
  <c r="X21" i="2"/>
  <c r="W21" i="2"/>
  <c r="AQ20" i="2"/>
  <c r="AP20" i="2"/>
  <c r="W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AQ11" i="2"/>
  <c r="AP11" i="2"/>
  <c r="X11" i="2"/>
  <c r="W11" i="2"/>
  <c r="AQ10" i="2"/>
  <c r="AP10" i="2"/>
  <c r="W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BF47" i="2" l="1"/>
  <c r="BF45" i="2"/>
  <c r="BF44" i="2"/>
  <c r="BF43" i="2"/>
  <c r="BF49" i="2"/>
  <c r="BF42" i="2"/>
  <c r="BF48" i="2"/>
  <c r="BF40" i="2"/>
  <c r="BF46" i="2"/>
  <c r="BF41" i="2"/>
  <c r="BF31" i="2"/>
  <c r="BF23" i="2"/>
  <c r="BF32" i="2"/>
  <c r="BF30" i="2"/>
  <c r="BF19" i="2"/>
  <c r="BF35" i="2"/>
  <c r="BF29" i="2"/>
  <c r="BF34" i="2"/>
  <c r="BF28" i="2"/>
  <c r="BF33" i="2"/>
  <c r="BF17" i="2"/>
  <c r="BF22" i="2"/>
  <c r="BF16" i="2"/>
  <c r="BF21" i="2"/>
  <c r="BF20" i="2"/>
  <c r="BF18" i="2"/>
  <c r="T38" i="2"/>
  <c r="BF7" i="2"/>
  <c r="BF11" i="2"/>
  <c r="BF6" i="2"/>
  <c r="BF10" i="2"/>
  <c r="BF9" i="2"/>
  <c r="BF8" i="2"/>
  <c r="AM11" i="2"/>
  <c r="AM9" i="2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BF5" authorId="0" shapeId="0" xr:uid="{62752C28-424F-4B36-B663-09C015F3A790}">
      <text>
        <r>
          <rPr>
            <sz val="9"/>
            <color indexed="81"/>
            <rFont val="Tahoma"/>
            <family val="2"/>
          </rPr>
          <t>pl_Fd19_cb1fst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BF15" authorId="0" shapeId="0" xr:uid="{42C46B39-B9AF-4642-B658-B5AB7951623F}">
      <text>
        <r>
          <rPr>
            <sz val="9"/>
            <color indexed="81"/>
            <rFont val="Tahoma"/>
            <family val="2"/>
          </rPr>
          <t>pl_Fd19_cb1fat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BF27" authorId="0" shapeId="0" xr:uid="{3766E8AA-2E39-4723-9D27-C6BBCA195BB6}">
      <text>
        <r>
          <rPr>
            <sz val="9"/>
            <color indexed="81"/>
            <rFont val="Tahoma"/>
            <family val="2"/>
          </rPr>
          <t>pl_Fd19_cb2fst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BF39" authorId="0" shapeId="0" xr:uid="{217143E3-7FEC-44EB-A1FD-12E83F6F0252}">
      <text>
        <r>
          <rPr>
            <sz val="9"/>
            <color indexed="81"/>
            <rFont val="Tahoma"/>
            <family val="2"/>
          </rPr>
          <t>pl_Fd19_cb2fat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47E06055-58EE-459F-8800-D1CDFD8519CB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17" authorId="0" shapeId="0" xr:uid="{3411C37A-2DB2-4D41-8AFD-C8848C5EE9D0}">
      <text>
        <r>
          <rPr>
            <sz val="9"/>
            <color indexed="81"/>
            <rFont val="Tahoma"/>
            <family val="2"/>
          </rPr>
          <t>pl_Fd19_cb2fst</t>
        </r>
      </text>
    </comment>
  </commentList>
</comments>
</file>

<file path=xl/sharedStrings.xml><?xml version="1.0" encoding="utf-8"?>
<sst xmlns="http://schemas.openxmlformats.org/spreadsheetml/2006/main" count="4106" uniqueCount="940">
  <si>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</si>
  <si>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</si>
  <si>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</si>
  <si>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</si>
  <si>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</si>
  <si>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</si>
  <si>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</si>
  <si>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</si>
  <si>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</si>
  <si>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</si>
  <si>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</si>
  <si>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</si>
  <si>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</si>
  <si>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</si>
  <si>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</si>
  <si>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</si>
  <si>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</si>
  <si>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</si>
  <si>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</si>
  <si>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</si>
  <si>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</si>
  <si>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</si>
  <si>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</si>
  <si>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</si>
  <si>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</si>
  <si>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</si>
  <si>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</si>
  <si>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</si>
  <si>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</si>
  <si>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</si>
  <si>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</si>
  <si>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</si>
  <si>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</si>
  <si>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</si>
  <si>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</si>
  <si>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</si>
  <si>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</si>
  <si>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</si>
  <si>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</si>
  <si>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</si>
  <si>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</si>
  <si>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</si>
  <si>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</si>
  <si>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</si>
  <si>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</si>
  <si>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</si>
  <si>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</si>
  <si>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</si>
  <si>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</si>
  <si>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</si>
  <si>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</si>
  <si>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</si>
  <si>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</si>
  <si>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</si>
  <si>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</si>
  <si>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</si>
  <si>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</si>
  <si>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</si>
  <si>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</si>
  <si>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</si>
  <si>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</si>
  <si>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</si>
  <si>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</si>
  <si>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</si>
  <si>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</si>
  <si>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</si>
  <si>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</si>
  <si>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</si>
  <si>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</si>
  <si>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</si>
  <si>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</si>
  <si>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</si>
  <si>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</si>
  <si>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350x1500x588</t>
  </si>
  <si>
    <t>H1298 - Frêne de lyon sable</t>
  </si>
  <si>
    <t>H1115 - Bamenda grège</t>
  </si>
  <si>
    <t>H815 - Merisier verona transversal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</si>
  <si>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</si>
  <si>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</si>
  <si>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</si>
  <si>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</si>
  <si>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</si>
  <si>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</si>
  <si>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</si>
  <si>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</si>
  <si>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</si>
  <si>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</si>
  <si>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</si>
  <si>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</si>
  <si>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</si>
  <si>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</si>
  <si>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</si>
  <si>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</si>
  <si>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</si>
  <si>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</si>
  <si>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</si>
  <si>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</si>
  <si>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</si>
  <si>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</si>
  <si>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</si>
  <si>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</si>
  <si>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</si>
  <si>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</si>
  <si>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</si>
  <si>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</si>
  <si>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</si>
  <si>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</si>
  <si>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</si>
  <si>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</si>
  <si>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</si>
  <si>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</si>
  <si>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</si>
  <si>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</si>
  <si>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</si>
  <si>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</si>
  <si>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</si>
  <si>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</si>
  <si>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</si>
  <si>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</si>
  <si>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</si>
  <si>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</si>
  <si>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</si>
  <si>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</si>
  <si>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</si>
  <si>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</si>
  <si>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</si>
  <si>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</si>
  <si>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</si>
  <si>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</si>
  <si>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</si>
  <si>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</si>
  <si>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</si>
  <si>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</si>
  <si>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</si>
  <si>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</si>
  <si>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</si>
  <si>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</si>
  <si>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</si>
  <si>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</si>
  <si>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</si>
  <si>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</si>
  <si>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</si>
  <si>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</si>
  <si>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</si>
  <si>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</si>
  <si>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</si>
  <si>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</si>
  <si>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</si>
  <si>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</si>
  <si>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</si>
  <si>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</si>
  <si>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</si>
  <si>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</si>
  <si>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</si>
  <si>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</si>
  <si>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</si>
  <si>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</si>
  <si>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</si>
  <si>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</si>
  <si>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</si>
  <si>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</si>
  <si>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</si>
  <si>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</si>
  <si>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</si>
  <si>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</si>
  <si>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</si>
  <si>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</si>
  <si>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</si>
  <si>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</si>
  <si>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</si>
  <si>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</si>
  <si>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</si>
  <si>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</si>
  <si>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</si>
  <si>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</si>
  <si>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</si>
  <si>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</si>
  <si>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</si>
  <si>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</si>
  <si>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</si>
  <si>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</si>
  <si>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</si>
  <si>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</si>
  <si>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</si>
  <si>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</si>
  <si>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</si>
  <si>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</si>
  <si>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</si>
  <si>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</si>
  <si>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</si>
  <si>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</si>
  <si>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</si>
  <si>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</si>
  <si>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</si>
  <si>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</si>
  <si>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</si>
  <si>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</si>
  <si>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</si>
  <si>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</si>
  <si>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</si>
  <si>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</si>
  <si>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</si>
  <si>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</si>
  <si>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</si>
  <si>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</si>
  <si>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</si>
  <si>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</si>
  <si>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</si>
  <si>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</si>
  <si>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</si>
  <si>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</si>
  <si>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</si>
  <si>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</si>
  <si>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</si>
  <si>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</si>
  <si>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</si>
  <si>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</si>
  <si>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</si>
  <si>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</si>
  <si>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</si>
  <si>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</si>
  <si>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</si>
  <si>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</si>
  <si>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</si>
  <si>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</si>
  <si>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</si>
  <si>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</si>
  <si>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</si>
  <si>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</si>
  <si>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</si>
  <si>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</si>
  <si>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</si>
  <si>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</si>
  <si>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</si>
  <si>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</si>
  <si>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</si>
  <si>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</si>
  <si>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</si>
  <si>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</si>
  <si>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</si>
  <si>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</si>
  <si>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</si>
  <si>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</si>
  <si>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</si>
  <si>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</si>
  <si>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</si>
  <si>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</si>
  <si>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</si>
  <si>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</si>
  <si>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</si>
  <si>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</si>
  <si>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</si>
  <si>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</si>
  <si>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</si>
  <si>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</si>
  <si>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</si>
  <si>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</si>
  <si>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</si>
  <si>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</si>
  <si>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</si>
  <si>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</si>
  <si>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</si>
  <si>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</si>
  <si>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</si>
  <si>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</si>
  <si>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</si>
  <si>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</si>
  <si>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</si>
  <si>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</si>
  <si>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</si>
  <si>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</si>
  <si>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</si>
  <si>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</si>
  <si>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</si>
  <si>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</si>
  <si>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</si>
  <si>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</si>
  <si>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</si>
  <si>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</si>
  <si>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</si>
  <si>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</si>
  <si>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</si>
  <si>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</si>
  <si>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</si>
  <si>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</si>
  <si>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</si>
  <si>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</si>
  <si>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</si>
  <si>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</si>
  <si>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</si>
  <si>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</si>
  <si>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</si>
  <si>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</si>
  <si>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</si>
  <si>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</si>
  <si>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</si>
  <si>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</si>
  <si>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</si>
  <si>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</si>
  <si>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</si>
  <si>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</si>
  <si>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</si>
  <si>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</si>
  <si>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</si>
  <si>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</si>
  <si>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</si>
  <si>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</si>
  <si>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</si>
  <si>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</si>
  <si>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</si>
  <si>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</si>
  <si>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</si>
  <si>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</si>
  <si>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</si>
  <si>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</si>
  <si>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</si>
  <si>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</si>
  <si>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</si>
  <si>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</si>
  <si>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</si>
  <si>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</si>
  <si>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</si>
  <si>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</si>
  <si>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</si>
  <si>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</si>
  <si>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</si>
  <si>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</si>
  <si>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</si>
  <si>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</si>
  <si>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</si>
  <si>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</si>
  <si>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</si>
  <si>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</si>
  <si>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</si>
  <si>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</si>
  <si>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</si>
  <si>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</si>
  <si>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</si>
  <si>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</si>
  <si>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</si>
  <si>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</si>
  <si>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</si>
  <si>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</si>
  <si>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</si>
  <si>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</si>
  <si>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</si>
  <si>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</si>
  <si>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</si>
  <si>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</si>
  <si>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</si>
  <si>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</si>
  <si>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</si>
  <si>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</si>
  <si>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</si>
  <si>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</si>
  <si>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</si>
  <si>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</si>
  <si>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</si>
  <si>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</si>
  <si>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</si>
  <si>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</si>
  <si>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</si>
  <si>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</si>
  <si>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</si>
  <si>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</si>
  <si>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</si>
  <si>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</si>
  <si>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</si>
  <si>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</si>
  <si>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</si>
  <si>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</si>
  <si>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</si>
  <si>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</si>
  <si>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</si>
  <si>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</si>
  <si>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</si>
  <si>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</si>
  <si>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</si>
  <si>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</si>
  <si>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</si>
  <si>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</si>
  <si>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</si>
  <si>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</si>
  <si>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</si>
  <si>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</si>
  <si>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</si>
  <si>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</si>
  <si>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</si>
  <si>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</si>
  <si>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</si>
  <si>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</si>
  <si>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</si>
  <si>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</si>
  <si>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</si>
  <si>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</si>
  <si>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</si>
  <si>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</si>
  <si>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</si>
  <si>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</si>
  <si>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</si>
  <si>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</si>
  <si>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</si>
  <si>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</si>
  <si>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</si>
  <si>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</si>
  <si>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</si>
  <si>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</si>
  <si>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</si>
  <si>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</si>
  <si>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</si>
  <si>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</si>
  <si>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</si>
  <si>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</si>
  <si>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</si>
  <si>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</si>
  <si>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</si>
  <si>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</si>
  <si>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</si>
  <si>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</si>
  <si>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</si>
  <si>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</si>
  <si>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</si>
  <si>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</si>
  <si>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</si>
  <si>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</si>
  <si>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</si>
  <si>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</si>
  <si>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</si>
  <si>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</si>
  <si>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</si>
  <si>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</si>
  <si>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</si>
  <si>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</si>
  <si>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</si>
  <si>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</si>
  <si>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</si>
  <si>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</si>
  <si>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</si>
  <si>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</si>
  <si>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</si>
  <si>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</si>
  <si>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</si>
  <si>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</si>
  <si>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</si>
  <si>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</si>
  <si>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</si>
  <si>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</si>
  <si>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</si>
  <si>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</si>
  <si>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</si>
  <si>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</si>
  <si>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</si>
  <si>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</si>
  <si>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</si>
  <si>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</si>
  <si>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</si>
  <si>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</si>
  <si>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</si>
  <si>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</si>
  <si>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</si>
  <si>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</si>
  <si>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</si>
  <si>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</si>
  <si>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</si>
  <si>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</si>
  <si>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</si>
  <si>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</si>
  <si>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</si>
  <si>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</si>
  <si>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</si>
  <si>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</si>
  <si>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</si>
  <si>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</si>
  <si>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</si>
  <si>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</si>
  <si>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</si>
  <si>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</si>
  <si>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</si>
  <si>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</si>
  <si>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</si>
  <si>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</si>
  <si>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</si>
  <si>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</si>
  <si>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</si>
  <si>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</si>
  <si>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</si>
  <si>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</si>
  <si>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</si>
  <si>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</si>
  <si>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</si>
  <si>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</si>
  <si>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</si>
  <si>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</si>
  <si>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</si>
  <si>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</si>
  <si>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</si>
  <si>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</si>
  <si>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</si>
  <si>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</si>
  <si>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</si>
  <si>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</si>
  <si>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</si>
  <si>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</si>
  <si>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</si>
  <si>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</si>
  <si>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</si>
  <si>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</si>
  <si>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</si>
  <si>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</si>
  <si>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</si>
  <si>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</si>
  <si>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</si>
  <si>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</si>
  <si>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</si>
  <si>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</si>
  <si>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</si>
  <si>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</si>
  <si>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</si>
  <si>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</si>
  <si>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</si>
  <si>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</si>
  <si>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</si>
  <si>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</si>
  <si>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</si>
  <si>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</si>
  <si>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</si>
  <si>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</si>
  <si>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</si>
  <si>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</si>
  <si>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</si>
  <si>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</si>
  <si>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</si>
  <si>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</si>
  <si>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</si>
  <si>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</si>
  <si>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</si>
  <si>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</si>
  <si>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</si>
  <si>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</si>
  <si>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</si>
  <si>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</si>
  <si>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</si>
  <si>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</si>
  <si>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</si>
  <si>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</si>
  <si>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</si>
  <si>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</si>
  <si>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</si>
  <si>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</si>
  <si>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</si>
  <si>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</si>
  <si>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</si>
  <si>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</si>
  <si>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</si>
  <si>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</si>
  <si>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</si>
  <si>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</si>
  <si>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</si>
  <si>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</si>
  <si>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</si>
  <si>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</si>
  <si>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</si>
  <si>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</si>
  <si>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</si>
  <si>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</si>
  <si>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</si>
  <si>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</si>
  <si>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</si>
  <si>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</si>
  <si>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</si>
  <si>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</si>
  <si>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</si>
  <si>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</si>
  <si>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</si>
  <si>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</si>
  <si>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</si>
  <si>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</si>
  <si>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</si>
  <si>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</si>
  <si>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</si>
  <si>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</si>
  <si>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</si>
  <si>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</si>
  <si>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</si>
  <si>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</si>
  <si>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</si>
  <si>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</si>
  <si>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</si>
  <si>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</si>
  <si>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</si>
  <si>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</si>
  <si>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</si>
  <si>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</si>
  <si>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</si>
  <si>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</si>
  <si>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</si>
  <si>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</si>
  <si>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</si>
  <si>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</si>
  <si>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</si>
  <si>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</si>
  <si>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</si>
  <si>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</si>
  <si>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</si>
  <si>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</si>
  <si>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</si>
  <si>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</si>
  <si>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</si>
  <si>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</si>
  <si>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</si>
  <si>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</si>
  <si>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</si>
  <si>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</si>
  <si>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</si>
  <si>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</si>
  <si>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</si>
  <si>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</si>
  <si>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</si>
  <si>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</si>
  <si>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</si>
  <si>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</si>
  <si>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</si>
  <si>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</si>
  <si>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</si>
  <si>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</si>
  <si>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</si>
  <si>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</si>
  <si>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</si>
  <si>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</si>
  <si>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</si>
  <si>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</si>
  <si>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</si>
  <si>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</si>
  <si>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</si>
  <si>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</si>
  <si>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</si>
  <si>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</si>
  <si>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</si>
  <si>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</si>
  <si>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</si>
  <si>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</si>
  <si>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</si>
  <si>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</si>
  <si>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</si>
  <si>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</si>
  <si>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</si>
  <si>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</si>
  <si>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</si>
  <si>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</si>
  <si>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</si>
  <si>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</si>
  <si>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</si>
  <si>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</si>
  <si>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</si>
  <si>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</si>
  <si>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</si>
  <si>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</si>
  <si>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</si>
  <si>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</si>
  <si>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</si>
  <si>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</si>
  <si>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</si>
  <si>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</si>
  <si>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</si>
  <si>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</si>
  <si>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</si>
  <si>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</si>
  <si>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</si>
  <si>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</si>
  <si>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</si>
  <si>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</si>
  <si>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</si>
  <si>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</si>
  <si>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</si>
  <si>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</si>
  <si>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</si>
  <si>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</si>
  <si>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</si>
  <si>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</si>
  <si>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</si>
  <si>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</si>
  <si>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</si>
  <si>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</si>
  <si>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</si>
  <si>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</si>
  <si>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</si>
  <si>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</si>
  <si>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</si>
  <si>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</si>
  <si>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</si>
  <si>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</si>
  <si>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</si>
  <si>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</si>
  <si>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</si>
  <si>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</si>
  <si>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</si>
  <si>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</si>
  <si>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</si>
  <si>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</si>
  <si>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</si>
  <si>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</si>
  <si>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</si>
  <si>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</si>
  <si>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</si>
  <si>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</si>
  <si>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</si>
  <si>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</si>
  <si>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</si>
  <si>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</si>
  <si>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</si>
  <si>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</si>
  <si>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</si>
  <si>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</si>
  <si>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</si>
  <si>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</si>
  <si>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</si>
  <si>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</si>
  <si>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</si>
  <si>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</si>
  <si>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</si>
  <si>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</si>
  <si>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</si>
  <si>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</si>
  <si>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</si>
  <si>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</si>
  <si>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</si>
  <si>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</si>
  <si>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</si>
  <si>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</si>
  <si>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</si>
  <si>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</si>
  <si>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</si>
  <si>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</si>
  <si>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</si>
  <si>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</si>
  <si>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</si>
  <si>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</si>
  <si>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</si>
  <si>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</si>
  <si>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</si>
  <si>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</si>
  <si>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</si>
  <si>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</si>
  <si>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</si>
  <si>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</si>
  <si>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</si>
  <si>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</si>
  <si>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</si>
  <si>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</si>
  <si>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</si>
  <si>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</si>
  <si>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</si>
  <si>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</si>
  <si>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</si>
  <si>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</si>
  <si>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</si>
  <si>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</si>
  <si>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</si>
  <si>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</si>
  <si>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</si>
  <si>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</si>
  <si>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</si>
  <si>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</si>
  <si>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</si>
  <si>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</si>
  <si>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</si>
  <si>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</si>
  <si>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</si>
  <si>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</si>
  <si>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</si>
  <si>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</si>
  <si>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</si>
  <si>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</si>
  <si>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</si>
  <si>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</si>
  <si>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</si>
  <si>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</si>
  <si>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</si>
  <si>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</si>
  <si>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</si>
  <si>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</si>
  <si>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</si>
  <si>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</si>
  <si>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</si>
  <si>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</si>
  <si>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</si>
  <si>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</si>
  <si>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</si>
  <si>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</si>
  <si>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</si>
  <si>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</si>
  <si>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</si>
  <si>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</si>
  <si>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</si>
  <si>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</si>
  <si>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</si>
  <si>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</si>
  <si>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</si>
  <si>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</si>
  <si>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</si>
  <si>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</si>
  <si>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</si>
  <si>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</si>
  <si>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</si>
  <si>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</si>
  <si>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</si>
  <si>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</si>
  <si>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</si>
  <si>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</si>
  <si>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</si>
  <si>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</si>
  <si>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</si>
  <si>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</si>
  <si>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</si>
  <si>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</si>
  <si>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</si>
  <si>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</si>
  <si>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</si>
  <si>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</si>
  <si>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</si>
  <si>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</si>
  <si>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</si>
  <si>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</si>
  <si>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</si>
  <si>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</si>
  <si>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</si>
  <si>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</si>
  <si>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</si>
  <si>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</si>
  <si>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</si>
  <si>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</si>
  <si>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</si>
  <si>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</si>
  <si>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</si>
  <si>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</si>
  <si>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</si>
  <si>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</si>
  <si>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</si>
  <si>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</si>
  <si>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</si>
  <si>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</si>
  <si>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</si>
  <si>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</si>
  <si>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</si>
  <si>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</si>
  <si>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</si>
  <si>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</si>
  <si>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</si>
  <si>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</si>
  <si>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</si>
  <si>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</si>
  <si>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</si>
  <si>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</si>
  <si>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</si>
  <si>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</si>
  <si>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</si>
  <si>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</si>
  <si>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</si>
  <si>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</si>
  <si>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</si>
  <si>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</si>
  <si>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</si>
  <si>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</si>
  <si>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</si>
  <si>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</si>
  <si>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</si>
  <si>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</si>
  <si>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</si>
  <si>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</si>
  <si>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</si>
  <si>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</si>
  <si>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</si>
  <si>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</si>
  <si>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</si>
  <si>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</si>
  <si>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</si>
  <si>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</si>
  <si>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</si>
  <si>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</si>
  <si>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</si>
  <si>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</si>
  <si>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</si>
  <si>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</si>
  <si>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</si>
  <si>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</si>
  <si>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</si>
  <si>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</si>
  <si>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 xml:space="preserve"> &lt;&lt;&lt; "pl_debit_Mod1"</t>
  </si>
  <si>
    <t xml:space="preserve"> &lt;&lt;&lt; colonnes originales</t>
  </si>
  <si>
    <t>A</t>
  </si>
  <si>
    <t>B</t>
  </si>
  <si>
    <t>C</t>
  </si>
  <si>
    <t>Fond démontable</t>
  </si>
  <si>
    <t>Caisson bas type cuisine  1 fond sans tiroirs</t>
  </si>
  <si>
    <t>Caisson bas type cuisine  1 fond avec tiroirs</t>
  </si>
  <si>
    <t>Bande tiroir</t>
  </si>
  <si>
    <t>Fausse Façade</t>
  </si>
  <si>
    <t>Caisson bas type cuisine  2 fond sans tiroirs</t>
  </si>
  <si>
    <t>Fond fixe</t>
  </si>
  <si>
    <t>Caisson bas type cuisine  2 fond avec tiroirs</t>
  </si>
  <si>
    <t>Fd19</t>
  </si>
  <si>
    <t>cb1fst</t>
  </si>
  <si>
    <t>cb1fat</t>
  </si>
  <si>
    <t>cb2fst</t>
  </si>
  <si>
    <t>cb2fat</t>
  </si>
  <si>
    <t>1 fond démontable sans tiroir</t>
  </si>
  <si>
    <t>1 fond démontable avec tiroir</t>
  </si>
  <si>
    <t>2 fonds démontable avec tiroir</t>
  </si>
  <si>
    <t>2 fonds démontable sans tiroir</t>
  </si>
  <si>
    <t>Façade tiroir</t>
  </si>
  <si>
    <t>Matières</t>
  </si>
  <si>
    <t>Joue1</t>
  </si>
  <si>
    <t>Type de caisson</t>
  </si>
  <si>
    <t>Cht Face</t>
  </si>
  <si>
    <t>Cht Gauche</t>
  </si>
  <si>
    <t>Cht Droit</t>
  </si>
  <si>
    <t>Cht Arrière</t>
  </si>
  <si>
    <t>Matière</t>
  </si>
  <si>
    <t>400x855x400</t>
  </si>
  <si>
    <t>500x1200x899</t>
  </si>
  <si>
    <t>Nbr Façade</t>
  </si>
  <si>
    <t>Famille de caisson</t>
  </si>
  <si>
    <t>Nbr Séparation</t>
  </si>
  <si>
    <t>Nbr Tablette</t>
  </si>
  <si>
    <t>D</t>
  </si>
  <si>
    <t xml:space="preserve">    2330x190x5880</t>
  </si>
  <si>
    <t>Sépa</t>
  </si>
  <si>
    <t>M2</t>
  </si>
  <si>
    <t xml:space="preserve">Côté filant sans separation + 2 portes </t>
  </si>
  <si>
    <t xml:space="preserve">Côté filant avec separation + 2 portes </t>
  </si>
  <si>
    <t>Côté filant bas type cuisine  sans separation + 2 portes</t>
  </si>
  <si>
    <t>Côté filant bas type cuisine  avec separation + 2 portes</t>
  </si>
  <si>
    <t xml:space="preserve">Côté filant avec plinthe 57 mm sans separation + 2 portes </t>
  </si>
  <si>
    <t xml:space="preserve">Côté filant avec plinthe 57 mm avec separation + 2 portes </t>
  </si>
  <si>
    <t xml:space="preserve">Côté filantl sans plinthe 57 mm sans separation + 2 portes </t>
  </si>
  <si>
    <t xml:space="preserve">Côté filant sans plinthe 57 mm sans separation + 2 portes </t>
  </si>
  <si>
    <t>Côté filant bas type cuisine  1 fond sans tiroirs</t>
  </si>
  <si>
    <t>Côté filant bas type cuisine  1 fond avec tiroirs</t>
  </si>
  <si>
    <t>Côté filant bas type cuisine  2 fond sans tiroirs</t>
  </si>
  <si>
    <t>Côté filant bas type cuisine  2 fond avec tiroirs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</si>
</sst>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164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1" xfId="1" applyNumberFormat="1" applyFont="1" applyFill="1" applyBorder="1" applyAlignment="1" applyProtection="1">
      <alignment horizontal="center"/>
      <protection locked="0"/>
    </xf>
    <xf numFmtId="0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0" xfId="1" applyNumberFormat="1" applyFont="1" applyFill="1" applyBorder="1" applyAlignment="1" applyProtection="1">
      <alignment horizontal="center"/>
      <protection locked="0"/>
    </xf>
    <xf numFmtId="165" fontId="3" fillId="0" borderId="11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5" fillId="0" borderId="10" xfId="1" applyNumberFormat="1" applyFont="1" applyFill="1" applyBorder="1" applyAlignment="1" applyProtection="1">
      <alignment horizontal="center"/>
      <protection locked="0"/>
    </xf>
    <xf numFmtId="165" fontId="5" fillId="0" borderId="11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4" fontId="3" fillId="0" borderId="14" xfId="1" applyNumberFormat="1" applyFont="1" applyFill="1" applyBorder="1" applyAlignment="1" applyProtection="1">
      <alignment horizontal="center"/>
      <protection locked="0"/>
    </xf>
    <xf numFmtId="0" fontId="3" fillId="0" borderId="16" xfId="1" applyNumberFormat="1" applyFont="1" applyFill="1" applyBorder="1" applyAlignment="1" applyProtection="1">
      <alignment horizontal="center"/>
      <protection locked="0"/>
    </xf>
    <xf numFmtId="0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3" fillId="0" borderId="16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5" fontId="5" fillId="0" borderId="16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4" fontId="3" fillId="0" borderId="19" xfId="1" applyNumberFormat="1" applyFont="1" applyFill="1" applyBorder="1" applyAlignment="1" applyProtection="1">
      <alignment horizontal="center"/>
      <protection locked="0"/>
    </xf>
    <xf numFmtId="0" fontId="8" fillId="3" borderId="2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0" fillId="0" borderId="21" xfId="0" applyBorder="1"/>
    <xf numFmtId="0" fontId="0" fillId="0" borderId="23" xfId="0" applyBorder="1"/>
    <xf numFmtId="0" fontId="0" fillId="0" borderId="22" xfId="0" applyBorder="1"/>
    <xf numFmtId="0" fontId="0" fillId="0" borderId="38" xfId="0" applyBorder="1"/>
    <xf numFmtId="0" fontId="0" fillId="6" borderId="0" xfId="0" applyFill="1"/>
    <xf numFmtId="0" fontId="0" fillId="7" borderId="0" xfId="0" applyFill="1"/>
    <xf numFmtId="0" fontId="3" fillId="0" borderId="5" xfId="0" applyFont="1" applyBorder="1" applyAlignment="1">
      <alignment horizontal="center"/>
    </xf>
    <xf numFmtId="164" fontId="3" fillId="0" borderId="15" xfId="1" applyNumberFormat="1" applyFont="1" applyFill="1" applyBorder="1" applyAlignment="1" applyProtection="1">
      <alignment horizontal="center"/>
      <protection locked="0"/>
    </xf>
    <xf numFmtId="0" fontId="3" fillId="0" borderId="31" xfId="1" applyNumberFormat="1" applyFont="1" applyFill="1" applyBorder="1" applyAlignment="1" applyProtection="1">
      <alignment horizontal="center"/>
      <protection locked="0"/>
    </xf>
    <xf numFmtId="165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31" xfId="1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165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17" fillId="8" borderId="0" xfId="0" quotePrefix="1" applyFont="1" applyFill="1"/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27" xfId="1" applyNumberFormat="1" applyFont="1" applyFill="1" applyBorder="1" applyAlignment="1" applyProtection="1">
      <alignment horizontal="center"/>
      <protection locked="0"/>
    </xf>
    <xf numFmtId="164" fontId="3" fillId="0" borderId="9" xfId="1" applyNumberFormat="1" applyFont="1" applyFill="1" applyBorder="1" applyAlignment="1" applyProtection="1">
      <alignment horizontal="left"/>
      <protection locked="0"/>
    </xf>
    <xf numFmtId="164" fontId="3" fillId="0" borderId="14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0" fontId="0" fillId="0" borderId="31" xfId="0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2" borderId="40" xfId="0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164" fontId="3" fillId="0" borderId="18" xfId="1" applyNumberFormat="1" applyFont="1" applyFill="1" applyBorder="1" applyAlignment="1" applyProtection="1">
      <alignment horizontal="center"/>
      <protection locked="0"/>
    </xf>
    <xf numFmtId="1" fontId="3" fillId="0" borderId="27" xfId="1" applyNumberFormat="1" applyFont="1" applyFill="1" applyBorder="1" applyAlignment="1" applyProtection="1">
      <alignment horizontal="center"/>
      <protection locked="0"/>
    </xf>
    <xf numFmtId="165" fontId="5" fillId="0" borderId="27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/>
    <xf numFmtId="164" fontId="3" fillId="0" borderId="44" xfId="1" applyNumberFormat="1" applyFont="1" applyFill="1" applyBorder="1" applyAlignment="1" applyProtection="1">
      <alignment horizontal="left"/>
      <protection locked="0"/>
    </xf>
    <xf numFmtId="0" fontId="3" fillId="0" borderId="44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3" fillId="0" borderId="45" xfId="1" applyNumberFormat="1" applyFont="1" applyFill="1" applyBorder="1" applyAlignment="1" applyProtection="1">
      <alignment horizontal="center"/>
      <protection locked="0"/>
    </xf>
    <xf numFmtId="1" fontId="3" fillId="0" borderId="11" xfId="1" applyNumberFormat="1" applyFont="1" applyFill="1" applyBorder="1" applyAlignment="1" applyProtection="1">
      <alignment horizontal="center"/>
      <protection locked="0"/>
    </xf>
    <xf numFmtId="1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46" xfId="1" applyNumberFormat="1" applyFont="1" applyFill="1" applyBorder="1" applyAlignment="1" applyProtection="1">
      <alignment horizontal="center"/>
      <protection locked="0"/>
    </xf>
    <xf numFmtId="0" fontId="18" fillId="9" borderId="0" xfId="0" applyFont="1" applyFill="1"/>
    <xf numFmtId="164" fontId="19" fillId="0" borderId="14" xfId="1" applyNumberFormat="1" applyFont="1" applyFill="1" applyBorder="1" applyAlignment="1" applyProtection="1">
      <alignment horizontal="left"/>
      <protection locked="0"/>
    </xf>
    <xf numFmtId="164" fontId="19" fillId="0" borderId="44" xfId="1" applyNumberFormat="1" applyFont="1" applyFill="1" applyBorder="1" applyAlignment="1" applyProtection="1">
      <alignment horizontal="left"/>
      <protection locked="0"/>
    </xf>
    <xf numFmtId="0" fontId="12" fillId="0" borderId="31" xfId="0" applyFont="1" applyBorder="1" applyAlignment="1">
      <alignment horizontal="left"/>
    </xf>
    <xf numFmtId="0" fontId="12" fillId="0" borderId="0" xfId="0" applyFont="1"/>
    <xf numFmtId="0" fontId="13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left"/>
    </xf>
    <xf numFmtId="0" fontId="12" fillId="0" borderId="30" xfId="0" applyFont="1" applyBorder="1" applyAlignment="1">
      <alignment horizontal="left"/>
    </xf>
    <xf numFmtId="0" fontId="13" fillId="0" borderId="29" xfId="0" applyFont="1" applyBorder="1" applyAlignment="1">
      <alignment horizontal="center"/>
    </xf>
    <xf numFmtId="0" fontId="12" fillId="0" borderId="29" xfId="0" applyFont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47" xfId="0" applyFont="1" applyBorder="1" applyAlignment="1">
      <alignment horizontal="left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5" xfId="0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5">
    <cellStyle name="Milliers" xfId="1" builtinId="3"/>
    <cellStyle name="Milliers 2" xfId="3" xr:uid="{00000000-0005-0000-0000-000001000000}"/>
    <cellStyle name="Milliers 3" xfId="4" xr:uid="{A32ACF5E-EAB9-4DCF-A8D5-A0548EF34DE7}"/>
    <cellStyle name="Normal" xfId="0" builtinId="0"/>
    <cellStyle name="Normal 2 2" xfId="2" xr:uid="{00000000-0005-0000-0000-000003000000}"/>
  </cellStyles>
  <dxfs count="35"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6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11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247650</xdr:colOff>
          <xdr:row>26</xdr:row>
          <xdr:rowOff>38100</xdr:rowOff>
        </xdr:from>
        <xdr:to>
          <xdr:col>9</xdr:col>
          <xdr:colOff>666750</xdr:colOff>
          <xdr:row>27</xdr:row>
          <xdr:rowOff>180975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1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1304925</xdr:colOff>
          <xdr:row>26</xdr:row>
          <xdr:rowOff>28575</xdr:rowOff>
        </xdr:from>
        <xdr:to>
          <xdr:col>12</xdr:col>
          <xdr:colOff>857250</xdr:colOff>
          <xdr:row>27</xdr:row>
          <xdr:rowOff>171450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1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25</xdr:row>
          <xdr:rowOff>38100</xdr:rowOff>
        </xdr:from>
        <xdr:to>
          <xdr:col>11</xdr:col>
          <xdr:colOff>581025</xdr:colOff>
          <xdr:row>29</xdr:row>
          <xdr:rowOff>114300</xdr:rowOff>
        </xdr:to>
        <xdr:sp macro="" textlink="">
          <xdr:nvSpPr>
            <xdr:cNvPr id="27651" name="CommandButton1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1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&#233;bit_TopSoli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otin-debit-v12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  <sheetName val="Listes"/>
      <sheetName val="donnees"/>
      <sheetName val="Débit modele pieces"/>
      <sheetName val="Débit modele"/>
      <sheetName val="Calcul modele"/>
      <sheetName val="Débit"/>
      <sheetName val="Feui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  <sheetName val="Listes"/>
      <sheetName val="donnees"/>
      <sheetName val="Débit modele pieces"/>
      <sheetName val="Débit modele"/>
      <sheetName val="Débit"/>
      <sheetName val="Feuil1"/>
      <sheetName val="sotin-debit-v12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FEF20B6-4283-4AFA-8F7B-B0C724FDE67F}" name="tb_familles" displayName="tb_familles" ref="A1:B5" totalsRowShown="0" headerRowDxfId="34" tableBorderDxfId="33">
  <autoFilter ref="A1:B5" xr:uid="{00000000-0009-0000-0100-000003000000}"/>
  <tableColumns count="2">
    <tableColumn id="1" xr3:uid="{020FB545-BA4A-47E5-94C1-D86A7B546D9A}" name="Familles" dataDxfId="32"/>
    <tableColumn id="2" xr3:uid="{5AA07839-652F-4DA1-8A35-DB98C9B9988E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692FD8B-25AA-4B4C-81BE-F838FBA7ADB8}" name="tb_types" displayName="tb_types" ref="D1:E11" totalsRowShown="0" headerRowDxfId="31" dataDxfId="29" headerRowBorderDxfId="30" tableBorderDxfId="28" totalsRowBorderDxfId="27">
  <autoFilter ref="D1:E11" xr:uid="{00000000-0009-0000-0100-000004000000}"/>
  <tableColumns count="2">
    <tableColumn id="1" xr3:uid="{BB7AFC44-7E5E-4264-8C18-CB0B51051EF3}" name="Types" dataDxfId="26"/>
    <tableColumn id="2" xr3:uid="{D48D7C2B-20E9-40BB-8384-61B3785E3E81}" name="Abreviation" dataDxfId="25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5452C1-09AD-410F-9002-11257B9C0079}" name="tb_export" displayName="tb_export" ref="G1:Q5" totalsRowShown="0" headerRowDxfId="24">
  <tableColumns count="11">
    <tableColumn id="1" xr3:uid="{A13D5B9E-85CA-4BCD-BB58-177E1B8ED43F}" name="Nom" dataDxfId="23"/>
    <tableColumn id="2" xr3:uid="{811AF856-887F-42EB-83C2-C70E51BA9492}" name="Hauteur" dataDxfId="22"/>
    <tableColumn id="3" xr3:uid="{265AA408-315D-4F36-9159-EB87642F05E4}" name="Largeur" dataDxfId="21"/>
    <tableColumn id="4" xr3:uid="{AC7D4B1A-7F7A-4EE6-BE57-42CAE0B1A796}" name="Profondeur" dataDxfId="20"/>
    <tableColumn id="7" xr3:uid="{BCE1C9F6-44CF-4EB3-9CC9-E623D0405CF9}" name="Nombre" dataDxfId="19"/>
    <tableColumn id="5" xr3:uid="{A8CA067D-91ED-41C4-9393-BDA57EE3EEE6}" name="Famille de caisson" dataDxfId="18"/>
    <tableColumn id="6" xr3:uid="{A478DC1E-455D-4F7E-A8E3-01A898969358}" name="Type de caisson" dataDxfId="17"/>
    <tableColumn id="8" xr3:uid="{89EC9B7A-56D4-4270-8E31-514F50975DCD}" name="Nbr Séparation" dataDxfId="16"/>
    <tableColumn id="9" xr3:uid="{2184FB8D-DC56-49C1-99C4-A44CA210C6A0}" name="Nbr Tablette" dataDxfId="15"/>
    <tableColumn id="10" xr3:uid="{CFACCB42-6C17-44C0-BC44-75AACA38B25F}" name="Nbr Façade" dataDxfId="14"/>
    <tableColumn id="11" xr3:uid="{DC036CA8-EDC5-45E3-B1CC-934CDBB1B5D6}" name="Façade tiroir" dataDxfId="13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F77FA8C-6E8F-4A0A-8CAE-40C32D6610AA}" name="matière" displayName="matière" ref="AD1:AD817" totalsRowShown="0" headerRowDxfId="12">
  <tableColumns count="1">
    <tableColumn id="1" xr3:uid="{110FF8C4-584A-44A3-B051-EA381F9ED90F}" name="Matières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AF2A713-4939-4749-94C8-9544153375F9}" name="tb_pieces" displayName="tb_pieces" ref="S1:AB3" totalsRowShown="0" headerRowDxfId="11" dataDxfId="10">
  <sortState xmlns:xlrd2="http://schemas.microsoft.com/office/spreadsheetml/2017/richdata2" ref="S2:AB3">
    <sortCondition ref="X1:X3"/>
  </sortState>
  <tableColumns count="10">
    <tableColumn id="1" xr3:uid="{652DA8D4-CF89-4843-8E25-779DF26CD35E}" name="Nom" dataDxfId="9"/>
    <tableColumn id="2" xr3:uid="{798D7981-1619-4A40-92AE-EE58C6D4C9DB}" name="Hauteur" dataDxfId="8"/>
    <tableColumn id="3" xr3:uid="{08CB71AF-8EE3-4EAC-B1D5-C35D54AB3296}" name="Largeur" dataDxfId="7"/>
    <tableColumn id="4" xr3:uid="{7454B631-6DBE-4814-835E-F140A5C54A24}" name="Profondeur" dataDxfId="6"/>
    <tableColumn id="7" xr3:uid="{BACDAC54-762F-4D22-9D07-09EEC5D2F63A}" name="Nombre" dataDxfId="5"/>
    <tableColumn id="5" xr3:uid="{CBC40671-FA6E-44B1-BED3-23B3DA608DCB}" name="Matière" dataDxfId="4"/>
    <tableColumn id="6" xr3:uid="{EC935142-E0F8-4DA4-B805-5FAA40AC0F1C}" name="Cht Face" dataDxfId="3"/>
    <tableColumn id="8" xr3:uid="{48217F0D-D134-48E0-AA02-6AD95FE111A7}" name="Cht Arrière" dataDxfId="2"/>
    <tableColumn id="9" xr3:uid="{7FD2E59A-6D2F-47F4-9AB2-8E7DDC176BA0}" name="Cht Gauche" dataDxfId="1"/>
    <tableColumn id="10" xr3:uid="{9C1D2068-5FBA-4F1F-A020-97620B9A6ABD}" name="Cht Droi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workbookViewId="0">
      <selection activeCell="C28" sqref="C28:F28"/>
    </sheetView>
  </sheetViews>
  <sheetFormatPr baseColWidth="10" defaultRowHeight="15" x14ac:dyDescent="0.25"/>
  <cols>
    <col min="1" max="1" width="15.28515625" bestFit="1" customWidth="1"/>
  </cols>
  <sheetData>
    <row r="1" spans="1:9" x14ac:dyDescent="0.25">
      <c r="A1" s="35" t="s">
        <v>889</v>
      </c>
      <c r="B1" s="35">
        <v>1</v>
      </c>
    </row>
    <row r="2" spans="1:9" x14ac:dyDescent="0.25">
      <c r="A2" s="35" t="s">
        <v>918</v>
      </c>
      <c r="B2" s="35">
        <v>1</v>
      </c>
    </row>
    <row r="3" spans="1:9" x14ac:dyDescent="0.25">
      <c r="A3" s="35" t="s">
        <v>890</v>
      </c>
      <c r="B3" s="35">
        <v>1</v>
      </c>
    </row>
    <row r="4" spans="1:9" x14ac:dyDescent="0.25">
      <c r="A4" s="35" t="s">
        <v>919</v>
      </c>
      <c r="B4" s="35">
        <v>1</v>
      </c>
    </row>
    <row r="5" spans="1:9" x14ac:dyDescent="0.25">
      <c r="A5" s="35" t="s">
        <v>891</v>
      </c>
      <c r="B5" s="35">
        <v>1</v>
      </c>
    </row>
    <row r="6" spans="1:9" x14ac:dyDescent="0.25">
      <c r="A6" s="35" t="s">
        <v>73</v>
      </c>
      <c r="B6" s="35">
        <v>1</v>
      </c>
    </row>
    <row r="7" spans="1:9" x14ac:dyDescent="0.25">
      <c r="A7" s="35" t="s">
        <v>924</v>
      </c>
      <c r="B7" s="35">
        <v>1</v>
      </c>
    </row>
    <row r="8" spans="1:9" x14ac:dyDescent="0.25">
      <c r="A8" s="35" t="s">
        <v>925</v>
      </c>
      <c r="B8" s="35">
        <v>1</v>
      </c>
    </row>
    <row r="9" spans="1:9" x14ac:dyDescent="0.25">
      <c r="A9" s="34" t="s">
        <v>911</v>
      </c>
      <c r="B9" s="34">
        <v>1</v>
      </c>
      <c r="C9" s="34">
        <v>953</v>
      </c>
      <c r="D9" s="34">
        <v>608</v>
      </c>
      <c r="E9" s="34">
        <v>30</v>
      </c>
      <c r="G9" t="s">
        <v>10</v>
      </c>
    </row>
    <row r="10" spans="1:9" ht="14.25" customHeight="1" x14ac:dyDescent="0.25">
      <c r="A10" s="34" t="s">
        <v>926</v>
      </c>
      <c r="B10" s="34">
        <v>3</v>
      </c>
      <c r="C10" s="34">
        <v>345</v>
      </c>
      <c r="D10" s="34">
        <v>104</v>
      </c>
      <c r="E10" s="34">
        <v>23</v>
      </c>
      <c r="F10" t="s">
        <v>10</v>
      </c>
      <c r="H10" t="s">
        <v>10</v>
      </c>
      <c r="I10" t="s">
        <v>10</v>
      </c>
    </row>
    <row r="11" spans="1:9" ht="14.25" customHeight="1" x14ac:dyDescent="0.25">
      <c r="A11" s="34"/>
      <c r="B11" s="34"/>
      <c r="C11" s="34"/>
      <c r="D11" s="34"/>
      <c r="E11" s="34"/>
    </row>
    <row r="12" spans="1:9" ht="14.25" customHeight="1" x14ac:dyDescent="0.25"/>
    <row r="13" spans="1:9" ht="14.25" customHeight="1" x14ac:dyDescent="0.25"/>
  </sheetData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A4EF7-BAD1-49AE-805F-BB1B10B8AD22}">
  <sheetPr codeName="Feuil10"/>
  <dimension ref="A1:AD817"/>
  <sheetViews>
    <sheetView tabSelected="1" zoomScale="70" zoomScaleNormal="70" workbookViewId="0">
      <selection activeCell="L31" sqref="L31"/>
    </sheetView>
  </sheetViews>
  <sheetFormatPr baseColWidth="10" defaultColWidth="10.7109375" defaultRowHeight="15" x14ac:dyDescent="0.25"/>
  <cols>
    <col min="1" max="1" width="18.140625" customWidth="1"/>
    <col min="2" max="2" width="19.42578125" customWidth="1"/>
    <col min="3" max="3" width="18.42578125" customWidth="1"/>
    <col min="4" max="4" width="26" customWidth="1"/>
    <col min="5" max="5" width="13.7109375" customWidth="1"/>
    <col min="7" max="8" width="23.140625" customWidth="1"/>
    <col min="9" max="9" width="16.7109375" customWidth="1"/>
    <col min="10" max="10" width="15" customWidth="1"/>
    <col min="11" max="11" width="20.42578125" customWidth="1"/>
    <col min="12" max="12" width="27" customWidth="1"/>
    <col min="13" max="13" width="43.85546875" customWidth="1"/>
    <col min="14" max="14" width="19.42578125" customWidth="1"/>
    <col min="15" max="15" width="16.140625" customWidth="1"/>
    <col min="16" max="16" width="27" customWidth="1"/>
    <col min="17" max="17" width="19.85546875" customWidth="1"/>
    <col min="19" max="19" width="14.42578125" bestFit="1" customWidth="1"/>
    <col min="20" max="20" width="13.28515625" bestFit="1" customWidth="1"/>
    <col min="21" max="21" width="12.7109375" bestFit="1" customWidth="1"/>
    <col min="22" max="22" width="15.7109375" bestFit="1" customWidth="1"/>
    <col min="23" max="23" width="13.28515625" bestFit="1" customWidth="1"/>
    <col min="24" max="24" width="43" customWidth="1"/>
    <col min="25" max="28" width="13.85546875" customWidth="1"/>
    <col min="30" max="30" width="56.5703125" customWidth="1"/>
  </cols>
  <sheetData>
    <row r="1" spans="1:30" x14ac:dyDescent="0.25">
      <c r="A1" s="80" t="s">
        <v>51</v>
      </c>
      <c r="B1" s="79" t="s">
        <v>58</v>
      </c>
      <c r="D1" s="83" t="s">
        <v>52</v>
      </c>
      <c r="E1" s="79" t="s">
        <v>58</v>
      </c>
      <c r="F1" s="79"/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921</v>
      </c>
      <c r="M1" s="1" t="s">
        <v>912</v>
      </c>
      <c r="N1" s="1" t="s">
        <v>922</v>
      </c>
      <c r="O1" s="1" t="s">
        <v>923</v>
      </c>
      <c r="P1" s="1" t="s">
        <v>920</v>
      </c>
      <c r="Q1" s="1" t="s">
        <v>909</v>
      </c>
      <c r="S1" s="1" t="s">
        <v>53</v>
      </c>
      <c r="T1" s="1" t="s">
        <v>54</v>
      </c>
      <c r="U1" s="1" t="s">
        <v>55</v>
      </c>
      <c r="V1" s="1" t="s">
        <v>56</v>
      </c>
      <c r="W1" s="1" t="s">
        <v>57</v>
      </c>
      <c r="X1" s="1" t="s">
        <v>917</v>
      </c>
      <c r="Y1" s="1" t="s">
        <v>913</v>
      </c>
      <c r="Z1" s="1" t="s">
        <v>916</v>
      </c>
      <c r="AA1" s="1" t="s">
        <v>914</v>
      </c>
      <c r="AB1" s="1" t="s">
        <v>915</v>
      </c>
      <c r="AD1" s="1" t="s">
        <v>910</v>
      </c>
    </row>
    <row r="2" spans="1:30" x14ac:dyDescent="0.25">
      <c r="A2" t="s">
        <v>66</v>
      </c>
      <c r="B2" t="s">
        <v>48</v>
      </c>
      <c r="D2" s="78" t="s">
        <v>63</v>
      </c>
      <c r="E2" s="84" t="s">
        <v>42</v>
      </c>
      <c r="F2" s="88"/>
      <c r="G2" s="85" t="s">
        <v>889</v>
      </c>
      <c r="H2" s="86">
        <v>222</v>
      </c>
      <c r="I2" s="86">
        <v>222</v>
      </c>
      <c r="J2" s="86">
        <v>222</v>
      </c>
      <c r="K2" s="1">
        <v>2</v>
      </c>
      <c r="L2" s="90" t="s">
        <v>66</v>
      </c>
      <c r="M2" s="90" t="s">
        <v>63</v>
      </c>
      <c r="N2" s="91">
        <v>0</v>
      </c>
      <c r="O2" s="91">
        <v>2</v>
      </c>
      <c r="P2" s="91">
        <v>7</v>
      </c>
      <c r="Q2" s="91" t="s">
        <v>16</v>
      </c>
      <c r="S2" s="85" t="s">
        <v>926</v>
      </c>
      <c r="T2" s="86">
        <v>345</v>
      </c>
      <c r="U2" s="86">
        <v>104</v>
      </c>
      <c r="V2" s="86">
        <v>23</v>
      </c>
      <c r="W2" s="92">
        <v>3</v>
      </c>
      <c r="X2" s="86" t="s">
        <v>76</v>
      </c>
      <c r="Y2" s="86" t="s">
        <v>10</v>
      </c>
      <c r="Z2" s="86" t="s">
        <v>10</v>
      </c>
      <c r="AA2" s="86" t="s">
        <v>10</v>
      </c>
      <c r="AB2" s="86" t="s">
        <v>10</v>
      </c>
      <c r="AD2" t="s">
        <v>77</v>
      </c>
    </row>
    <row r="3" spans="1:30" x14ac:dyDescent="0.25">
      <c r="A3" t="s">
        <v>71</v>
      </c>
      <c r="B3" t="s">
        <v>49</v>
      </c>
      <c r="D3" s="78" t="s">
        <v>68</v>
      </c>
      <c r="E3" s="81" t="s">
        <v>43</v>
      </c>
      <c r="F3" s="88"/>
      <c r="G3" s="85" t="s">
        <v>890</v>
      </c>
      <c r="H3" s="86">
        <v>500</v>
      </c>
      <c r="I3" s="86">
        <v>1200</v>
      </c>
      <c r="J3" s="86">
        <v>899</v>
      </c>
      <c r="K3" s="1">
        <v>1</v>
      </c>
      <c r="L3" s="90" t="s">
        <v>71</v>
      </c>
      <c r="M3" s="90" t="s">
        <v>69</v>
      </c>
      <c r="N3" s="91">
        <v>0</v>
      </c>
      <c r="O3" s="91">
        <v>3</v>
      </c>
      <c r="P3" s="91">
        <v>7</v>
      </c>
      <c r="Q3" s="91" t="s">
        <v>909</v>
      </c>
      <c r="S3" s="85" t="s">
        <v>911</v>
      </c>
      <c r="T3" s="86">
        <v>953</v>
      </c>
      <c r="U3" s="86">
        <v>608</v>
      </c>
      <c r="V3" s="86">
        <v>30</v>
      </c>
      <c r="W3" s="92">
        <v>1</v>
      </c>
      <c r="X3" s="86" t="s">
        <v>77</v>
      </c>
      <c r="Y3" s="86" t="s">
        <v>10</v>
      </c>
      <c r="Z3" s="86" t="s">
        <v>10</v>
      </c>
      <c r="AA3" s="86" t="s">
        <v>10</v>
      </c>
      <c r="AB3" s="86" t="s">
        <v>10</v>
      </c>
      <c r="AD3" t="s">
        <v>78</v>
      </c>
    </row>
    <row r="4" spans="1:30" x14ac:dyDescent="0.25">
      <c r="A4" t="s">
        <v>72</v>
      </c>
      <c r="B4" t="s">
        <v>50</v>
      </c>
      <c r="D4" s="78" t="s">
        <v>64</v>
      </c>
      <c r="E4" s="81" t="s">
        <v>44</v>
      </c>
      <c r="F4" s="88"/>
      <c r="G4" s="87" t="s">
        <v>891</v>
      </c>
      <c r="H4" s="1">
        <v>350</v>
      </c>
      <c r="I4" s="1">
        <v>1500</v>
      </c>
      <c r="J4" s="1">
        <v>588</v>
      </c>
      <c r="K4" s="1">
        <v>1</v>
      </c>
      <c r="L4" s="90" t="s">
        <v>72</v>
      </c>
      <c r="M4" s="90" t="s">
        <v>65</v>
      </c>
      <c r="N4" s="91">
        <v>1</v>
      </c>
      <c r="O4" s="91">
        <v>2</v>
      </c>
      <c r="P4" s="91">
        <v>2</v>
      </c>
      <c r="Q4" s="91" t="s">
        <v>16</v>
      </c>
      <c r="AD4" t="s">
        <v>79</v>
      </c>
    </row>
    <row r="5" spans="1:30" x14ac:dyDescent="0.25">
      <c r="A5" t="s">
        <v>892</v>
      </c>
      <c r="B5" t="s">
        <v>900</v>
      </c>
      <c r="D5" s="78" t="s">
        <v>69</v>
      </c>
      <c r="E5" s="81" t="s">
        <v>45</v>
      </c>
      <c r="F5" s="88"/>
      <c r="G5" s="87" t="s">
        <v>924</v>
      </c>
      <c r="H5" s="1">
        <v>2330</v>
      </c>
      <c r="I5" s="1">
        <v>190</v>
      </c>
      <c r="J5" s="1">
        <v>5880</v>
      </c>
      <c r="K5" s="1">
        <v>1</v>
      </c>
      <c r="L5" s="90" t="s">
        <v>892</v>
      </c>
      <c r="M5" s="90" t="s">
        <v>908</v>
      </c>
      <c r="N5" s="91">
        <v>2</v>
      </c>
      <c r="O5" s="91">
        <v>0</v>
      </c>
      <c r="P5" s="91">
        <v>5</v>
      </c>
      <c r="Q5" s="91" t="s">
        <v>909</v>
      </c>
      <c r="AD5" t="s">
        <v>80</v>
      </c>
    </row>
    <row r="6" spans="1:30" x14ac:dyDescent="0.25">
      <c r="D6" s="78" t="s">
        <v>67</v>
      </c>
      <c r="E6" s="81" t="s">
        <v>46</v>
      </c>
      <c r="F6" s="88"/>
      <c r="AD6" t="s">
        <v>81</v>
      </c>
    </row>
    <row r="7" spans="1:30" x14ac:dyDescent="0.25">
      <c r="D7" s="78" t="s">
        <v>65</v>
      </c>
      <c r="E7" s="81" t="s">
        <v>47</v>
      </c>
      <c r="F7" s="88"/>
      <c r="AD7" t="s">
        <v>82</v>
      </c>
    </row>
    <row r="8" spans="1:30" x14ac:dyDescent="0.25">
      <c r="D8" s="89" t="s">
        <v>905</v>
      </c>
      <c r="E8" s="82" t="s">
        <v>901</v>
      </c>
      <c r="F8" s="88"/>
      <c r="AD8" t="s">
        <v>76</v>
      </c>
    </row>
    <row r="9" spans="1:30" x14ac:dyDescent="0.25">
      <c r="D9" s="89" t="s">
        <v>906</v>
      </c>
      <c r="E9" s="82" t="s">
        <v>902</v>
      </c>
      <c r="AD9" t="s">
        <v>83</v>
      </c>
    </row>
    <row r="10" spans="1:30" x14ac:dyDescent="0.25">
      <c r="D10" s="89" t="s">
        <v>908</v>
      </c>
      <c r="E10" s="82" t="s">
        <v>903</v>
      </c>
      <c r="AD10" t="s">
        <v>84</v>
      </c>
    </row>
    <row r="11" spans="1:30" x14ac:dyDescent="0.25">
      <c r="D11" s="89" t="s">
        <v>907</v>
      </c>
      <c r="E11" s="82" t="s">
        <v>904</v>
      </c>
      <c r="AD11" t="s">
        <v>85</v>
      </c>
    </row>
    <row r="12" spans="1:30" x14ac:dyDescent="0.25">
      <c r="AD12" t="s">
        <v>86</v>
      </c>
    </row>
    <row r="13" spans="1:30" x14ac:dyDescent="0.25">
      <c r="AD13" t="s">
        <v>87</v>
      </c>
    </row>
    <row r="14" spans="1:30" x14ac:dyDescent="0.25">
      <c r="AD14" t="s">
        <v>88</v>
      </c>
    </row>
    <row r="15" spans="1:30" x14ac:dyDescent="0.25">
      <c r="AD15" t="s">
        <v>89</v>
      </c>
    </row>
    <row r="16" spans="1:30" x14ac:dyDescent="0.25">
      <c r="AD16" t="s">
        <v>90</v>
      </c>
    </row>
    <row r="17" spans="30:30" x14ac:dyDescent="0.25">
      <c r="AD17" t="s">
        <v>91</v>
      </c>
    </row>
    <row r="18" spans="30:30" x14ac:dyDescent="0.25">
      <c r="AD18" t="s">
        <v>92</v>
      </c>
    </row>
    <row r="19" spans="30:30" x14ac:dyDescent="0.25">
      <c r="AD19" t="s">
        <v>93</v>
      </c>
    </row>
    <row r="20" spans="30:30" x14ac:dyDescent="0.25">
      <c r="AD20" t="s">
        <v>75</v>
      </c>
    </row>
    <row r="21" spans="30:30" x14ac:dyDescent="0.25">
      <c r="AD21" t="s">
        <v>94</v>
      </c>
    </row>
    <row r="22" spans="30:30" x14ac:dyDescent="0.25">
      <c r="AD22" t="s">
        <v>95</v>
      </c>
    </row>
    <row r="23" spans="30:30" x14ac:dyDescent="0.25">
      <c r="AD23" t="s">
        <v>96</v>
      </c>
    </row>
    <row r="24" spans="30:30" x14ac:dyDescent="0.25">
      <c r="AD24" t="s">
        <v>97</v>
      </c>
    </row>
    <row r="25" spans="30:30" x14ac:dyDescent="0.25">
      <c r="AD25" t="s">
        <v>98</v>
      </c>
    </row>
    <row r="26" spans="30:30" x14ac:dyDescent="0.25">
      <c r="AD26" t="s">
        <v>99</v>
      </c>
    </row>
    <row r="27" spans="30:30" x14ac:dyDescent="0.25">
      <c r="AD27" t="s">
        <v>100</v>
      </c>
    </row>
    <row r="28" spans="30:30" x14ac:dyDescent="0.25">
      <c r="AD28" t="s">
        <v>101</v>
      </c>
    </row>
    <row r="29" spans="30:30" x14ac:dyDescent="0.25">
      <c r="AD29" t="s">
        <v>102</v>
      </c>
    </row>
    <row r="30" spans="30:30" x14ac:dyDescent="0.25">
      <c r="AD30" t="s">
        <v>103</v>
      </c>
    </row>
    <row r="31" spans="30:30" x14ac:dyDescent="0.25">
      <c r="AD31" t="s">
        <v>104</v>
      </c>
    </row>
    <row r="32" spans="30:30" x14ac:dyDescent="0.25">
      <c r="AD32" t="s">
        <v>105</v>
      </c>
    </row>
    <row r="33" spans="30:30" x14ac:dyDescent="0.25">
      <c r="AD33" t="s">
        <v>106</v>
      </c>
    </row>
    <row r="34" spans="30:30" x14ac:dyDescent="0.25">
      <c r="AD34" t="s">
        <v>107</v>
      </c>
    </row>
    <row r="35" spans="30:30" x14ac:dyDescent="0.25">
      <c r="AD35" t="s">
        <v>108</v>
      </c>
    </row>
    <row r="36" spans="30:30" x14ac:dyDescent="0.25">
      <c r="AD36" t="s">
        <v>109</v>
      </c>
    </row>
    <row r="37" spans="30:30" x14ac:dyDescent="0.25">
      <c r="AD37" t="s">
        <v>110</v>
      </c>
    </row>
    <row r="38" spans="30:30" x14ac:dyDescent="0.25">
      <c r="AD38" t="s">
        <v>74</v>
      </c>
    </row>
    <row r="39" spans="30:30" x14ac:dyDescent="0.25">
      <c r="AD39" t="s">
        <v>111</v>
      </c>
    </row>
    <row r="40" spans="30:30" x14ac:dyDescent="0.25">
      <c r="AD40" t="s">
        <v>112</v>
      </c>
    </row>
    <row r="41" spans="30:30" x14ac:dyDescent="0.25">
      <c r="AD41" t="s">
        <v>113</v>
      </c>
    </row>
    <row r="42" spans="30:30" x14ac:dyDescent="0.25">
      <c r="AD42" t="s">
        <v>114</v>
      </c>
    </row>
    <row r="43" spans="30:30" x14ac:dyDescent="0.25">
      <c r="AD43" t="s">
        <v>115</v>
      </c>
    </row>
    <row r="44" spans="30:30" x14ac:dyDescent="0.25">
      <c r="AD44" t="s">
        <v>116</v>
      </c>
    </row>
    <row r="45" spans="30:30" x14ac:dyDescent="0.25">
      <c r="AD45" t="s">
        <v>117</v>
      </c>
    </row>
    <row r="46" spans="30:30" x14ac:dyDescent="0.25">
      <c r="AD46" t="s">
        <v>118</v>
      </c>
    </row>
    <row r="47" spans="30:30" x14ac:dyDescent="0.25">
      <c r="AD47" t="s">
        <v>119</v>
      </c>
    </row>
    <row r="48" spans="30:30" x14ac:dyDescent="0.25">
      <c r="AD48" t="s">
        <v>119</v>
      </c>
    </row>
    <row r="49" spans="30:30" x14ac:dyDescent="0.25">
      <c r="AD49" t="s">
        <v>119</v>
      </c>
    </row>
    <row r="50" spans="30:30" x14ac:dyDescent="0.25">
      <c r="AD50" t="s">
        <v>119</v>
      </c>
    </row>
    <row r="51" spans="30:30" x14ac:dyDescent="0.25">
      <c r="AD51" t="s">
        <v>120</v>
      </c>
    </row>
    <row r="52" spans="30:30" x14ac:dyDescent="0.25">
      <c r="AD52" t="s">
        <v>121</v>
      </c>
    </row>
    <row r="53" spans="30:30" x14ac:dyDescent="0.25">
      <c r="AD53" t="s">
        <v>122</v>
      </c>
    </row>
    <row r="54" spans="30:30" x14ac:dyDescent="0.25">
      <c r="AD54" t="s">
        <v>123</v>
      </c>
    </row>
    <row r="55" spans="30:30" x14ac:dyDescent="0.25">
      <c r="AD55" t="s">
        <v>124</v>
      </c>
    </row>
    <row r="56" spans="30:30" x14ac:dyDescent="0.25">
      <c r="AD56" t="s">
        <v>125</v>
      </c>
    </row>
    <row r="57" spans="30:30" x14ac:dyDescent="0.25">
      <c r="AD57" t="s">
        <v>126</v>
      </c>
    </row>
    <row r="58" spans="30:30" x14ac:dyDescent="0.25">
      <c r="AD58" t="s">
        <v>127</v>
      </c>
    </row>
    <row r="59" spans="30:30" x14ac:dyDescent="0.25">
      <c r="AD59" t="s">
        <v>128</v>
      </c>
    </row>
    <row r="60" spans="30:30" x14ac:dyDescent="0.25">
      <c r="AD60" t="s">
        <v>129</v>
      </c>
    </row>
    <row r="61" spans="30:30" x14ac:dyDescent="0.25">
      <c r="AD61" t="s">
        <v>130</v>
      </c>
    </row>
    <row r="62" spans="30:30" x14ac:dyDescent="0.25">
      <c r="AD62" t="s">
        <v>131</v>
      </c>
    </row>
    <row r="63" spans="30:30" x14ac:dyDescent="0.25">
      <c r="AD63" t="s">
        <v>132</v>
      </c>
    </row>
    <row r="64" spans="30:30" x14ac:dyDescent="0.25">
      <c r="AD64" t="s">
        <v>133</v>
      </c>
    </row>
    <row r="65" spans="30:30" x14ac:dyDescent="0.25">
      <c r="AD65" t="s">
        <v>134</v>
      </c>
    </row>
    <row r="66" spans="30:30" x14ac:dyDescent="0.25">
      <c r="AD66" t="s">
        <v>135</v>
      </c>
    </row>
    <row r="67" spans="30:30" x14ac:dyDescent="0.25">
      <c r="AD67" t="s">
        <v>136</v>
      </c>
    </row>
    <row r="68" spans="30:30" x14ac:dyDescent="0.25">
      <c r="AD68" t="s">
        <v>137</v>
      </c>
    </row>
    <row r="69" spans="30:30" x14ac:dyDescent="0.25">
      <c r="AD69" t="s">
        <v>138</v>
      </c>
    </row>
    <row r="70" spans="30:30" x14ac:dyDescent="0.25">
      <c r="AD70" t="s">
        <v>139</v>
      </c>
    </row>
    <row r="71" spans="30:30" x14ac:dyDescent="0.25">
      <c r="AD71" t="s">
        <v>140</v>
      </c>
    </row>
    <row r="72" spans="30:30" x14ac:dyDescent="0.25">
      <c r="AD72" t="s">
        <v>141</v>
      </c>
    </row>
    <row r="73" spans="30:30" x14ac:dyDescent="0.25">
      <c r="AD73" t="s">
        <v>142</v>
      </c>
    </row>
    <row r="74" spans="30:30" x14ac:dyDescent="0.25">
      <c r="AD74" t="s">
        <v>143</v>
      </c>
    </row>
    <row r="75" spans="30:30" x14ac:dyDescent="0.25">
      <c r="AD75" t="s">
        <v>144</v>
      </c>
    </row>
    <row r="76" spans="30:30" x14ac:dyDescent="0.25">
      <c r="AD76" t="s">
        <v>145</v>
      </c>
    </row>
    <row r="77" spans="30:30" x14ac:dyDescent="0.25">
      <c r="AD77" t="s">
        <v>146</v>
      </c>
    </row>
    <row r="78" spans="30:30" x14ac:dyDescent="0.25">
      <c r="AD78" t="s">
        <v>147</v>
      </c>
    </row>
    <row r="79" spans="30:30" x14ac:dyDescent="0.25">
      <c r="AD79" t="s">
        <v>148</v>
      </c>
    </row>
    <row r="80" spans="30:30" x14ac:dyDescent="0.25">
      <c r="AD80" t="s">
        <v>149</v>
      </c>
    </row>
    <row r="81" spans="30:30" x14ac:dyDescent="0.25">
      <c r="AD81" t="s">
        <v>150</v>
      </c>
    </row>
    <row r="82" spans="30:30" x14ac:dyDescent="0.25">
      <c r="AD82" t="s">
        <v>151</v>
      </c>
    </row>
    <row r="83" spans="30:30" x14ac:dyDescent="0.25">
      <c r="AD83" t="s">
        <v>152</v>
      </c>
    </row>
    <row r="84" spans="30:30" x14ac:dyDescent="0.25">
      <c r="AD84" t="s">
        <v>153</v>
      </c>
    </row>
    <row r="85" spans="30:30" x14ac:dyDescent="0.25">
      <c r="AD85" t="s">
        <v>154</v>
      </c>
    </row>
    <row r="86" spans="30:30" x14ac:dyDescent="0.25">
      <c r="AD86" t="s">
        <v>155</v>
      </c>
    </row>
    <row r="87" spans="30:30" x14ac:dyDescent="0.25">
      <c r="AD87" t="s">
        <v>156</v>
      </c>
    </row>
    <row r="88" spans="30:30" x14ac:dyDescent="0.25">
      <c r="AD88" t="s">
        <v>157</v>
      </c>
    </row>
    <row r="89" spans="30:30" x14ac:dyDescent="0.25">
      <c r="AD89" t="s">
        <v>158</v>
      </c>
    </row>
    <row r="90" spans="30:30" x14ac:dyDescent="0.25">
      <c r="AD90" t="s">
        <v>159</v>
      </c>
    </row>
    <row r="91" spans="30:30" x14ac:dyDescent="0.25">
      <c r="AD91" t="s">
        <v>160</v>
      </c>
    </row>
    <row r="92" spans="30:30" x14ac:dyDescent="0.25">
      <c r="AD92" t="s">
        <v>161</v>
      </c>
    </row>
    <row r="93" spans="30:30" x14ac:dyDescent="0.25">
      <c r="AD93" t="s">
        <v>162</v>
      </c>
    </row>
    <row r="94" spans="30:30" x14ac:dyDescent="0.25">
      <c r="AD94" t="s">
        <v>163</v>
      </c>
    </row>
    <row r="95" spans="30:30" x14ac:dyDescent="0.25">
      <c r="AD95" t="s">
        <v>164</v>
      </c>
    </row>
    <row r="96" spans="30:30" x14ac:dyDescent="0.25">
      <c r="AD96" t="s">
        <v>165</v>
      </c>
    </row>
    <row r="97" spans="30:30" x14ac:dyDescent="0.25">
      <c r="AD97" t="s">
        <v>166</v>
      </c>
    </row>
    <row r="98" spans="30:30" x14ac:dyDescent="0.25">
      <c r="AD98" t="s">
        <v>167</v>
      </c>
    </row>
    <row r="99" spans="30:30" x14ac:dyDescent="0.25">
      <c r="AD99" t="s">
        <v>168</v>
      </c>
    </row>
    <row r="100" spans="30:30" x14ac:dyDescent="0.25">
      <c r="AD100" t="s">
        <v>169</v>
      </c>
    </row>
    <row r="101" spans="30:30" x14ac:dyDescent="0.25">
      <c r="AD101" t="s">
        <v>170</v>
      </c>
    </row>
    <row r="102" spans="30:30" x14ac:dyDescent="0.25">
      <c r="AD102" t="s">
        <v>171</v>
      </c>
    </row>
    <row r="103" spans="30:30" x14ac:dyDescent="0.25">
      <c r="AD103" t="s">
        <v>172</v>
      </c>
    </row>
    <row r="104" spans="30:30" x14ac:dyDescent="0.25">
      <c r="AD104" t="s">
        <v>173</v>
      </c>
    </row>
    <row r="105" spans="30:30" x14ac:dyDescent="0.25">
      <c r="AD105" t="s">
        <v>174</v>
      </c>
    </row>
    <row r="106" spans="30:30" x14ac:dyDescent="0.25">
      <c r="AD106" t="s">
        <v>175</v>
      </c>
    </row>
    <row r="107" spans="30:30" x14ac:dyDescent="0.25">
      <c r="AD107" t="s">
        <v>176</v>
      </c>
    </row>
    <row r="108" spans="30:30" x14ac:dyDescent="0.25">
      <c r="AD108" t="s">
        <v>177</v>
      </c>
    </row>
    <row r="109" spans="30:30" x14ac:dyDescent="0.25">
      <c r="AD109" t="s">
        <v>178</v>
      </c>
    </row>
    <row r="110" spans="30:30" x14ac:dyDescent="0.25">
      <c r="AD110" t="s">
        <v>179</v>
      </c>
    </row>
    <row r="111" spans="30:30" x14ac:dyDescent="0.25">
      <c r="AD111" t="s">
        <v>180</v>
      </c>
    </row>
    <row r="112" spans="30:30" x14ac:dyDescent="0.25">
      <c r="AD112" t="s">
        <v>181</v>
      </c>
    </row>
    <row r="113" spans="30:30" x14ac:dyDescent="0.25">
      <c r="AD113" t="s">
        <v>182</v>
      </c>
    </row>
    <row r="114" spans="30:30" x14ac:dyDescent="0.25">
      <c r="AD114" t="s">
        <v>183</v>
      </c>
    </row>
    <row r="115" spans="30:30" x14ac:dyDescent="0.25">
      <c r="AD115" t="s">
        <v>184</v>
      </c>
    </row>
    <row r="116" spans="30:30" x14ac:dyDescent="0.25">
      <c r="AD116" t="s">
        <v>185</v>
      </c>
    </row>
    <row r="117" spans="30:30" x14ac:dyDescent="0.25">
      <c r="AD117" t="s">
        <v>186</v>
      </c>
    </row>
    <row r="118" spans="30:30" x14ac:dyDescent="0.25">
      <c r="AD118" t="s">
        <v>187</v>
      </c>
    </row>
    <row r="119" spans="30:30" x14ac:dyDescent="0.25">
      <c r="AD119" t="s">
        <v>188</v>
      </c>
    </row>
    <row r="120" spans="30:30" x14ac:dyDescent="0.25">
      <c r="AD120" t="s">
        <v>189</v>
      </c>
    </row>
    <row r="121" spans="30:30" x14ac:dyDescent="0.25">
      <c r="AD121" t="s">
        <v>190</v>
      </c>
    </row>
    <row r="122" spans="30:30" x14ac:dyDescent="0.25">
      <c r="AD122" t="s">
        <v>191</v>
      </c>
    </row>
    <row r="123" spans="30:30" x14ac:dyDescent="0.25">
      <c r="AD123" t="s">
        <v>192</v>
      </c>
    </row>
    <row r="124" spans="30:30" x14ac:dyDescent="0.25">
      <c r="AD124" t="s">
        <v>193</v>
      </c>
    </row>
    <row r="125" spans="30:30" x14ac:dyDescent="0.25">
      <c r="AD125" t="s">
        <v>194</v>
      </c>
    </row>
    <row r="126" spans="30:30" x14ac:dyDescent="0.25">
      <c r="AD126" t="s">
        <v>195</v>
      </c>
    </row>
    <row r="127" spans="30:30" x14ac:dyDescent="0.25">
      <c r="AD127" t="s">
        <v>196</v>
      </c>
    </row>
    <row r="128" spans="30:30" x14ac:dyDescent="0.25">
      <c r="AD128" t="s">
        <v>197</v>
      </c>
    </row>
    <row r="129" spans="30:30" x14ac:dyDescent="0.25">
      <c r="AD129" t="s">
        <v>198</v>
      </c>
    </row>
    <row r="130" spans="30:30" x14ac:dyDescent="0.25">
      <c r="AD130" t="s">
        <v>199</v>
      </c>
    </row>
    <row r="131" spans="30:30" x14ac:dyDescent="0.25">
      <c r="AD131" t="s">
        <v>200</v>
      </c>
    </row>
    <row r="132" spans="30:30" x14ac:dyDescent="0.25">
      <c r="AD132" t="s">
        <v>201</v>
      </c>
    </row>
    <row r="133" spans="30:30" x14ac:dyDescent="0.25">
      <c r="AD133" t="s">
        <v>202</v>
      </c>
    </row>
    <row r="134" spans="30:30" x14ac:dyDescent="0.25">
      <c r="AD134" t="s">
        <v>203</v>
      </c>
    </row>
    <row r="135" spans="30:30" x14ac:dyDescent="0.25">
      <c r="AD135" t="s">
        <v>204</v>
      </c>
    </row>
    <row r="136" spans="30:30" x14ac:dyDescent="0.25">
      <c r="AD136" t="s">
        <v>205</v>
      </c>
    </row>
    <row r="137" spans="30:30" x14ac:dyDescent="0.25">
      <c r="AD137" t="s">
        <v>206</v>
      </c>
    </row>
    <row r="138" spans="30:30" x14ac:dyDescent="0.25">
      <c r="AD138" t="s">
        <v>207</v>
      </c>
    </row>
    <row r="139" spans="30:30" x14ac:dyDescent="0.25">
      <c r="AD139" t="s">
        <v>208</v>
      </c>
    </row>
    <row r="140" spans="30:30" x14ac:dyDescent="0.25">
      <c r="AD140" t="s">
        <v>209</v>
      </c>
    </row>
    <row r="141" spans="30:30" x14ac:dyDescent="0.25">
      <c r="AD141" t="s">
        <v>210</v>
      </c>
    </row>
    <row r="142" spans="30:30" x14ac:dyDescent="0.25">
      <c r="AD142" t="s">
        <v>211</v>
      </c>
    </row>
    <row r="143" spans="30:30" x14ac:dyDescent="0.25">
      <c r="AD143" t="s">
        <v>212</v>
      </c>
    </row>
    <row r="144" spans="30:30" x14ac:dyDescent="0.25">
      <c r="AD144" t="s">
        <v>213</v>
      </c>
    </row>
    <row r="145" spans="30:30" x14ac:dyDescent="0.25">
      <c r="AD145" t="s">
        <v>214</v>
      </c>
    </row>
    <row r="146" spans="30:30" x14ac:dyDescent="0.25">
      <c r="AD146" t="s">
        <v>215</v>
      </c>
    </row>
    <row r="147" spans="30:30" x14ac:dyDescent="0.25">
      <c r="AD147" t="s">
        <v>216</v>
      </c>
    </row>
    <row r="148" spans="30:30" x14ac:dyDescent="0.25">
      <c r="AD148" t="s">
        <v>217</v>
      </c>
    </row>
    <row r="149" spans="30:30" x14ac:dyDescent="0.25">
      <c r="AD149" t="s">
        <v>218</v>
      </c>
    </row>
    <row r="150" spans="30:30" x14ac:dyDescent="0.25">
      <c r="AD150" t="s">
        <v>219</v>
      </c>
    </row>
    <row r="151" spans="30:30" x14ac:dyDescent="0.25">
      <c r="AD151" t="s">
        <v>220</v>
      </c>
    </row>
    <row r="152" spans="30:30" x14ac:dyDescent="0.25">
      <c r="AD152" t="s">
        <v>221</v>
      </c>
    </row>
    <row r="153" spans="30:30" x14ac:dyDescent="0.25">
      <c r="AD153" t="s">
        <v>222</v>
      </c>
    </row>
    <row r="154" spans="30:30" x14ac:dyDescent="0.25">
      <c r="AD154" t="s">
        <v>223</v>
      </c>
    </row>
    <row r="155" spans="30:30" x14ac:dyDescent="0.25">
      <c r="AD155" t="s">
        <v>224</v>
      </c>
    </row>
    <row r="156" spans="30:30" x14ac:dyDescent="0.25">
      <c r="AD156" t="s">
        <v>225</v>
      </c>
    </row>
    <row r="157" spans="30:30" x14ac:dyDescent="0.25">
      <c r="AD157" t="s">
        <v>226</v>
      </c>
    </row>
    <row r="158" spans="30:30" x14ac:dyDescent="0.25">
      <c r="AD158" t="s">
        <v>227</v>
      </c>
    </row>
    <row r="159" spans="30:30" x14ac:dyDescent="0.25">
      <c r="AD159" t="s">
        <v>228</v>
      </c>
    </row>
    <row r="160" spans="30:30" x14ac:dyDescent="0.25">
      <c r="AD160" t="s">
        <v>229</v>
      </c>
    </row>
    <row r="161" spans="30:30" x14ac:dyDescent="0.25">
      <c r="AD161" t="s">
        <v>230</v>
      </c>
    </row>
    <row r="162" spans="30:30" x14ac:dyDescent="0.25">
      <c r="AD162" t="s">
        <v>231</v>
      </c>
    </row>
    <row r="163" spans="30:30" x14ac:dyDescent="0.25">
      <c r="AD163" t="s">
        <v>232</v>
      </c>
    </row>
    <row r="164" spans="30:30" x14ac:dyDescent="0.25">
      <c r="AD164" t="s">
        <v>233</v>
      </c>
    </row>
    <row r="165" spans="30:30" x14ac:dyDescent="0.25">
      <c r="AD165" t="s">
        <v>234</v>
      </c>
    </row>
    <row r="166" spans="30:30" x14ac:dyDescent="0.25">
      <c r="AD166" t="s">
        <v>235</v>
      </c>
    </row>
    <row r="167" spans="30:30" x14ac:dyDescent="0.25">
      <c r="AD167" t="s">
        <v>236</v>
      </c>
    </row>
    <row r="168" spans="30:30" x14ac:dyDescent="0.25">
      <c r="AD168" t="s">
        <v>237</v>
      </c>
    </row>
    <row r="169" spans="30:30" x14ac:dyDescent="0.25">
      <c r="AD169" t="s">
        <v>238</v>
      </c>
    </row>
    <row r="170" spans="30:30" x14ac:dyDescent="0.25">
      <c r="AD170" t="s">
        <v>239</v>
      </c>
    </row>
    <row r="171" spans="30:30" x14ac:dyDescent="0.25">
      <c r="AD171" t="s">
        <v>240</v>
      </c>
    </row>
    <row r="172" spans="30:30" x14ac:dyDescent="0.25">
      <c r="AD172" t="s">
        <v>241</v>
      </c>
    </row>
    <row r="173" spans="30:30" x14ac:dyDescent="0.25">
      <c r="AD173" t="s">
        <v>242</v>
      </c>
    </row>
    <row r="174" spans="30:30" x14ac:dyDescent="0.25">
      <c r="AD174" t="s">
        <v>243</v>
      </c>
    </row>
    <row r="175" spans="30:30" x14ac:dyDescent="0.25">
      <c r="AD175" t="s">
        <v>244</v>
      </c>
    </row>
    <row r="176" spans="30:30" x14ac:dyDescent="0.25">
      <c r="AD176" t="s">
        <v>245</v>
      </c>
    </row>
    <row r="177" spans="30:30" x14ac:dyDescent="0.25">
      <c r="AD177" t="s">
        <v>246</v>
      </c>
    </row>
    <row r="178" spans="30:30" x14ac:dyDescent="0.25">
      <c r="AD178" t="s">
        <v>247</v>
      </c>
    </row>
    <row r="179" spans="30:30" x14ac:dyDescent="0.25">
      <c r="AD179" t="s">
        <v>248</v>
      </c>
    </row>
    <row r="180" spans="30:30" x14ac:dyDescent="0.25">
      <c r="AD180" t="s">
        <v>249</v>
      </c>
    </row>
    <row r="181" spans="30:30" x14ac:dyDescent="0.25">
      <c r="AD181" t="s">
        <v>250</v>
      </c>
    </row>
    <row r="182" spans="30:30" x14ac:dyDescent="0.25">
      <c r="AD182" t="s">
        <v>251</v>
      </c>
    </row>
    <row r="183" spans="30:30" x14ac:dyDescent="0.25">
      <c r="AD183" t="s">
        <v>252</v>
      </c>
    </row>
    <row r="184" spans="30:30" x14ac:dyDescent="0.25">
      <c r="AD184" t="s">
        <v>253</v>
      </c>
    </row>
    <row r="185" spans="30:30" x14ac:dyDescent="0.25">
      <c r="AD185" t="s">
        <v>254</v>
      </c>
    </row>
    <row r="186" spans="30:30" x14ac:dyDescent="0.25">
      <c r="AD186" t="s">
        <v>255</v>
      </c>
    </row>
    <row r="187" spans="30:30" x14ac:dyDescent="0.25">
      <c r="AD187" t="s">
        <v>256</v>
      </c>
    </row>
    <row r="188" spans="30:30" x14ac:dyDescent="0.25">
      <c r="AD188" t="s">
        <v>257</v>
      </c>
    </row>
    <row r="189" spans="30:30" x14ac:dyDescent="0.25">
      <c r="AD189" t="s">
        <v>258</v>
      </c>
    </row>
    <row r="190" spans="30:30" x14ac:dyDescent="0.25">
      <c r="AD190" t="s">
        <v>259</v>
      </c>
    </row>
    <row r="191" spans="30:30" x14ac:dyDescent="0.25">
      <c r="AD191" t="s">
        <v>260</v>
      </c>
    </row>
    <row r="192" spans="30:30" x14ac:dyDescent="0.25">
      <c r="AD192" t="s">
        <v>261</v>
      </c>
    </row>
    <row r="193" spans="30:30" x14ac:dyDescent="0.25">
      <c r="AD193" t="s">
        <v>262</v>
      </c>
    </row>
    <row r="194" spans="30:30" x14ac:dyDescent="0.25">
      <c r="AD194" t="s">
        <v>263</v>
      </c>
    </row>
    <row r="195" spans="30:30" x14ac:dyDescent="0.25">
      <c r="AD195" t="s">
        <v>264</v>
      </c>
    </row>
    <row r="196" spans="30:30" x14ac:dyDescent="0.25">
      <c r="AD196" t="s">
        <v>265</v>
      </c>
    </row>
    <row r="197" spans="30:30" x14ac:dyDescent="0.25">
      <c r="AD197" t="s">
        <v>266</v>
      </c>
    </row>
    <row r="198" spans="30:30" x14ac:dyDescent="0.25">
      <c r="AD198" t="s">
        <v>267</v>
      </c>
    </row>
    <row r="199" spans="30:30" x14ac:dyDescent="0.25">
      <c r="AD199" t="s">
        <v>268</v>
      </c>
    </row>
    <row r="200" spans="30:30" x14ac:dyDescent="0.25">
      <c r="AD200" t="s">
        <v>269</v>
      </c>
    </row>
    <row r="201" spans="30:30" x14ac:dyDescent="0.25">
      <c r="AD201" t="s">
        <v>270</v>
      </c>
    </row>
    <row r="202" spans="30:30" x14ac:dyDescent="0.25">
      <c r="AD202" t="s">
        <v>271</v>
      </c>
    </row>
    <row r="203" spans="30:30" x14ac:dyDescent="0.25">
      <c r="AD203" t="s">
        <v>272</v>
      </c>
    </row>
    <row r="204" spans="30:30" x14ac:dyDescent="0.25">
      <c r="AD204" t="s">
        <v>273</v>
      </c>
    </row>
    <row r="205" spans="30:30" x14ac:dyDescent="0.25">
      <c r="AD205" t="s">
        <v>274</v>
      </c>
    </row>
    <row r="206" spans="30:30" x14ac:dyDescent="0.25">
      <c r="AD206" t="s">
        <v>275</v>
      </c>
    </row>
    <row r="207" spans="30:30" x14ac:dyDescent="0.25">
      <c r="AD207" t="s">
        <v>276</v>
      </c>
    </row>
    <row r="208" spans="30:30" x14ac:dyDescent="0.25">
      <c r="AD208" t="s">
        <v>277</v>
      </c>
    </row>
    <row r="209" spans="30:30" x14ac:dyDescent="0.25">
      <c r="AD209" t="s">
        <v>278</v>
      </c>
    </row>
    <row r="210" spans="30:30" x14ac:dyDescent="0.25">
      <c r="AD210" t="s">
        <v>279</v>
      </c>
    </row>
    <row r="211" spans="30:30" x14ac:dyDescent="0.25">
      <c r="AD211" t="s">
        <v>280</v>
      </c>
    </row>
    <row r="212" spans="30:30" x14ac:dyDescent="0.25">
      <c r="AD212" t="s">
        <v>281</v>
      </c>
    </row>
    <row r="213" spans="30:30" x14ac:dyDescent="0.25">
      <c r="AD213" t="s">
        <v>282</v>
      </c>
    </row>
    <row r="214" spans="30:30" x14ac:dyDescent="0.25">
      <c r="AD214" t="s">
        <v>283</v>
      </c>
    </row>
    <row r="215" spans="30:30" x14ac:dyDescent="0.25">
      <c r="AD215" t="s">
        <v>284</v>
      </c>
    </row>
    <row r="216" spans="30:30" x14ac:dyDescent="0.25">
      <c r="AD216" t="s">
        <v>285</v>
      </c>
    </row>
    <row r="217" spans="30:30" x14ac:dyDescent="0.25">
      <c r="AD217" t="s">
        <v>286</v>
      </c>
    </row>
    <row r="218" spans="30:30" x14ac:dyDescent="0.25">
      <c r="AD218" t="s">
        <v>287</v>
      </c>
    </row>
    <row r="219" spans="30:30" x14ac:dyDescent="0.25">
      <c r="AD219" t="s">
        <v>288</v>
      </c>
    </row>
    <row r="220" spans="30:30" x14ac:dyDescent="0.25">
      <c r="AD220" t="s">
        <v>289</v>
      </c>
    </row>
    <row r="221" spans="30:30" x14ac:dyDescent="0.25">
      <c r="AD221" t="s">
        <v>290</v>
      </c>
    </row>
    <row r="222" spans="30:30" x14ac:dyDescent="0.25">
      <c r="AD222" t="s">
        <v>291</v>
      </c>
    </row>
    <row r="223" spans="30:30" x14ac:dyDescent="0.25">
      <c r="AD223" t="s">
        <v>292</v>
      </c>
    </row>
    <row r="224" spans="30:30" x14ac:dyDescent="0.25">
      <c r="AD224" t="s">
        <v>293</v>
      </c>
    </row>
    <row r="225" spans="30:30" x14ac:dyDescent="0.25">
      <c r="AD225" t="s">
        <v>294</v>
      </c>
    </row>
    <row r="226" spans="30:30" x14ac:dyDescent="0.25">
      <c r="AD226" t="s">
        <v>295</v>
      </c>
    </row>
    <row r="227" spans="30:30" x14ac:dyDescent="0.25">
      <c r="AD227" t="s">
        <v>296</v>
      </c>
    </row>
    <row r="228" spans="30:30" x14ac:dyDescent="0.25">
      <c r="AD228" t="s">
        <v>297</v>
      </c>
    </row>
    <row r="229" spans="30:30" x14ac:dyDescent="0.25">
      <c r="AD229" t="s">
        <v>298</v>
      </c>
    </row>
    <row r="230" spans="30:30" x14ac:dyDescent="0.25">
      <c r="AD230" t="s">
        <v>299</v>
      </c>
    </row>
    <row r="231" spans="30:30" x14ac:dyDescent="0.25">
      <c r="AD231" t="s">
        <v>300</v>
      </c>
    </row>
    <row r="232" spans="30:30" x14ac:dyDescent="0.25">
      <c r="AD232" t="s">
        <v>301</v>
      </c>
    </row>
    <row r="233" spans="30:30" x14ac:dyDescent="0.25">
      <c r="AD233" t="s">
        <v>302</v>
      </c>
    </row>
    <row r="234" spans="30:30" x14ac:dyDescent="0.25">
      <c r="AD234" t="s">
        <v>303</v>
      </c>
    </row>
    <row r="235" spans="30:30" x14ac:dyDescent="0.25">
      <c r="AD235" t="s">
        <v>304</v>
      </c>
    </row>
    <row r="236" spans="30:30" x14ac:dyDescent="0.25">
      <c r="AD236" t="s">
        <v>305</v>
      </c>
    </row>
    <row r="237" spans="30:30" x14ac:dyDescent="0.25">
      <c r="AD237" t="s">
        <v>306</v>
      </c>
    </row>
    <row r="238" spans="30:30" x14ac:dyDescent="0.25">
      <c r="AD238" t="s">
        <v>307</v>
      </c>
    </row>
    <row r="239" spans="30:30" x14ac:dyDescent="0.25">
      <c r="AD239" t="s">
        <v>308</v>
      </c>
    </row>
    <row r="240" spans="30:30" x14ac:dyDescent="0.25">
      <c r="AD240" t="s">
        <v>309</v>
      </c>
    </row>
    <row r="241" spans="30:30" x14ac:dyDescent="0.25">
      <c r="AD241" t="s">
        <v>310</v>
      </c>
    </row>
    <row r="242" spans="30:30" x14ac:dyDescent="0.25">
      <c r="AD242" t="s">
        <v>311</v>
      </c>
    </row>
    <row r="243" spans="30:30" x14ac:dyDescent="0.25">
      <c r="AD243" t="s">
        <v>312</v>
      </c>
    </row>
    <row r="244" spans="30:30" x14ac:dyDescent="0.25">
      <c r="AD244" t="s">
        <v>313</v>
      </c>
    </row>
    <row r="245" spans="30:30" x14ac:dyDescent="0.25">
      <c r="AD245" t="s">
        <v>314</v>
      </c>
    </row>
    <row r="246" spans="30:30" x14ac:dyDescent="0.25">
      <c r="AD246" t="s">
        <v>315</v>
      </c>
    </row>
    <row r="247" spans="30:30" x14ac:dyDescent="0.25">
      <c r="AD247" t="s">
        <v>316</v>
      </c>
    </row>
    <row r="248" spans="30:30" x14ac:dyDescent="0.25">
      <c r="AD248" t="s">
        <v>317</v>
      </c>
    </row>
    <row r="249" spans="30:30" x14ac:dyDescent="0.25">
      <c r="AD249" t="s">
        <v>318</v>
      </c>
    </row>
    <row r="250" spans="30:30" x14ac:dyDescent="0.25">
      <c r="AD250" t="s">
        <v>319</v>
      </c>
    </row>
    <row r="251" spans="30:30" x14ac:dyDescent="0.25">
      <c r="AD251" t="s">
        <v>320</v>
      </c>
    </row>
    <row r="252" spans="30:30" x14ac:dyDescent="0.25">
      <c r="AD252" t="s">
        <v>321</v>
      </c>
    </row>
    <row r="253" spans="30:30" x14ac:dyDescent="0.25">
      <c r="AD253" t="s">
        <v>322</v>
      </c>
    </row>
    <row r="254" spans="30:30" x14ac:dyDescent="0.25">
      <c r="AD254" t="s">
        <v>323</v>
      </c>
    </row>
    <row r="255" spans="30:30" x14ac:dyDescent="0.25">
      <c r="AD255" t="s">
        <v>324</v>
      </c>
    </row>
    <row r="256" spans="30:30" x14ac:dyDescent="0.25">
      <c r="AD256" t="s">
        <v>325</v>
      </c>
    </row>
    <row r="257" spans="30:30" x14ac:dyDescent="0.25">
      <c r="AD257" t="s">
        <v>326</v>
      </c>
    </row>
    <row r="258" spans="30:30" x14ac:dyDescent="0.25">
      <c r="AD258" t="s">
        <v>327</v>
      </c>
    </row>
    <row r="259" spans="30:30" x14ac:dyDescent="0.25">
      <c r="AD259" t="s">
        <v>328</v>
      </c>
    </row>
    <row r="260" spans="30:30" x14ac:dyDescent="0.25">
      <c r="AD260" t="s">
        <v>329</v>
      </c>
    </row>
    <row r="261" spans="30:30" x14ac:dyDescent="0.25">
      <c r="AD261" t="s">
        <v>330</v>
      </c>
    </row>
    <row r="262" spans="30:30" x14ac:dyDescent="0.25">
      <c r="AD262" t="s">
        <v>331</v>
      </c>
    </row>
    <row r="263" spans="30:30" x14ac:dyDescent="0.25">
      <c r="AD263" t="s">
        <v>332</v>
      </c>
    </row>
    <row r="264" spans="30:30" x14ac:dyDescent="0.25">
      <c r="AD264" t="s">
        <v>333</v>
      </c>
    </row>
    <row r="265" spans="30:30" x14ac:dyDescent="0.25">
      <c r="AD265" t="s">
        <v>334</v>
      </c>
    </row>
    <row r="266" spans="30:30" x14ac:dyDescent="0.25">
      <c r="AD266" t="s">
        <v>335</v>
      </c>
    </row>
    <row r="267" spans="30:30" x14ac:dyDescent="0.25">
      <c r="AD267" t="s">
        <v>336</v>
      </c>
    </row>
    <row r="268" spans="30:30" x14ac:dyDescent="0.25">
      <c r="AD268" t="s">
        <v>337</v>
      </c>
    </row>
    <row r="269" spans="30:30" x14ac:dyDescent="0.25">
      <c r="AD269" t="s">
        <v>338</v>
      </c>
    </row>
    <row r="270" spans="30:30" x14ac:dyDescent="0.25">
      <c r="AD270" t="s">
        <v>339</v>
      </c>
    </row>
    <row r="271" spans="30:30" x14ac:dyDescent="0.25">
      <c r="AD271" t="s">
        <v>340</v>
      </c>
    </row>
    <row r="272" spans="30:30" x14ac:dyDescent="0.25">
      <c r="AD272" t="s">
        <v>341</v>
      </c>
    </row>
    <row r="273" spans="30:30" x14ac:dyDescent="0.25">
      <c r="AD273" t="s">
        <v>342</v>
      </c>
    </row>
    <row r="274" spans="30:30" x14ac:dyDescent="0.25">
      <c r="AD274" t="s">
        <v>343</v>
      </c>
    </row>
    <row r="275" spans="30:30" x14ac:dyDescent="0.25">
      <c r="AD275" t="s">
        <v>344</v>
      </c>
    </row>
    <row r="276" spans="30:30" x14ac:dyDescent="0.25">
      <c r="AD276" t="s">
        <v>345</v>
      </c>
    </row>
    <row r="277" spans="30:30" x14ac:dyDescent="0.25">
      <c r="AD277" t="s">
        <v>346</v>
      </c>
    </row>
    <row r="278" spans="30:30" x14ac:dyDescent="0.25">
      <c r="AD278" t="s">
        <v>347</v>
      </c>
    </row>
    <row r="279" spans="30:30" x14ac:dyDescent="0.25">
      <c r="AD279" t="s">
        <v>348</v>
      </c>
    </row>
    <row r="280" spans="30:30" x14ac:dyDescent="0.25">
      <c r="AD280" t="s">
        <v>349</v>
      </c>
    </row>
    <row r="281" spans="30:30" x14ac:dyDescent="0.25">
      <c r="AD281" t="s">
        <v>350</v>
      </c>
    </row>
    <row r="282" spans="30:30" x14ac:dyDescent="0.25">
      <c r="AD282" t="s">
        <v>351</v>
      </c>
    </row>
    <row r="283" spans="30:30" x14ac:dyDescent="0.25">
      <c r="AD283" t="s">
        <v>352</v>
      </c>
    </row>
    <row r="284" spans="30:30" x14ac:dyDescent="0.25">
      <c r="AD284" t="s">
        <v>353</v>
      </c>
    </row>
    <row r="285" spans="30:30" x14ac:dyDescent="0.25">
      <c r="AD285" t="s">
        <v>354</v>
      </c>
    </row>
    <row r="286" spans="30:30" x14ac:dyDescent="0.25">
      <c r="AD286" t="s">
        <v>355</v>
      </c>
    </row>
    <row r="287" spans="30:30" x14ac:dyDescent="0.25">
      <c r="AD287" t="s">
        <v>356</v>
      </c>
    </row>
    <row r="288" spans="30:30" x14ac:dyDescent="0.25">
      <c r="AD288" t="s">
        <v>357</v>
      </c>
    </row>
    <row r="289" spans="30:30" x14ac:dyDescent="0.25">
      <c r="AD289" t="s">
        <v>358</v>
      </c>
    </row>
    <row r="290" spans="30:30" x14ac:dyDescent="0.25">
      <c r="AD290" t="s">
        <v>359</v>
      </c>
    </row>
    <row r="291" spans="30:30" x14ac:dyDescent="0.25">
      <c r="AD291" t="s">
        <v>360</v>
      </c>
    </row>
    <row r="292" spans="30:30" x14ac:dyDescent="0.25">
      <c r="AD292" t="s">
        <v>361</v>
      </c>
    </row>
    <row r="293" spans="30:30" x14ac:dyDescent="0.25">
      <c r="AD293" t="s">
        <v>362</v>
      </c>
    </row>
    <row r="294" spans="30:30" x14ac:dyDescent="0.25">
      <c r="AD294" t="s">
        <v>363</v>
      </c>
    </row>
    <row r="295" spans="30:30" x14ac:dyDescent="0.25">
      <c r="AD295" t="s">
        <v>364</v>
      </c>
    </row>
    <row r="296" spans="30:30" x14ac:dyDescent="0.25">
      <c r="AD296" t="s">
        <v>365</v>
      </c>
    </row>
    <row r="297" spans="30:30" x14ac:dyDescent="0.25">
      <c r="AD297" t="s">
        <v>366</v>
      </c>
    </row>
    <row r="298" spans="30:30" x14ac:dyDescent="0.25">
      <c r="AD298" t="s">
        <v>367</v>
      </c>
    </row>
    <row r="299" spans="30:30" x14ac:dyDescent="0.25">
      <c r="AD299" t="s">
        <v>368</v>
      </c>
    </row>
    <row r="300" spans="30:30" x14ac:dyDescent="0.25">
      <c r="AD300" t="s">
        <v>369</v>
      </c>
    </row>
    <row r="301" spans="30:30" x14ac:dyDescent="0.25">
      <c r="AD301" t="s">
        <v>370</v>
      </c>
    </row>
    <row r="302" spans="30:30" x14ac:dyDescent="0.25">
      <c r="AD302" t="s">
        <v>371</v>
      </c>
    </row>
    <row r="303" spans="30:30" x14ac:dyDescent="0.25">
      <c r="AD303" t="s">
        <v>372</v>
      </c>
    </row>
    <row r="304" spans="30:30" x14ac:dyDescent="0.25">
      <c r="AD304" t="s">
        <v>373</v>
      </c>
    </row>
    <row r="305" spans="30:30" x14ac:dyDescent="0.25">
      <c r="AD305" t="s">
        <v>374</v>
      </c>
    </row>
    <row r="306" spans="30:30" x14ac:dyDescent="0.25">
      <c r="AD306" t="s">
        <v>375</v>
      </c>
    </row>
    <row r="307" spans="30:30" x14ac:dyDescent="0.25">
      <c r="AD307" t="s">
        <v>376</v>
      </c>
    </row>
    <row r="308" spans="30:30" x14ac:dyDescent="0.25">
      <c r="AD308" t="s">
        <v>377</v>
      </c>
    </row>
    <row r="309" spans="30:30" x14ac:dyDescent="0.25">
      <c r="AD309" t="s">
        <v>378</v>
      </c>
    </row>
    <row r="310" spans="30:30" x14ac:dyDescent="0.25">
      <c r="AD310" t="s">
        <v>379</v>
      </c>
    </row>
    <row r="311" spans="30:30" x14ac:dyDescent="0.25">
      <c r="AD311" t="s">
        <v>380</v>
      </c>
    </row>
    <row r="312" spans="30:30" x14ac:dyDescent="0.25">
      <c r="AD312" t="s">
        <v>381</v>
      </c>
    </row>
    <row r="313" spans="30:30" x14ac:dyDescent="0.25">
      <c r="AD313" t="s">
        <v>382</v>
      </c>
    </row>
    <row r="314" spans="30:30" x14ac:dyDescent="0.25">
      <c r="AD314" t="s">
        <v>383</v>
      </c>
    </row>
    <row r="315" spans="30:30" x14ac:dyDescent="0.25">
      <c r="AD315" t="s">
        <v>384</v>
      </c>
    </row>
    <row r="316" spans="30:30" x14ac:dyDescent="0.25">
      <c r="AD316" t="s">
        <v>385</v>
      </c>
    </row>
    <row r="317" spans="30:30" x14ac:dyDescent="0.25">
      <c r="AD317" t="s">
        <v>386</v>
      </c>
    </row>
    <row r="318" spans="30:30" x14ac:dyDescent="0.25">
      <c r="AD318" t="s">
        <v>387</v>
      </c>
    </row>
    <row r="319" spans="30:30" x14ac:dyDescent="0.25">
      <c r="AD319" t="s">
        <v>388</v>
      </c>
    </row>
    <row r="320" spans="30:30" x14ac:dyDescent="0.25">
      <c r="AD320" t="s">
        <v>389</v>
      </c>
    </row>
    <row r="321" spans="30:30" x14ac:dyDescent="0.25">
      <c r="AD321" t="s">
        <v>390</v>
      </c>
    </row>
    <row r="322" spans="30:30" x14ac:dyDescent="0.25">
      <c r="AD322" t="s">
        <v>391</v>
      </c>
    </row>
    <row r="323" spans="30:30" x14ac:dyDescent="0.25">
      <c r="AD323" t="s">
        <v>392</v>
      </c>
    </row>
    <row r="324" spans="30:30" x14ac:dyDescent="0.25">
      <c r="AD324" t="s">
        <v>393</v>
      </c>
    </row>
    <row r="325" spans="30:30" x14ac:dyDescent="0.25">
      <c r="AD325" t="s">
        <v>394</v>
      </c>
    </row>
    <row r="326" spans="30:30" x14ac:dyDescent="0.25">
      <c r="AD326" t="s">
        <v>395</v>
      </c>
    </row>
    <row r="327" spans="30:30" x14ac:dyDescent="0.25">
      <c r="AD327" t="s">
        <v>396</v>
      </c>
    </row>
    <row r="328" spans="30:30" x14ac:dyDescent="0.25">
      <c r="AD328" t="s">
        <v>397</v>
      </c>
    </row>
    <row r="329" spans="30:30" x14ac:dyDescent="0.25">
      <c r="AD329" t="s">
        <v>398</v>
      </c>
    </row>
    <row r="330" spans="30:30" x14ac:dyDescent="0.25">
      <c r="AD330" t="s">
        <v>399</v>
      </c>
    </row>
    <row r="331" spans="30:30" x14ac:dyDescent="0.25">
      <c r="AD331" t="s">
        <v>400</v>
      </c>
    </row>
    <row r="332" spans="30:30" x14ac:dyDescent="0.25">
      <c r="AD332" t="s">
        <v>401</v>
      </c>
    </row>
    <row r="333" spans="30:30" x14ac:dyDescent="0.25">
      <c r="AD333" t="s">
        <v>402</v>
      </c>
    </row>
    <row r="334" spans="30:30" x14ac:dyDescent="0.25">
      <c r="AD334" t="s">
        <v>403</v>
      </c>
    </row>
    <row r="335" spans="30:30" x14ac:dyDescent="0.25">
      <c r="AD335" t="s">
        <v>404</v>
      </c>
    </row>
    <row r="336" spans="30:30" x14ac:dyDescent="0.25">
      <c r="AD336" t="s">
        <v>405</v>
      </c>
    </row>
    <row r="337" spans="30:30" x14ac:dyDescent="0.25">
      <c r="AD337" t="s">
        <v>406</v>
      </c>
    </row>
    <row r="338" spans="30:30" x14ac:dyDescent="0.25">
      <c r="AD338" t="s">
        <v>407</v>
      </c>
    </row>
    <row r="339" spans="30:30" x14ac:dyDescent="0.25">
      <c r="AD339" t="s">
        <v>408</v>
      </c>
    </row>
    <row r="340" spans="30:30" x14ac:dyDescent="0.25">
      <c r="AD340" t="s">
        <v>409</v>
      </c>
    </row>
    <row r="341" spans="30:30" x14ac:dyDescent="0.25">
      <c r="AD341" t="s">
        <v>410</v>
      </c>
    </row>
    <row r="342" spans="30:30" x14ac:dyDescent="0.25">
      <c r="AD342" t="s">
        <v>411</v>
      </c>
    </row>
    <row r="343" spans="30:30" x14ac:dyDescent="0.25">
      <c r="AD343" t="s">
        <v>412</v>
      </c>
    </row>
    <row r="344" spans="30:30" x14ac:dyDescent="0.25">
      <c r="AD344" t="s">
        <v>413</v>
      </c>
    </row>
    <row r="345" spans="30:30" x14ac:dyDescent="0.25">
      <c r="AD345" t="s">
        <v>414</v>
      </c>
    </row>
    <row r="346" spans="30:30" x14ac:dyDescent="0.25">
      <c r="AD346" t="s">
        <v>415</v>
      </c>
    </row>
    <row r="347" spans="30:30" x14ac:dyDescent="0.25">
      <c r="AD347" t="s">
        <v>416</v>
      </c>
    </row>
    <row r="348" spans="30:30" x14ac:dyDescent="0.25">
      <c r="AD348" t="s">
        <v>417</v>
      </c>
    </row>
    <row r="349" spans="30:30" x14ac:dyDescent="0.25">
      <c r="AD349" t="s">
        <v>418</v>
      </c>
    </row>
    <row r="350" spans="30:30" x14ac:dyDescent="0.25">
      <c r="AD350" t="s">
        <v>419</v>
      </c>
    </row>
    <row r="351" spans="30:30" x14ac:dyDescent="0.25">
      <c r="AD351" t="s">
        <v>420</v>
      </c>
    </row>
    <row r="352" spans="30:30" x14ac:dyDescent="0.25">
      <c r="AD352" t="s">
        <v>421</v>
      </c>
    </row>
    <row r="353" spans="30:30" x14ac:dyDescent="0.25">
      <c r="AD353" t="s">
        <v>422</v>
      </c>
    </row>
    <row r="354" spans="30:30" x14ac:dyDescent="0.25">
      <c r="AD354" t="s">
        <v>423</v>
      </c>
    </row>
    <row r="355" spans="30:30" x14ac:dyDescent="0.25">
      <c r="AD355" t="s">
        <v>424</v>
      </c>
    </row>
    <row r="356" spans="30:30" x14ac:dyDescent="0.25">
      <c r="AD356" t="s">
        <v>425</v>
      </c>
    </row>
    <row r="357" spans="30:30" x14ac:dyDescent="0.25">
      <c r="AD357" t="s">
        <v>426</v>
      </c>
    </row>
    <row r="358" spans="30:30" x14ac:dyDescent="0.25">
      <c r="AD358" t="s">
        <v>427</v>
      </c>
    </row>
    <row r="359" spans="30:30" x14ac:dyDescent="0.25">
      <c r="AD359" t="s">
        <v>428</v>
      </c>
    </row>
    <row r="360" spans="30:30" x14ac:dyDescent="0.25">
      <c r="AD360" t="s">
        <v>429</v>
      </c>
    </row>
    <row r="361" spans="30:30" x14ac:dyDescent="0.25">
      <c r="AD361" t="s">
        <v>430</v>
      </c>
    </row>
    <row r="362" spans="30:30" x14ac:dyDescent="0.25">
      <c r="AD362" t="s">
        <v>431</v>
      </c>
    </row>
    <row r="363" spans="30:30" x14ac:dyDescent="0.25">
      <c r="AD363" t="s">
        <v>432</v>
      </c>
    </row>
    <row r="364" spans="30:30" x14ac:dyDescent="0.25">
      <c r="AD364" t="s">
        <v>433</v>
      </c>
    </row>
    <row r="365" spans="30:30" x14ac:dyDescent="0.25">
      <c r="AD365" t="s">
        <v>434</v>
      </c>
    </row>
    <row r="366" spans="30:30" x14ac:dyDescent="0.25">
      <c r="AD366" t="s">
        <v>435</v>
      </c>
    </row>
    <row r="367" spans="30:30" x14ac:dyDescent="0.25">
      <c r="AD367" t="s">
        <v>436</v>
      </c>
    </row>
    <row r="368" spans="30:30" x14ac:dyDescent="0.25">
      <c r="AD368" t="s">
        <v>437</v>
      </c>
    </row>
    <row r="369" spans="30:30" x14ac:dyDescent="0.25">
      <c r="AD369" t="s">
        <v>438</v>
      </c>
    </row>
    <row r="370" spans="30:30" x14ac:dyDescent="0.25">
      <c r="AD370" t="s">
        <v>439</v>
      </c>
    </row>
    <row r="371" spans="30:30" x14ac:dyDescent="0.25">
      <c r="AD371" t="s">
        <v>440</v>
      </c>
    </row>
    <row r="372" spans="30:30" x14ac:dyDescent="0.25">
      <c r="AD372" t="s">
        <v>441</v>
      </c>
    </row>
    <row r="373" spans="30:30" x14ac:dyDescent="0.25">
      <c r="AD373" t="s">
        <v>442</v>
      </c>
    </row>
    <row r="374" spans="30:30" x14ac:dyDescent="0.25">
      <c r="AD374" t="s">
        <v>443</v>
      </c>
    </row>
    <row r="375" spans="30:30" x14ac:dyDescent="0.25">
      <c r="AD375" t="s">
        <v>444</v>
      </c>
    </row>
    <row r="376" spans="30:30" x14ac:dyDescent="0.25">
      <c r="AD376" t="s">
        <v>445</v>
      </c>
    </row>
    <row r="377" spans="30:30" x14ac:dyDescent="0.25">
      <c r="AD377" t="s">
        <v>446</v>
      </c>
    </row>
    <row r="378" spans="30:30" x14ac:dyDescent="0.25">
      <c r="AD378" t="s">
        <v>447</v>
      </c>
    </row>
    <row r="379" spans="30:30" x14ac:dyDescent="0.25">
      <c r="AD379" t="s">
        <v>448</v>
      </c>
    </row>
    <row r="380" spans="30:30" x14ac:dyDescent="0.25">
      <c r="AD380" t="s">
        <v>449</v>
      </c>
    </row>
    <row r="381" spans="30:30" x14ac:dyDescent="0.25">
      <c r="AD381" t="s">
        <v>450</v>
      </c>
    </row>
    <row r="382" spans="30:30" x14ac:dyDescent="0.25">
      <c r="AD382" t="s">
        <v>451</v>
      </c>
    </row>
    <row r="383" spans="30:30" x14ac:dyDescent="0.25">
      <c r="AD383" t="s">
        <v>452</v>
      </c>
    </row>
    <row r="384" spans="30:30" x14ac:dyDescent="0.25">
      <c r="AD384" t="s">
        <v>453</v>
      </c>
    </row>
    <row r="385" spans="30:30" x14ac:dyDescent="0.25">
      <c r="AD385" t="s">
        <v>454</v>
      </c>
    </row>
    <row r="386" spans="30:30" x14ac:dyDescent="0.25">
      <c r="AD386" t="s">
        <v>455</v>
      </c>
    </row>
    <row r="387" spans="30:30" x14ac:dyDescent="0.25">
      <c r="AD387" t="s">
        <v>456</v>
      </c>
    </row>
    <row r="388" spans="30:30" x14ac:dyDescent="0.25">
      <c r="AD388" t="s">
        <v>457</v>
      </c>
    </row>
    <row r="389" spans="30:30" x14ac:dyDescent="0.25">
      <c r="AD389" t="s">
        <v>458</v>
      </c>
    </row>
    <row r="390" spans="30:30" x14ac:dyDescent="0.25">
      <c r="AD390" t="s">
        <v>459</v>
      </c>
    </row>
    <row r="391" spans="30:30" x14ac:dyDescent="0.25">
      <c r="AD391" t="s">
        <v>460</v>
      </c>
    </row>
    <row r="392" spans="30:30" x14ac:dyDescent="0.25">
      <c r="AD392" t="s">
        <v>461</v>
      </c>
    </row>
    <row r="393" spans="30:30" x14ac:dyDescent="0.25">
      <c r="AD393" t="s">
        <v>462</v>
      </c>
    </row>
    <row r="394" spans="30:30" x14ac:dyDescent="0.25">
      <c r="AD394" t="s">
        <v>463</v>
      </c>
    </row>
    <row r="395" spans="30:30" x14ac:dyDescent="0.25">
      <c r="AD395" t="s">
        <v>464</v>
      </c>
    </row>
    <row r="396" spans="30:30" x14ac:dyDescent="0.25">
      <c r="AD396" t="s">
        <v>465</v>
      </c>
    </row>
    <row r="397" spans="30:30" x14ac:dyDescent="0.25">
      <c r="AD397" t="s">
        <v>466</v>
      </c>
    </row>
    <row r="398" spans="30:30" x14ac:dyDescent="0.25">
      <c r="AD398" t="s">
        <v>467</v>
      </c>
    </row>
    <row r="399" spans="30:30" x14ac:dyDescent="0.25">
      <c r="AD399" t="s">
        <v>468</v>
      </c>
    </row>
    <row r="400" spans="30:30" x14ac:dyDescent="0.25">
      <c r="AD400" t="s">
        <v>469</v>
      </c>
    </row>
    <row r="401" spans="30:30" x14ac:dyDescent="0.25">
      <c r="AD401" t="s">
        <v>470</v>
      </c>
    </row>
    <row r="402" spans="30:30" x14ac:dyDescent="0.25">
      <c r="AD402" t="s">
        <v>471</v>
      </c>
    </row>
    <row r="403" spans="30:30" x14ac:dyDescent="0.25">
      <c r="AD403" t="s">
        <v>472</v>
      </c>
    </row>
    <row r="404" spans="30:30" x14ac:dyDescent="0.25">
      <c r="AD404" t="s">
        <v>473</v>
      </c>
    </row>
    <row r="405" spans="30:30" x14ac:dyDescent="0.25">
      <c r="AD405" t="s">
        <v>474</v>
      </c>
    </row>
    <row r="406" spans="30:30" x14ac:dyDescent="0.25">
      <c r="AD406" t="s">
        <v>475</v>
      </c>
    </row>
    <row r="407" spans="30:30" x14ac:dyDescent="0.25">
      <c r="AD407" t="s">
        <v>476</v>
      </c>
    </row>
    <row r="408" spans="30:30" x14ac:dyDescent="0.25">
      <c r="AD408" t="s">
        <v>477</v>
      </c>
    </row>
    <row r="409" spans="30:30" x14ac:dyDescent="0.25">
      <c r="AD409" t="s">
        <v>478</v>
      </c>
    </row>
    <row r="410" spans="30:30" x14ac:dyDescent="0.25">
      <c r="AD410" t="s">
        <v>479</v>
      </c>
    </row>
    <row r="411" spans="30:30" x14ac:dyDescent="0.25">
      <c r="AD411" t="s">
        <v>480</v>
      </c>
    </row>
    <row r="412" spans="30:30" x14ac:dyDescent="0.25">
      <c r="AD412" t="s">
        <v>481</v>
      </c>
    </row>
    <row r="413" spans="30:30" x14ac:dyDescent="0.25">
      <c r="AD413" t="s">
        <v>482</v>
      </c>
    </row>
    <row r="414" spans="30:30" x14ac:dyDescent="0.25">
      <c r="AD414" t="s">
        <v>483</v>
      </c>
    </row>
    <row r="415" spans="30:30" x14ac:dyDescent="0.25">
      <c r="AD415" t="s">
        <v>484</v>
      </c>
    </row>
    <row r="416" spans="30:30" x14ac:dyDescent="0.25">
      <c r="AD416" t="s">
        <v>485</v>
      </c>
    </row>
    <row r="417" spans="30:30" x14ac:dyDescent="0.25">
      <c r="AD417" t="s">
        <v>486</v>
      </c>
    </row>
    <row r="418" spans="30:30" x14ac:dyDescent="0.25">
      <c r="AD418" t="s">
        <v>487</v>
      </c>
    </row>
    <row r="419" spans="30:30" x14ac:dyDescent="0.25">
      <c r="AD419" t="s">
        <v>488</v>
      </c>
    </row>
    <row r="420" spans="30:30" x14ac:dyDescent="0.25">
      <c r="AD420" t="s">
        <v>489</v>
      </c>
    </row>
    <row r="421" spans="30:30" x14ac:dyDescent="0.25">
      <c r="AD421" t="s">
        <v>490</v>
      </c>
    </row>
    <row r="422" spans="30:30" x14ac:dyDescent="0.25">
      <c r="AD422" t="s">
        <v>491</v>
      </c>
    </row>
    <row r="423" spans="30:30" x14ac:dyDescent="0.25">
      <c r="AD423" t="s">
        <v>492</v>
      </c>
    </row>
    <row r="424" spans="30:30" x14ac:dyDescent="0.25">
      <c r="AD424" t="s">
        <v>493</v>
      </c>
    </row>
    <row r="425" spans="30:30" x14ac:dyDescent="0.25">
      <c r="AD425" t="s">
        <v>494</v>
      </c>
    </row>
    <row r="426" spans="30:30" x14ac:dyDescent="0.25">
      <c r="AD426" t="s">
        <v>495</v>
      </c>
    </row>
    <row r="427" spans="30:30" x14ac:dyDescent="0.25">
      <c r="AD427" t="s">
        <v>496</v>
      </c>
    </row>
    <row r="428" spans="30:30" x14ac:dyDescent="0.25">
      <c r="AD428" t="s">
        <v>497</v>
      </c>
    </row>
    <row r="429" spans="30:30" x14ac:dyDescent="0.25">
      <c r="AD429" t="s">
        <v>498</v>
      </c>
    </row>
    <row r="430" spans="30:30" x14ac:dyDescent="0.25">
      <c r="AD430" t="s">
        <v>499</v>
      </c>
    </row>
    <row r="431" spans="30:30" x14ac:dyDescent="0.25">
      <c r="AD431" t="s">
        <v>500</v>
      </c>
    </row>
    <row r="432" spans="30:30" x14ac:dyDescent="0.25">
      <c r="AD432" t="s">
        <v>501</v>
      </c>
    </row>
    <row r="433" spans="30:30" x14ac:dyDescent="0.25">
      <c r="AD433" t="s">
        <v>502</v>
      </c>
    </row>
    <row r="434" spans="30:30" x14ac:dyDescent="0.25">
      <c r="AD434" t="s">
        <v>503</v>
      </c>
    </row>
    <row r="435" spans="30:30" x14ac:dyDescent="0.25">
      <c r="AD435" t="s">
        <v>504</v>
      </c>
    </row>
    <row r="436" spans="30:30" x14ac:dyDescent="0.25">
      <c r="AD436" t="s">
        <v>505</v>
      </c>
    </row>
    <row r="437" spans="30:30" x14ac:dyDescent="0.25">
      <c r="AD437" t="s">
        <v>506</v>
      </c>
    </row>
    <row r="438" spans="30:30" x14ac:dyDescent="0.25">
      <c r="AD438" t="s">
        <v>507</v>
      </c>
    </row>
    <row r="439" spans="30:30" x14ac:dyDescent="0.25">
      <c r="AD439" t="s">
        <v>508</v>
      </c>
    </row>
    <row r="440" spans="30:30" x14ac:dyDescent="0.25">
      <c r="AD440" t="s">
        <v>509</v>
      </c>
    </row>
    <row r="441" spans="30:30" x14ac:dyDescent="0.25">
      <c r="AD441" t="s">
        <v>510</v>
      </c>
    </row>
    <row r="442" spans="30:30" x14ac:dyDescent="0.25">
      <c r="AD442" t="s">
        <v>511</v>
      </c>
    </row>
    <row r="443" spans="30:30" x14ac:dyDescent="0.25">
      <c r="AD443" t="s">
        <v>512</v>
      </c>
    </row>
    <row r="444" spans="30:30" x14ac:dyDescent="0.25">
      <c r="AD444" t="s">
        <v>513</v>
      </c>
    </row>
    <row r="445" spans="30:30" x14ac:dyDescent="0.25">
      <c r="AD445" t="s">
        <v>514</v>
      </c>
    </row>
    <row r="446" spans="30:30" x14ac:dyDescent="0.25">
      <c r="AD446" t="s">
        <v>515</v>
      </c>
    </row>
    <row r="447" spans="30:30" x14ac:dyDescent="0.25">
      <c r="AD447" t="s">
        <v>516</v>
      </c>
    </row>
    <row r="448" spans="30:30" x14ac:dyDescent="0.25">
      <c r="AD448" t="s">
        <v>517</v>
      </c>
    </row>
    <row r="449" spans="30:30" x14ac:dyDescent="0.25">
      <c r="AD449" t="s">
        <v>518</v>
      </c>
    </row>
    <row r="450" spans="30:30" x14ac:dyDescent="0.25">
      <c r="AD450" t="s">
        <v>519</v>
      </c>
    </row>
    <row r="451" spans="30:30" x14ac:dyDescent="0.25">
      <c r="AD451" t="s">
        <v>520</v>
      </c>
    </row>
    <row r="452" spans="30:30" x14ac:dyDescent="0.25">
      <c r="AD452" t="s">
        <v>521</v>
      </c>
    </row>
    <row r="453" spans="30:30" x14ac:dyDescent="0.25">
      <c r="AD453" t="s">
        <v>522</v>
      </c>
    </row>
    <row r="454" spans="30:30" x14ac:dyDescent="0.25">
      <c r="AD454" t="s">
        <v>523</v>
      </c>
    </row>
    <row r="455" spans="30:30" x14ac:dyDescent="0.25">
      <c r="AD455" t="s">
        <v>524</v>
      </c>
    </row>
    <row r="456" spans="30:30" x14ac:dyDescent="0.25">
      <c r="AD456" t="s">
        <v>525</v>
      </c>
    </row>
    <row r="457" spans="30:30" x14ac:dyDescent="0.25">
      <c r="AD457" t="s">
        <v>526</v>
      </c>
    </row>
    <row r="458" spans="30:30" x14ac:dyDescent="0.25">
      <c r="AD458" t="s">
        <v>527</v>
      </c>
    </row>
    <row r="459" spans="30:30" x14ac:dyDescent="0.25">
      <c r="AD459" t="s">
        <v>528</v>
      </c>
    </row>
    <row r="460" spans="30:30" x14ac:dyDescent="0.25">
      <c r="AD460" t="s">
        <v>529</v>
      </c>
    </row>
    <row r="461" spans="30:30" x14ac:dyDescent="0.25">
      <c r="AD461" t="s">
        <v>530</v>
      </c>
    </row>
    <row r="462" spans="30:30" x14ac:dyDescent="0.25">
      <c r="AD462" t="s">
        <v>531</v>
      </c>
    </row>
    <row r="463" spans="30:30" x14ac:dyDescent="0.25">
      <c r="AD463" t="s">
        <v>532</v>
      </c>
    </row>
    <row r="464" spans="30:30" x14ac:dyDescent="0.25">
      <c r="AD464" t="s">
        <v>533</v>
      </c>
    </row>
    <row r="465" spans="30:30" x14ac:dyDescent="0.25">
      <c r="AD465" t="s">
        <v>534</v>
      </c>
    </row>
    <row r="466" spans="30:30" x14ac:dyDescent="0.25">
      <c r="AD466" t="s">
        <v>535</v>
      </c>
    </row>
    <row r="467" spans="30:30" x14ac:dyDescent="0.25">
      <c r="AD467" t="s">
        <v>536</v>
      </c>
    </row>
    <row r="468" spans="30:30" x14ac:dyDescent="0.25">
      <c r="AD468" t="s">
        <v>537</v>
      </c>
    </row>
    <row r="469" spans="30:30" x14ac:dyDescent="0.25">
      <c r="AD469" t="s">
        <v>538</v>
      </c>
    </row>
    <row r="470" spans="30:30" x14ac:dyDescent="0.25">
      <c r="AD470" t="s">
        <v>539</v>
      </c>
    </row>
    <row r="471" spans="30:30" x14ac:dyDescent="0.25">
      <c r="AD471" t="s">
        <v>540</v>
      </c>
    </row>
    <row r="472" spans="30:30" x14ac:dyDescent="0.25">
      <c r="AD472" t="s">
        <v>541</v>
      </c>
    </row>
    <row r="473" spans="30:30" x14ac:dyDescent="0.25">
      <c r="AD473" t="s">
        <v>542</v>
      </c>
    </row>
    <row r="474" spans="30:30" x14ac:dyDescent="0.25">
      <c r="AD474" t="s">
        <v>543</v>
      </c>
    </row>
    <row r="475" spans="30:30" x14ac:dyDescent="0.25">
      <c r="AD475" t="s">
        <v>544</v>
      </c>
    </row>
    <row r="476" spans="30:30" x14ac:dyDescent="0.25">
      <c r="AD476" t="s">
        <v>545</v>
      </c>
    </row>
    <row r="477" spans="30:30" x14ac:dyDescent="0.25">
      <c r="AD477" t="s">
        <v>546</v>
      </c>
    </row>
    <row r="478" spans="30:30" x14ac:dyDescent="0.25">
      <c r="AD478" t="s">
        <v>547</v>
      </c>
    </row>
    <row r="479" spans="30:30" x14ac:dyDescent="0.25">
      <c r="AD479" t="s">
        <v>548</v>
      </c>
    </row>
    <row r="480" spans="30:30" x14ac:dyDescent="0.25">
      <c r="AD480" t="s">
        <v>549</v>
      </c>
    </row>
    <row r="481" spans="30:30" x14ac:dyDescent="0.25">
      <c r="AD481" t="s">
        <v>550</v>
      </c>
    </row>
    <row r="482" spans="30:30" x14ac:dyDescent="0.25">
      <c r="AD482" t="s">
        <v>551</v>
      </c>
    </row>
    <row r="483" spans="30:30" x14ac:dyDescent="0.25">
      <c r="AD483" t="s">
        <v>552</v>
      </c>
    </row>
    <row r="484" spans="30:30" x14ac:dyDescent="0.25">
      <c r="AD484" t="s">
        <v>553</v>
      </c>
    </row>
    <row r="485" spans="30:30" x14ac:dyDescent="0.25">
      <c r="AD485" t="s">
        <v>554</v>
      </c>
    </row>
    <row r="486" spans="30:30" x14ac:dyDescent="0.25">
      <c r="AD486" t="s">
        <v>555</v>
      </c>
    </row>
    <row r="487" spans="30:30" x14ac:dyDescent="0.25">
      <c r="AD487" t="s">
        <v>556</v>
      </c>
    </row>
    <row r="488" spans="30:30" x14ac:dyDescent="0.25">
      <c r="AD488" t="s">
        <v>557</v>
      </c>
    </row>
    <row r="489" spans="30:30" x14ac:dyDescent="0.25">
      <c r="AD489" t="s">
        <v>558</v>
      </c>
    </row>
    <row r="490" spans="30:30" x14ac:dyDescent="0.25">
      <c r="AD490" t="s">
        <v>559</v>
      </c>
    </row>
    <row r="491" spans="30:30" x14ac:dyDescent="0.25">
      <c r="AD491" t="s">
        <v>560</v>
      </c>
    </row>
    <row r="492" spans="30:30" x14ac:dyDescent="0.25">
      <c r="AD492" t="s">
        <v>561</v>
      </c>
    </row>
    <row r="493" spans="30:30" x14ac:dyDescent="0.25">
      <c r="AD493" t="s">
        <v>562</v>
      </c>
    </row>
    <row r="494" spans="30:30" x14ac:dyDescent="0.25">
      <c r="AD494" t="s">
        <v>563</v>
      </c>
    </row>
    <row r="495" spans="30:30" x14ac:dyDescent="0.25">
      <c r="AD495" t="s">
        <v>564</v>
      </c>
    </row>
    <row r="496" spans="30:30" x14ac:dyDescent="0.25">
      <c r="AD496" t="s">
        <v>565</v>
      </c>
    </row>
    <row r="497" spans="30:30" x14ac:dyDescent="0.25">
      <c r="AD497" t="s">
        <v>566</v>
      </c>
    </row>
    <row r="498" spans="30:30" x14ac:dyDescent="0.25">
      <c r="AD498" t="s">
        <v>567</v>
      </c>
    </row>
    <row r="499" spans="30:30" x14ac:dyDescent="0.25">
      <c r="AD499" t="s">
        <v>568</v>
      </c>
    </row>
    <row r="500" spans="30:30" x14ac:dyDescent="0.25">
      <c r="AD500" t="s">
        <v>569</v>
      </c>
    </row>
    <row r="501" spans="30:30" x14ac:dyDescent="0.25">
      <c r="AD501" t="s">
        <v>570</v>
      </c>
    </row>
    <row r="502" spans="30:30" x14ac:dyDescent="0.25">
      <c r="AD502" t="s">
        <v>571</v>
      </c>
    </row>
    <row r="503" spans="30:30" x14ac:dyDescent="0.25">
      <c r="AD503" t="s">
        <v>572</v>
      </c>
    </row>
    <row r="504" spans="30:30" x14ac:dyDescent="0.25">
      <c r="AD504" t="s">
        <v>573</v>
      </c>
    </row>
    <row r="505" spans="30:30" x14ac:dyDescent="0.25">
      <c r="AD505" t="s">
        <v>574</v>
      </c>
    </row>
    <row r="506" spans="30:30" x14ac:dyDescent="0.25">
      <c r="AD506" t="s">
        <v>575</v>
      </c>
    </row>
    <row r="507" spans="30:30" x14ac:dyDescent="0.25">
      <c r="AD507" t="s">
        <v>576</v>
      </c>
    </row>
    <row r="508" spans="30:30" x14ac:dyDescent="0.25">
      <c r="AD508" t="s">
        <v>577</v>
      </c>
    </row>
    <row r="509" spans="30:30" x14ac:dyDescent="0.25">
      <c r="AD509" t="s">
        <v>578</v>
      </c>
    </row>
    <row r="510" spans="30:30" x14ac:dyDescent="0.25">
      <c r="AD510" t="s">
        <v>579</v>
      </c>
    </row>
    <row r="511" spans="30:30" x14ac:dyDescent="0.25">
      <c r="AD511" t="s">
        <v>580</v>
      </c>
    </row>
    <row r="512" spans="30:30" x14ac:dyDescent="0.25">
      <c r="AD512" t="s">
        <v>581</v>
      </c>
    </row>
    <row r="513" spans="30:30" x14ac:dyDescent="0.25">
      <c r="AD513" t="s">
        <v>582</v>
      </c>
    </row>
    <row r="514" spans="30:30" x14ac:dyDescent="0.25">
      <c r="AD514" t="s">
        <v>583</v>
      </c>
    </row>
    <row r="515" spans="30:30" x14ac:dyDescent="0.25">
      <c r="AD515" t="s">
        <v>584</v>
      </c>
    </row>
    <row r="516" spans="30:30" x14ac:dyDescent="0.25">
      <c r="AD516" t="s">
        <v>585</v>
      </c>
    </row>
    <row r="517" spans="30:30" x14ac:dyDescent="0.25">
      <c r="AD517" t="s">
        <v>586</v>
      </c>
    </row>
    <row r="518" spans="30:30" x14ac:dyDescent="0.25">
      <c r="AD518" t="s">
        <v>587</v>
      </c>
    </row>
    <row r="519" spans="30:30" x14ac:dyDescent="0.25">
      <c r="AD519" t="s">
        <v>588</v>
      </c>
    </row>
    <row r="520" spans="30:30" x14ac:dyDescent="0.25">
      <c r="AD520" t="s">
        <v>589</v>
      </c>
    </row>
    <row r="521" spans="30:30" x14ac:dyDescent="0.25">
      <c r="AD521" t="s">
        <v>590</v>
      </c>
    </row>
    <row r="522" spans="30:30" x14ac:dyDescent="0.25">
      <c r="AD522" t="s">
        <v>591</v>
      </c>
    </row>
    <row r="523" spans="30:30" x14ac:dyDescent="0.25">
      <c r="AD523" t="s">
        <v>592</v>
      </c>
    </row>
    <row r="524" spans="30:30" x14ac:dyDescent="0.25">
      <c r="AD524" t="s">
        <v>593</v>
      </c>
    </row>
    <row r="525" spans="30:30" x14ac:dyDescent="0.25">
      <c r="AD525" t="s">
        <v>594</v>
      </c>
    </row>
    <row r="526" spans="30:30" x14ac:dyDescent="0.25">
      <c r="AD526" t="s">
        <v>595</v>
      </c>
    </row>
    <row r="527" spans="30:30" x14ac:dyDescent="0.25">
      <c r="AD527" t="s">
        <v>596</v>
      </c>
    </row>
    <row r="528" spans="30:30" x14ac:dyDescent="0.25">
      <c r="AD528" t="s">
        <v>597</v>
      </c>
    </row>
    <row r="529" spans="30:30" x14ac:dyDescent="0.25">
      <c r="AD529" t="s">
        <v>598</v>
      </c>
    </row>
    <row r="530" spans="30:30" x14ac:dyDescent="0.25">
      <c r="AD530" t="s">
        <v>599</v>
      </c>
    </row>
    <row r="531" spans="30:30" x14ac:dyDescent="0.25">
      <c r="AD531" t="s">
        <v>600</v>
      </c>
    </row>
    <row r="532" spans="30:30" x14ac:dyDescent="0.25">
      <c r="AD532" t="s">
        <v>601</v>
      </c>
    </row>
    <row r="533" spans="30:30" x14ac:dyDescent="0.25">
      <c r="AD533" t="s">
        <v>602</v>
      </c>
    </row>
    <row r="534" spans="30:30" x14ac:dyDescent="0.25">
      <c r="AD534" t="s">
        <v>603</v>
      </c>
    </row>
    <row r="535" spans="30:30" x14ac:dyDescent="0.25">
      <c r="AD535" t="s">
        <v>604</v>
      </c>
    </row>
    <row r="536" spans="30:30" x14ac:dyDescent="0.25">
      <c r="AD536" t="s">
        <v>605</v>
      </c>
    </row>
    <row r="537" spans="30:30" x14ac:dyDescent="0.25">
      <c r="AD537" t="s">
        <v>606</v>
      </c>
    </row>
    <row r="538" spans="30:30" x14ac:dyDescent="0.25">
      <c r="AD538" t="s">
        <v>607</v>
      </c>
    </row>
    <row r="539" spans="30:30" x14ac:dyDescent="0.25">
      <c r="AD539" t="s">
        <v>608</v>
      </c>
    </row>
    <row r="540" spans="30:30" x14ac:dyDescent="0.25">
      <c r="AD540" t="s">
        <v>609</v>
      </c>
    </row>
    <row r="541" spans="30:30" x14ac:dyDescent="0.25">
      <c r="AD541" t="s">
        <v>610</v>
      </c>
    </row>
    <row r="542" spans="30:30" x14ac:dyDescent="0.25">
      <c r="AD542" t="s">
        <v>611</v>
      </c>
    </row>
    <row r="543" spans="30:30" x14ac:dyDescent="0.25">
      <c r="AD543" t="s">
        <v>612</v>
      </c>
    </row>
    <row r="544" spans="30:30" x14ac:dyDescent="0.25">
      <c r="AD544" t="s">
        <v>613</v>
      </c>
    </row>
    <row r="545" spans="30:30" x14ac:dyDescent="0.25">
      <c r="AD545" t="s">
        <v>614</v>
      </c>
    </row>
    <row r="546" spans="30:30" x14ac:dyDescent="0.25">
      <c r="AD546" t="s">
        <v>615</v>
      </c>
    </row>
    <row r="547" spans="30:30" x14ac:dyDescent="0.25">
      <c r="AD547" t="s">
        <v>616</v>
      </c>
    </row>
    <row r="548" spans="30:30" x14ac:dyDescent="0.25">
      <c r="AD548" t="s">
        <v>617</v>
      </c>
    </row>
    <row r="549" spans="30:30" x14ac:dyDescent="0.25">
      <c r="AD549" t="s">
        <v>618</v>
      </c>
    </row>
    <row r="550" spans="30:30" x14ac:dyDescent="0.25">
      <c r="AD550" t="s">
        <v>619</v>
      </c>
    </row>
    <row r="551" spans="30:30" x14ac:dyDescent="0.25">
      <c r="AD551" t="s">
        <v>620</v>
      </c>
    </row>
    <row r="552" spans="30:30" x14ac:dyDescent="0.25">
      <c r="AD552" t="s">
        <v>621</v>
      </c>
    </row>
    <row r="553" spans="30:30" x14ac:dyDescent="0.25">
      <c r="AD553" t="s">
        <v>622</v>
      </c>
    </row>
    <row r="554" spans="30:30" x14ac:dyDescent="0.25">
      <c r="AD554" t="s">
        <v>623</v>
      </c>
    </row>
    <row r="555" spans="30:30" x14ac:dyDescent="0.25">
      <c r="AD555" t="s">
        <v>624</v>
      </c>
    </row>
    <row r="556" spans="30:30" x14ac:dyDescent="0.25">
      <c r="AD556" t="s">
        <v>625</v>
      </c>
    </row>
    <row r="557" spans="30:30" x14ac:dyDescent="0.25">
      <c r="AD557" t="s">
        <v>626</v>
      </c>
    </row>
    <row r="558" spans="30:30" x14ac:dyDescent="0.25">
      <c r="AD558" t="s">
        <v>627</v>
      </c>
    </row>
    <row r="559" spans="30:30" x14ac:dyDescent="0.25">
      <c r="AD559" t="s">
        <v>628</v>
      </c>
    </row>
    <row r="560" spans="30:30" x14ac:dyDescent="0.25">
      <c r="AD560" t="s">
        <v>629</v>
      </c>
    </row>
    <row r="561" spans="30:30" x14ac:dyDescent="0.25">
      <c r="AD561" t="s">
        <v>630</v>
      </c>
    </row>
    <row r="562" spans="30:30" x14ac:dyDescent="0.25">
      <c r="AD562" t="s">
        <v>631</v>
      </c>
    </row>
    <row r="563" spans="30:30" x14ac:dyDescent="0.25">
      <c r="AD563" t="s">
        <v>632</v>
      </c>
    </row>
    <row r="564" spans="30:30" x14ac:dyDescent="0.25">
      <c r="AD564" t="s">
        <v>633</v>
      </c>
    </row>
    <row r="565" spans="30:30" x14ac:dyDescent="0.25">
      <c r="AD565" t="s">
        <v>634</v>
      </c>
    </row>
    <row r="566" spans="30:30" x14ac:dyDescent="0.25">
      <c r="AD566" t="s">
        <v>635</v>
      </c>
    </row>
    <row r="567" spans="30:30" x14ac:dyDescent="0.25">
      <c r="AD567" t="s">
        <v>636</v>
      </c>
    </row>
    <row r="568" spans="30:30" x14ac:dyDescent="0.25">
      <c r="AD568" t="s">
        <v>637</v>
      </c>
    </row>
    <row r="569" spans="30:30" x14ac:dyDescent="0.25">
      <c r="AD569" t="s">
        <v>638</v>
      </c>
    </row>
    <row r="570" spans="30:30" x14ac:dyDescent="0.25">
      <c r="AD570" t="s">
        <v>639</v>
      </c>
    </row>
    <row r="571" spans="30:30" x14ac:dyDescent="0.25">
      <c r="AD571" t="s">
        <v>640</v>
      </c>
    </row>
    <row r="572" spans="30:30" x14ac:dyDescent="0.25">
      <c r="AD572" t="s">
        <v>641</v>
      </c>
    </row>
    <row r="573" spans="30:30" x14ac:dyDescent="0.25">
      <c r="AD573" t="s">
        <v>642</v>
      </c>
    </row>
    <row r="574" spans="30:30" x14ac:dyDescent="0.25">
      <c r="AD574" t="s">
        <v>643</v>
      </c>
    </row>
    <row r="575" spans="30:30" x14ac:dyDescent="0.25">
      <c r="AD575" t="s">
        <v>644</v>
      </c>
    </row>
    <row r="576" spans="30:30" x14ac:dyDescent="0.25">
      <c r="AD576" t="s">
        <v>645</v>
      </c>
    </row>
    <row r="577" spans="30:30" x14ac:dyDescent="0.25">
      <c r="AD577" t="s">
        <v>646</v>
      </c>
    </row>
    <row r="578" spans="30:30" x14ac:dyDescent="0.25">
      <c r="AD578" t="s">
        <v>647</v>
      </c>
    </row>
    <row r="579" spans="30:30" x14ac:dyDescent="0.25">
      <c r="AD579" t="s">
        <v>648</v>
      </c>
    </row>
    <row r="580" spans="30:30" x14ac:dyDescent="0.25">
      <c r="AD580" t="s">
        <v>649</v>
      </c>
    </row>
    <row r="581" spans="30:30" x14ac:dyDescent="0.25">
      <c r="AD581" t="s">
        <v>650</v>
      </c>
    </row>
    <row r="582" spans="30:30" x14ac:dyDescent="0.25">
      <c r="AD582" t="s">
        <v>651</v>
      </c>
    </row>
    <row r="583" spans="30:30" x14ac:dyDescent="0.25">
      <c r="AD583" t="s">
        <v>652</v>
      </c>
    </row>
    <row r="584" spans="30:30" x14ac:dyDescent="0.25">
      <c r="AD584" t="s">
        <v>653</v>
      </c>
    </row>
    <row r="585" spans="30:30" x14ac:dyDescent="0.25">
      <c r="AD585" t="s">
        <v>654</v>
      </c>
    </row>
    <row r="586" spans="30:30" x14ac:dyDescent="0.25">
      <c r="AD586" t="s">
        <v>655</v>
      </c>
    </row>
    <row r="587" spans="30:30" x14ac:dyDescent="0.25">
      <c r="AD587" t="s">
        <v>656</v>
      </c>
    </row>
    <row r="588" spans="30:30" x14ac:dyDescent="0.25">
      <c r="AD588" t="s">
        <v>657</v>
      </c>
    </row>
    <row r="589" spans="30:30" x14ac:dyDescent="0.25">
      <c r="AD589" t="s">
        <v>658</v>
      </c>
    </row>
    <row r="590" spans="30:30" x14ac:dyDescent="0.25">
      <c r="AD590" t="s">
        <v>659</v>
      </c>
    </row>
    <row r="591" spans="30:30" x14ac:dyDescent="0.25">
      <c r="AD591" t="s">
        <v>660</v>
      </c>
    </row>
    <row r="592" spans="30:30" x14ac:dyDescent="0.25">
      <c r="AD592" t="s">
        <v>661</v>
      </c>
    </row>
    <row r="593" spans="30:30" x14ac:dyDescent="0.25">
      <c r="AD593" t="s">
        <v>662</v>
      </c>
    </row>
    <row r="594" spans="30:30" x14ac:dyDescent="0.25">
      <c r="AD594" t="s">
        <v>663</v>
      </c>
    </row>
    <row r="595" spans="30:30" x14ac:dyDescent="0.25">
      <c r="AD595" t="s">
        <v>664</v>
      </c>
    </row>
    <row r="596" spans="30:30" x14ac:dyDescent="0.25">
      <c r="AD596" t="s">
        <v>665</v>
      </c>
    </row>
    <row r="597" spans="30:30" x14ac:dyDescent="0.25">
      <c r="AD597" t="s">
        <v>666</v>
      </c>
    </row>
    <row r="598" spans="30:30" x14ac:dyDescent="0.25">
      <c r="AD598" t="s">
        <v>667</v>
      </c>
    </row>
    <row r="599" spans="30:30" x14ac:dyDescent="0.25">
      <c r="AD599" t="s">
        <v>668</v>
      </c>
    </row>
    <row r="600" spans="30:30" x14ac:dyDescent="0.25">
      <c r="AD600" t="s">
        <v>669</v>
      </c>
    </row>
    <row r="601" spans="30:30" x14ac:dyDescent="0.25">
      <c r="AD601" t="s">
        <v>670</v>
      </c>
    </row>
    <row r="602" spans="30:30" x14ac:dyDescent="0.25">
      <c r="AD602" t="s">
        <v>671</v>
      </c>
    </row>
    <row r="603" spans="30:30" x14ac:dyDescent="0.25">
      <c r="AD603" t="s">
        <v>672</v>
      </c>
    </row>
    <row r="604" spans="30:30" x14ac:dyDescent="0.25">
      <c r="AD604" t="s">
        <v>673</v>
      </c>
    </row>
    <row r="605" spans="30:30" x14ac:dyDescent="0.25">
      <c r="AD605" t="s">
        <v>674</v>
      </c>
    </row>
    <row r="606" spans="30:30" x14ac:dyDescent="0.25">
      <c r="AD606" t="s">
        <v>675</v>
      </c>
    </row>
    <row r="607" spans="30:30" x14ac:dyDescent="0.25">
      <c r="AD607" t="s">
        <v>676</v>
      </c>
    </row>
    <row r="608" spans="30:30" x14ac:dyDescent="0.25">
      <c r="AD608" t="s">
        <v>677</v>
      </c>
    </row>
    <row r="609" spans="30:30" x14ac:dyDescent="0.25">
      <c r="AD609" t="s">
        <v>678</v>
      </c>
    </row>
    <row r="610" spans="30:30" x14ac:dyDescent="0.25">
      <c r="AD610" t="s">
        <v>679</v>
      </c>
    </row>
    <row r="611" spans="30:30" x14ac:dyDescent="0.25">
      <c r="AD611" t="s">
        <v>680</v>
      </c>
    </row>
    <row r="612" spans="30:30" x14ac:dyDescent="0.25">
      <c r="AD612" t="s">
        <v>681</v>
      </c>
    </row>
    <row r="613" spans="30:30" x14ac:dyDescent="0.25">
      <c r="AD613" t="s">
        <v>682</v>
      </c>
    </row>
    <row r="614" spans="30:30" x14ac:dyDescent="0.25">
      <c r="AD614" t="s">
        <v>683</v>
      </c>
    </row>
    <row r="615" spans="30:30" x14ac:dyDescent="0.25">
      <c r="AD615" t="s">
        <v>684</v>
      </c>
    </row>
    <row r="616" spans="30:30" x14ac:dyDescent="0.25">
      <c r="AD616" t="s">
        <v>685</v>
      </c>
    </row>
    <row r="617" spans="30:30" x14ac:dyDescent="0.25">
      <c r="AD617" t="s">
        <v>686</v>
      </c>
    </row>
    <row r="618" spans="30:30" x14ac:dyDescent="0.25">
      <c r="AD618" t="s">
        <v>687</v>
      </c>
    </row>
    <row r="619" spans="30:30" x14ac:dyDescent="0.25">
      <c r="AD619" t="s">
        <v>688</v>
      </c>
    </row>
    <row r="620" spans="30:30" x14ac:dyDescent="0.25">
      <c r="AD620" t="s">
        <v>689</v>
      </c>
    </row>
    <row r="621" spans="30:30" x14ac:dyDescent="0.25">
      <c r="AD621" t="s">
        <v>690</v>
      </c>
    </row>
    <row r="622" spans="30:30" x14ac:dyDescent="0.25">
      <c r="AD622" t="s">
        <v>691</v>
      </c>
    </row>
    <row r="623" spans="30:30" x14ac:dyDescent="0.25">
      <c r="AD623" t="s">
        <v>692</v>
      </c>
    </row>
    <row r="624" spans="30:30" x14ac:dyDescent="0.25">
      <c r="AD624" t="s">
        <v>693</v>
      </c>
    </row>
    <row r="625" spans="30:30" x14ac:dyDescent="0.25">
      <c r="AD625" t="s">
        <v>694</v>
      </c>
    </row>
    <row r="626" spans="30:30" x14ac:dyDescent="0.25">
      <c r="AD626" t="s">
        <v>695</v>
      </c>
    </row>
    <row r="627" spans="30:30" x14ac:dyDescent="0.25">
      <c r="AD627" t="s">
        <v>696</v>
      </c>
    </row>
    <row r="628" spans="30:30" x14ac:dyDescent="0.25">
      <c r="AD628" t="s">
        <v>697</v>
      </c>
    </row>
    <row r="629" spans="30:30" x14ac:dyDescent="0.25">
      <c r="AD629" t="s">
        <v>698</v>
      </c>
    </row>
    <row r="630" spans="30:30" x14ac:dyDescent="0.25">
      <c r="AD630" t="s">
        <v>699</v>
      </c>
    </row>
    <row r="631" spans="30:30" x14ac:dyDescent="0.25">
      <c r="AD631" t="s">
        <v>700</v>
      </c>
    </row>
    <row r="632" spans="30:30" x14ac:dyDescent="0.25">
      <c r="AD632" t="s">
        <v>701</v>
      </c>
    </row>
    <row r="633" spans="30:30" x14ac:dyDescent="0.25">
      <c r="AD633" t="s">
        <v>702</v>
      </c>
    </row>
    <row r="634" spans="30:30" x14ac:dyDescent="0.25">
      <c r="AD634" t="s">
        <v>703</v>
      </c>
    </row>
    <row r="635" spans="30:30" x14ac:dyDescent="0.25">
      <c r="AD635" t="s">
        <v>704</v>
      </c>
    </row>
    <row r="636" spans="30:30" x14ac:dyDescent="0.25">
      <c r="AD636" t="s">
        <v>705</v>
      </c>
    </row>
    <row r="637" spans="30:30" x14ac:dyDescent="0.25">
      <c r="AD637" t="s">
        <v>706</v>
      </c>
    </row>
    <row r="638" spans="30:30" x14ac:dyDescent="0.25">
      <c r="AD638" t="s">
        <v>707</v>
      </c>
    </row>
    <row r="639" spans="30:30" x14ac:dyDescent="0.25">
      <c r="AD639" t="s">
        <v>708</v>
      </c>
    </row>
    <row r="640" spans="30:30" x14ac:dyDescent="0.25">
      <c r="AD640" t="s">
        <v>709</v>
      </c>
    </row>
    <row r="641" spans="30:30" x14ac:dyDescent="0.25">
      <c r="AD641" t="s">
        <v>710</v>
      </c>
    </row>
    <row r="642" spans="30:30" x14ac:dyDescent="0.25">
      <c r="AD642" t="s">
        <v>711</v>
      </c>
    </row>
    <row r="643" spans="30:30" x14ac:dyDescent="0.25">
      <c r="AD643" t="s">
        <v>712</v>
      </c>
    </row>
    <row r="644" spans="30:30" x14ac:dyDescent="0.25">
      <c r="AD644" t="s">
        <v>713</v>
      </c>
    </row>
    <row r="645" spans="30:30" x14ac:dyDescent="0.25">
      <c r="AD645" t="s">
        <v>714</v>
      </c>
    </row>
    <row r="646" spans="30:30" x14ac:dyDescent="0.25">
      <c r="AD646" t="s">
        <v>715</v>
      </c>
    </row>
    <row r="647" spans="30:30" x14ac:dyDescent="0.25">
      <c r="AD647" t="s">
        <v>716</v>
      </c>
    </row>
    <row r="648" spans="30:30" x14ac:dyDescent="0.25">
      <c r="AD648" t="s">
        <v>717</v>
      </c>
    </row>
    <row r="649" spans="30:30" x14ac:dyDescent="0.25">
      <c r="AD649" t="s">
        <v>718</v>
      </c>
    </row>
    <row r="650" spans="30:30" x14ac:dyDescent="0.25">
      <c r="AD650" t="s">
        <v>719</v>
      </c>
    </row>
    <row r="651" spans="30:30" x14ac:dyDescent="0.25">
      <c r="AD651" t="s">
        <v>720</v>
      </c>
    </row>
    <row r="652" spans="30:30" x14ac:dyDescent="0.25">
      <c r="AD652" t="s">
        <v>721</v>
      </c>
    </row>
    <row r="653" spans="30:30" x14ac:dyDescent="0.25">
      <c r="AD653" t="s">
        <v>722</v>
      </c>
    </row>
    <row r="654" spans="30:30" x14ac:dyDescent="0.25">
      <c r="AD654" t="s">
        <v>723</v>
      </c>
    </row>
    <row r="655" spans="30:30" x14ac:dyDescent="0.25">
      <c r="AD655" t="s">
        <v>724</v>
      </c>
    </row>
    <row r="656" spans="30:30" x14ac:dyDescent="0.25">
      <c r="AD656" t="s">
        <v>725</v>
      </c>
    </row>
    <row r="657" spans="30:30" x14ac:dyDescent="0.25">
      <c r="AD657" t="s">
        <v>726</v>
      </c>
    </row>
    <row r="658" spans="30:30" x14ac:dyDescent="0.25">
      <c r="AD658" t="s">
        <v>727</v>
      </c>
    </row>
    <row r="659" spans="30:30" x14ac:dyDescent="0.25">
      <c r="AD659" t="s">
        <v>728</v>
      </c>
    </row>
    <row r="660" spans="30:30" x14ac:dyDescent="0.25">
      <c r="AD660" t="s">
        <v>729</v>
      </c>
    </row>
    <row r="661" spans="30:30" x14ac:dyDescent="0.25">
      <c r="AD661" t="s">
        <v>730</v>
      </c>
    </row>
    <row r="662" spans="30:30" x14ac:dyDescent="0.25">
      <c r="AD662" t="s">
        <v>731</v>
      </c>
    </row>
    <row r="663" spans="30:30" x14ac:dyDescent="0.25">
      <c r="AD663" t="s">
        <v>732</v>
      </c>
    </row>
    <row r="664" spans="30:30" x14ac:dyDescent="0.25">
      <c r="AD664" t="s">
        <v>733</v>
      </c>
    </row>
    <row r="665" spans="30:30" x14ac:dyDescent="0.25">
      <c r="AD665" t="s">
        <v>734</v>
      </c>
    </row>
    <row r="666" spans="30:30" x14ac:dyDescent="0.25">
      <c r="AD666" t="s">
        <v>735</v>
      </c>
    </row>
    <row r="667" spans="30:30" x14ac:dyDescent="0.25">
      <c r="AD667" t="s">
        <v>736</v>
      </c>
    </row>
    <row r="668" spans="30:30" x14ac:dyDescent="0.25">
      <c r="AD668" t="s">
        <v>737</v>
      </c>
    </row>
    <row r="669" spans="30:30" x14ac:dyDescent="0.25">
      <c r="AD669" t="s">
        <v>738</v>
      </c>
    </row>
    <row r="670" spans="30:30" x14ac:dyDescent="0.25">
      <c r="AD670" t="s">
        <v>739</v>
      </c>
    </row>
    <row r="671" spans="30:30" x14ac:dyDescent="0.25">
      <c r="AD671" t="s">
        <v>740</v>
      </c>
    </row>
    <row r="672" spans="30:30" x14ac:dyDescent="0.25">
      <c r="AD672" t="s">
        <v>741</v>
      </c>
    </row>
    <row r="673" spans="30:30" x14ac:dyDescent="0.25">
      <c r="AD673" t="s">
        <v>742</v>
      </c>
    </row>
    <row r="674" spans="30:30" x14ac:dyDescent="0.25">
      <c r="AD674" t="s">
        <v>743</v>
      </c>
    </row>
    <row r="675" spans="30:30" x14ac:dyDescent="0.25">
      <c r="AD675" t="s">
        <v>744</v>
      </c>
    </row>
    <row r="676" spans="30:30" x14ac:dyDescent="0.25">
      <c r="AD676" t="s">
        <v>745</v>
      </c>
    </row>
    <row r="677" spans="30:30" x14ac:dyDescent="0.25">
      <c r="AD677" t="s">
        <v>746</v>
      </c>
    </row>
    <row r="678" spans="30:30" x14ac:dyDescent="0.25">
      <c r="AD678" t="s">
        <v>747</v>
      </c>
    </row>
    <row r="679" spans="30:30" x14ac:dyDescent="0.25">
      <c r="AD679" t="s">
        <v>748</v>
      </c>
    </row>
    <row r="680" spans="30:30" x14ac:dyDescent="0.25">
      <c r="AD680" t="s">
        <v>749</v>
      </c>
    </row>
    <row r="681" spans="30:30" x14ac:dyDescent="0.25">
      <c r="AD681" t="s">
        <v>750</v>
      </c>
    </row>
    <row r="682" spans="30:30" x14ac:dyDescent="0.25">
      <c r="AD682" t="s">
        <v>751</v>
      </c>
    </row>
    <row r="683" spans="30:30" x14ac:dyDescent="0.25">
      <c r="AD683" t="s">
        <v>752</v>
      </c>
    </row>
    <row r="684" spans="30:30" x14ac:dyDescent="0.25">
      <c r="AD684" t="s">
        <v>753</v>
      </c>
    </row>
    <row r="685" spans="30:30" x14ac:dyDescent="0.25">
      <c r="AD685" t="s">
        <v>754</v>
      </c>
    </row>
    <row r="686" spans="30:30" x14ac:dyDescent="0.25">
      <c r="AD686" t="s">
        <v>755</v>
      </c>
    </row>
    <row r="687" spans="30:30" x14ac:dyDescent="0.25">
      <c r="AD687" t="s">
        <v>756</v>
      </c>
    </row>
    <row r="688" spans="30:30" x14ac:dyDescent="0.25">
      <c r="AD688" t="s">
        <v>757</v>
      </c>
    </row>
    <row r="689" spans="30:30" x14ac:dyDescent="0.25">
      <c r="AD689" t="s">
        <v>758</v>
      </c>
    </row>
    <row r="690" spans="30:30" x14ac:dyDescent="0.25">
      <c r="AD690" t="s">
        <v>759</v>
      </c>
    </row>
    <row r="691" spans="30:30" x14ac:dyDescent="0.25">
      <c r="AD691" t="s">
        <v>760</v>
      </c>
    </row>
    <row r="692" spans="30:30" x14ac:dyDescent="0.25">
      <c r="AD692" t="s">
        <v>761</v>
      </c>
    </row>
    <row r="693" spans="30:30" x14ac:dyDescent="0.25">
      <c r="AD693" t="s">
        <v>762</v>
      </c>
    </row>
    <row r="694" spans="30:30" x14ac:dyDescent="0.25">
      <c r="AD694" t="s">
        <v>763</v>
      </c>
    </row>
    <row r="695" spans="30:30" x14ac:dyDescent="0.25">
      <c r="AD695" t="s">
        <v>764</v>
      </c>
    </row>
    <row r="696" spans="30:30" x14ac:dyDescent="0.25">
      <c r="AD696" t="s">
        <v>765</v>
      </c>
    </row>
    <row r="697" spans="30:30" x14ac:dyDescent="0.25">
      <c r="AD697" t="s">
        <v>766</v>
      </c>
    </row>
    <row r="698" spans="30:30" x14ac:dyDescent="0.25">
      <c r="AD698" t="s">
        <v>767</v>
      </c>
    </row>
    <row r="699" spans="30:30" x14ac:dyDescent="0.25">
      <c r="AD699" t="s">
        <v>768</v>
      </c>
    </row>
    <row r="700" spans="30:30" x14ac:dyDescent="0.25">
      <c r="AD700" t="s">
        <v>769</v>
      </c>
    </row>
    <row r="701" spans="30:30" x14ac:dyDescent="0.25">
      <c r="AD701" t="s">
        <v>770</v>
      </c>
    </row>
    <row r="702" spans="30:30" x14ac:dyDescent="0.25">
      <c r="AD702" t="s">
        <v>771</v>
      </c>
    </row>
    <row r="703" spans="30:30" x14ac:dyDescent="0.25">
      <c r="AD703" t="s">
        <v>772</v>
      </c>
    </row>
    <row r="704" spans="30:30" x14ac:dyDescent="0.25">
      <c r="AD704" t="s">
        <v>773</v>
      </c>
    </row>
    <row r="705" spans="30:30" x14ac:dyDescent="0.25">
      <c r="AD705" t="s">
        <v>774</v>
      </c>
    </row>
    <row r="706" spans="30:30" x14ac:dyDescent="0.25">
      <c r="AD706" t="s">
        <v>775</v>
      </c>
    </row>
    <row r="707" spans="30:30" x14ac:dyDescent="0.25">
      <c r="AD707" t="s">
        <v>776</v>
      </c>
    </row>
    <row r="708" spans="30:30" x14ac:dyDescent="0.25">
      <c r="AD708" t="s">
        <v>777</v>
      </c>
    </row>
    <row r="709" spans="30:30" x14ac:dyDescent="0.25">
      <c r="AD709" t="s">
        <v>778</v>
      </c>
    </row>
    <row r="710" spans="30:30" x14ac:dyDescent="0.25">
      <c r="AD710" t="s">
        <v>779</v>
      </c>
    </row>
    <row r="711" spans="30:30" x14ac:dyDescent="0.25">
      <c r="AD711" t="s">
        <v>780</v>
      </c>
    </row>
    <row r="712" spans="30:30" x14ac:dyDescent="0.25">
      <c r="AD712" t="s">
        <v>781</v>
      </c>
    </row>
    <row r="713" spans="30:30" x14ac:dyDescent="0.25">
      <c r="AD713" t="s">
        <v>782</v>
      </c>
    </row>
    <row r="714" spans="30:30" x14ac:dyDescent="0.25">
      <c r="AD714" t="s">
        <v>783</v>
      </c>
    </row>
    <row r="715" spans="30:30" x14ac:dyDescent="0.25">
      <c r="AD715" t="s">
        <v>784</v>
      </c>
    </row>
    <row r="716" spans="30:30" x14ac:dyDescent="0.25">
      <c r="AD716" t="s">
        <v>785</v>
      </c>
    </row>
    <row r="717" spans="30:30" x14ac:dyDescent="0.25">
      <c r="AD717" t="s">
        <v>786</v>
      </c>
    </row>
    <row r="718" spans="30:30" x14ac:dyDescent="0.25">
      <c r="AD718" t="s">
        <v>787</v>
      </c>
    </row>
    <row r="719" spans="30:30" x14ac:dyDescent="0.25">
      <c r="AD719" t="s">
        <v>788</v>
      </c>
    </row>
    <row r="720" spans="30:30" x14ac:dyDescent="0.25">
      <c r="AD720" t="s">
        <v>789</v>
      </c>
    </row>
    <row r="721" spans="30:30" x14ac:dyDescent="0.25">
      <c r="AD721" t="s">
        <v>790</v>
      </c>
    </row>
    <row r="722" spans="30:30" x14ac:dyDescent="0.25">
      <c r="AD722" t="s">
        <v>791</v>
      </c>
    </row>
    <row r="723" spans="30:30" x14ac:dyDescent="0.25">
      <c r="AD723" t="s">
        <v>792</v>
      </c>
    </row>
    <row r="724" spans="30:30" x14ac:dyDescent="0.25">
      <c r="AD724" t="s">
        <v>793</v>
      </c>
    </row>
    <row r="725" spans="30:30" x14ac:dyDescent="0.25">
      <c r="AD725" t="s">
        <v>794</v>
      </c>
    </row>
    <row r="726" spans="30:30" x14ac:dyDescent="0.25">
      <c r="AD726" t="s">
        <v>795</v>
      </c>
    </row>
    <row r="727" spans="30:30" x14ac:dyDescent="0.25">
      <c r="AD727" t="s">
        <v>796</v>
      </c>
    </row>
    <row r="728" spans="30:30" x14ac:dyDescent="0.25">
      <c r="AD728" t="s">
        <v>797</v>
      </c>
    </row>
    <row r="729" spans="30:30" x14ac:dyDescent="0.25">
      <c r="AD729" t="s">
        <v>798</v>
      </c>
    </row>
    <row r="730" spans="30:30" x14ac:dyDescent="0.25">
      <c r="AD730" t="s">
        <v>799</v>
      </c>
    </row>
    <row r="731" spans="30:30" x14ac:dyDescent="0.25">
      <c r="AD731" t="s">
        <v>800</v>
      </c>
    </row>
    <row r="732" spans="30:30" x14ac:dyDescent="0.25">
      <c r="AD732" t="s">
        <v>801</v>
      </c>
    </row>
    <row r="733" spans="30:30" x14ac:dyDescent="0.25">
      <c r="AD733" t="s">
        <v>802</v>
      </c>
    </row>
    <row r="734" spans="30:30" x14ac:dyDescent="0.25">
      <c r="AD734" t="s">
        <v>803</v>
      </c>
    </row>
    <row r="735" spans="30:30" x14ac:dyDescent="0.25">
      <c r="AD735" t="s">
        <v>804</v>
      </c>
    </row>
    <row r="736" spans="30:30" x14ac:dyDescent="0.25">
      <c r="AD736" t="s">
        <v>805</v>
      </c>
    </row>
    <row r="737" spans="30:30" x14ac:dyDescent="0.25">
      <c r="AD737" t="s">
        <v>806</v>
      </c>
    </row>
    <row r="738" spans="30:30" x14ac:dyDescent="0.25">
      <c r="AD738" t="s">
        <v>807</v>
      </c>
    </row>
    <row r="739" spans="30:30" x14ac:dyDescent="0.25">
      <c r="AD739" t="s">
        <v>808</v>
      </c>
    </row>
    <row r="740" spans="30:30" x14ac:dyDescent="0.25">
      <c r="AD740" t="s">
        <v>809</v>
      </c>
    </row>
    <row r="741" spans="30:30" x14ac:dyDescent="0.25">
      <c r="AD741" t="s">
        <v>810</v>
      </c>
    </row>
    <row r="742" spans="30:30" x14ac:dyDescent="0.25">
      <c r="AD742" t="s">
        <v>811</v>
      </c>
    </row>
    <row r="743" spans="30:30" x14ac:dyDescent="0.25">
      <c r="AD743" t="s">
        <v>812</v>
      </c>
    </row>
    <row r="744" spans="30:30" x14ac:dyDescent="0.25">
      <c r="AD744" t="s">
        <v>813</v>
      </c>
    </row>
    <row r="745" spans="30:30" x14ac:dyDescent="0.25">
      <c r="AD745" t="s">
        <v>814</v>
      </c>
    </row>
    <row r="746" spans="30:30" x14ac:dyDescent="0.25">
      <c r="AD746" t="s">
        <v>815</v>
      </c>
    </row>
    <row r="747" spans="30:30" x14ac:dyDescent="0.25">
      <c r="AD747" t="s">
        <v>816</v>
      </c>
    </row>
    <row r="748" spans="30:30" x14ac:dyDescent="0.25">
      <c r="AD748" t="s">
        <v>817</v>
      </c>
    </row>
    <row r="749" spans="30:30" x14ac:dyDescent="0.25">
      <c r="AD749" t="s">
        <v>818</v>
      </c>
    </row>
    <row r="750" spans="30:30" x14ac:dyDescent="0.25">
      <c r="AD750" t="s">
        <v>819</v>
      </c>
    </row>
    <row r="751" spans="30:30" x14ac:dyDescent="0.25">
      <c r="AD751" t="s">
        <v>820</v>
      </c>
    </row>
    <row r="752" spans="30:30" x14ac:dyDescent="0.25">
      <c r="AD752" t="s">
        <v>821</v>
      </c>
    </row>
    <row r="753" spans="30:30" x14ac:dyDescent="0.25">
      <c r="AD753" t="s">
        <v>822</v>
      </c>
    </row>
    <row r="754" spans="30:30" x14ac:dyDescent="0.25">
      <c r="AD754" t="s">
        <v>823</v>
      </c>
    </row>
    <row r="755" spans="30:30" x14ac:dyDescent="0.25">
      <c r="AD755" t="s">
        <v>824</v>
      </c>
    </row>
    <row r="756" spans="30:30" x14ac:dyDescent="0.25">
      <c r="AD756" t="s">
        <v>825</v>
      </c>
    </row>
    <row r="757" spans="30:30" x14ac:dyDescent="0.25">
      <c r="AD757" t="s">
        <v>826</v>
      </c>
    </row>
    <row r="758" spans="30:30" x14ac:dyDescent="0.25">
      <c r="AD758" t="s">
        <v>827</v>
      </c>
    </row>
    <row r="759" spans="30:30" x14ac:dyDescent="0.25">
      <c r="AD759" t="s">
        <v>828</v>
      </c>
    </row>
    <row r="760" spans="30:30" x14ac:dyDescent="0.25">
      <c r="AD760" t="s">
        <v>829</v>
      </c>
    </row>
    <row r="761" spans="30:30" x14ac:dyDescent="0.25">
      <c r="AD761" t="s">
        <v>830</v>
      </c>
    </row>
    <row r="762" spans="30:30" x14ac:dyDescent="0.25">
      <c r="AD762" t="s">
        <v>831</v>
      </c>
    </row>
    <row r="763" spans="30:30" x14ac:dyDescent="0.25">
      <c r="AD763" t="s">
        <v>832</v>
      </c>
    </row>
    <row r="764" spans="30:30" x14ac:dyDescent="0.25">
      <c r="AD764" t="s">
        <v>833</v>
      </c>
    </row>
    <row r="765" spans="30:30" x14ac:dyDescent="0.25">
      <c r="AD765" t="s">
        <v>834</v>
      </c>
    </row>
    <row r="766" spans="30:30" x14ac:dyDescent="0.25">
      <c r="AD766" t="s">
        <v>835</v>
      </c>
    </row>
    <row r="767" spans="30:30" x14ac:dyDescent="0.25">
      <c r="AD767" t="s">
        <v>836</v>
      </c>
    </row>
    <row r="768" spans="30:30" x14ac:dyDescent="0.25">
      <c r="AD768" t="s">
        <v>837</v>
      </c>
    </row>
    <row r="769" spans="30:30" x14ac:dyDescent="0.25">
      <c r="AD769" t="s">
        <v>838</v>
      </c>
    </row>
    <row r="770" spans="30:30" x14ac:dyDescent="0.25">
      <c r="AD770" t="s">
        <v>839</v>
      </c>
    </row>
    <row r="771" spans="30:30" x14ac:dyDescent="0.25">
      <c r="AD771" t="s">
        <v>840</v>
      </c>
    </row>
    <row r="772" spans="30:30" x14ac:dyDescent="0.25">
      <c r="AD772" t="s">
        <v>841</v>
      </c>
    </row>
    <row r="773" spans="30:30" x14ac:dyDescent="0.25">
      <c r="AD773" t="s">
        <v>842</v>
      </c>
    </row>
    <row r="774" spans="30:30" x14ac:dyDescent="0.25">
      <c r="AD774" t="s">
        <v>843</v>
      </c>
    </row>
    <row r="775" spans="30:30" x14ac:dyDescent="0.25">
      <c r="AD775" t="s">
        <v>844</v>
      </c>
    </row>
    <row r="776" spans="30:30" x14ac:dyDescent="0.25">
      <c r="AD776" t="s">
        <v>845</v>
      </c>
    </row>
    <row r="777" spans="30:30" x14ac:dyDescent="0.25">
      <c r="AD777" t="s">
        <v>846</v>
      </c>
    </row>
    <row r="778" spans="30:30" x14ac:dyDescent="0.25">
      <c r="AD778" t="s">
        <v>847</v>
      </c>
    </row>
    <row r="779" spans="30:30" x14ac:dyDescent="0.25">
      <c r="AD779" t="s">
        <v>848</v>
      </c>
    </row>
    <row r="780" spans="30:30" x14ac:dyDescent="0.25">
      <c r="AD780" t="s">
        <v>849</v>
      </c>
    </row>
    <row r="781" spans="30:30" x14ac:dyDescent="0.25">
      <c r="AD781" t="s">
        <v>850</v>
      </c>
    </row>
    <row r="782" spans="30:30" x14ac:dyDescent="0.25">
      <c r="AD782" t="s">
        <v>851</v>
      </c>
    </row>
    <row r="783" spans="30:30" x14ac:dyDescent="0.25">
      <c r="AD783" t="s">
        <v>852</v>
      </c>
    </row>
    <row r="784" spans="30:30" x14ac:dyDescent="0.25">
      <c r="AD784" t="s">
        <v>853</v>
      </c>
    </row>
    <row r="785" spans="30:30" x14ac:dyDescent="0.25">
      <c r="AD785" t="s">
        <v>854</v>
      </c>
    </row>
    <row r="786" spans="30:30" x14ac:dyDescent="0.25">
      <c r="AD786" t="s">
        <v>855</v>
      </c>
    </row>
    <row r="787" spans="30:30" x14ac:dyDescent="0.25">
      <c r="AD787" t="s">
        <v>856</v>
      </c>
    </row>
    <row r="788" spans="30:30" x14ac:dyDescent="0.25">
      <c r="AD788" t="s">
        <v>857</v>
      </c>
    </row>
    <row r="789" spans="30:30" x14ac:dyDescent="0.25">
      <c r="AD789" t="s">
        <v>858</v>
      </c>
    </row>
    <row r="790" spans="30:30" x14ac:dyDescent="0.25">
      <c r="AD790" t="s">
        <v>859</v>
      </c>
    </row>
    <row r="791" spans="30:30" x14ac:dyDescent="0.25">
      <c r="AD791" t="s">
        <v>860</v>
      </c>
    </row>
    <row r="792" spans="30:30" x14ac:dyDescent="0.25">
      <c r="AD792" t="s">
        <v>861</v>
      </c>
    </row>
    <row r="793" spans="30:30" x14ac:dyDescent="0.25">
      <c r="AD793" t="s">
        <v>862</v>
      </c>
    </row>
    <row r="794" spans="30:30" x14ac:dyDescent="0.25">
      <c r="AD794" t="s">
        <v>863</v>
      </c>
    </row>
    <row r="795" spans="30:30" x14ac:dyDescent="0.25">
      <c r="AD795" t="s">
        <v>864</v>
      </c>
    </row>
    <row r="796" spans="30:30" x14ac:dyDescent="0.25">
      <c r="AD796" t="s">
        <v>865</v>
      </c>
    </row>
    <row r="797" spans="30:30" x14ac:dyDescent="0.25">
      <c r="AD797" t="s">
        <v>866</v>
      </c>
    </row>
    <row r="798" spans="30:30" x14ac:dyDescent="0.25">
      <c r="AD798" t="s">
        <v>867</v>
      </c>
    </row>
    <row r="799" spans="30:30" x14ac:dyDescent="0.25">
      <c r="AD799" t="s">
        <v>868</v>
      </c>
    </row>
    <row r="800" spans="30:30" x14ac:dyDescent="0.25">
      <c r="AD800" t="s">
        <v>869</v>
      </c>
    </row>
    <row r="801" spans="30:30" x14ac:dyDescent="0.25">
      <c r="AD801" t="s">
        <v>870</v>
      </c>
    </row>
    <row r="802" spans="30:30" x14ac:dyDescent="0.25">
      <c r="AD802" t="s">
        <v>871</v>
      </c>
    </row>
    <row r="803" spans="30:30" x14ac:dyDescent="0.25">
      <c r="AD803" t="s">
        <v>872</v>
      </c>
    </row>
    <row r="804" spans="30:30" x14ac:dyDescent="0.25">
      <c r="AD804" t="s">
        <v>873</v>
      </c>
    </row>
    <row r="805" spans="30:30" x14ac:dyDescent="0.25">
      <c r="AD805" t="s">
        <v>874</v>
      </c>
    </row>
    <row r="806" spans="30:30" x14ac:dyDescent="0.25">
      <c r="AD806" t="s">
        <v>875</v>
      </c>
    </row>
    <row r="807" spans="30:30" x14ac:dyDescent="0.25">
      <c r="AD807" t="s">
        <v>876</v>
      </c>
    </row>
    <row r="808" spans="30:30" x14ac:dyDescent="0.25">
      <c r="AD808" t="s">
        <v>877</v>
      </c>
    </row>
    <row r="809" spans="30:30" x14ac:dyDescent="0.25">
      <c r="AD809" t="s">
        <v>878</v>
      </c>
    </row>
    <row r="810" spans="30:30" x14ac:dyDescent="0.25">
      <c r="AD810" t="s">
        <v>879</v>
      </c>
    </row>
    <row r="811" spans="30:30" x14ac:dyDescent="0.25">
      <c r="AD811" t="s">
        <v>880</v>
      </c>
    </row>
    <row r="812" spans="30:30" x14ac:dyDescent="0.25">
      <c r="AD812" t="s">
        <v>881</v>
      </c>
    </row>
    <row r="813" spans="30:30" x14ac:dyDescent="0.25">
      <c r="AD813" t="s">
        <v>882</v>
      </c>
    </row>
    <row r="814" spans="30:30" x14ac:dyDescent="0.25">
      <c r="AD814" t="s">
        <v>883</v>
      </c>
    </row>
    <row r="815" spans="30:30" x14ac:dyDescent="0.25">
      <c r="AD815" t="s">
        <v>884</v>
      </c>
    </row>
    <row r="816" spans="30:30" x14ac:dyDescent="0.25">
      <c r="AD816" t="s">
        <v>885</v>
      </c>
    </row>
    <row r="817" spans="30:30" x14ac:dyDescent="0.25">
      <c r="AD817" t="s">
        <v>886</v>
      </c>
    </row>
  </sheetData>
  <dataValidations count="2">
    <dataValidation type="list" allowBlank="1" showInputMessage="1" showErrorMessage="1" sqref="L2:L5" xr:uid="{CF925443-8933-40F8-9FC7-34A9AB728C06}">
      <formula1>INDIRECT("tb_familles[Familles]")</formula1>
    </dataValidation>
    <dataValidation type="list" allowBlank="1" showInputMessage="1" showErrorMessage="1" sqref="M2:M5" xr:uid="{019967FD-EDEB-4587-8EF8-ECA074B9FC9C}">
      <formula1>INDIRECT("tb_types[Types]")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7651" r:id="rId4" name="CommandButton1">
          <controlPr defaultSize="0" autoLine="0" r:id="rId5">
            <anchor>
              <from>
                <xdr:col>10</xdr:col>
                <xdr:colOff>266700</xdr:colOff>
                <xdr:row>25</xdr:row>
                <xdr:rowOff>38100</xdr:rowOff>
              </from>
              <to>
                <xdr:col>11</xdr:col>
                <xdr:colOff>581025</xdr:colOff>
                <xdr:row>29</xdr:row>
                <xdr:rowOff>114300</xdr:rowOff>
              </to>
            </anchor>
          </controlPr>
        </control>
      </mc:Choice>
      <mc:Fallback>
        <control shapeId="27651" r:id="rId4" name="CommandButton1"/>
      </mc:Fallback>
    </mc:AlternateContent>
    <mc:AlternateContent xmlns:mc="http://schemas.openxmlformats.org/markup-compatibility/2006">
      <mc:Choice Requires="x14">
        <control shapeId="27649" r:id="rId6" name="Button 1">
          <controlPr defaultSize="0" print="0" autoFill="0" autoPict="0" macro="[0]!Converti_Export">
            <anchor>
              <from>
                <xdr:col>7</xdr:col>
                <xdr:colOff>247650</xdr:colOff>
                <xdr:row>26</xdr:row>
                <xdr:rowOff>38100</xdr:rowOff>
              </from>
              <to>
                <xdr:col>9</xdr:col>
                <xdr:colOff>666750</xdr:colOff>
                <xdr:row>27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7650" r:id="rId7" name="Button 2">
          <controlPr defaultSize="0" print="0" autoFill="0" autoPict="0" macro="[0]!Debit">
            <anchor>
              <from>
                <xdr:col>11</xdr:col>
                <xdr:colOff>1304925</xdr:colOff>
                <xdr:row>26</xdr:row>
                <xdr:rowOff>28575</xdr:rowOff>
              </from>
              <to>
                <xdr:col>12</xdr:col>
                <xdr:colOff>857250</xdr:colOff>
                <xdr:row>27</xdr:row>
                <xdr:rowOff>171450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W90"/>
  <sheetViews>
    <sheetView zoomScale="25" zoomScaleNormal="25" workbookViewId="0">
      <selection activeCell="DB94" sqref="DB92:DB94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  <col min="59" max="59" width="27.5703125" customWidth="1"/>
    <col min="64" max="75" width="7.140625" customWidth="1"/>
  </cols>
  <sheetData>
    <row r="1" spans="1:75" ht="20.25" x14ac:dyDescent="0.3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T1" s="102" t="s">
        <v>1</v>
      </c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M1" s="102" t="s">
        <v>2</v>
      </c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F1" s="102" t="s">
        <v>892</v>
      </c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</row>
    <row r="3" spans="1:75" ht="20.25" x14ac:dyDescent="0.3">
      <c r="A3" s="102" t="s">
        <v>3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T3" s="102" t="s">
        <v>3</v>
      </c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M3" s="102" t="s">
        <v>3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F3" s="102" t="s">
        <v>893</v>
      </c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</row>
    <row r="4" spans="1:75" ht="15.75" thickBot="1" x14ac:dyDescent="0.3"/>
    <row r="5" spans="1:75" ht="18.75" thickBot="1" x14ac:dyDescent="0.3">
      <c r="A5" s="53"/>
      <c r="B5" s="54" t="s">
        <v>4</v>
      </c>
      <c r="C5" s="55" t="s">
        <v>889</v>
      </c>
      <c r="D5" s="95" t="s">
        <v>8</v>
      </c>
      <c r="E5" s="96"/>
      <c r="F5" s="56">
        <v>2</v>
      </c>
      <c r="G5" s="97" t="s">
        <v>5</v>
      </c>
      <c r="H5" s="98"/>
      <c r="I5" s="99">
        <v>222</v>
      </c>
      <c r="J5" s="94"/>
      <c r="K5" s="97" t="s">
        <v>6</v>
      </c>
      <c r="L5" s="100"/>
      <c r="M5" s="99">
        <v>222</v>
      </c>
      <c r="N5" s="94"/>
      <c r="O5" s="99" t="s">
        <v>7</v>
      </c>
      <c r="P5" s="100"/>
      <c r="Q5" s="93">
        <v>222</v>
      </c>
      <c r="R5" s="94"/>
      <c r="T5" s="53"/>
      <c r="U5" s="54" t="s">
        <v>4</v>
      </c>
      <c r="V5" s="55" t="s">
        <v>924</v>
      </c>
      <c r="W5" s="95" t="s">
        <v>8</v>
      </c>
      <c r="X5" s="96"/>
      <c r="Y5" s="56">
        <v>1</v>
      </c>
      <c r="Z5" s="97" t="s">
        <v>5</v>
      </c>
      <c r="AA5" s="98"/>
      <c r="AB5" s="99">
        <v>2330</v>
      </c>
      <c r="AC5" s="94"/>
      <c r="AD5" s="97" t="s">
        <v>6</v>
      </c>
      <c r="AE5" s="100"/>
      <c r="AF5" s="93">
        <v>190</v>
      </c>
      <c r="AG5" s="94"/>
      <c r="AH5" s="99" t="s">
        <v>7</v>
      </c>
      <c r="AI5" s="100"/>
      <c r="AJ5" s="93">
        <v>5880</v>
      </c>
      <c r="AK5" s="94"/>
      <c r="AM5" s="53"/>
      <c r="AN5" s="54" t="s">
        <v>4</v>
      </c>
      <c r="AO5" s="55" t="s">
        <v>891</v>
      </c>
      <c r="AP5" s="95" t="s">
        <v>8</v>
      </c>
      <c r="AQ5" s="96"/>
      <c r="AR5" s="56">
        <v>1</v>
      </c>
      <c r="AS5" s="97" t="s">
        <v>5</v>
      </c>
      <c r="AT5" s="98"/>
      <c r="AU5" s="99">
        <v>500</v>
      </c>
      <c r="AV5" s="94"/>
      <c r="AW5" s="97" t="s">
        <v>6</v>
      </c>
      <c r="AX5" s="100"/>
      <c r="AY5" s="93">
        <v>1200</v>
      </c>
      <c r="AZ5" s="94"/>
      <c r="BA5" s="99" t="s">
        <v>7</v>
      </c>
      <c r="BB5" s="100"/>
      <c r="BC5" s="93">
        <v>899</v>
      </c>
      <c r="BD5" s="94"/>
      <c r="BF5" s="53"/>
      <c r="BG5" s="54" t="s">
        <v>4</v>
      </c>
      <c r="BH5" s="55" t="s">
        <v>924</v>
      </c>
      <c r="BI5" s="95" t="s">
        <v>8</v>
      </c>
      <c r="BJ5" s="96"/>
      <c r="BK5" s="56">
        <v>1</v>
      </c>
      <c r="BL5" s="97" t="s">
        <v>5</v>
      </c>
      <c r="BM5" s="98"/>
      <c r="BN5" s="99">
        <v>2330</v>
      </c>
      <c r="BO5" s="94"/>
      <c r="BP5" s="97" t="s">
        <v>6</v>
      </c>
      <c r="BQ5" s="100"/>
      <c r="BR5" s="93">
        <v>190</v>
      </c>
      <c r="BS5" s="94"/>
      <c r="BT5" s="99" t="s">
        <v>7</v>
      </c>
      <c r="BU5" s="100"/>
      <c r="BV5" s="93">
        <v>5880</v>
      </c>
      <c r="BW5" s="94"/>
    </row>
    <row r="6" spans="1:75" ht="18" x14ac:dyDescent="0.25">
      <c r="A6" s="57" t="str">
        <f t="shared" ref="A6:A11" si="0">$M$4&amp;"/"&amp;$C$5</f>
        <v>/A</v>
      </c>
      <c r="B6" s="48" t="s">
        <v>9</v>
      </c>
      <c r="C6" s="51">
        <f>F5</f>
        <v>2</v>
      </c>
      <c r="D6" s="58">
        <f>M5</f>
        <v>222</v>
      </c>
      <c r="E6" s="72">
        <f>Q5-39</f>
        <v>183</v>
      </c>
      <c r="F6" s="71">
        <v>19</v>
      </c>
      <c r="G6" s="42"/>
      <c r="H6" s="39"/>
      <c r="I6" s="39"/>
      <c r="J6" s="9"/>
      <c r="K6" s="42" t="s">
        <v>10</v>
      </c>
      <c r="L6" s="39"/>
      <c r="M6" s="39" t="s">
        <v>10</v>
      </c>
      <c r="N6" s="9" t="s">
        <v>10</v>
      </c>
      <c r="O6" s="59" t="s">
        <v>10</v>
      </c>
      <c r="P6" s="60" t="s">
        <v>10</v>
      </c>
      <c r="Q6" s="40" t="s">
        <v>10</v>
      </c>
      <c r="R6" s="40" t="s">
        <v>10</v>
      </c>
      <c r="T6" s="57" t="str">
        <f t="shared" ref="T6:T11" si="1">$M$13&amp;"/"&amp;$C$16</f>
        <v>/1</v>
      </c>
      <c r="U6" s="48" t="s">
        <v>9</v>
      </c>
      <c r="V6" s="51">
        <f>Y5</f>
        <v>1</v>
      </c>
      <c r="W6" s="58">
        <f>AF5</f>
        <v>190</v>
      </c>
      <c r="X6" s="72">
        <f>AJ5-28</f>
        <v>5852</v>
      </c>
      <c r="Y6" s="71">
        <v>19</v>
      </c>
      <c r="Z6" s="42"/>
      <c r="AA6" s="39"/>
      <c r="AB6" s="39"/>
      <c r="AC6" s="9"/>
      <c r="AD6" s="42" t="s">
        <v>10</v>
      </c>
      <c r="AE6" s="39"/>
      <c r="AF6" s="39" t="s">
        <v>10</v>
      </c>
      <c r="AG6" s="9" t="s">
        <v>10</v>
      </c>
      <c r="AH6" s="59" t="s">
        <v>10</v>
      </c>
      <c r="AI6" s="60" t="s">
        <v>10</v>
      </c>
      <c r="AJ6" s="40" t="s">
        <v>10</v>
      </c>
      <c r="AK6" s="40" t="s">
        <v>10</v>
      </c>
      <c r="AM6" s="57" t="str">
        <f t="shared" ref="AM6:AM11" si="2">$M$13&amp;"/"&amp;$C$16</f>
        <v>/1</v>
      </c>
      <c r="AN6" s="48" t="s">
        <v>9</v>
      </c>
      <c r="AO6" s="51">
        <f>AR5</f>
        <v>1</v>
      </c>
      <c r="AP6" s="58">
        <f>AY5</f>
        <v>1200</v>
      </c>
      <c r="AQ6" s="72">
        <f>BC5-20</f>
        <v>879</v>
      </c>
      <c r="AR6" s="71">
        <v>19</v>
      </c>
      <c r="AS6" s="42"/>
      <c r="AT6" s="39"/>
      <c r="AU6" s="39"/>
      <c r="AV6" s="9"/>
      <c r="AW6" s="42" t="s">
        <v>10</v>
      </c>
      <c r="AX6" s="39" t="s">
        <v>10</v>
      </c>
      <c r="AY6" s="39" t="s">
        <v>10</v>
      </c>
      <c r="AZ6" s="9" t="s">
        <v>10</v>
      </c>
      <c r="BA6" s="59" t="s">
        <v>10</v>
      </c>
      <c r="BB6" s="60" t="s">
        <v>10</v>
      </c>
      <c r="BC6" s="40" t="s">
        <v>10</v>
      </c>
      <c r="BD6" s="40" t="s">
        <v>10</v>
      </c>
      <c r="BF6" s="57" t="str">
        <f t="shared" ref="BF6:BF11" si="3">$M$13&amp;"/"&amp;$C$16</f>
        <v>/1</v>
      </c>
      <c r="BG6" s="48" t="s">
        <v>21</v>
      </c>
      <c r="BH6" s="51">
        <f>BK5*2</f>
        <v>2</v>
      </c>
      <c r="BI6" s="58">
        <f>BR5-38</f>
        <v>152</v>
      </c>
      <c r="BJ6" s="72">
        <v>120</v>
      </c>
      <c r="BK6" s="71">
        <v>19</v>
      </c>
      <c r="BL6" s="42"/>
      <c r="BM6" s="39"/>
      <c r="BN6" s="39"/>
      <c r="BO6" s="9"/>
      <c r="BP6" s="42" t="s">
        <v>10</v>
      </c>
      <c r="BQ6" s="39" t="s">
        <v>10</v>
      </c>
      <c r="BR6" s="39"/>
      <c r="BS6" s="9"/>
      <c r="BT6" s="59" t="s">
        <v>10</v>
      </c>
      <c r="BU6" s="60" t="s">
        <v>10</v>
      </c>
      <c r="BV6" s="40" t="s">
        <v>10</v>
      </c>
      <c r="BW6" s="40" t="s">
        <v>10</v>
      </c>
    </row>
    <row r="7" spans="1:75" ht="18" x14ac:dyDescent="0.25">
      <c r="A7" s="57" t="str">
        <f t="shared" si="0"/>
        <v>/A</v>
      </c>
      <c r="B7" s="49" t="s">
        <v>11</v>
      </c>
      <c r="C7" s="52">
        <f>F5</f>
        <v>2</v>
      </c>
      <c r="D7" s="58">
        <f>M5</f>
        <v>222</v>
      </c>
      <c r="E7" s="73">
        <f>Q5-39</f>
        <v>183</v>
      </c>
      <c r="F7" s="64">
        <v>19</v>
      </c>
      <c r="G7" s="42"/>
      <c r="H7" s="39"/>
      <c r="I7" s="39"/>
      <c r="J7" s="18"/>
      <c r="K7" s="42" t="s">
        <v>10</v>
      </c>
      <c r="L7" s="39"/>
      <c r="M7" s="39" t="s">
        <v>10</v>
      </c>
      <c r="N7" s="18" t="s">
        <v>10</v>
      </c>
      <c r="O7" s="59" t="s">
        <v>10</v>
      </c>
      <c r="P7" s="60" t="s">
        <v>10</v>
      </c>
      <c r="Q7" s="40" t="s">
        <v>10</v>
      </c>
      <c r="R7" s="40" t="s">
        <v>10</v>
      </c>
      <c r="T7" s="57" t="str">
        <f t="shared" si="1"/>
        <v>/1</v>
      </c>
      <c r="U7" s="49" t="s">
        <v>11</v>
      </c>
      <c r="V7" s="52">
        <f>Y5</f>
        <v>1</v>
      </c>
      <c r="W7" s="58">
        <f>AF5</f>
        <v>190</v>
      </c>
      <c r="X7" s="73">
        <f>AJ5-28</f>
        <v>5852</v>
      </c>
      <c r="Y7" s="64">
        <v>19</v>
      </c>
      <c r="Z7" s="42"/>
      <c r="AA7" s="39"/>
      <c r="AB7" s="39"/>
      <c r="AC7" s="18"/>
      <c r="AD7" s="42" t="s">
        <v>10</v>
      </c>
      <c r="AE7" s="39"/>
      <c r="AF7" s="39" t="s">
        <v>10</v>
      </c>
      <c r="AG7" s="18" t="s">
        <v>10</v>
      </c>
      <c r="AH7" s="59" t="s">
        <v>10</v>
      </c>
      <c r="AI7" s="60" t="s">
        <v>10</v>
      </c>
      <c r="AJ7" s="40" t="s">
        <v>10</v>
      </c>
      <c r="AK7" s="40" t="s">
        <v>10</v>
      </c>
      <c r="AM7" s="57" t="str">
        <f t="shared" si="2"/>
        <v>/1</v>
      </c>
      <c r="AN7" s="49" t="s">
        <v>11</v>
      </c>
      <c r="AO7" s="52">
        <f>AR5</f>
        <v>1</v>
      </c>
      <c r="AP7" s="58">
        <f>AY5</f>
        <v>1200</v>
      </c>
      <c r="AQ7" s="73">
        <f>BC5-20</f>
        <v>879</v>
      </c>
      <c r="AR7" s="64">
        <v>19</v>
      </c>
      <c r="AS7" s="42"/>
      <c r="AT7" s="39"/>
      <c r="AU7" s="39"/>
      <c r="AV7" s="18"/>
      <c r="AW7" s="42" t="s">
        <v>10</v>
      </c>
      <c r="AX7" s="39" t="s">
        <v>10</v>
      </c>
      <c r="AY7" s="39" t="s">
        <v>10</v>
      </c>
      <c r="AZ7" s="18" t="s">
        <v>10</v>
      </c>
      <c r="BA7" s="59" t="s">
        <v>10</v>
      </c>
      <c r="BB7" s="60" t="s">
        <v>10</v>
      </c>
      <c r="BC7" s="40" t="s">
        <v>10</v>
      </c>
      <c r="BD7" s="40" t="s">
        <v>10</v>
      </c>
      <c r="BF7" s="57" t="str">
        <f>$M$13&amp;"/"&amp;$C$16</f>
        <v>/1</v>
      </c>
      <c r="BG7" s="49" t="s">
        <v>11</v>
      </c>
      <c r="BH7" s="52">
        <f>BK5</f>
        <v>1</v>
      </c>
      <c r="BI7" s="58">
        <f>BR5</f>
        <v>190</v>
      </c>
      <c r="BJ7" s="73">
        <f>BV5-20</f>
        <v>5860</v>
      </c>
      <c r="BK7" s="64">
        <v>19</v>
      </c>
      <c r="BL7" s="42"/>
      <c r="BM7" s="39"/>
      <c r="BN7" s="39"/>
      <c r="BO7" s="18"/>
      <c r="BP7" s="42" t="s">
        <v>10</v>
      </c>
      <c r="BQ7" s="39" t="s">
        <v>10</v>
      </c>
      <c r="BR7" s="39" t="s">
        <v>10</v>
      </c>
      <c r="BS7" s="18" t="s">
        <v>10</v>
      </c>
      <c r="BT7" s="59" t="s">
        <v>10</v>
      </c>
      <c r="BU7" s="60" t="s">
        <v>10</v>
      </c>
      <c r="BV7" s="40" t="s">
        <v>10</v>
      </c>
      <c r="BW7" s="40" t="s">
        <v>10</v>
      </c>
    </row>
    <row r="8" spans="1:75" ht="18" x14ac:dyDescent="0.25">
      <c r="A8" s="57" t="str">
        <f t="shared" si="0"/>
        <v>/A</v>
      </c>
      <c r="B8" s="49" t="s">
        <v>13</v>
      </c>
      <c r="C8" s="52">
        <f>F5*2</f>
        <v>4</v>
      </c>
      <c r="D8" s="58">
        <f>I5-38</f>
        <v>184</v>
      </c>
      <c r="E8" s="73">
        <f>Q5-39</f>
        <v>183</v>
      </c>
      <c r="F8" s="64">
        <v>19</v>
      </c>
      <c r="G8" s="42"/>
      <c r="H8" s="39"/>
      <c r="I8" s="39"/>
      <c r="J8" s="18"/>
      <c r="K8" s="42" t="s">
        <v>10</v>
      </c>
      <c r="L8" s="39"/>
      <c r="M8" s="39"/>
      <c r="N8" s="18"/>
      <c r="O8" s="59" t="s">
        <v>10</v>
      </c>
      <c r="P8" s="60" t="s">
        <v>10</v>
      </c>
      <c r="Q8" s="40" t="s">
        <v>10</v>
      </c>
      <c r="R8" s="40" t="s">
        <v>10</v>
      </c>
      <c r="T8" s="57" t="str">
        <f t="shared" si="1"/>
        <v>/1</v>
      </c>
      <c r="U8" s="49" t="s">
        <v>13</v>
      </c>
      <c r="V8" s="52">
        <f>Y5*2</f>
        <v>2</v>
      </c>
      <c r="W8" s="58">
        <f>AB5-38</f>
        <v>2292</v>
      </c>
      <c r="X8" s="73">
        <f>AJ5-28</f>
        <v>5852</v>
      </c>
      <c r="Y8" s="64">
        <v>19</v>
      </c>
      <c r="Z8" s="42"/>
      <c r="AA8" s="39"/>
      <c r="AB8" s="39"/>
      <c r="AC8" s="18"/>
      <c r="AD8" s="42" t="s">
        <v>10</v>
      </c>
      <c r="AE8" s="39"/>
      <c r="AF8" s="39"/>
      <c r="AG8" s="18"/>
      <c r="AH8" s="59" t="s">
        <v>10</v>
      </c>
      <c r="AI8" s="60" t="s">
        <v>10</v>
      </c>
      <c r="AJ8" s="40" t="s">
        <v>10</v>
      </c>
      <c r="AK8" s="40" t="s">
        <v>10</v>
      </c>
      <c r="AM8" s="57" t="str">
        <f t="shared" si="2"/>
        <v>/1</v>
      </c>
      <c r="AN8" s="49" t="s">
        <v>13</v>
      </c>
      <c r="AO8" s="52">
        <f>AR5*2</f>
        <v>2</v>
      </c>
      <c r="AP8" s="58">
        <f>AU5-38</f>
        <v>462</v>
      </c>
      <c r="AQ8" s="73">
        <f>BC5-20</f>
        <v>879</v>
      </c>
      <c r="AR8" s="64">
        <v>19</v>
      </c>
      <c r="AS8" s="42"/>
      <c r="AT8" s="39"/>
      <c r="AU8" s="39"/>
      <c r="AV8" s="18"/>
      <c r="AW8" s="42" t="s">
        <v>10</v>
      </c>
      <c r="AX8" s="39" t="s">
        <v>10</v>
      </c>
      <c r="AY8" s="39"/>
      <c r="AZ8" s="18"/>
      <c r="BA8" s="59" t="s">
        <v>10</v>
      </c>
      <c r="BB8" s="60" t="s">
        <v>10</v>
      </c>
      <c r="BC8" s="40" t="s">
        <v>10</v>
      </c>
      <c r="BD8" s="40" t="s">
        <v>10</v>
      </c>
      <c r="BF8" s="57" t="str">
        <f t="shared" si="3"/>
        <v>/1</v>
      </c>
      <c r="BG8" s="49" t="s">
        <v>13</v>
      </c>
      <c r="BH8" s="52">
        <f>BK5*2</f>
        <v>2</v>
      </c>
      <c r="BI8" s="58">
        <f>BN5-19</f>
        <v>2311</v>
      </c>
      <c r="BJ8" s="73">
        <f>BV5-20</f>
        <v>5860</v>
      </c>
      <c r="BK8" s="64">
        <v>19</v>
      </c>
      <c r="BL8" s="42"/>
      <c r="BM8" s="39"/>
      <c r="BN8" s="39"/>
      <c r="BO8" s="18"/>
      <c r="BP8" s="42" t="s">
        <v>10</v>
      </c>
      <c r="BQ8" s="39" t="s">
        <v>10</v>
      </c>
      <c r="BR8" s="39"/>
      <c r="BS8" s="18"/>
      <c r="BT8" s="59" t="s">
        <v>10</v>
      </c>
      <c r="BU8" s="60" t="s">
        <v>10</v>
      </c>
      <c r="BV8" s="40" t="s">
        <v>10</v>
      </c>
      <c r="BW8" s="40" t="s">
        <v>10</v>
      </c>
    </row>
    <row r="9" spans="1:75" ht="18" x14ac:dyDescent="0.25">
      <c r="A9" s="57" t="str">
        <f t="shared" si="0"/>
        <v>/A</v>
      </c>
      <c r="B9" s="49" t="s">
        <v>14</v>
      </c>
      <c r="C9" s="52">
        <f>F5</f>
        <v>2</v>
      </c>
      <c r="D9" s="58">
        <f>I5</f>
        <v>222</v>
      </c>
      <c r="E9" s="73">
        <f>M5</f>
        <v>222</v>
      </c>
      <c r="F9" s="64">
        <v>19</v>
      </c>
      <c r="G9" s="42"/>
      <c r="H9" s="39"/>
      <c r="I9" s="39"/>
      <c r="J9" s="18"/>
      <c r="K9" s="42" t="s">
        <v>10</v>
      </c>
      <c r="L9" s="39" t="s">
        <v>10</v>
      </c>
      <c r="M9" s="39" t="s">
        <v>10</v>
      </c>
      <c r="N9" s="18" t="s">
        <v>10</v>
      </c>
      <c r="O9" s="59" t="s">
        <v>10</v>
      </c>
      <c r="P9" s="60" t="s">
        <v>10</v>
      </c>
      <c r="Q9" s="40" t="s">
        <v>10</v>
      </c>
      <c r="R9" s="40" t="s">
        <v>10</v>
      </c>
      <c r="T9" s="57" t="str">
        <f t="shared" si="1"/>
        <v>/1</v>
      </c>
      <c r="U9" s="49" t="s">
        <v>14</v>
      </c>
      <c r="V9" s="52">
        <f>Y5</f>
        <v>1</v>
      </c>
      <c r="W9" s="58">
        <f>AB5</f>
        <v>2330</v>
      </c>
      <c r="X9" s="73">
        <f>AF5</f>
        <v>190</v>
      </c>
      <c r="Y9" s="64">
        <v>8</v>
      </c>
      <c r="Z9" s="42"/>
      <c r="AA9" s="39"/>
      <c r="AB9" s="39"/>
      <c r="AC9" s="18"/>
      <c r="AD9" s="42"/>
      <c r="AE9" s="39"/>
      <c r="AF9" s="39"/>
      <c r="AG9" s="18"/>
      <c r="AH9" s="59" t="s">
        <v>10</v>
      </c>
      <c r="AI9" s="60" t="s">
        <v>10</v>
      </c>
      <c r="AJ9" s="40" t="s">
        <v>10</v>
      </c>
      <c r="AK9" s="40" t="s">
        <v>10</v>
      </c>
      <c r="AM9" s="57" t="str">
        <f t="shared" si="2"/>
        <v>/1</v>
      </c>
      <c r="AN9" s="49" t="s">
        <v>14</v>
      </c>
      <c r="AO9" s="52">
        <f>AR5</f>
        <v>1</v>
      </c>
      <c r="AP9" s="58">
        <f>AU5-38</f>
        <v>462</v>
      </c>
      <c r="AQ9" s="73">
        <f>AY5-38</f>
        <v>1162</v>
      </c>
      <c r="AR9" s="64">
        <v>19</v>
      </c>
      <c r="AS9" s="42"/>
      <c r="AT9" s="39"/>
      <c r="AU9" s="39"/>
      <c r="AV9" s="18"/>
      <c r="AW9" s="42"/>
      <c r="AX9" s="39"/>
      <c r="AY9" s="39"/>
      <c r="AZ9" s="18"/>
      <c r="BA9" s="59" t="s">
        <v>10</v>
      </c>
      <c r="BB9" s="60" t="s">
        <v>10</v>
      </c>
      <c r="BC9" s="40" t="s">
        <v>10</v>
      </c>
      <c r="BD9" s="40" t="s">
        <v>10</v>
      </c>
      <c r="BF9" s="57" t="str">
        <f t="shared" si="3"/>
        <v>/1</v>
      </c>
      <c r="BG9" s="49" t="s">
        <v>892</v>
      </c>
      <c r="BH9" s="52">
        <f>BK5</f>
        <v>1</v>
      </c>
      <c r="BI9" s="58">
        <f>BN5-38</f>
        <v>2292</v>
      </c>
      <c r="BJ9" s="73">
        <f>BR5-38-2</f>
        <v>150</v>
      </c>
      <c r="BK9" s="64">
        <v>19</v>
      </c>
      <c r="BL9" s="42"/>
      <c r="BM9" s="39"/>
      <c r="BN9" s="39"/>
      <c r="BO9" s="18"/>
      <c r="BP9" s="42" t="s">
        <v>10</v>
      </c>
      <c r="BQ9" s="39" t="s">
        <v>10</v>
      </c>
      <c r="BR9" s="39"/>
      <c r="BS9" s="18"/>
      <c r="BT9" s="59" t="s">
        <v>10</v>
      </c>
      <c r="BU9" s="60" t="s">
        <v>10</v>
      </c>
      <c r="BV9" s="40" t="s">
        <v>10</v>
      </c>
      <c r="BW9" s="40" t="s">
        <v>10</v>
      </c>
    </row>
    <row r="10" spans="1:75" ht="18" x14ac:dyDescent="0.25">
      <c r="A10" s="57" t="str">
        <f t="shared" si="0"/>
        <v>/A</v>
      </c>
      <c r="B10" s="49" t="s">
        <v>15</v>
      </c>
      <c r="C10" s="52">
        <v>2</v>
      </c>
      <c r="D10" s="58">
        <f>M5-39</f>
        <v>183</v>
      </c>
      <c r="E10" s="73">
        <f>E6-5</f>
        <v>178</v>
      </c>
      <c r="F10" s="64">
        <v>19</v>
      </c>
      <c r="G10" s="42"/>
      <c r="H10" s="39"/>
      <c r="I10" s="39"/>
      <c r="J10" s="18"/>
      <c r="K10" s="42" t="s">
        <v>10</v>
      </c>
      <c r="L10" s="39"/>
      <c r="M10" s="39"/>
      <c r="N10" s="18"/>
      <c r="O10" s="59" t="s">
        <v>10</v>
      </c>
      <c r="P10" s="60" t="s">
        <v>10</v>
      </c>
      <c r="Q10" s="40" t="s">
        <v>10</v>
      </c>
      <c r="R10" s="40" t="s">
        <v>10</v>
      </c>
      <c r="T10" s="57" t="str">
        <f t="shared" si="1"/>
        <v>/1</v>
      </c>
      <c r="U10" s="49" t="s">
        <v>15</v>
      </c>
      <c r="V10" s="52">
        <v>0</v>
      </c>
      <c r="W10" s="58">
        <f>AF5-39</f>
        <v>151</v>
      </c>
      <c r="X10" s="73">
        <f>X6-5</f>
        <v>5847</v>
      </c>
      <c r="Y10" s="64">
        <v>19</v>
      </c>
      <c r="Z10" s="42"/>
      <c r="AA10" s="39"/>
      <c r="AB10" s="39"/>
      <c r="AC10" s="18"/>
      <c r="AD10" s="42" t="s">
        <v>10</v>
      </c>
      <c r="AE10" s="39"/>
      <c r="AF10" s="39"/>
      <c r="AG10" s="18"/>
      <c r="AH10" s="59" t="s">
        <v>10</v>
      </c>
      <c r="AI10" s="60" t="s">
        <v>10</v>
      </c>
      <c r="AJ10" s="40" t="s">
        <v>10</v>
      </c>
      <c r="AK10" s="40" t="s">
        <v>10</v>
      </c>
      <c r="AM10" s="57" t="str">
        <f t="shared" si="2"/>
        <v>/1</v>
      </c>
      <c r="AN10" s="49" t="s">
        <v>15</v>
      </c>
      <c r="AO10" s="52">
        <v>12</v>
      </c>
      <c r="AP10" s="58">
        <f>AY5-39</f>
        <v>1161</v>
      </c>
      <c r="AQ10" s="73">
        <f>BC5-45</f>
        <v>854</v>
      </c>
      <c r="AR10" s="64">
        <v>19</v>
      </c>
      <c r="AS10" s="42"/>
      <c r="AT10" s="39"/>
      <c r="AU10" s="39"/>
      <c r="AV10" s="18"/>
      <c r="AW10" s="42" t="s">
        <v>10</v>
      </c>
      <c r="AX10" s="39"/>
      <c r="AY10" s="39"/>
      <c r="AZ10" s="18"/>
      <c r="BA10" s="59" t="s">
        <v>10</v>
      </c>
      <c r="BB10" s="60" t="s">
        <v>10</v>
      </c>
      <c r="BC10" s="40" t="s">
        <v>10</v>
      </c>
      <c r="BD10" s="40" t="s">
        <v>10</v>
      </c>
      <c r="BF10" s="57" t="str">
        <f t="shared" si="3"/>
        <v>/1</v>
      </c>
      <c r="BG10" s="49" t="s">
        <v>15</v>
      </c>
      <c r="BH10" s="52">
        <v>1</v>
      </c>
      <c r="BI10" s="58">
        <f>BR5-39</f>
        <v>151</v>
      </c>
      <c r="BJ10" s="73">
        <f>BV5-45</f>
        <v>5835</v>
      </c>
      <c r="BK10" s="64">
        <v>19</v>
      </c>
      <c r="BL10" s="42"/>
      <c r="BM10" s="39"/>
      <c r="BN10" s="39"/>
      <c r="BO10" s="18"/>
      <c r="BP10" s="42" t="s">
        <v>10</v>
      </c>
      <c r="BQ10" s="39"/>
      <c r="BR10" s="39"/>
      <c r="BS10" s="18"/>
      <c r="BT10" s="59" t="s">
        <v>10</v>
      </c>
      <c r="BU10" s="60" t="s">
        <v>10</v>
      </c>
      <c r="BV10" s="40" t="s">
        <v>10</v>
      </c>
      <c r="BW10" s="40" t="s">
        <v>10</v>
      </c>
    </row>
    <row r="11" spans="1:75" ht="18" x14ac:dyDescent="0.25">
      <c r="A11" s="57" t="str">
        <f t="shared" si="0"/>
        <v>/A</v>
      </c>
      <c r="B11" s="49" t="s">
        <v>16</v>
      </c>
      <c r="C11" s="52">
        <v>7</v>
      </c>
      <c r="D11" s="58">
        <f>I5</f>
        <v>222</v>
      </c>
      <c r="E11" s="73">
        <f>((M5-6)/2)</f>
        <v>108</v>
      </c>
      <c r="F11" s="64">
        <v>19</v>
      </c>
      <c r="G11" s="42"/>
      <c r="H11" s="39"/>
      <c r="I11" s="39"/>
      <c r="J11" s="18"/>
      <c r="K11" s="42" t="s">
        <v>10</v>
      </c>
      <c r="L11" s="39" t="s">
        <v>10</v>
      </c>
      <c r="M11" s="39" t="s">
        <v>10</v>
      </c>
      <c r="N11" s="18" t="s">
        <v>10</v>
      </c>
      <c r="O11" s="59" t="s">
        <v>10</v>
      </c>
      <c r="P11" s="60" t="s">
        <v>10</v>
      </c>
      <c r="Q11" s="40" t="s">
        <v>10</v>
      </c>
      <c r="R11" s="40" t="s">
        <v>10</v>
      </c>
      <c r="T11" s="57" t="str">
        <f t="shared" si="1"/>
        <v>/1</v>
      </c>
      <c r="U11" s="49" t="s">
        <v>16</v>
      </c>
      <c r="V11" s="52">
        <v>3</v>
      </c>
      <c r="W11" s="58">
        <f>AB5</f>
        <v>2330</v>
      </c>
      <c r="X11" s="73">
        <f>((AF5-6)/2)</f>
        <v>92</v>
      </c>
      <c r="Y11" s="64">
        <v>19</v>
      </c>
      <c r="Z11" s="42"/>
      <c r="AA11" s="39"/>
      <c r="AB11" s="39"/>
      <c r="AC11" s="18"/>
      <c r="AD11" s="42" t="s">
        <v>10</v>
      </c>
      <c r="AE11" s="39" t="s">
        <v>10</v>
      </c>
      <c r="AF11" s="39" t="s">
        <v>10</v>
      </c>
      <c r="AG11" s="18" t="s">
        <v>10</v>
      </c>
      <c r="AH11" s="59" t="s">
        <v>10</v>
      </c>
      <c r="AI11" s="60" t="s">
        <v>10</v>
      </c>
      <c r="AJ11" s="40" t="s">
        <v>10</v>
      </c>
      <c r="AK11" s="40" t="s">
        <v>10</v>
      </c>
      <c r="AM11" s="57" t="str">
        <f t="shared" si="2"/>
        <v>/1</v>
      </c>
      <c r="AN11" s="49" t="s">
        <v>16</v>
      </c>
      <c r="AO11" s="52">
        <v>8</v>
      </c>
      <c r="AP11" s="58">
        <f>AU5</f>
        <v>500</v>
      </c>
      <c r="AQ11" s="73">
        <f>((AY5-6)/2)</f>
        <v>597</v>
      </c>
      <c r="AR11" s="64">
        <v>19</v>
      </c>
      <c r="AS11" s="42"/>
      <c r="AT11" s="39"/>
      <c r="AU11" s="39"/>
      <c r="AV11" s="18"/>
      <c r="AW11" s="42" t="s">
        <v>10</v>
      </c>
      <c r="AX11" s="39" t="s">
        <v>10</v>
      </c>
      <c r="AY11" s="39" t="s">
        <v>10</v>
      </c>
      <c r="AZ11" s="18" t="s">
        <v>10</v>
      </c>
      <c r="BA11" s="59" t="s">
        <v>10</v>
      </c>
      <c r="BB11" s="60" t="s">
        <v>10</v>
      </c>
      <c r="BC11" s="40" t="s">
        <v>10</v>
      </c>
      <c r="BD11" s="40" t="s">
        <v>10</v>
      </c>
      <c r="BF11" s="57" t="str">
        <f t="shared" si="3"/>
        <v>/1</v>
      </c>
      <c r="BG11" s="49" t="s">
        <v>16</v>
      </c>
      <c r="BH11" s="52">
        <v>1</v>
      </c>
      <c r="BI11" s="58">
        <f>BN5-3</f>
        <v>2327</v>
      </c>
      <c r="BJ11" s="73">
        <f>((BR5-6)/2)</f>
        <v>92</v>
      </c>
      <c r="BK11" s="64">
        <v>19</v>
      </c>
      <c r="BL11" s="42"/>
      <c r="BM11" s="39"/>
      <c r="BN11" s="39"/>
      <c r="BO11" s="18"/>
      <c r="BP11" s="42" t="s">
        <v>10</v>
      </c>
      <c r="BQ11" s="39" t="s">
        <v>10</v>
      </c>
      <c r="BR11" s="39" t="s">
        <v>10</v>
      </c>
      <c r="BS11" s="18" t="s">
        <v>10</v>
      </c>
      <c r="BT11" s="59" t="s">
        <v>10</v>
      </c>
      <c r="BU11" s="60" t="s">
        <v>10</v>
      </c>
      <c r="BV11" s="40" t="s">
        <v>10</v>
      </c>
      <c r="BW11" s="40" t="s">
        <v>10</v>
      </c>
    </row>
    <row r="12" spans="1:75" ht="18" x14ac:dyDescent="0.25">
      <c r="A12" s="57"/>
      <c r="B12" s="76" t="s">
        <v>4</v>
      </c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40"/>
      <c r="T12" s="57"/>
      <c r="U12" s="76" t="s">
        <v>4</v>
      </c>
      <c r="V12" s="52"/>
      <c r="W12" s="58"/>
      <c r="X12" s="73"/>
      <c r="Y12" s="64"/>
      <c r="Z12" s="42"/>
      <c r="AA12" s="39"/>
      <c r="AB12" s="39"/>
      <c r="AC12" s="18"/>
      <c r="AD12" s="42"/>
      <c r="AE12" s="39"/>
      <c r="AF12" s="39"/>
      <c r="AG12" s="18"/>
      <c r="AH12" s="59"/>
      <c r="AI12" s="60"/>
      <c r="AJ12" s="40"/>
      <c r="AK12" s="40"/>
      <c r="AM12" s="57"/>
      <c r="AN12" s="76" t="s">
        <v>4</v>
      </c>
      <c r="AO12" s="52"/>
      <c r="AP12" s="58"/>
      <c r="AQ12" s="73"/>
      <c r="AR12" s="64"/>
      <c r="AS12" s="42"/>
      <c r="AT12" s="39"/>
      <c r="AU12" s="39"/>
      <c r="AV12" s="18"/>
      <c r="AW12" s="42"/>
      <c r="AX12" s="39"/>
      <c r="AY12" s="39"/>
      <c r="AZ12" s="18"/>
      <c r="BA12" s="59"/>
      <c r="BB12" s="60"/>
      <c r="BC12" s="40"/>
      <c r="BD12" s="40"/>
      <c r="BF12" s="57"/>
      <c r="BG12" s="76" t="s">
        <v>4</v>
      </c>
      <c r="BH12" s="52"/>
      <c r="BI12" s="58"/>
      <c r="BJ12" s="73"/>
      <c r="BK12" s="64"/>
      <c r="BL12" s="42"/>
      <c r="BM12" s="39"/>
      <c r="BN12" s="39"/>
      <c r="BO12" s="18"/>
      <c r="BP12" s="42"/>
      <c r="BQ12" s="39"/>
      <c r="BR12" s="39"/>
      <c r="BS12" s="18"/>
      <c r="BT12" s="59"/>
      <c r="BU12" s="60"/>
      <c r="BV12" s="40"/>
      <c r="BW12" s="40"/>
    </row>
    <row r="13" spans="1:75" ht="20.25" x14ac:dyDescent="0.3">
      <c r="A13" s="101" t="s">
        <v>12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T13" s="101" t="s">
        <v>12</v>
      </c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M13" s="101" t="s">
        <v>12</v>
      </c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F13" s="101" t="s">
        <v>894</v>
      </c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</row>
    <row r="14" spans="1:75" ht="15.75" thickBot="1" x14ac:dyDescent="0.3"/>
    <row r="15" spans="1:75" ht="18.75" thickBot="1" x14ac:dyDescent="0.3">
      <c r="A15" s="53"/>
      <c r="B15" s="54" t="s">
        <v>4</v>
      </c>
      <c r="C15" s="55" t="s">
        <v>889</v>
      </c>
      <c r="D15" s="95" t="s">
        <v>8</v>
      </c>
      <c r="E15" s="96"/>
      <c r="F15" s="56">
        <v>1</v>
      </c>
      <c r="G15" s="97" t="s">
        <v>5</v>
      </c>
      <c r="H15" s="98"/>
      <c r="I15" s="99">
        <v>400</v>
      </c>
      <c r="J15" s="94"/>
      <c r="K15" s="97" t="s">
        <v>6</v>
      </c>
      <c r="L15" s="100"/>
      <c r="M15" s="93">
        <v>855</v>
      </c>
      <c r="N15" s="94"/>
      <c r="O15" s="99" t="s">
        <v>7</v>
      </c>
      <c r="P15" s="100"/>
      <c r="Q15" s="93">
        <v>400</v>
      </c>
      <c r="R15" s="94"/>
      <c r="T15" s="53"/>
      <c r="U15" s="54" t="s">
        <v>4</v>
      </c>
      <c r="V15" s="55"/>
      <c r="W15" s="95" t="s">
        <v>8</v>
      </c>
      <c r="X15" s="96"/>
      <c r="Y15" s="56">
        <v>1</v>
      </c>
      <c r="Z15" s="97" t="s">
        <v>5</v>
      </c>
      <c r="AA15" s="98"/>
      <c r="AB15" s="99">
        <v>253</v>
      </c>
      <c r="AC15" s="94"/>
      <c r="AD15" s="97" t="s">
        <v>6</v>
      </c>
      <c r="AE15" s="100"/>
      <c r="AF15" s="93">
        <v>709</v>
      </c>
      <c r="AG15" s="94"/>
      <c r="AH15" s="99" t="s">
        <v>7</v>
      </c>
      <c r="AI15" s="100"/>
      <c r="AJ15" s="93">
        <v>428</v>
      </c>
      <c r="AK15" s="94"/>
      <c r="AM15" s="53"/>
      <c r="AN15" s="54" t="s">
        <v>4</v>
      </c>
      <c r="AO15" s="55" t="s">
        <v>891</v>
      </c>
      <c r="AP15" s="95" t="s">
        <v>8</v>
      </c>
      <c r="AQ15" s="96"/>
      <c r="AR15" s="56">
        <v>1</v>
      </c>
      <c r="AS15" s="97" t="s">
        <v>5</v>
      </c>
      <c r="AT15" s="98"/>
      <c r="AU15" s="99">
        <v>500</v>
      </c>
      <c r="AV15" s="94"/>
      <c r="AW15" s="97" t="s">
        <v>6</v>
      </c>
      <c r="AX15" s="100"/>
      <c r="AY15" s="93">
        <v>1200</v>
      </c>
      <c r="AZ15" s="94"/>
      <c r="BA15" s="99" t="s">
        <v>7</v>
      </c>
      <c r="BB15" s="100"/>
      <c r="BC15" s="93">
        <v>899</v>
      </c>
      <c r="BD15" s="94"/>
      <c r="BF15" s="53"/>
      <c r="BG15" s="54" t="s">
        <v>4</v>
      </c>
      <c r="BH15" s="55" t="s">
        <v>924</v>
      </c>
      <c r="BI15" s="95" t="s">
        <v>8</v>
      </c>
      <c r="BJ15" s="96"/>
      <c r="BK15" s="56">
        <v>1</v>
      </c>
      <c r="BL15" s="97" t="s">
        <v>5</v>
      </c>
      <c r="BM15" s="98"/>
      <c r="BN15" s="99">
        <v>2330</v>
      </c>
      <c r="BO15" s="94"/>
      <c r="BP15" s="97" t="s">
        <v>6</v>
      </c>
      <c r="BQ15" s="100"/>
      <c r="BR15" s="93">
        <v>190</v>
      </c>
      <c r="BS15" s="94"/>
      <c r="BT15" s="99" t="s">
        <v>7</v>
      </c>
      <c r="BU15" s="100"/>
      <c r="BV15" s="93">
        <v>5880</v>
      </c>
      <c r="BW15" s="94"/>
    </row>
    <row r="16" spans="1:75" ht="18" x14ac:dyDescent="0.25">
      <c r="A16" s="57" t="str">
        <f>$M$13&amp;"/"&amp;$C$16</f>
        <v>/1</v>
      </c>
      <c r="B16" s="48" t="s">
        <v>9</v>
      </c>
      <c r="C16" s="51">
        <f>F15</f>
        <v>1</v>
      </c>
      <c r="D16" s="58">
        <f>M15</f>
        <v>855</v>
      </c>
      <c r="E16" s="72">
        <f>Q15-39</f>
        <v>361</v>
      </c>
      <c r="F16" s="71">
        <v>19</v>
      </c>
      <c r="G16" s="42"/>
      <c r="H16" s="39"/>
      <c r="I16" s="39"/>
      <c r="J16" s="9"/>
      <c r="K16" s="42" t="s">
        <v>10</v>
      </c>
      <c r="L16" s="39"/>
      <c r="M16" s="39" t="s">
        <v>10</v>
      </c>
      <c r="N16" s="9" t="s">
        <v>10</v>
      </c>
      <c r="O16" s="59" t="s">
        <v>10</v>
      </c>
      <c r="P16" s="60" t="s">
        <v>10</v>
      </c>
      <c r="Q16" s="40" t="s">
        <v>10</v>
      </c>
      <c r="R16" s="40" t="s">
        <v>10</v>
      </c>
      <c r="T16" s="57" t="str">
        <f>$M$13&amp;"/"&amp;$C$16</f>
        <v>/1</v>
      </c>
      <c r="U16" s="48" t="s">
        <v>9</v>
      </c>
      <c r="V16" s="51">
        <f>Y15</f>
        <v>1</v>
      </c>
      <c r="W16" s="58">
        <f>AF15</f>
        <v>709</v>
      </c>
      <c r="X16" s="72">
        <f>AJ15-28</f>
        <v>400</v>
      </c>
      <c r="Y16" s="71">
        <v>19</v>
      </c>
      <c r="Z16" s="42"/>
      <c r="AA16" s="39"/>
      <c r="AB16" s="39"/>
      <c r="AC16" s="9"/>
      <c r="AD16" s="42" t="s">
        <v>10</v>
      </c>
      <c r="AE16" s="39"/>
      <c r="AF16" s="39" t="s">
        <v>10</v>
      </c>
      <c r="AG16" s="9" t="s">
        <v>10</v>
      </c>
      <c r="AH16" s="59" t="s">
        <v>10</v>
      </c>
      <c r="AI16" s="60" t="s">
        <v>10</v>
      </c>
      <c r="AJ16" s="40" t="s">
        <v>10</v>
      </c>
      <c r="AK16" s="40" t="s">
        <v>10</v>
      </c>
      <c r="AM16" s="57" t="str">
        <f>$M$13&amp;"/"&amp;$C$16</f>
        <v>/1</v>
      </c>
      <c r="AN16" s="48" t="s">
        <v>9</v>
      </c>
      <c r="AO16" s="51">
        <f>AR15</f>
        <v>1</v>
      </c>
      <c r="AP16" s="58">
        <f>AY15</f>
        <v>1200</v>
      </c>
      <c r="AQ16" s="72">
        <f>BC15-20</f>
        <v>879</v>
      </c>
      <c r="AR16" s="71">
        <v>19</v>
      </c>
      <c r="AS16" s="42"/>
      <c r="AT16" s="39"/>
      <c r="AU16" s="39"/>
      <c r="AV16" s="9"/>
      <c r="AW16" s="42" t="s">
        <v>10</v>
      </c>
      <c r="AX16" s="39" t="s">
        <v>10</v>
      </c>
      <c r="AY16" s="39" t="s">
        <v>10</v>
      </c>
      <c r="AZ16" s="9" t="s">
        <v>10</v>
      </c>
      <c r="BA16" s="59" t="s">
        <v>10</v>
      </c>
      <c r="BB16" s="60" t="s">
        <v>10</v>
      </c>
      <c r="BC16" s="40" t="s">
        <v>10</v>
      </c>
      <c r="BD16" s="40" t="s">
        <v>10</v>
      </c>
      <c r="BF16" s="57" t="str">
        <f t="shared" ref="BF16:BF23" si="4">$M$13&amp;"/"&amp;$C$16</f>
        <v>/1</v>
      </c>
      <c r="BG16" s="48" t="s">
        <v>21</v>
      </c>
      <c r="BH16" s="51">
        <f>BK15*2</f>
        <v>2</v>
      </c>
      <c r="BI16" s="58">
        <f>BR15-38</f>
        <v>152</v>
      </c>
      <c r="BJ16" s="72">
        <v>120</v>
      </c>
      <c r="BK16" s="71">
        <v>19</v>
      </c>
      <c r="BL16" s="42"/>
      <c r="BM16" s="39"/>
      <c r="BN16" s="39"/>
      <c r="BO16" s="9"/>
      <c r="BP16" s="42" t="s">
        <v>10</v>
      </c>
      <c r="BQ16" s="39" t="s">
        <v>10</v>
      </c>
      <c r="BR16" s="39"/>
      <c r="BS16" s="9"/>
      <c r="BT16" s="59" t="s">
        <v>10</v>
      </c>
      <c r="BU16" s="60" t="s">
        <v>10</v>
      </c>
      <c r="BV16" s="40" t="s">
        <v>10</v>
      </c>
      <c r="BW16" s="40" t="s">
        <v>10</v>
      </c>
    </row>
    <row r="17" spans="1:75" ht="18" x14ac:dyDescent="0.25">
      <c r="A17" s="57" t="str">
        <f t="shared" ref="A17:A22" si="5">$M$13&amp;"/"&amp;$C$16</f>
        <v>/1</v>
      </c>
      <c r="B17" s="49" t="s">
        <v>11</v>
      </c>
      <c r="C17" s="52">
        <f>F15</f>
        <v>1</v>
      </c>
      <c r="D17" s="58">
        <f>M15</f>
        <v>855</v>
      </c>
      <c r="E17" s="73">
        <f>Q15-39</f>
        <v>361</v>
      </c>
      <c r="F17" s="64">
        <v>19</v>
      </c>
      <c r="G17" s="42"/>
      <c r="H17" s="39"/>
      <c r="I17" s="39"/>
      <c r="J17" s="18"/>
      <c r="K17" s="42" t="s">
        <v>10</v>
      </c>
      <c r="L17" s="39"/>
      <c r="M17" s="39" t="s">
        <v>10</v>
      </c>
      <c r="N17" s="18" t="s">
        <v>10</v>
      </c>
      <c r="O17" s="59" t="s">
        <v>10</v>
      </c>
      <c r="P17" s="60" t="s">
        <v>10</v>
      </c>
      <c r="Q17" s="40" t="s">
        <v>10</v>
      </c>
      <c r="R17" s="40" t="s">
        <v>10</v>
      </c>
      <c r="T17" s="57" t="str">
        <f t="shared" ref="T17:T22" si="6">$M$13&amp;"/"&amp;$C$16</f>
        <v>/1</v>
      </c>
      <c r="U17" s="49" t="s">
        <v>11</v>
      </c>
      <c r="V17" s="52">
        <f>Y15</f>
        <v>1</v>
      </c>
      <c r="W17" s="58">
        <f>AF15</f>
        <v>709</v>
      </c>
      <c r="X17" s="73">
        <f>AJ15-28</f>
        <v>400</v>
      </c>
      <c r="Y17" s="64">
        <v>19</v>
      </c>
      <c r="Z17" s="42"/>
      <c r="AA17" s="39"/>
      <c r="AB17" s="39"/>
      <c r="AC17" s="18"/>
      <c r="AD17" s="42" t="s">
        <v>10</v>
      </c>
      <c r="AE17" s="39"/>
      <c r="AF17" s="39" t="s">
        <v>10</v>
      </c>
      <c r="AG17" s="18" t="s">
        <v>10</v>
      </c>
      <c r="AH17" s="59" t="s">
        <v>10</v>
      </c>
      <c r="AI17" s="60" t="s">
        <v>10</v>
      </c>
      <c r="AJ17" s="40" t="s">
        <v>10</v>
      </c>
      <c r="AK17" s="40" t="s">
        <v>10</v>
      </c>
      <c r="AM17" s="57" t="str">
        <f t="shared" ref="AM17:AM22" si="7">$M$13&amp;"/"&amp;$C$16</f>
        <v>/1</v>
      </c>
      <c r="AN17" s="49" t="s">
        <v>11</v>
      </c>
      <c r="AO17" s="52">
        <f>AR15</f>
        <v>1</v>
      </c>
      <c r="AP17" s="58">
        <f>AY15</f>
        <v>1200</v>
      </c>
      <c r="AQ17" s="73">
        <f>BC15-20</f>
        <v>879</v>
      </c>
      <c r="AR17" s="64">
        <v>19</v>
      </c>
      <c r="AS17" s="42"/>
      <c r="AT17" s="39"/>
      <c r="AU17" s="39"/>
      <c r="AV17" s="18"/>
      <c r="AW17" s="42" t="s">
        <v>10</v>
      </c>
      <c r="AX17" s="39" t="s">
        <v>10</v>
      </c>
      <c r="AY17" s="39" t="s">
        <v>10</v>
      </c>
      <c r="AZ17" s="18" t="s">
        <v>10</v>
      </c>
      <c r="BA17" s="59" t="s">
        <v>10</v>
      </c>
      <c r="BB17" s="60" t="s">
        <v>10</v>
      </c>
      <c r="BC17" s="40" t="s">
        <v>10</v>
      </c>
      <c r="BD17" s="40" t="s">
        <v>10</v>
      </c>
      <c r="BF17" s="57" t="str">
        <f>$M$13&amp;"/"&amp;$C$16</f>
        <v>/1</v>
      </c>
      <c r="BG17" s="49" t="s">
        <v>11</v>
      </c>
      <c r="BH17" s="52">
        <f>BK15</f>
        <v>1</v>
      </c>
      <c r="BI17" s="58">
        <f>BR15</f>
        <v>190</v>
      </c>
      <c r="BJ17" s="73">
        <f>BV15-20</f>
        <v>5860</v>
      </c>
      <c r="BK17" s="64">
        <v>19</v>
      </c>
      <c r="BL17" s="42"/>
      <c r="BM17" s="39"/>
      <c r="BN17" s="39"/>
      <c r="BO17" s="18"/>
      <c r="BP17" s="42" t="s">
        <v>10</v>
      </c>
      <c r="BQ17" s="39" t="s">
        <v>10</v>
      </c>
      <c r="BR17" s="39" t="s">
        <v>10</v>
      </c>
      <c r="BS17" s="18" t="s">
        <v>10</v>
      </c>
      <c r="BT17" s="59" t="s">
        <v>10</v>
      </c>
      <c r="BU17" s="60" t="s">
        <v>10</v>
      </c>
      <c r="BV17" s="40" t="s">
        <v>10</v>
      </c>
      <c r="BW17" s="40" t="s">
        <v>10</v>
      </c>
    </row>
    <row r="18" spans="1:75" ht="18" x14ac:dyDescent="0.25">
      <c r="A18" s="57" t="str">
        <f t="shared" si="5"/>
        <v>/1</v>
      </c>
      <c r="B18" s="49" t="s">
        <v>13</v>
      </c>
      <c r="C18" s="52">
        <f>F15*2</f>
        <v>2</v>
      </c>
      <c r="D18" s="58">
        <f>I15-38</f>
        <v>362</v>
      </c>
      <c r="E18" s="73">
        <f>Q15-39</f>
        <v>361</v>
      </c>
      <c r="F18" s="64">
        <v>19</v>
      </c>
      <c r="G18" s="42"/>
      <c r="H18" s="39"/>
      <c r="I18" s="39"/>
      <c r="J18" s="18"/>
      <c r="K18" s="42" t="s">
        <v>10</v>
      </c>
      <c r="L18" s="39"/>
      <c r="M18" s="39"/>
      <c r="N18" s="18"/>
      <c r="O18" s="59" t="s">
        <v>10</v>
      </c>
      <c r="P18" s="60" t="s">
        <v>10</v>
      </c>
      <c r="Q18" s="40" t="s">
        <v>10</v>
      </c>
      <c r="R18" s="40" t="s">
        <v>10</v>
      </c>
      <c r="T18" s="57" t="str">
        <f t="shared" si="6"/>
        <v>/1</v>
      </c>
      <c r="U18" s="49" t="s">
        <v>13</v>
      </c>
      <c r="V18" s="52">
        <f>Y15*2</f>
        <v>2</v>
      </c>
      <c r="W18" s="58">
        <f>AB15-38</f>
        <v>215</v>
      </c>
      <c r="X18" s="73">
        <f>AJ15-28</f>
        <v>400</v>
      </c>
      <c r="Y18" s="64">
        <v>19</v>
      </c>
      <c r="Z18" s="42"/>
      <c r="AA18" s="39"/>
      <c r="AB18" s="39"/>
      <c r="AC18" s="18"/>
      <c r="AD18" s="42" t="s">
        <v>10</v>
      </c>
      <c r="AE18" s="39"/>
      <c r="AF18" s="39"/>
      <c r="AG18" s="18"/>
      <c r="AH18" s="59" t="s">
        <v>10</v>
      </c>
      <c r="AI18" s="60" t="s">
        <v>10</v>
      </c>
      <c r="AJ18" s="40" t="s">
        <v>10</v>
      </c>
      <c r="AK18" s="40" t="s">
        <v>10</v>
      </c>
      <c r="AM18" s="57" t="str">
        <f t="shared" si="7"/>
        <v>/1</v>
      </c>
      <c r="AN18" s="49" t="s">
        <v>13</v>
      </c>
      <c r="AO18" s="52">
        <f>AR15*2</f>
        <v>2</v>
      </c>
      <c r="AP18" s="58">
        <f>AU15-38</f>
        <v>462</v>
      </c>
      <c r="AQ18" s="73">
        <f>BC15-20</f>
        <v>879</v>
      </c>
      <c r="AR18" s="64">
        <v>19</v>
      </c>
      <c r="AS18" s="42"/>
      <c r="AT18" s="39"/>
      <c r="AU18" s="39"/>
      <c r="AV18" s="18"/>
      <c r="AW18" s="42" t="s">
        <v>10</v>
      </c>
      <c r="AX18" s="39" t="s">
        <v>10</v>
      </c>
      <c r="AY18" s="39"/>
      <c r="AZ18" s="18"/>
      <c r="BA18" s="59" t="s">
        <v>10</v>
      </c>
      <c r="BB18" s="60" t="s">
        <v>10</v>
      </c>
      <c r="BC18" s="40" t="s">
        <v>10</v>
      </c>
      <c r="BD18" s="40" t="s">
        <v>10</v>
      </c>
      <c r="BF18" s="57" t="str">
        <f t="shared" si="4"/>
        <v>/1</v>
      </c>
      <c r="BG18" s="49" t="s">
        <v>13</v>
      </c>
      <c r="BH18" s="52">
        <f>BK15*2</f>
        <v>2</v>
      </c>
      <c r="BI18" s="58">
        <f>BN15-19</f>
        <v>2311</v>
      </c>
      <c r="BJ18" s="73">
        <f>BV15-20</f>
        <v>5860</v>
      </c>
      <c r="BK18" s="64">
        <v>19</v>
      </c>
      <c r="BL18" s="42"/>
      <c r="BM18" s="39"/>
      <c r="BN18" s="39"/>
      <c r="BO18" s="18"/>
      <c r="BP18" s="42" t="s">
        <v>10</v>
      </c>
      <c r="BQ18" s="39" t="s">
        <v>10</v>
      </c>
      <c r="BR18" s="39"/>
      <c r="BS18" s="18"/>
      <c r="BT18" s="59" t="s">
        <v>10</v>
      </c>
      <c r="BU18" s="60" t="s">
        <v>10</v>
      </c>
      <c r="BV18" s="40" t="s">
        <v>10</v>
      </c>
      <c r="BW18" s="40" t="s">
        <v>10</v>
      </c>
    </row>
    <row r="19" spans="1:75" ht="18" x14ac:dyDescent="0.25">
      <c r="A19" s="57" t="str">
        <f t="shared" si="5"/>
        <v>/1</v>
      </c>
      <c r="B19" s="49" t="s">
        <v>14</v>
      </c>
      <c r="C19" s="52">
        <f>F15</f>
        <v>1</v>
      </c>
      <c r="D19" s="58">
        <f>I15</f>
        <v>400</v>
      </c>
      <c r="E19" s="73">
        <f>M15</f>
        <v>855</v>
      </c>
      <c r="F19" s="64">
        <v>19</v>
      </c>
      <c r="G19" s="42"/>
      <c r="H19" s="39"/>
      <c r="I19" s="39"/>
      <c r="J19" s="18"/>
      <c r="K19" s="42" t="s">
        <v>10</v>
      </c>
      <c r="L19" s="39" t="s">
        <v>10</v>
      </c>
      <c r="M19" s="39" t="s">
        <v>10</v>
      </c>
      <c r="N19" s="18" t="s">
        <v>10</v>
      </c>
      <c r="O19" s="59" t="s">
        <v>10</v>
      </c>
      <c r="P19" s="60" t="s">
        <v>10</v>
      </c>
      <c r="Q19" s="40" t="s">
        <v>10</v>
      </c>
      <c r="R19" s="40" t="s">
        <v>10</v>
      </c>
      <c r="T19" s="57" t="str">
        <f t="shared" si="6"/>
        <v>/1</v>
      </c>
      <c r="U19" s="49" t="s">
        <v>14</v>
      </c>
      <c r="V19" s="52">
        <f>Y15</f>
        <v>1</v>
      </c>
      <c r="W19" s="58">
        <f>AB15</f>
        <v>253</v>
      </c>
      <c r="X19" s="73">
        <f>AF15</f>
        <v>709</v>
      </c>
      <c r="Y19" s="64">
        <v>8</v>
      </c>
      <c r="Z19" s="42"/>
      <c r="AA19" s="39"/>
      <c r="AB19" s="39"/>
      <c r="AC19" s="18"/>
      <c r="AD19" s="42"/>
      <c r="AE19" s="39"/>
      <c r="AF19" s="39"/>
      <c r="AG19" s="18"/>
      <c r="AH19" s="59" t="s">
        <v>10</v>
      </c>
      <c r="AI19" s="60" t="s">
        <v>10</v>
      </c>
      <c r="AJ19" s="40" t="s">
        <v>10</v>
      </c>
      <c r="AK19" s="40" t="s">
        <v>10</v>
      </c>
      <c r="AM19" s="57" t="str">
        <f t="shared" si="7"/>
        <v>/1</v>
      </c>
      <c r="AN19" s="49" t="s">
        <v>14</v>
      </c>
      <c r="AO19" s="52">
        <f>AR15</f>
        <v>1</v>
      </c>
      <c r="AP19" s="58">
        <f>AU15-38</f>
        <v>462</v>
      </c>
      <c r="AQ19" s="73">
        <f>AY15-38</f>
        <v>1162</v>
      </c>
      <c r="AR19" s="64">
        <v>19</v>
      </c>
      <c r="AS19" s="42"/>
      <c r="AT19" s="39"/>
      <c r="AU19" s="39"/>
      <c r="AV19" s="18"/>
      <c r="AW19" s="42"/>
      <c r="AX19" s="39"/>
      <c r="AY19" s="39"/>
      <c r="AZ19" s="18"/>
      <c r="BA19" s="59" t="s">
        <v>10</v>
      </c>
      <c r="BB19" s="60" t="s">
        <v>10</v>
      </c>
      <c r="BC19" s="40" t="s">
        <v>10</v>
      </c>
      <c r="BD19" s="40" t="s">
        <v>10</v>
      </c>
      <c r="BF19" s="57" t="str">
        <f t="shared" si="4"/>
        <v>/1</v>
      </c>
      <c r="BG19" s="49" t="s">
        <v>895</v>
      </c>
      <c r="BH19" s="52">
        <f>BK15*2</f>
        <v>2</v>
      </c>
      <c r="BI19" s="58">
        <f>BN15-38</f>
        <v>2292</v>
      </c>
      <c r="BJ19" s="73">
        <f>50</f>
        <v>50</v>
      </c>
      <c r="BK19" s="64">
        <v>19</v>
      </c>
      <c r="BL19" s="42"/>
      <c r="BM19" s="39"/>
      <c r="BN19" s="39"/>
      <c r="BO19" s="18"/>
      <c r="BP19" s="42" t="s">
        <v>10</v>
      </c>
      <c r="BQ19" s="39" t="s">
        <v>10</v>
      </c>
      <c r="BR19" s="39"/>
      <c r="BS19" s="18"/>
      <c r="BT19" s="59" t="s">
        <v>10</v>
      </c>
      <c r="BU19" s="60" t="s">
        <v>10</v>
      </c>
      <c r="BV19" s="40" t="s">
        <v>10</v>
      </c>
      <c r="BW19" s="40" t="s">
        <v>10</v>
      </c>
    </row>
    <row r="20" spans="1:75" ht="18" x14ac:dyDescent="0.25">
      <c r="A20" s="57" t="str">
        <f t="shared" si="5"/>
        <v>/1</v>
      </c>
      <c r="B20" s="49" t="s">
        <v>15</v>
      </c>
      <c r="C20" s="52">
        <v>0</v>
      </c>
      <c r="D20" s="58">
        <f>M15-39</f>
        <v>816</v>
      </c>
      <c r="E20" s="73">
        <f>E16-5</f>
        <v>356</v>
      </c>
      <c r="F20" s="64">
        <v>19</v>
      </c>
      <c r="G20" s="42"/>
      <c r="H20" s="39"/>
      <c r="I20" s="39"/>
      <c r="J20" s="18"/>
      <c r="K20" s="42" t="s">
        <v>10</v>
      </c>
      <c r="L20" s="39"/>
      <c r="M20" s="39"/>
      <c r="N20" s="18"/>
      <c r="O20" s="59" t="s">
        <v>10</v>
      </c>
      <c r="P20" s="60" t="s">
        <v>10</v>
      </c>
      <c r="Q20" s="40" t="s">
        <v>10</v>
      </c>
      <c r="R20" s="40" t="s">
        <v>10</v>
      </c>
      <c r="T20" s="57" t="str">
        <f t="shared" si="6"/>
        <v>/1</v>
      </c>
      <c r="U20" s="49" t="s">
        <v>15</v>
      </c>
      <c r="V20" s="52">
        <v>2</v>
      </c>
      <c r="W20" s="58">
        <f>(AF15-60)/2</f>
        <v>324.5</v>
      </c>
      <c r="X20" s="73">
        <f>X16-5</f>
        <v>395</v>
      </c>
      <c r="Y20" s="64">
        <v>19</v>
      </c>
      <c r="Z20" s="42"/>
      <c r="AA20" s="39"/>
      <c r="AB20" s="39"/>
      <c r="AC20" s="18"/>
      <c r="AD20" s="42" t="s">
        <v>10</v>
      </c>
      <c r="AE20" s="39"/>
      <c r="AF20" s="39"/>
      <c r="AG20" s="18"/>
      <c r="AH20" s="59" t="s">
        <v>10</v>
      </c>
      <c r="AI20" s="60" t="s">
        <v>10</v>
      </c>
      <c r="AJ20" s="40" t="s">
        <v>10</v>
      </c>
      <c r="AK20" s="40" t="s">
        <v>10</v>
      </c>
      <c r="AM20" s="57" t="str">
        <f t="shared" si="7"/>
        <v>/1</v>
      </c>
      <c r="AN20" s="49" t="s">
        <v>15</v>
      </c>
      <c r="AO20" s="52">
        <v>7</v>
      </c>
      <c r="AP20" s="58">
        <f>(AY15-60)/2</f>
        <v>570</v>
      </c>
      <c r="AQ20" s="73">
        <f>BC15-45</f>
        <v>854</v>
      </c>
      <c r="AR20" s="64">
        <v>19</v>
      </c>
      <c r="AS20" s="42"/>
      <c r="AT20" s="39"/>
      <c r="AU20" s="39"/>
      <c r="AV20" s="18"/>
      <c r="AW20" s="42" t="s">
        <v>10</v>
      </c>
      <c r="AX20" s="39"/>
      <c r="AY20" s="39"/>
      <c r="AZ20" s="18"/>
      <c r="BA20" s="59" t="s">
        <v>10</v>
      </c>
      <c r="BB20" s="60" t="s">
        <v>10</v>
      </c>
      <c r="BC20" s="40" t="s">
        <v>10</v>
      </c>
      <c r="BD20" s="40" t="s">
        <v>10</v>
      </c>
      <c r="BF20" s="57" t="str">
        <f t="shared" si="4"/>
        <v>/1</v>
      </c>
      <c r="BG20" s="49" t="s">
        <v>892</v>
      </c>
      <c r="BH20" s="52">
        <f>BK15</f>
        <v>1</v>
      </c>
      <c r="BI20" s="58">
        <f>BN15-38</f>
        <v>2292</v>
      </c>
      <c r="BJ20" s="73">
        <f>BR15-38-2</f>
        <v>150</v>
      </c>
      <c r="BK20" s="64">
        <v>19</v>
      </c>
      <c r="BL20" s="42"/>
      <c r="BM20" s="39"/>
      <c r="BN20" s="39"/>
      <c r="BO20" s="18"/>
      <c r="BP20" s="42" t="s">
        <v>10</v>
      </c>
      <c r="BQ20" s="39" t="s">
        <v>10</v>
      </c>
      <c r="BR20" s="39"/>
      <c r="BS20" s="18"/>
      <c r="BT20" s="59" t="s">
        <v>10</v>
      </c>
      <c r="BU20" s="60" t="s">
        <v>10</v>
      </c>
      <c r="BV20" s="40" t="s">
        <v>10</v>
      </c>
      <c r="BW20" s="40" t="s">
        <v>10</v>
      </c>
    </row>
    <row r="21" spans="1:75" ht="18" x14ac:dyDescent="0.25">
      <c r="A21" s="57" t="str">
        <f t="shared" si="5"/>
        <v>/1</v>
      </c>
      <c r="B21" s="49" t="s">
        <v>19</v>
      </c>
      <c r="C21" s="52">
        <v>1</v>
      </c>
      <c r="D21" s="58">
        <f>I15-38</f>
        <v>362</v>
      </c>
      <c r="E21" s="73">
        <f>Q15-39</f>
        <v>361</v>
      </c>
      <c r="F21" s="64">
        <v>19</v>
      </c>
      <c r="G21" s="42"/>
      <c r="H21" s="39"/>
      <c r="I21" s="39"/>
      <c r="J21" s="18"/>
      <c r="K21" s="42" t="s">
        <v>10</v>
      </c>
      <c r="L21" s="39"/>
      <c r="M21" s="39"/>
      <c r="N21" s="18"/>
      <c r="O21" s="59" t="s">
        <v>10</v>
      </c>
      <c r="P21" s="60" t="s">
        <v>10</v>
      </c>
      <c r="Q21" s="40" t="s">
        <v>10</v>
      </c>
      <c r="R21" s="40" t="s">
        <v>10</v>
      </c>
      <c r="T21" s="57" t="str">
        <f t="shared" si="6"/>
        <v>/1</v>
      </c>
      <c r="U21" s="49" t="s">
        <v>19</v>
      </c>
      <c r="V21" s="52">
        <v>1</v>
      </c>
      <c r="W21" s="58">
        <f>AB15-38</f>
        <v>215</v>
      </c>
      <c r="X21" s="73">
        <f>AJ15-28</f>
        <v>400</v>
      </c>
      <c r="Y21" s="64">
        <v>19</v>
      </c>
      <c r="Z21" s="42"/>
      <c r="AA21" s="39"/>
      <c r="AB21" s="39"/>
      <c r="AC21" s="18"/>
      <c r="AD21" s="42" t="s">
        <v>10</v>
      </c>
      <c r="AE21" s="39"/>
      <c r="AF21" s="39"/>
      <c r="AG21" s="18"/>
      <c r="AH21" s="59" t="s">
        <v>10</v>
      </c>
      <c r="AI21" s="60" t="s">
        <v>10</v>
      </c>
      <c r="AJ21" s="40" t="s">
        <v>10</v>
      </c>
      <c r="AK21" s="40" t="s">
        <v>10</v>
      </c>
      <c r="AM21" s="57" t="str">
        <f t="shared" si="7"/>
        <v>/1</v>
      </c>
      <c r="AN21" s="49" t="s">
        <v>19</v>
      </c>
      <c r="AO21" s="52">
        <v>5</v>
      </c>
      <c r="AP21" s="58">
        <f>AU15-38</f>
        <v>462</v>
      </c>
      <c r="AQ21" s="73">
        <f>AQ16-20</f>
        <v>859</v>
      </c>
      <c r="AR21" s="64">
        <v>19</v>
      </c>
      <c r="AS21" s="42"/>
      <c r="AT21" s="39"/>
      <c r="AU21" s="39"/>
      <c r="AV21" s="18"/>
      <c r="AW21" s="42" t="s">
        <v>10</v>
      </c>
      <c r="AX21" s="39"/>
      <c r="AY21" s="39"/>
      <c r="AZ21" s="18"/>
      <c r="BA21" s="59" t="s">
        <v>10</v>
      </c>
      <c r="BB21" s="60" t="s">
        <v>10</v>
      </c>
      <c r="BC21" s="40" t="s">
        <v>10</v>
      </c>
      <c r="BD21" s="40" t="s">
        <v>10</v>
      </c>
      <c r="BF21" s="57" t="str">
        <f t="shared" si="4"/>
        <v>/1</v>
      </c>
      <c r="BG21" s="49" t="s">
        <v>15</v>
      </c>
      <c r="BH21" s="52">
        <v>1</v>
      </c>
      <c r="BI21" s="58">
        <f>BR15-39</f>
        <v>151</v>
      </c>
      <c r="BJ21" s="73">
        <f>BV15-45</f>
        <v>5835</v>
      </c>
      <c r="BK21" s="64">
        <v>19</v>
      </c>
      <c r="BL21" s="42"/>
      <c r="BM21" s="39"/>
      <c r="BN21" s="39"/>
      <c r="BO21" s="18"/>
      <c r="BP21" s="42" t="s">
        <v>10</v>
      </c>
      <c r="BQ21" s="39"/>
      <c r="BR21" s="39"/>
      <c r="BS21" s="18"/>
      <c r="BT21" s="59" t="s">
        <v>10</v>
      </c>
      <c r="BU21" s="60" t="s">
        <v>10</v>
      </c>
      <c r="BV21" s="40" t="s">
        <v>10</v>
      </c>
      <c r="BW21" s="40" t="s">
        <v>10</v>
      </c>
    </row>
    <row r="22" spans="1:75" ht="18" x14ac:dyDescent="0.25">
      <c r="A22" s="57" t="str">
        <f t="shared" si="5"/>
        <v>/1</v>
      </c>
      <c r="B22" s="49" t="s">
        <v>16</v>
      </c>
      <c r="C22" s="52">
        <v>3</v>
      </c>
      <c r="D22" s="58">
        <f>I15</f>
        <v>400</v>
      </c>
      <c r="E22" s="73">
        <f>((M15-6)/2)</f>
        <v>424.5</v>
      </c>
      <c r="F22" s="64">
        <v>19</v>
      </c>
      <c r="G22" s="42"/>
      <c r="H22" s="39"/>
      <c r="I22" s="39"/>
      <c r="J22" s="18"/>
      <c r="K22" s="42" t="s">
        <v>10</v>
      </c>
      <c r="L22" s="39" t="s">
        <v>10</v>
      </c>
      <c r="M22" s="39" t="s">
        <v>10</v>
      </c>
      <c r="N22" s="18" t="s">
        <v>10</v>
      </c>
      <c r="O22" s="59" t="s">
        <v>10</v>
      </c>
      <c r="P22" s="60" t="s">
        <v>10</v>
      </c>
      <c r="Q22" s="40" t="s">
        <v>10</v>
      </c>
      <c r="R22" s="40" t="s">
        <v>10</v>
      </c>
      <c r="T22" s="57" t="str">
        <f t="shared" si="6"/>
        <v>/1</v>
      </c>
      <c r="U22" s="49" t="s">
        <v>16</v>
      </c>
      <c r="V22" s="52">
        <v>1</v>
      </c>
      <c r="W22" s="58">
        <f>AB15</f>
        <v>253</v>
      </c>
      <c r="X22" s="73">
        <f>((AF15-6)/2)</f>
        <v>351.5</v>
      </c>
      <c r="Y22" s="64">
        <v>19</v>
      </c>
      <c r="Z22" s="42"/>
      <c r="AA22" s="39"/>
      <c r="AB22" s="39"/>
      <c r="AC22" s="18"/>
      <c r="AD22" s="42" t="s">
        <v>10</v>
      </c>
      <c r="AE22" s="39" t="s">
        <v>10</v>
      </c>
      <c r="AF22" s="39" t="s">
        <v>10</v>
      </c>
      <c r="AG22" s="18" t="s">
        <v>10</v>
      </c>
      <c r="AH22" s="59" t="s">
        <v>10</v>
      </c>
      <c r="AI22" s="60" t="s">
        <v>10</v>
      </c>
      <c r="AJ22" s="40" t="s">
        <v>10</v>
      </c>
      <c r="AK22" s="40" t="s">
        <v>10</v>
      </c>
      <c r="AM22" s="57" t="str">
        <f t="shared" si="7"/>
        <v>/1</v>
      </c>
      <c r="AN22" s="49" t="s">
        <v>16</v>
      </c>
      <c r="AO22" s="52">
        <v>9</v>
      </c>
      <c r="AP22" s="58">
        <f>AU15</f>
        <v>500</v>
      </c>
      <c r="AQ22" s="73">
        <f>((AY15-6)/2)</f>
        <v>597</v>
      </c>
      <c r="AR22" s="64">
        <v>19</v>
      </c>
      <c r="AS22" s="42"/>
      <c r="AT22" s="39"/>
      <c r="AU22" s="39"/>
      <c r="AV22" s="18"/>
      <c r="AW22" s="42" t="s">
        <v>10</v>
      </c>
      <c r="AX22" s="39" t="s">
        <v>10</v>
      </c>
      <c r="AY22" s="39" t="s">
        <v>10</v>
      </c>
      <c r="AZ22" s="18" t="s">
        <v>10</v>
      </c>
      <c r="BA22" s="59" t="s">
        <v>10</v>
      </c>
      <c r="BB22" s="60" t="s">
        <v>10</v>
      </c>
      <c r="BC22" s="40" t="s">
        <v>10</v>
      </c>
      <c r="BD22" s="40" t="s">
        <v>10</v>
      </c>
      <c r="BF22" s="57" t="str">
        <f t="shared" si="4"/>
        <v>/1</v>
      </c>
      <c r="BG22" s="49" t="s">
        <v>16</v>
      </c>
      <c r="BH22" s="52">
        <v>3</v>
      </c>
      <c r="BI22" s="58">
        <f>BN15-3</f>
        <v>2327</v>
      </c>
      <c r="BJ22" s="73">
        <f>((BR15-6)/2)</f>
        <v>92</v>
      </c>
      <c r="BK22" s="64">
        <v>19</v>
      </c>
      <c r="BL22" s="42"/>
      <c r="BM22" s="39"/>
      <c r="BN22" s="39"/>
      <c r="BO22" s="18"/>
      <c r="BP22" s="42" t="s">
        <v>10</v>
      </c>
      <c r="BQ22" s="39" t="s">
        <v>10</v>
      </c>
      <c r="BR22" s="39" t="s">
        <v>10</v>
      </c>
      <c r="BS22" s="18" t="s">
        <v>10</v>
      </c>
      <c r="BT22" s="59" t="s">
        <v>10</v>
      </c>
      <c r="BU22" s="60" t="s">
        <v>10</v>
      </c>
      <c r="BV22" s="40" t="s">
        <v>10</v>
      </c>
      <c r="BW22" s="40" t="s">
        <v>10</v>
      </c>
    </row>
    <row r="23" spans="1:75" ht="18" x14ac:dyDescent="0.25">
      <c r="A23" s="57"/>
      <c r="B23" s="76" t="s">
        <v>4</v>
      </c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40"/>
      <c r="T23" s="57"/>
      <c r="U23" s="76" t="s">
        <v>4</v>
      </c>
      <c r="V23" s="52"/>
      <c r="W23" s="58"/>
      <c r="X23" s="73"/>
      <c r="Y23" s="64"/>
      <c r="Z23" s="42"/>
      <c r="AA23" s="39"/>
      <c r="AB23" s="39"/>
      <c r="AC23" s="18"/>
      <c r="AD23" s="42"/>
      <c r="AE23" s="39"/>
      <c r="AF23" s="39"/>
      <c r="AG23" s="18"/>
      <c r="AH23" s="59"/>
      <c r="AI23" s="60"/>
      <c r="AJ23" s="40"/>
      <c r="AK23" s="40"/>
      <c r="AM23" s="57"/>
      <c r="AN23" s="76" t="s">
        <v>4</v>
      </c>
      <c r="AO23" s="52"/>
      <c r="AP23" s="58"/>
      <c r="AQ23" s="73"/>
      <c r="AR23" s="64"/>
      <c r="AS23" s="42"/>
      <c r="AT23" s="39"/>
      <c r="AU23" s="39"/>
      <c r="AV23" s="18"/>
      <c r="AW23" s="42"/>
      <c r="AX23" s="39"/>
      <c r="AY23" s="39"/>
      <c r="AZ23" s="18"/>
      <c r="BA23" s="59"/>
      <c r="BB23" s="60"/>
      <c r="BC23" s="40"/>
      <c r="BD23" s="40"/>
      <c r="BF23" s="57" t="str">
        <f t="shared" si="4"/>
        <v>/1</v>
      </c>
      <c r="BG23" s="49" t="s">
        <v>896</v>
      </c>
      <c r="BH23" s="52">
        <f>BK15</f>
        <v>1</v>
      </c>
      <c r="BI23" s="58">
        <f>BR15</f>
        <v>190</v>
      </c>
      <c r="BJ23" s="73">
        <v>150</v>
      </c>
      <c r="BK23" s="64">
        <v>19</v>
      </c>
      <c r="BL23" s="42"/>
      <c r="BM23" s="39"/>
      <c r="BN23" s="39"/>
      <c r="BO23" s="18"/>
      <c r="BP23" s="42" t="s">
        <v>10</v>
      </c>
      <c r="BQ23" s="39" t="s">
        <v>10</v>
      </c>
      <c r="BR23" s="39" t="s">
        <v>10</v>
      </c>
      <c r="BS23" s="18" t="s">
        <v>10</v>
      </c>
      <c r="BT23" s="59" t="s">
        <v>10</v>
      </c>
      <c r="BU23" s="60" t="s">
        <v>10</v>
      </c>
      <c r="BV23" s="40" t="s">
        <v>10</v>
      </c>
      <c r="BW23" s="40" t="s">
        <v>10</v>
      </c>
    </row>
    <row r="24" spans="1:75" ht="20.25" x14ac:dyDescent="0.3">
      <c r="A24" s="102" t="s">
        <v>17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T24" s="102" t="s">
        <v>17</v>
      </c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M24" s="102" t="s">
        <v>17</v>
      </c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  <c r="BB24" s="102"/>
      <c r="BC24" s="102"/>
      <c r="BD24" s="102"/>
      <c r="BF24" s="57"/>
      <c r="BG24" s="76" t="s">
        <v>4</v>
      </c>
      <c r="BH24" s="52"/>
      <c r="BI24" s="58"/>
      <c r="BJ24" s="73"/>
      <c r="BK24" s="64"/>
      <c r="BL24" s="42"/>
      <c r="BM24" s="39"/>
      <c r="BN24" s="39"/>
      <c r="BO24" s="18"/>
      <c r="BP24" s="42"/>
      <c r="BQ24" s="39"/>
      <c r="BR24" s="39"/>
      <c r="BS24" s="18"/>
      <c r="BT24" s="59"/>
      <c r="BU24" s="60"/>
      <c r="BV24" s="40"/>
      <c r="BW24" s="40"/>
    </row>
    <row r="25" spans="1:75" ht="21" thickBot="1" x14ac:dyDescent="0.35">
      <c r="BF25" s="102" t="s">
        <v>897</v>
      </c>
      <c r="BG25" s="102"/>
      <c r="BH25" s="102"/>
      <c r="BI25" s="102"/>
      <c r="BJ25" s="102"/>
      <c r="BK25" s="102"/>
      <c r="BL25" s="102"/>
      <c r="BM25" s="102"/>
      <c r="BN25" s="102"/>
      <c r="BO25" s="102"/>
      <c r="BP25" s="102"/>
      <c r="BQ25" s="102"/>
      <c r="BR25" s="102"/>
      <c r="BS25" s="102"/>
      <c r="BT25" s="102"/>
      <c r="BU25" s="102"/>
      <c r="BV25" s="102"/>
      <c r="BW25" s="102"/>
    </row>
    <row r="26" spans="1:75" ht="18.75" thickBot="1" x14ac:dyDescent="0.3">
      <c r="A26" s="53"/>
      <c r="B26" s="54" t="s">
        <v>4</v>
      </c>
      <c r="C26" s="55" t="s">
        <v>890</v>
      </c>
      <c r="D26" s="95" t="s">
        <v>8</v>
      </c>
      <c r="E26" s="96"/>
      <c r="F26" s="56">
        <v>1</v>
      </c>
      <c r="G26" s="97" t="s">
        <v>5</v>
      </c>
      <c r="H26" s="98"/>
      <c r="I26" s="99">
        <v>500</v>
      </c>
      <c r="J26" s="94"/>
      <c r="K26" s="97" t="s">
        <v>6</v>
      </c>
      <c r="L26" s="100"/>
      <c r="M26" s="93">
        <v>1200</v>
      </c>
      <c r="N26" s="94"/>
      <c r="O26" s="99" t="s">
        <v>7</v>
      </c>
      <c r="P26" s="100"/>
      <c r="Q26" s="93">
        <v>899</v>
      </c>
      <c r="R26" s="94"/>
      <c r="T26" s="53"/>
      <c r="U26" s="54" t="s">
        <v>4</v>
      </c>
      <c r="V26" s="55"/>
      <c r="W26" s="95" t="s">
        <v>8</v>
      </c>
      <c r="X26" s="96"/>
      <c r="Y26" s="56">
        <v>1</v>
      </c>
      <c r="Z26" s="97" t="s">
        <v>5</v>
      </c>
      <c r="AA26" s="98"/>
      <c r="AB26" s="99">
        <v>33</v>
      </c>
      <c r="AC26" s="94"/>
      <c r="AD26" s="97" t="s">
        <v>6</v>
      </c>
      <c r="AE26" s="100"/>
      <c r="AF26" s="93">
        <v>899</v>
      </c>
      <c r="AG26" s="94"/>
      <c r="AH26" s="99" t="s">
        <v>7</v>
      </c>
      <c r="AI26" s="100"/>
      <c r="AJ26" s="93">
        <v>588</v>
      </c>
      <c r="AK26" s="94"/>
      <c r="AM26" s="53"/>
      <c r="AN26" s="54" t="s">
        <v>4</v>
      </c>
      <c r="AO26" s="55" t="s">
        <v>891</v>
      </c>
      <c r="AP26" s="95" t="s">
        <v>8</v>
      </c>
      <c r="AQ26" s="96"/>
      <c r="AR26" s="56">
        <v>1</v>
      </c>
      <c r="AS26" s="97" t="s">
        <v>5</v>
      </c>
      <c r="AT26" s="98"/>
      <c r="AU26" s="99">
        <v>350</v>
      </c>
      <c r="AV26" s="94"/>
      <c r="AW26" s="97" t="s">
        <v>6</v>
      </c>
      <c r="AX26" s="100"/>
      <c r="AY26" s="93">
        <v>1500</v>
      </c>
      <c r="AZ26" s="94"/>
      <c r="BA26" s="99" t="s">
        <v>7</v>
      </c>
      <c r="BB26" s="100"/>
      <c r="BC26" s="93">
        <v>588</v>
      </c>
      <c r="BD26" s="94"/>
    </row>
    <row r="27" spans="1:75" ht="18.75" thickBot="1" x14ac:dyDescent="0.3">
      <c r="A27" s="57" t="str">
        <f t="shared" ref="A27:A32" si="8">$M$13&amp;"/"&amp;$C$16</f>
        <v>/1</v>
      </c>
      <c r="B27" s="48" t="s">
        <v>21</v>
      </c>
      <c r="C27" s="51">
        <f>F26*2</f>
        <v>2</v>
      </c>
      <c r="D27" s="58">
        <f>M26-38</f>
        <v>1162</v>
      </c>
      <c r="E27" s="72">
        <v>120</v>
      </c>
      <c r="F27" s="71">
        <v>19</v>
      </c>
      <c r="G27" s="42"/>
      <c r="H27" s="39"/>
      <c r="I27" s="39"/>
      <c r="J27" s="9"/>
      <c r="K27" s="42" t="s">
        <v>10</v>
      </c>
      <c r="L27" s="39" t="s">
        <v>10</v>
      </c>
      <c r="M27" s="39"/>
      <c r="N27" s="9"/>
      <c r="O27" s="59" t="s">
        <v>10</v>
      </c>
      <c r="P27" s="60" t="s">
        <v>10</v>
      </c>
      <c r="Q27" s="40" t="s">
        <v>10</v>
      </c>
      <c r="R27" s="40" t="s">
        <v>10</v>
      </c>
      <c r="T27" s="57" t="str">
        <f t="shared" ref="T27:T32" si="9">$M$13&amp;"/"&amp;$C$16</f>
        <v>/1</v>
      </c>
      <c r="U27" s="48" t="s">
        <v>21</v>
      </c>
      <c r="V27" s="51">
        <f>Y26*2</f>
        <v>2</v>
      </c>
      <c r="W27" s="58">
        <f>AF26-38</f>
        <v>861</v>
      </c>
      <c r="X27" s="72">
        <v>120</v>
      </c>
      <c r="Y27" s="71">
        <v>19</v>
      </c>
      <c r="Z27" s="42"/>
      <c r="AA27" s="39"/>
      <c r="AB27" s="39"/>
      <c r="AC27" s="9"/>
      <c r="AD27" s="42" t="s">
        <v>10</v>
      </c>
      <c r="AE27" s="39" t="s">
        <v>10</v>
      </c>
      <c r="AF27" s="39"/>
      <c r="AG27" s="9"/>
      <c r="AH27" s="59" t="s">
        <v>10</v>
      </c>
      <c r="AI27" s="60" t="s">
        <v>10</v>
      </c>
      <c r="AJ27" s="40" t="s">
        <v>10</v>
      </c>
      <c r="AK27" s="40" t="s">
        <v>10</v>
      </c>
      <c r="AM27" s="57" t="str">
        <f t="shared" ref="AM27:AM32" si="10">$M$13&amp;"/"&amp;$C$16</f>
        <v>/1</v>
      </c>
      <c r="AN27" s="48" t="s">
        <v>21</v>
      </c>
      <c r="AO27" s="51">
        <f>AR26*2</f>
        <v>2</v>
      </c>
      <c r="AP27" s="58">
        <f>AY26-38</f>
        <v>1462</v>
      </c>
      <c r="AQ27" s="72">
        <v>120</v>
      </c>
      <c r="AR27" s="71">
        <v>19</v>
      </c>
      <c r="AS27" s="42"/>
      <c r="AT27" s="39"/>
      <c r="AU27" s="39"/>
      <c r="AV27" s="9"/>
      <c r="AW27" s="42" t="s">
        <v>10</v>
      </c>
      <c r="AX27" s="39" t="s">
        <v>10</v>
      </c>
      <c r="AY27" s="39"/>
      <c r="AZ27" s="9"/>
      <c r="BA27" s="59" t="s">
        <v>10</v>
      </c>
      <c r="BB27" s="60" t="s">
        <v>10</v>
      </c>
      <c r="BC27" s="40" t="s">
        <v>10</v>
      </c>
      <c r="BD27" s="40" t="s">
        <v>10</v>
      </c>
      <c r="BF27" s="53"/>
      <c r="BG27" s="54" t="s">
        <v>4</v>
      </c>
      <c r="BH27" s="55" t="s">
        <v>924</v>
      </c>
      <c r="BI27" s="95" t="s">
        <v>8</v>
      </c>
      <c r="BJ27" s="96"/>
      <c r="BK27" s="56">
        <v>1</v>
      </c>
      <c r="BL27" s="97" t="s">
        <v>5</v>
      </c>
      <c r="BM27" s="98"/>
      <c r="BN27" s="99">
        <v>2330</v>
      </c>
      <c r="BO27" s="94"/>
      <c r="BP27" s="97" t="s">
        <v>6</v>
      </c>
      <c r="BQ27" s="100"/>
      <c r="BR27" s="93">
        <v>190</v>
      </c>
      <c r="BS27" s="94"/>
      <c r="BT27" s="99" t="s">
        <v>7</v>
      </c>
      <c r="BU27" s="100"/>
      <c r="BV27" s="93">
        <v>5880</v>
      </c>
      <c r="BW27" s="94"/>
    </row>
    <row r="28" spans="1:75" ht="18" x14ac:dyDescent="0.25">
      <c r="A28" s="57" t="str">
        <f>$M$13&amp;"/"&amp;$C$16</f>
        <v>/1</v>
      </c>
      <c r="B28" s="49" t="s">
        <v>11</v>
      </c>
      <c r="C28" s="52">
        <f>F26</f>
        <v>1</v>
      </c>
      <c r="D28" s="58">
        <f>M26</f>
        <v>1200</v>
      </c>
      <c r="E28" s="73">
        <f>Q26-38</f>
        <v>861</v>
      </c>
      <c r="F28" s="64">
        <v>19</v>
      </c>
      <c r="G28" s="42"/>
      <c r="H28" s="39"/>
      <c r="I28" s="39"/>
      <c r="J28" s="18"/>
      <c r="K28" s="42" t="s">
        <v>10</v>
      </c>
      <c r="L28" s="39"/>
      <c r="M28" s="39" t="s">
        <v>10</v>
      </c>
      <c r="N28" s="18" t="s">
        <v>10</v>
      </c>
      <c r="O28" s="59" t="s">
        <v>10</v>
      </c>
      <c r="P28" s="60" t="s">
        <v>10</v>
      </c>
      <c r="Q28" s="40" t="s">
        <v>10</v>
      </c>
      <c r="R28" s="40" t="s">
        <v>10</v>
      </c>
      <c r="T28" s="57" t="str">
        <f>$M$13&amp;"/"&amp;$C$16</f>
        <v>/1</v>
      </c>
      <c r="U28" s="49" t="s">
        <v>11</v>
      </c>
      <c r="V28" s="52">
        <f>Y26</f>
        <v>1</v>
      </c>
      <c r="W28" s="58">
        <f>AF26</f>
        <v>899</v>
      </c>
      <c r="X28" s="73">
        <f>AJ26-28</f>
        <v>560</v>
      </c>
      <c r="Y28" s="64">
        <v>19</v>
      </c>
      <c r="Z28" s="42"/>
      <c r="AA28" s="39"/>
      <c r="AB28" s="39"/>
      <c r="AC28" s="18"/>
      <c r="AD28" s="42" t="s">
        <v>10</v>
      </c>
      <c r="AE28" s="39"/>
      <c r="AF28" s="39" t="s">
        <v>10</v>
      </c>
      <c r="AG28" s="18" t="s">
        <v>10</v>
      </c>
      <c r="AH28" s="59" t="s">
        <v>10</v>
      </c>
      <c r="AI28" s="60" t="s">
        <v>10</v>
      </c>
      <c r="AJ28" s="40" t="s">
        <v>10</v>
      </c>
      <c r="AK28" s="40" t="s">
        <v>10</v>
      </c>
      <c r="AM28" s="57" t="str">
        <f>$M$13&amp;"/"&amp;$C$16</f>
        <v>/1</v>
      </c>
      <c r="AN28" s="49" t="s">
        <v>11</v>
      </c>
      <c r="AO28" s="52">
        <f>AR26</f>
        <v>1</v>
      </c>
      <c r="AP28" s="58">
        <f>AY26</f>
        <v>1500</v>
      </c>
      <c r="AQ28" s="73">
        <f>BC26-20</f>
        <v>568</v>
      </c>
      <c r="AR28" s="64">
        <v>19</v>
      </c>
      <c r="AS28" s="42"/>
      <c r="AT28" s="39"/>
      <c r="AU28" s="39"/>
      <c r="AV28" s="18"/>
      <c r="AW28" s="42" t="s">
        <v>10</v>
      </c>
      <c r="AX28" s="39" t="s">
        <v>10</v>
      </c>
      <c r="AY28" s="39" t="s">
        <v>10</v>
      </c>
      <c r="AZ28" s="18" t="s">
        <v>10</v>
      </c>
      <c r="BA28" s="59" t="s">
        <v>10</v>
      </c>
      <c r="BB28" s="60" t="s">
        <v>10</v>
      </c>
      <c r="BC28" s="40" t="s">
        <v>10</v>
      </c>
      <c r="BD28" s="40" t="s">
        <v>10</v>
      </c>
      <c r="BF28" s="57" t="str">
        <f t="shared" ref="BF28:BF35" si="11">$M$13&amp;"/"&amp;$C$16</f>
        <v>/1</v>
      </c>
      <c r="BG28" s="48" t="s">
        <v>21</v>
      </c>
      <c r="BH28" s="51">
        <f>BK27*2</f>
        <v>2</v>
      </c>
      <c r="BI28" s="58">
        <f>BR27-38</f>
        <v>152</v>
      </c>
      <c r="BJ28" s="72">
        <v>120</v>
      </c>
      <c r="BK28" s="71">
        <v>19</v>
      </c>
      <c r="BL28" s="42"/>
      <c r="BM28" s="39"/>
      <c r="BN28" s="39"/>
      <c r="BO28" s="9"/>
      <c r="BP28" s="42" t="s">
        <v>10</v>
      </c>
      <c r="BQ28" s="39" t="s">
        <v>10</v>
      </c>
      <c r="BR28" s="39"/>
      <c r="BS28" s="9"/>
      <c r="BT28" s="59" t="s">
        <v>10</v>
      </c>
      <c r="BU28" s="60" t="s">
        <v>10</v>
      </c>
      <c r="BV28" s="40" t="s">
        <v>10</v>
      </c>
      <c r="BW28" s="40" t="s">
        <v>10</v>
      </c>
    </row>
    <row r="29" spans="1:75" ht="18" x14ac:dyDescent="0.25">
      <c r="A29" s="57" t="str">
        <f t="shared" si="8"/>
        <v>/1</v>
      </c>
      <c r="B29" s="49" t="s">
        <v>13</v>
      </c>
      <c r="C29" s="52">
        <f>F26*2</f>
        <v>2</v>
      </c>
      <c r="D29" s="58">
        <f>I26-19</f>
        <v>481</v>
      </c>
      <c r="E29" s="73">
        <f>Q26-28</f>
        <v>871</v>
      </c>
      <c r="F29" s="64">
        <v>19</v>
      </c>
      <c r="G29" s="42"/>
      <c r="H29" s="39"/>
      <c r="I29" s="39"/>
      <c r="J29" s="18"/>
      <c r="K29" s="42" t="s">
        <v>10</v>
      </c>
      <c r="L29" s="39"/>
      <c r="M29" s="39"/>
      <c r="N29" s="18"/>
      <c r="O29" s="59" t="s">
        <v>10</v>
      </c>
      <c r="P29" s="60" t="s">
        <v>10</v>
      </c>
      <c r="Q29" s="40" t="s">
        <v>10</v>
      </c>
      <c r="R29" s="40" t="s">
        <v>10</v>
      </c>
      <c r="T29" s="57" t="str">
        <f t="shared" si="9"/>
        <v>/1</v>
      </c>
      <c r="U29" s="49" t="s">
        <v>13</v>
      </c>
      <c r="V29" s="52">
        <f>Y26*2</f>
        <v>2</v>
      </c>
      <c r="W29" s="58">
        <f>AB26-19</f>
        <v>14</v>
      </c>
      <c r="X29" s="73">
        <f>AJ26-28</f>
        <v>560</v>
      </c>
      <c r="Y29" s="64">
        <v>19</v>
      </c>
      <c r="Z29" s="42"/>
      <c r="AA29" s="39"/>
      <c r="AB29" s="39"/>
      <c r="AC29" s="18"/>
      <c r="AD29" s="42" t="s">
        <v>10</v>
      </c>
      <c r="AE29" s="39"/>
      <c r="AF29" s="39"/>
      <c r="AG29" s="18"/>
      <c r="AH29" s="59" t="s">
        <v>10</v>
      </c>
      <c r="AI29" s="60" t="s">
        <v>10</v>
      </c>
      <c r="AJ29" s="40" t="s">
        <v>10</v>
      </c>
      <c r="AK29" s="40" t="s">
        <v>10</v>
      </c>
      <c r="AM29" s="57" t="str">
        <f t="shared" si="10"/>
        <v>/1</v>
      </c>
      <c r="AN29" s="49" t="s">
        <v>13</v>
      </c>
      <c r="AO29" s="52">
        <f>AR26*2</f>
        <v>2</v>
      </c>
      <c r="AP29" s="58">
        <f>AU26-19</f>
        <v>331</v>
      </c>
      <c r="AQ29" s="73">
        <f>BC26-20</f>
        <v>568</v>
      </c>
      <c r="AR29" s="64">
        <v>19</v>
      </c>
      <c r="AS29" s="42"/>
      <c r="AT29" s="39"/>
      <c r="AU29" s="39"/>
      <c r="AV29" s="18"/>
      <c r="AW29" s="42" t="s">
        <v>10</v>
      </c>
      <c r="AX29" s="39" t="s">
        <v>10</v>
      </c>
      <c r="AY29" s="39"/>
      <c r="AZ29" s="18"/>
      <c r="BA29" s="59" t="s">
        <v>10</v>
      </c>
      <c r="BB29" s="60" t="s">
        <v>10</v>
      </c>
      <c r="BC29" s="40" t="s">
        <v>10</v>
      </c>
      <c r="BD29" s="40" t="s">
        <v>10</v>
      </c>
      <c r="BF29" s="57" t="str">
        <f>$M$13&amp;"/"&amp;$C$16</f>
        <v>/1</v>
      </c>
      <c r="BG29" s="49" t="s">
        <v>11</v>
      </c>
      <c r="BH29" s="52">
        <f>BK27</f>
        <v>1</v>
      </c>
      <c r="BI29" s="58">
        <f>BR27</f>
        <v>190</v>
      </c>
      <c r="BJ29" s="73">
        <f>BV27-20</f>
        <v>5860</v>
      </c>
      <c r="BK29" s="64">
        <v>19</v>
      </c>
      <c r="BL29" s="42"/>
      <c r="BM29" s="39"/>
      <c r="BN29" s="39"/>
      <c r="BO29" s="18"/>
      <c r="BP29" s="42" t="s">
        <v>10</v>
      </c>
      <c r="BQ29" s="39" t="s">
        <v>10</v>
      </c>
      <c r="BR29" s="39" t="s">
        <v>10</v>
      </c>
      <c r="BS29" s="18" t="s">
        <v>10</v>
      </c>
      <c r="BT29" s="59" t="s">
        <v>10</v>
      </c>
      <c r="BU29" s="60" t="s">
        <v>10</v>
      </c>
      <c r="BV29" s="40" t="s">
        <v>10</v>
      </c>
      <c r="BW29" s="40" t="s">
        <v>10</v>
      </c>
    </row>
    <row r="30" spans="1:75" ht="18" x14ac:dyDescent="0.25">
      <c r="A30" s="57" t="str">
        <f t="shared" si="8"/>
        <v>/1</v>
      </c>
      <c r="B30" s="49" t="s">
        <v>14</v>
      </c>
      <c r="C30" s="52">
        <f>F26</f>
        <v>1</v>
      </c>
      <c r="D30" s="58">
        <f>I26</f>
        <v>500</v>
      </c>
      <c r="E30" s="73">
        <f>M26</f>
        <v>1200</v>
      </c>
      <c r="F30" s="64">
        <v>19</v>
      </c>
      <c r="G30" s="42"/>
      <c r="H30" s="39"/>
      <c r="I30" s="39"/>
      <c r="J30" s="18"/>
      <c r="K30" s="42" t="s">
        <v>10</v>
      </c>
      <c r="L30" s="39" t="s">
        <v>10</v>
      </c>
      <c r="M30" s="39" t="s">
        <v>10</v>
      </c>
      <c r="N30" s="18" t="s">
        <v>10</v>
      </c>
      <c r="O30" s="59" t="s">
        <v>10</v>
      </c>
      <c r="P30" s="60" t="s">
        <v>10</v>
      </c>
      <c r="Q30" s="40" t="s">
        <v>10</v>
      </c>
      <c r="R30" s="40" t="s">
        <v>10</v>
      </c>
      <c r="T30" s="57" t="str">
        <f t="shared" si="9"/>
        <v>/1</v>
      </c>
      <c r="U30" s="49" t="s">
        <v>14</v>
      </c>
      <c r="V30" s="52">
        <f>Y26</f>
        <v>1</v>
      </c>
      <c r="W30" s="58">
        <f>AB26</f>
        <v>33</v>
      </c>
      <c r="X30" s="73">
        <f>AF26</f>
        <v>899</v>
      </c>
      <c r="Y30" s="64">
        <v>8</v>
      </c>
      <c r="Z30" s="42"/>
      <c r="AA30" s="39"/>
      <c r="AB30" s="39"/>
      <c r="AC30" s="18"/>
      <c r="AD30" s="42"/>
      <c r="AE30" s="39"/>
      <c r="AF30" s="39"/>
      <c r="AG30" s="18"/>
      <c r="AH30" s="59" t="s">
        <v>10</v>
      </c>
      <c r="AI30" s="60" t="s">
        <v>10</v>
      </c>
      <c r="AJ30" s="40" t="s">
        <v>10</v>
      </c>
      <c r="AK30" s="40" t="s">
        <v>10</v>
      </c>
      <c r="AM30" s="57" t="str">
        <f t="shared" si="10"/>
        <v>/1</v>
      </c>
      <c r="AN30" s="49" t="s">
        <v>14</v>
      </c>
      <c r="AO30" s="52">
        <f>AR26</f>
        <v>1</v>
      </c>
      <c r="AP30" s="58">
        <f>AU26-38</f>
        <v>312</v>
      </c>
      <c r="AQ30" s="73">
        <f>AY26-38</f>
        <v>1462</v>
      </c>
      <c r="AR30" s="64">
        <v>19</v>
      </c>
      <c r="AS30" s="42"/>
      <c r="AT30" s="39"/>
      <c r="AU30" s="39"/>
      <c r="AV30" s="18"/>
      <c r="AW30" s="42"/>
      <c r="AX30" s="39"/>
      <c r="AY30" s="39"/>
      <c r="AZ30" s="18"/>
      <c r="BA30" s="59" t="s">
        <v>10</v>
      </c>
      <c r="BB30" s="60" t="s">
        <v>10</v>
      </c>
      <c r="BC30" s="40" t="s">
        <v>10</v>
      </c>
      <c r="BD30" s="40" t="s">
        <v>10</v>
      </c>
      <c r="BF30" s="57" t="str">
        <f t="shared" si="11"/>
        <v>/1</v>
      </c>
      <c r="BG30" s="49" t="s">
        <v>13</v>
      </c>
      <c r="BH30" s="52">
        <f>BK27*2</f>
        <v>2</v>
      </c>
      <c r="BI30" s="58">
        <f>BN27-19</f>
        <v>2311</v>
      </c>
      <c r="BJ30" s="73">
        <f>BV27-20</f>
        <v>5860</v>
      </c>
      <c r="BK30" s="64">
        <v>19</v>
      </c>
      <c r="BL30" s="42"/>
      <c r="BM30" s="39"/>
      <c r="BN30" s="39"/>
      <c r="BO30" s="18"/>
      <c r="BP30" s="42" t="s">
        <v>10</v>
      </c>
      <c r="BQ30" s="39" t="s">
        <v>10</v>
      </c>
      <c r="BR30" s="39"/>
      <c r="BS30" s="18"/>
      <c r="BT30" s="59" t="s">
        <v>10</v>
      </c>
      <c r="BU30" s="60" t="s">
        <v>10</v>
      </c>
      <c r="BV30" s="40" t="s">
        <v>10</v>
      </c>
      <c r="BW30" s="40" t="s">
        <v>10</v>
      </c>
    </row>
    <row r="31" spans="1:75" ht="18" x14ac:dyDescent="0.25">
      <c r="A31" s="57" t="str">
        <f t="shared" si="8"/>
        <v>/1</v>
      </c>
      <c r="B31" s="49" t="s">
        <v>15</v>
      </c>
      <c r="C31" s="52"/>
      <c r="D31" s="58">
        <f>M26-39</f>
        <v>1161</v>
      </c>
      <c r="E31" s="73">
        <f>E28-5</f>
        <v>856</v>
      </c>
      <c r="F31" s="64">
        <v>19</v>
      </c>
      <c r="G31" s="42"/>
      <c r="H31" s="39"/>
      <c r="I31" s="39"/>
      <c r="J31" s="18"/>
      <c r="K31" s="42" t="s">
        <v>10</v>
      </c>
      <c r="L31" s="39"/>
      <c r="M31" s="39"/>
      <c r="N31" s="18"/>
      <c r="O31" s="59" t="s">
        <v>10</v>
      </c>
      <c r="P31" s="60" t="s">
        <v>10</v>
      </c>
      <c r="Q31" s="40" t="s">
        <v>10</v>
      </c>
      <c r="R31" s="40" t="s">
        <v>10</v>
      </c>
      <c r="T31" s="57" t="str">
        <f t="shared" si="9"/>
        <v>/1</v>
      </c>
      <c r="U31" s="49" t="s">
        <v>15</v>
      </c>
      <c r="V31" s="52">
        <v>33</v>
      </c>
      <c r="W31" s="58">
        <f>AF26-39</f>
        <v>860</v>
      </c>
      <c r="X31" s="73">
        <f>X28-5</f>
        <v>555</v>
      </c>
      <c r="Y31" s="64">
        <v>19</v>
      </c>
      <c r="Z31" s="42"/>
      <c r="AA31" s="39"/>
      <c r="AB31" s="39"/>
      <c r="AC31" s="18"/>
      <c r="AD31" s="42" t="s">
        <v>10</v>
      </c>
      <c r="AE31" s="39"/>
      <c r="AF31" s="39"/>
      <c r="AG31" s="18"/>
      <c r="AH31" s="59" t="s">
        <v>10</v>
      </c>
      <c r="AI31" s="60" t="s">
        <v>10</v>
      </c>
      <c r="AJ31" s="40" t="s">
        <v>10</v>
      </c>
      <c r="AK31" s="40" t="s">
        <v>10</v>
      </c>
      <c r="AM31" s="57" t="str">
        <f t="shared" si="10"/>
        <v>/1</v>
      </c>
      <c r="AN31" s="49" t="s">
        <v>15</v>
      </c>
      <c r="AO31" s="52">
        <v>1</v>
      </c>
      <c r="AP31" s="58">
        <f>AY26-39</f>
        <v>1461</v>
      </c>
      <c r="AQ31" s="73">
        <f>BC26-45</f>
        <v>543</v>
      </c>
      <c r="AR31" s="64">
        <v>19</v>
      </c>
      <c r="AS31" s="42"/>
      <c r="AT31" s="39"/>
      <c r="AU31" s="39"/>
      <c r="AV31" s="18"/>
      <c r="AW31" s="42" t="s">
        <v>10</v>
      </c>
      <c r="AX31" s="39"/>
      <c r="AY31" s="39"/>
      <c r="AZ31" s="18"/>
      <c r="BA31" s="59" t="s">
        <v>10</v>
      </c>
      <c r="BB31" s="60" t="s">
        <v>10</v>
      </c>
      <c r="BC31" s="40" t="s">
        <v>10</v>
      </c>
      <c r="BD31" s="40" t="s">
        <v>10</v>
      </c>
      <c r="BF31" s="57" t="str">
        <f t="shared" si="11"/>
        <v>/1</v>
      </c>
      <c r="BG31" s="49" t="s">
        <v>892</v>
      </c>
      <c r="BH31" s="52">
        <v>1</v>
      </c>
      <c r="BI31" s="58">
        <f>BN27-38</f>
        <v>2292</v>
      </c>
      <c r="BJ31" s="73">
        <f>BR27-38-2</f>
        <v>150</v>
      </c>
      <c r="BK31" s="64">
        <v>19</v>
      </c>
      <c r="BL31" s="42"/>
      <c r="BM31" s="39"/>
      <c r="BN31" s="39"/>
      <c r="BO31" s="18"/>
      <c r="BP31" s="42" t="s">
        <v>10</v>
      </c>
      <c r="BQ31" s="39" t="s">
        <v>10</v>
      </c>
      <c r="BR31" s="39"/>
      <c r="BS31" s="18"/>
      <c r="BT31" s="59" t="s">
        <v>10</v>
      </c>
      <c r="BU31" s="60" t="s">
        <v>10</v>
      </c>
      <c r="BV31" s="40" t="s">
        <v>10</v>
      </c>
      <c r="BW31" s="40" t="s">
        <v>10</v>
      </c>
    </row>
    <row r="32" spans="1:75" ht="18" x14ac:dyDescent="0.25">
      <c r="A32" s="57" t="str">
        <f t="shared" si="8"/>
        <v>/1</v>
      </c>
      <c r="B32" s="49" t="s">
        <v>16</v>
      </c>
      <c r="C32" s="52">
        <v>3</v>
      </c>
      <c r="D32" s="58">
        <f>I26-3</f>
        <v>497</v>
      </c>
      <c r="E32" s="73">
        <f>((M26-6)/2)</f>
        <v>597</v>
      </c>
      <c r="F32" s="64">
        <v>19</v>
      </c>
      <c r="G32" s="42"/>
      <c r="H32" s="39"/>
      <c r="I32" s="39"/>
      <c r="J32" s="18"/>
      <c r="K32" s="42" t="s">
        <v>10</v>
      </c>
      <c r="L32" s="39" t="s">
        <v>10</v>
      </c>
      <c r="M32" s="39" t="s">
        <v>10</v>
      </c>
      <c r="N32" s="18" t="s">
        <v>10</v>
      </c>
      <c r="O32" s="59" t="s">
        <v>10</v>
      </c>
      <c r="P32" s="60" t="s">
        <v>10</v>
      </c>
      <c r="Q32" s="40" t="s">
        <v>10</v>
      </c>
      <c r="R32" s="40" t="s">
        <v>10</v>
      </c>
      <c r="T32" s="57" t="str">
        <f t="shared" si="9"/>
        <v>/1</v>
      </c>
      <c r="U32" s="49" t="s">
        <v>16</v>
      </c>
      <c r="V32" s="52">
        <v>34</v>
      </c>
      <c r="W32" s="58">
        <f>AB26-3</f>
        <v>30</v>
      </c>
      <c r="X32" s="73">
        <f>((AF26-6)/2)</f>
        <v>446.5</v>
      </c>
      <c r="Y32" s="64">
        <v>19</v>
      </c>
      <c r="Z32" s="42"/>
      <c r="AA32" s="39"/>
      <c r="AB32" s="39"/>
      <c r="AC32" s="18"/>
      <c r="AD32" s="42" t="s">
        <v>10</v>
      </c>
      <c r="AE32" s="39" t="s">
        <v>10</v>
      </c>
      <c r="AF32" s="39" t="s">
        <v>10</v>
      </c>
      <c r="AG32" s="18" t="s">
        <v>10</v>
      </c>
      <c r="AH32" s="59" t="s">
        <v>10</v>
      </c>
      <c r="AI32" s="60" t="s">
        <v>10</v>
      </c>
      <c r="AJ32" s="40" t="s">
        <v>10</v>
      </c>
      <c r="AK32" s="40" t="s">
        <v>10</v>
      </c>
      <c r="AM32" s="57" t="str">
        <f t="shared" si="10"/>
        <v>/1</v>
      </c>
      <c r="AN32" s="49" t="s">
        <v>16</v>
      </c>
      <c r="AO32" s="52">
        <v>2</v>
      </c>
      <c r="AP32" s="58">
        <f>AU26-3</f>
        <v>347</v>
      </c>
      <c r="AQ32" s="73">
        <f>((AY26-6)/2)</f>
        <v>747</v>
      </c>
      <c r="AR32" s="64">
        <v>19</v>
      </c>
      <c r="AS32" s="42"/>
      <c r="AT32" s="39"/>
      <c r="AU32" s="39"/>
      <c r="AV32" s="18"/>
      <c r="AW32" s="42" t="s">
        <v>10</v>
      </c>
      <c r="AX32" s="39" t="s">
        <v>10</v>
      </c>
      <c r="AY32" s="39" t="s">
        <v>10</v>
      </c>
      <c r="AZ32" s="18" t="s">
        <v>10</v>
      </c>
      <c r="BA32" s="59" t="s">
        <v>10</v>
      </c>
      <c r="BB32" s="60" t="s">
        <v>10</v>
      </c>
      <c r="BC32" s="40" t="s">
        <v>10</v>
      </c>
      <c r="BD32" s="40" t="s">
        <v>10</v>
      </c>
      <c r="BF32" s="57" t="str">
        <f t="shared" si="11"/>
        <v>/1</v>
      </c>
      <c r="BG32" s="49" t="s">
        <v>898</v>
      </c>
      <c r="BH32" s="52">
        <f>(BH34+1)-BH31</f>
        <v>2</v>
      </c>
      <c r="BI32" s="58">
        <f>BN27-38</f>
        <v>2292</v>
      </c>
      <c r="BJ32" s="73">
        <f>BR27-38</f>
        <v>152</v>
      </c>
      <c r="BK32" s="64">
        <v>19</v>
      </c>
      <c r="BL32" s="42"/>
      <c r="BM32" s="39"/>
      <c r="BN32" s="39"/>
      <c r="BO32" s="18"/>
      <c r="BP32" s="42"/>
      <c r="BQ32" s="39"/>
      <c r="BR32" s="39"/>
      <c r="BS32" s="18"/>
      <c r="BT32" s="59" t="s">
        <v>10</v>
      </c>
      <c r="BU32" s="60" t="s">
        <v>10</v>
      </c>
      <c r="BV32" s="40" t="s">
        <v>10</v>
      </c>
      <c r="BW32" s="40" t="s">
        <v>10</v>
      </c>
    </row>
    <row r="33" spans="1:75" ht="18" x14ac:dyDescent="0.25">
      <c r="A33" s="57"/>
      <c r="B33" s="76" t="s">
        <v>4</v>
      </c>
      <c r="C33" s="52"/>
      <c r="D33" s="58"/>
      <c r="E33" s="73"/>
      <c r="F33" s="64"/>
      <c r="G33" s="42"/>
      <c r="H33" s="39"/>
      <c r="I33" s="39"/>
      <c r="J33" s="18"/>
      <c r="K33" s="42"/>
      <c r="L33" s="39"/>
      <c r="M33" s="39"/>
      <c r="N33" s="18"/>
      <c r="O33" s="59"/>
      <c r="P33" s="60"/>
      <c r="Q33" s="40"/>
      <c r="R33" s="40"/>
      <c r="T33" s="57"/>
      <c r="U33" s="76" t="s">
        <v>4</v>
      </c>
      <c r="V33" s="52"/>
      <c r="W33" s="58"/>
      <c r="X33" s="73"/>
      <c r="Y33" s="64"/>
      <c r="Z33" s="42"/>
      <c r="AA33" s="39"/>
      <c r="AB33" s="39"/>
      <c r="AC33" s="18"/>
      <c r="AD33" s="42"/>
      <c r="AE33" s="39"/>
      <c r="AF33" s="39"/>
      <c r="AG33" s="18"/>
      <c r="AH33" s="59"/>
      <c r="AI33" s="60"/>
      <c r="AJ33" s="40"/>
      <c r="AK33" s="40"/>
      <c r="AM33" s="57"/>
      <c r="AN33" s="76" t="s">
        <v>4</v>
      </c>
      <c r="AO33" s="52"/>
      <c r="AP33" s="58"/>
      <c r="AQ33" s="73"/>
      <c r="AR33" s="64"/>
      <c r="AS33" s="42"/>
      <c r="AT33" s="39"/>
      <c r="AU33" s="39"/>
      <c r="AV33" s="18"/>
      <c r="AW33" s="42"/>
      <c r="AX33" s="39"/>
      <c r="AY33" s="39"/>
      <c r="AZ33" s="18"/>
      <c r="BA33" s="59"/>
      <c r="BB33" s="60"/>
      <c r="BC33" s="40"/>
      <c r="BD33" s="40"/>
      <c r="BF33" s="57" t="str">
        <f t="shared" si="11"/>
        <v>/1</v>
      </c>
      <c r="BG33" s="49" t="s">
        <v>15</v>
      </c>
      <c r="BH33" s="52">
        <v>0</v>
      </c>
      <c r="BI33" s="58">
        <f>BR27-39</f>
        <v>151</v>
      </c>
      <c r="BJ33" s="73">
        <f>BV27-45</f>
        <v>5835</v>
      </c>
      <c r="BK33" s="64">
        <v>19</v>
      </c>
      <c r="BL33" s="42"/>
      <c r="BM33" s="39"/>
      <c r="BN33" s="39"/>
      <c r="BO33" s="18"/>
      <c r="BP33" s="42" t="s">
        <v>10</v>
      </c>
      <c r="BQ33" s="39"/>
      <c r="BR33" s="39"/>
      <c r="BS33" s="18"/>
      <c r="BT33" s="59" t="s">
        <v>10</v>
      </c>
      <c r="BU33" s="60" t="s">
        <v>10</v>
      </c>
      <c r="BV33" s="40" t="s">
        <v>10</v>
      </c>
      <c r="BW33" s="40" t="s">
        <v>10</v>
      </c>
    </row>
    <row r="34" spans="1:75" ht="20.25" x14ac:dyDescent="0.3">
      <c r="A34" s="101" t="s">
        <v>18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T34" s="101" t="s">
        <v>18</v>
      </c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M34" s="101" t="s">
        <v>18</v>
      </c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F34" s="57" t="str">
        <f t="shared" si="11"/>
        <v>/1</v>
      </c>
      <c r="BG34" s="49" t="s">
        <v>19</v>
      </c>
      <c r="BH34" s="52">
        <v>2</v>
      </c>
      <c r="BI34" s="58">
        <f>BN27-38</f>
        <v>2292</v>
      </c>
      <c r="BJ34" s="73">
        <f>BJ29-20</f>
        <v>5840</v>
      </c>
      <c r="BK34" s="64">
        <v>19</v>
      </c>
      <c r="BL34" s="42"/>
      <c r="BM34" s="39"/>
      <c r="BN34" s="39"/>
      <c r="BO34" s="18"/>
      <c r="BP34" s="42" t="s">
        <v>10</v>
      </c>
      <c r="BQ34" s="39"/>
      <c r="BR34" s="39" t="s">
        <v>10</v>
      </c>
      <c r="BS34" s="18"/>
      <c r="BT34" s="59" t="s">
        <v>10</v>
      </c>
      <c r="BU34" s="60" t="s">
        <v>10</v>
      </c>
      <c r="BV34" s="40" t="s">
        <v>10</v>
      </c>
      <c r="BW34" s="40" t="s">
        <v>10</v>
      </c>
    </row>
    <row r="35" spans="1:75" ht="18.75" thickBot="1" x14ac:dyDescent="0.3">
      <c r="BF35" s="57" t="str">
        <f t="shared" si="11"/>
        <v>/1</v>
      </c>
      <c r="BG35" s="49" t="s">
        <v>909</v>
      </c>
      <c r="BH35" s="52">
        <v>5</v>
      </c>
      <c r="BI35" s="58">
        <f>BN27-3</f>
        <v>2327</v>
      </c>
      <c r="BJ35" s="73">
        <f>((BR27-6)/2)</f>
        <v>92</v>
      </c>
      <c r="BK35" s="64">
        <v>19</v>
      </c>
      <c r="BL35" s="42"/>
      <c r="BM35" s="39"/>
      <c r="BN35" s="39"/>
      <c r="BO35" s="18"/>
      <c r="BP35" s="42" t="s">
        <v>10</v>
      </c>
      <c r="BQ35" s="39" t="s">
        <v>10</v>
      </c>
      <c r="BR35" s="39" t="s">
        <v>10</v>
      </c>
      <c r="BS35" s="18" t="s">
        <v>10</v>
      </c>
      <c r="BT35" s="59" t="s">
        <v>10</v>
      </c>
      <c r="BU35" s="60" t="s">
        <v>10</v>
      </c>
      <c r="BV35" s="40" t="s">
        <v>10</v>
      </c>
      <c r="BW35" s="40" t="s">
        <v>10</v>
      </c>
    </row>
    <row r="36" spans="1:75" ht="18.75" thickBot="1" x14ac:dyDescent="0.3">
      <c r="A36" s="53"/>
      <c r="B36" s="62" t="s">
        <v>4</v>
      </c>
      <c r="C36" s="55" t="s">
        <v>889</v>
      </c>
      <c r="D36" s="95" t="s">
        <v>8</v>
      </c>
      <c r="E36" s="96"/>
      <c r="F36" s="56">
        <v>1</v>
      </c>
      <c r="G36" s="97" t="s">
        <v>5</v>
      </c>
      <c r="H36" s="98"/>
      <c r="I36" s="99">
        <v>253</v>
      </c>
      <c r="J36" s="94"/>
      <c r="K36" s="97" t="s">
        <v>6</v>
      </c>
      <c r="L36" s="100"/>
      <c r="M36" s="93">
        <v>709</v>
      </c>
      <c r="N36" s="94"/>
      <c r="O36" s="99" t="s">
        <v>7</v>
      </c>
      <c r="P36" s="100"/>
      <c r="Q36" s="93">
        <v>428</v>
      </c>
      <c r="R36" s="94"/>
      <c r="T36" s="53"/>
      <c r="U36" s="62" t="s">
        <v>4</v>
      </c>
      <c r="V36" s="55" t="s">
        <v>890</v>
      </c>
      <c r="W36" s="95" t="s">
        <v>8</v>
      </c>
      <c r="X36" s="96"/>
      <c r="Y36" s="56">
        <v>1</v>
      </c>
      <c r="Z36" s="97" t="s">
        <v>5</v>
      </c>
      <c r="AA36" s="98"/>
      <c r="AB36" s="99">
        <v>500</v>
      </c>
      <c r="AC36" s="94"/>
      <c r="AD36" s="97" t="s">
        <v>6</v>
      </c>
      <c r="AE36" s="100"/>
      <c r="AF36" s="93">
        <v>1200</v>
      </c>
      <c r="AG36" s="94"/>
      <c r="AH36" s="99" t="s">
        <v>7</v>
      </c>
      <c r="AI36" s="100"/>
      <c r="AJ36" s="93">
        <v>899</v>
      </c>
      <c r="AK36" s="94"/>
      <c r="AM36" s="53"/>
      <c r="AN36" s="62" t="s">
        <v>4</v>
      </c>
      <c r="AO36" s="55" t="s">
        <v>890</v>
      </c>
      <c r="AP36" s="95" t="s">
        <v>8</v>
      </c>
      <c r="AQ36" s="96"/>
      <c r="AR36" s="56">
        <v>1</v>
      </c>
      <c r="AS36" s="97" t="s">
        <v>5</v>
      </c>
      <c r="AT36" s="98"/>
      <c r="AU36" s="99">
        <v>350</v>
      </c>
      <c r="AV36" s="94"/>
      <c r="AW36" s="97" t="s">
        <v>6</v>
      </c>
      <c r="AX36" s="100"/>
      <c r="AY36" s="93">
        <v>1500</v>
      </c>
      <c r="AZ36" s="94"/>
      <c r="BA36" s="99" t="s">
        <v>7</v>
      </c>
      <c r="BB36" s="100"/>
      <c r="BC36" s="93">
        <v>588</v>
      </c>
      <c r="BD36" s="94"/>
      <c r="BF36" s="57"/>
      <c r="BG36" s="76" t="s">
        <v>4</v>
      </c>
      <c r="BH36" s="52"/>
      <c r="BI36" s="58"/>
      <c r="BJ36" s="73"/>
      <c r="BK36" s="64"/>
      <c r="BL36" s="42"/>
      <c r="BM36" s="39"/>
      <c r="BN36" s="39"/>
      <c r="BO36" s="18"/>
      <c r="BP36" s="42"/>
      <c r="BQ36" s="39"/>
      <c r="BR36" s="39"/>
      <c r="BS36" s="18"/>
      <c r="BT36" s="59"/>
      <c r="BU36" s="60"/>
      <c r="BV36" s="40"/>
      <c r="BW36" s="40"/>
    </row>
    <row r="37" spans="1:75" ht="20.25" x14ac:dyDescent="0.3">
      <c r="A37" s="57" t="str">
        <f t="shared" ref="A37:A43" si="12">$M$13&amp;"/"&amp;$C$16</f>
        <v>/1</v>
      </c>
      <c r="B37" s="48" t="s">
        <v>21</v>
      </c>
      <c r="C37" s="51">
        <f>F36*2</f>
        <v>2</v>
      </c>
      <c r="D37" s="58">
        <f>M36-38</f>
        <v>671</v>
      </c>
      <c r="E37" s="72">
        <v>120</v>
      </c>
      <c r="F37" s="71">
        <v>19</v>
      </c>
      <c r="G37" s="42"/>
      <c r="H37" s="39"/>
      <c r="I37" s="39"/>
      <c r="J37" s="9"/>
      <c r="K37" s="42" t="s">
        <v>10</v>
      </c>
      <c r="L37" s="39" t="s">
        <v>10</v>
      </c>
      <c r="M37" s="39"/>
      <c r="N37" s="9"/>
      <c r="O37" s="59" t="s">
        <v>10</v>
      </c>
      <c r="P37" s="60" t="s">
        <v>10</v>
      </c>
      <c r="Q37" s="40" t="s">
        <v>10</v>
      </c>
      <c r="R37" s="40" t="s">
        <v>10</v>
      </c>
      <c r="T37" s="57" t="str">
        <f t="shared" ref="T37:T43" si="13">$M$13&amp;"/"&amp;$C$16</f>
        <v>/1</v>
      </c>
      <c r="U37" s="48" t="s">
        <v>21</v>
      </c>
      <c r="V37" s="51">
        <f>Y36*2</f>
        <v>2</v>
      </c>
      <c r="W37" s="58">
        <f>AF36-38</f>
        <v>1162</v>
      </c>
      <c r="X37" s="72">
        <v>120</v>
      </c>
      <c r="Y37" s="71">
        <v>19</v>
      </c>
      <c r="Z37" s="42"/>
      <c r="AA37" s="39"/>
      <c r="AB37" s="39"/>
      <c r="AC37" s="9"/>
      <c r="AD37" s="42" t="s">
        <v>10</v>
      </c>
      <c r="AE37" s="39" t="s">
        <v>10</v>
      </c>
      <c r="AF37" s="39"/>
      <c r="AG37" s="9"/>
      <c r="AH37" s="59" t="s">
        <v>10</v>
      </c>
      <c r="AI37" s="60" t="s">
        <v>10</v>
      </c>
      <c r="AJ37" s="40" t="s">
        <v>10</v>
      </c>
      <c r="AK37" s="40" t="s">
        <v>10</v>
      </c>
      <c r="AM37" s="57" t="str">
        <f t="shared" ref="AM37:AM43" si="14">$M$13&amp;"/"&amp;$C$16</f>
        <v>/1</v>
      </c>
      <c r="AN37" s="48" t="s">
        <v>21</v>
      </c>
      <c r="AO37" s="51">
        <f>AR36*2</f>
        <v>2</v>
      </c>
      <c r="AP37" s="58">
        <f>AY36-38</f>
        <v>1462</v>
      </c>
      <c r="AQ37" s="72">
        <v>120</v>
      </c>
      <c r="AR37" s="71">
        <v>19</v>
      </c>
      <c r="AS37" s="42"/>
      <c r="AT37" s="39"/>
      <c r="AU37" s="39"/>
      <c r="AV37" s="9"/>
      <c r="AW37" s="42" t="s">
        <v>10</v>
      </c>
      <c r="AX37" s="39" t="s">
        <v>10</v>
      </c>
      <c r="AY37" s="39"/>
      <c r="AZ37" s="9"/>
      <c r="BA37" s="59" t="s">
        <v>10</v>
      </c>
      <c r="BB37" s="60" t="s">
        <v>10</v>
      </c>
      <c r="BC37" s="40" t="s">
        <v>10</v>
      </c>
      <c r="BD37" s="40" t="s">
        <v>10</v>
      </c>
      <c r="BF37" s="101" t="s">
        <v>899</v>
      </c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</row>
    <row r="38" spans="1:75" ht="18.75" thickBot="1" x14ac:dyDescent="0.3">
      <c r="A38" s="57" t="str">
        <f>$M$13&amp;"/"&amp;$C$16</f>
        <v>/1</v>
      </c>
      <c r="B38" s="49" t="s">
        <v>11</v>
      </c>
      <c r="C38" s="52">
        <f>F36</f>
        <v>1</v>
      </c>
      <c r="D38" s="58">
        <f>M36</f>
        <v>709</v>
      </c>
      <c r="E38" s="73">
        <f>Q36-38</f>
        <v>390</v>
      </c>
      <c r="F38" s="64">
        <v>19</v>
      </c>
      <c r="G38" s="42"/>
      <c r="H38" s="39"/>
      <c r="I38" s="39"/>
      <c r="J38" s="18"/>
      <c r="K38" s="42" t="s">
        <v>10</v>
      </c>
      <c r="L38" s="39"/>
      <c r="M38" s="39" t="s">
        <v>10</v>
      </c>
      <c r="N38" s="18" t="s">
        <v>10</v>
      </c>
      <c r="O38" s="59" t="s">
        <v>10</v>
      </c>
      <c r="P38" s="60" t="s">
        <v>10</v>
      </c>
      <c r="Q38" s="40" t="s">
        <v>10</v>
      </c>
      <c r="R38" s="40" t="s">
        <v>10</v>
      </c>
      <c r="T38" s="57" t="str">
        <f>$M$13&amp;"/"&amp;$C$16</f>
        <v>/1</v>
      </c>
      <c r="U38" s="49" t="s">
        <v>11</v>
      </c>
      <c r="V38" s="52">
        <f>Y36</f>
        <v>1</v>
      </c>
      <c r="W38" s="58">
        <f>AF36</f>
        <v>1200</v>
      </c>
      <c r="X38" s="73">
        <f>AJ36-28</f>
        <v>871</v>
      </c>
      <c r="Y38" s="64">
        <v>19</v>
      </c>
      <c r="Z38" s="42"/>
      <c r="AA38" s="39"/>
      <c r="AB38" s="39"/>
      <c r="AC38" s="18"/>
      <c r="AD38" s="42" t="s">
        <v>10</v>
      </c>
      <c r="AE38" s="39"/>
      <c r="AF38" s="39" t="s">
        <v>10</v>
      </c>
      <c r="AG38" s="18" t="s">
        <v>10</v>
      </c>
      <c r="AH38" s="59" t="s">
        <v>10</v>
      </c>
      <c r="AI38" s="60" t="s">
        <v>10</v>
      </c>
      <c r="AJ38" s="40" t="s">
        <v>10</v>
      </c>
      <c r="AK38" s="40" t="s">
        <v>10</v>
      </c>
      <c r="AM38" s="57" t="str">
        <f>$M$13&amp;"/"&amp;$C$16</f>
        <v>/1</v>
      </c>
      <c r="AN38" s="49" t="s">
        <v>11</v>
      </c>
      <c r="AO38" s="52">
        <f>AR36</f>
        <v>1</v>
      </c>
      <c r="AP38" s="58">
        <f>AY36</f>
        <v>1500</v>
      </c>
      <c r="AQ38" s="73">
        <f>BC36-20</f>
        <v>568</v>
      </c>
      <c r="AR38" s="64">
        <v>19</v>
      </c>
      <c r="AS38" s="42"/>
      <c r="AT38" s="39"/>
      <c r="AU38" s="39"/>
      <c r="AV38" s="18"/>
      <c r="AW38" s="42" t="s">
        <v>10</v>
      </c>
      <c r="AX38" s="39" t="s">
        <v>10</v>
      </c>
      <c r="AY38" s="39" t="s">
        <v>10</v>
      </c>
      <c r="AZ38" s="18" t="s">
        <v>10</v>
      </c>
      <c r="BA38" s="59" t="s">
        <v>10</v>
      </c>
      <c r="BB38" s="60" t="s">
        <v>10</v>
      </c>
      <c r="BC38" s="40" t="s">
        <v>10</v>
      </c>
      <c r="BD38" s="40" t="s">
        <v>10</v>
      </c>
    </row>
    <row r="39" spans="1:75" ht="18.75" thickBot="1" x14ac:dyDescent="0.3">
      <c r="A39" s="57" t="str">
        <f t="shared" si="12"/>
        <v>/1</v>
      </c>
      <c r="B39" s="49" t="s">
        <v>13</v>
      </c>
      <c r="C39" s="52">
        <f>F36*2</f>
        <v>2</v>
      </c>
      <c r="D39" s="58">
        <f>I36-19</f>
        <v>234</v>
      </c>
      <c r="E39" s="73">
        <f>Q36-38</f>
        <v>390</v>
      </c>
      <c r="F39" s="64">
        <v>19</v>
      </c>
      <c r="G39" s="42"/>
      <c r="H39" s="39"/>
      <c r="I39" s="39"/>
      <c r="J39" s="18"/>
      <c r="K39" s="42" t="s">
        <v>10</v>
      </c>
      <c r="L39" s="39"/>
      <c r="M39" s="39"/>
      <c r="N39" s="18"/>
      <c r="O39" s="59" t="s">
        <v>10</v>
      </c>
      <c r="P39" s="60" t="s">
        <v>10</v>
      </c>
      <c r="Q39" s="40" t="s">
        <v>10</v>
      </c>
      <c r="R39" s="40" t="s">
        <v>10</v>
      </c>
      <c r="T39" s="57" t="str">
        <f t="shared" si="13"/>
        <v>/1</v>
      </c>
      <c r="U39" s="49" t="s">
        <v>13</v>
      </c>
      <c r="V39" s="52">
        <f>Y36*2</f>
        <v>2</v>
      </c>
      <c r="W39" s="58">
        <f>AB36-19</f>
        <v>481</v>
      </c>
      <c r="X39" s="73">
        <f>AJ36-28</f>
        <v>871</v>
      </c>
      <c r="Y39" s="64">
        <v>19</v>
      </c>
      <c r="Z39" s="42"/>
      <c r="AA39" s="39"/>
      <c r="AB39" s="39"/>
      <c r="AC39" s="18"/>
      <c r="AD39" s="42" t="s">
        <v>10</v>
      </c>
      <c r="AE39" s="39"/>
      <c r="AF39" s="39"/>
      <c r="AG39" s="18"/>
      <c r="AH39" s="59" t="s">
        <v>10</v>
      </c>
      <c r="AI39" s="60" t="s">
        <v>10</v>
      </c>
      <c r="AJ39" s="40" t="s">
        <v>10</v>
      </c>
      <c r="AK39" s="40" t="s">
        <v>10</v>
      </c>
      <c r="AM39" s="57" t="str">
        <f t="shared" si="14"/>
        <v>/1</v>
      </c>
      <c r="AN39" s="49" t="s">
        <v>13</v>
      </c>
      <c r="AO39" s="52">
        <f>AR36*2</f>
        <v>2</v>
      </c>
      <c r="AP39" s="58">
        <f>AU36-19</f>
        <v>331</v>
      </c>
      <c r="AQ39" s="73">
        <f>BC36-20</f>
        <v>568</v>
      </c>
      <c r="AR39" s="64">
        <v>19</v>
      </c>
      <c r="AS39" s="42"/>
      <c r="AT39" s="39"/>
      <c r="AU39" s="39"/>
      <c r="AV39" s="18"/>
      <c r="AW39" s="42" t="s">
        <v>10</v>
      </c>
      <c r="AX39" s="39" t="s">
        <v>10</v>
      </c>
      <c r="AY39" s="39"/>
      <c r="AZ39" s="18"/>
      <c r="BA39" s="59" t="s">
        <v>10</v>
      </c>
      <c r="BB39" s="60" t="s">
        <v>10</v>
      </c>
      <c r="BC39" s="40" t="s">
        <v>10</v>
      </c>
      <c r="BD39" s="40" t="s">
        <v>10</v>
      </c>
      <c r="BF39" s="53"/>
      <c r="BG39" s="54" t="s">
        <v>4</v>
      </c>
      <c r="BH39" s="55" t="s">
        <v>924</v>
      </c>
      <c r="BI39" s="95" t="s">
        <v>8</v>
      </c>
      <c r="BJ39" s="96"/>
      <c r="BK39" s="56">
        <v>1</v>
      </c>
      <c r="BL39" s="97" t="s">
        <v>5</v>
      </c>
      <c r="BM39" s="98"/>
      <c r="BN39" s="99">
        <v>2330</v>
      </c>
      <c r="BO39" s="94"/>
      <c r="BP39" s="97" t="s">
        <v>6</v>
      </c>
      <c r="BQ39" s="100"/>
      <c r="BR39" s="93">
        <v>190</v>
      </c>
      <c r="BS39" s="94"/>
      <c r="BT39" s="99" t="s">
        <v>7</v>
      </c>
      <c r="BU39" s="100"/>
      <c r="BV39" s="93">
        <v>5880</v>
      </c>
      <c r="BW39" s="94"/>
    </row>
    <row r="40" spans="1:75" ht="18" x14ac:dyDescent="0.25">
      <c r="A40" s="57" t="str">
        <f t="shared" si="12"/>
        <v>/1</v>
      </c>
      <c r="B40" s="49" t="s">
        <v>14</v>
      </c>
      <c r="C40" s="52">
        <f>F36</f>
        <v>1</v>
      </c>
      <c r="D40" s="58">
        <f>I36</f>
        <v>253</v>
      </c>
      <c r="E40" s="73">
        <f>M36</f>
        <v>709</v>
      </c>
      <c r="F40" s="64">
        <v>19</v>
      </c>
      <c r="G40" s="42"/>
      <c r="H40" s="39"/>
      <c r="I40" s="39"/>
      <c r="J40" s="18"/>
      <c r="K40" s="42" t="s">
        <v>10</v>
      </c>
      <c r="L40" s="39" t="s">
        <v>10</v>
      </c>
      <c r="M40" s="39" t="s">
        <v>10</v>
      </c>
      <c r="N40" s="18" t="s">
        <v>10</v>
      </c>
      <c r="O40" s="59" t="s">
        <v>10</v>
      </c>
      <c r="P40" s="60" t="s">
        <v>10</v>
      </c>
      <c r="Q40" s="40" t="s">
        <v>10</v>
      </c>
      <c r="R40" s="40" t="s">
        <v>10</v>
      </c>
      <c r="T40" s="57" t="str">
        <f t="shared" si="13"/>
        <v>/1</v>
      </c>
      <c r="U40" s="49" t="s">
        <v>14</v>
      </c>
      <c r="V40" s="52">
        <f>Y36</f>
        <v>1</v>
      </c>
      <c r="W40" s="58">
        <f>AB36</f>
        <v>500</v>
      </c>
      <c r="X40" s="73">
        <f>AF36</f>
        <v>1200</v>
      </c>
      <c r="Y40" s="64">
        <v>8</v>
      </c>
      <c r="Z40" s="42"/>
      <c r="AA40" s="39"/>
      <c r="AB40" s="39"/>
      <c r="AC40" s="18"/>
      <c r="AD40" s="42"/>
      <c r="AE40" s="39"/>
      <c r="AF40" s="39"/>
      <c r="AG40" s="18"/>
      <c r="AH40" s="59" t="s">
        <v>10</v>
      </c>
      <c r="AI40" s="60" t="s">
        <v>10</v>
      </c>
      <c r="AJ40" s="40" t="s">
        <v>10</v>
      </c>
      <c r="AK40" s="40" t="s">
        <v>10</v>
      </c>
      <c r="AM40" s="57" t="str">
        <f t="shared" si="14"/>
        <v>/1</v>
      </c>
      <c r="AN40" s="49" t="s">
        <v>14</v>
      </c>
      <c r="AO40" s="52">
        <f>AR36</f>
        <v>1</v>
      </c>
      <c r="AP40" s="58">
        <f>AU36-38</f>
        <v>312</v>
      </c>
      <c r="AQ40" s="73">
        <f>AY36-38</f>
        <v>1462</v>
      </c>
      <c r="AR40" s="64">
        <v>19</v>
      </c>
      <c r="AS40" s="42"/>
      <c r="AT40" s="39"/>
      <c r="AU40" s="39"/>
      <c r="AV40" s="18"/>
      <c r="AW40" s="42"/>
      <c r="AX40" s="39"/>
      <c r="AY40" s="39"/>
      <c r="AZ40" s="18"/>
      <c r="BA40" s="59" t="s">
        <v>10</v>
      </c>
      <c r="BB40" s="60" t="s">
        <v>10</v>
      </c>
      <c r="BC40" s="40" t="s">
        <v>10</v>
      </c>
      <c r="BD40" s="40" t="s">
        <v>10</v>
      </c>
      <c r="BF40" s="57" t="str">
        <f t="shared" ref="BF40:BF49" si="15">$M$13&amp;"/"&amp;$C$16</f>
        <v>/1</v>
      </c>
      <c r="BG40" s="48" t="s">
        <v>21</v>
      </c>
      <c r="BH40" s="51">
        <f>BK39*2</f>
        <v>2</v>
      </c>
      <c r="BI40" s="58">
        <f>BR39-38</f>
        <v>152</v>
      </c>
      <c r="BJ40" s="72">
        <v>120</v>
      </c>
      <c r="BK40" s="71">
        <v>19</v>
      </c>
      <c r="BL40" s="42"/>
      <c r="BM40" s="39"/>
      <c r="BN40" s="39"/>
      <c r="BO40" s="9"/>
      <c r="BP40" s="42" t="s">
        <v>10</v>
      </c>
      <c r="BQ40" s="39" t="s">
        <v>10</v>
      </c>
      <c r="BR40" s="39"/>
      <c r="BS40" s="9"/>
      <c r="BT40" s="59" t="s">
        <v>10</v>
      </c>
      <c r="BU40" s="60" t="s">
        <v>10</v>
      </c>
      <c r="BV40" s="40" t="s">
        <v>10</v>
      </c>
      <c r="BW40" s="40" t="s">
        <v>10</v>
      </c>
    </row>
    <row r="41" spans="1:75" ht="18" x14ac:dyDescent="0.25">
      <c r="A41" s="57" t="str">
        <f t="shared" si="12"/>
        <v>/1</v>
      </c>
      <c r="B41" s="49" t="s">
        <v>15</v>
      </c>
      <c r="C41" s="52">
        <v>33</v>
      </c>
      <c r="D41" s="58">
        <f>(M36-60)/2</f>
        <v>324.5</v>
      </c>
      <c r="E41" s="73">
        <f>E38-5</f>
        <v>385</v>
      </c>
      <c r="F41" s="64">
        <v>19</v>
      </c>
      <c r="G41" s="42"/>
      <c r="H41" s="39"/>
      <c r="I41" s="39"/>
      <c r="J41" s="18"/>
      <c r="K41" s="42" t="s">
        <v>10</v>
      </c>
      <c r="L41" s="39"/>
      <c r="M41" s="39"/>
      <c r="N41" s="18"/>
      <c r="O41" s="59" t="s">
        <v>10</v>
      </c>
      <c r="P41" s="60" t="s">
        <v>10</v>
      </c>
      <c r="Q41" s="40" t="s">
        <v>10</v>
      </c>
      <c r="R41" s="40" t="s">
        <v>10</v>
      </c>
      <c r="T41" s="57" t="str">
        <f t="shared" si="13"/>
        <v>/1</v>
      </c>
      <c r="U41" s="49" t="s">
        <v>15</v>
      </c>
      <c r="V41" s="52">
        <v>3</v>
      </c>
      <c r="W41" s="58">
        <f>(AF36-60)/2</f>
        <v>570</v>
      </c>
      <c r="X41" s="73">
        <f>X38-5</f>
        <v>866</v>
      </c>
      <c r="Y41" s="64">
        <v>19</v>
      </c>
      <c r="Z41" s="42"/>
      <c r="AA41" s="39"/>
      <c r="AB41" s="39"/>
      <c r="AC41" s="18"/>
      <c r="AD41" s="42" t="s">
        <v>10</v>
      </c>
      <c r="AE41" s="39"/>
      <c r="AF41" s="39"/>
      <c r="AG41" s="18"/>
      <c r="AH41" s="59" t="s">
        <v>10</v>
      </c>
      <c r="AI41" s="60" t="s">
        <v>10</v>
      </c>
      <c r="AJ41" s="40" t="s">
        <v>10</v>
      </c>
      <c r="AK41" s="40" t="s">
        <v>10</v>
      </c>
      <c r="AM41" s="57" t="str">
        <f t="shared" si="14"/>
        <v>/1</v>
      </c>
      <c r="AN41" s="49" t="s">
        <v>15</v>
      </c>
      <c r="AO41" s="52">
        <v>22</v>
      </c>
      <c r="AP41" s="58">
        <f>AY36-39</f>
        <v>1461</v>
      </c>
      <c r="AQ41" s="73">
        <f>BC36-45</f>
        <v>543</v>
      </c>
      <c r="AR41" s="64">
        <v>19</v>
      </c>
      <c r="AS41" s="42"/>
      <c r="AT41" s="39"/>
      <c r="AU41" s="39"/>
      <c r="AV41" s="18"/>
      <c r="AW41" s="42" t="s">
        <v>10</v>
      </c>
      <c r="AX41" s="39"/>
      <c r="AY41" s="39"/>
      <c r="AZ41" s="18"/>
      <c r="BA41" s="59" t="s">
        <v>10</v>
      </c>
      <c r="BB41" s="60" t="s">
        <v>10</v>
      </c>
      <c r="BC41" s="40" t="s">
        <v>10</v>
      </c>
      <c r="BD41" s="40" t="s">
        <v>10</v>
      </c>
      <c r="BF41" s="57" t="str">
        <f>$M$13&amp;"/"&amp;$C$16</f>
        <v>/1</v>
      </c>
      <c r="BG41" s="49" t="s">
        <v>11</v>
      </c>
      <c r="BH41" s="52">
        <f>BK39</f>
        <v>1</v>
      </c>
      <c r="BI41" s="58">
        <f>BR39</f>
        <v>190</v>
      </c>
      <c r="BJ41" s="73">
        <f>BV39-20</f>
        <v>5860</v>
      </c>
      <c r="BK41" s="64">
        <v>19</v>
      </c>
      <c r="BL41" s="42"/>
      <c r="BM41" s="39"/>
      <c r="BN41" s="39"/>
      <c r="BO41" s="18"/>
      <c r="BP41" s="42" t="s">
        <v>10</v>
      </c>
      <c r="BQ41" s="39" t="s">
        <v>10</v>
      </c>
      <c r="BR41" s="39" t="s">
        <v>10</v>
      </c>
      <c r="BS41" s="18" t="s">
        <v>10</v>
      </c>
      <c r="BT41" s="59" t="s">
        <v>10</v>
      </c>
      <c r="BU41" s="60" t="s">
        <v>10</v>
      </c>
      <c r="BV41" s="40" t="s">
        <v>10</v>
      </c>
      <c r="BW41" s="40" t="s">
        <v>10</v>
      </c>
    </row>
    <row r="42" spans="1:75" ht="18" x14ac:dyDescent="0.25">
      <c r="A42" s="57" t="str">
        <f t="shared" si="12"/>
        <v>/1</v>
      </c>
      <c r="B42" s="49" t="s">
        <v>19</v>
      </c>
      <c r="C42" s="52">
        <v>44</v>
      </c>
      <c r="D42" s="58">
        <f>I36-38</f>
        <v>215</v>
      </c>
      <c r="E42" s="73">
        <f>Q36-38</f>
        <v>390</v>
      </c>
      <c r="F42" s="64">
        <v>19</v>
      </c>
      <c r="G42" s="42"/>
      <c r="H42" s="39"/>
      <c r="I42" s="39"/>
      <c r="J42" s="18"/>
      <c r="K42" s="42" t="s">
        <v>10</v>
      </c>
      <c r="L42" s="39"/>
      <c r="M42" s="39" t="s">
        <v>10</v>
      </c>
      <c r="N42" s="18"/>
      <c r="O42" s="59" t="s">
        <v>10</v>
      </c>
      <c r="P42" s="60" t="s">
        <v>10</v>
      </c>
      <c r="Q42" s="40" t="s">
        <v>10</v>
      </c>
      <c r="R42" s="40" t="s">
        <v>10</v>
      </c>
      <c r="T42" s="57" t="str">
        <f t="shared" si="13"/>
        <v>/1</v>
      </c>
      <c r="U42" s="49" t="s">
        <v>19</v>
      </c>
      <c r="V42" s="52">
        <v>0</v>
      </c>
      <c r="W42" s="58">
        <f>AB36-38</f>
        <v>462</v>
      </c>
      <c r="X42" s="73">
        <f>AJ36-28</f>
        <v>871</v>
      </c>
      <c r="Y42" s="64">
        <v>19</v>
      </c>
      <c r="Z42" s="42"/>
      <c r="AA42" s="39"/>
      <c r="AB42" s="39"/>
      <c r="AC42" s="18"/>
      <c r="AD42" s="42" t="s">
        <v>10</v>
      </c>
      <c r="AE42" s="39"/>
      <c r="AF42" s="39" t="s">
        <v>10</v>
      </c>
      <c r="AG42" s="18"/>
      <c r="AH42" s="59" t="s">
        <v>10</v>
      </c>
      <c r="AI42" s="60" t="s">
        <v>10</v>
      </c>
      <c r="AJ42" s="40" t="s">
        <v>10</v>
      </c>
      <c r="AK42" s="40" t="s">
        <v>10</v>
      </c>
      <c r="AM42" s="57" t="str">
        <f t="shared" si="14"/>
        <v>/1</v>
      </c>
      <c r="AN42" s="49" t="s">
        <v>19</v>
      </c>
      <c r="AO42" s="52">
        <v>21</v>
      </c>
      <c r="AP42" s="58">
        <f>AU36-38</f>
        <v>312</v>
      </c>
      <c r="AQ42" s="73">
        <f>AQ38-20</f>
        <v>548</v>
      </c>
      <c r="AR42" s="64">
        <v>19</v>
      </c>
      <c r="AS42" s="42"/>
      <c r="AT42" s="39"/>
      <c r="AU42" s="39"/>
      <c r="AV42" s="18"/>
      <c r="AW42" s="42" t="s">
        <v>10</v>
      </c>
      <c r="AX42" s="39"/>
      <c r="AY42" s="39" t="s">
        <v>10</v>
      </c>
      <c r="AZ42" s="18"/>
      <c r="BA42" s="59" t="s">
        <v>10</v>
      </c>
      <c r="BB42" s="60" t="s">
        <v>10</v>
      </c>
      <c r="BC42" s="40" t="s">
        <v>10</v>
      </c>
      <c r="BD42" s="40" t="s">
        <v>10</v>
      </c>
      <c r="BF42" s="57" t="str">
        <f t="shared" si="15"/>
        <v>/1</v>
      </c>
      <c r="BG42" s="49" t="s">
        <v>13</v>
      </c>
      <c r="BH42" s="52">
        <f>BK39*2</f>
        <v>2</v>
      </c>
      <c r="BI42" s="58">
        <f>BN39-19</f>
        <v>2311</v>
      </c>
      <c r="BJ42" s="73">
        <f>BV39-20</f>
        <v>5860</v>
      </c>
      <c r="BK42" s="64">
        <v>19</v>
      </c>
      <c r="BL42" s="42"/>
      <c r="BM42" s="39"/>
      <c r="BN42" s="39"/>
      <c r="BO42" s="18"/>
      <c r="BP42" s="42" t="s">
        <v>10</v>
      </c>
      <c r="BQ42" s="39" t="s">
        <v>10</v>
      </c>
      <c r="BR42" s="39"/>
      <c r="BS42" s="18"/>
      <c r="BT42" s="59" t="s">
        <v>10</v>
      </c>
      <c r="BU42" s="60" t="s">
        <v>10</v>
      </c>
      <c r="BV42" s="40" t="s">
        <v>10</v>
      </c>
      <c r="BW42" s="40" t="s">
        <v>10</v>
      </c>
    </row>
    <row r="43" spans="1:75" ht="18" x14ac:dyDescent="0.25">
      <c r="A43" s="57" t="str">
        <f t="shared" si="12"/>
        <v>/1</v>
      </c>
      <c r="B43" s="49" t="s">
        <v>16</v>
      </c>
      <c r="C43" s="52">
        <v>22</v>
      </c>
      <c r="D43" s="58">
        <f>I36-3</f>
        <v>250</v>
      </c>
      <c r="E43" s="73">
        <f>((M36-6)/2)</f>
        <v>351.5</v>
      </c>
      <c r="F43" s="64">
        <v>19</v>
      </c>
      <c r="G43" s="42"/>
      <c r="H43" s="39"/>
      <c r="I43" s="39"/>
      <c r="J43" s="18"/>
      <c r="K43" s="42" t="s">
        <v>10</v>
      </c>
      <c r="L43" s="39" t="s">
        <v>10</v>
      </c>
      <c r="M43" s="39" t="s">
        <v>10</v>
      </c>
      <c r="N43" s="18" t="s">
        <v>10</v>
      </c>
      <c r="O43" s="59" t="s">
        <v>10</v>
      </c>
      <c r="P43" s="60" t="s">
        <v>10</v>
      </c>
      <c r="Q43" s="40" t="s">
        <v>10</v>
      </c>
      <c r="R43" s="40" t="s">
        <v>10</v>
      </c>
      <c r="T43" s="57" t="str">
        <f t="shared" si="13"/>
        <v>/1</v>
      </c>
      <c r="U43" s="49" t="s">
        <v>909</v>
      </c>
      <c r="V43" s="52">
        <v>7</v>
      </c>
      <c r="W43" s="58">
        <f>AB36-3</f>
        <v>497</v>
      </c>
      <c r="X43" s="73">
        <f>((AF36-6)/2)</f>
        <v>597</v>
      </c>
      <c r="Y43" s="64">
        <v>19</v>
      </c>
      <c r="Z43" s="42"/>
      <c r="AA43" s="39"/>
      <c r="AB43" s="39"/>
      <c r="AC43" s="18"/>
      <c r="AD43" s="42" t="s">
        <v>10</v>
      </c>
      <c r="AE43" s="39" t="s">
        <v>10</v>
      </c>
      <c r="AF43" s="39" t="s">
        <v>10</v>
      </c>
      <c r="AG43" s="18" t="s">
        <v>10</v>
      </c>
      <c r="AH43" s="59" t="s">
        <v>10</v>
      </c>
      <c r="AI43" s="60" t="s">
        <v>10</v>
      </c>
      <c r="AJ43" s="40" t="s">
        <v>10</v>
      </c>
      <c r="AK43" s="40" t="s">
        <v>10</v>
      </c>
      <c r="AM43" s="57" t="str">
        <f t="shared" si="14"/>
        <v>/1</v>
      </c>
      <c r="AN43" s="49" t="s">
        <v>16</v>
      </c>
      <c r="AO43" s="52">
        <v>23</v>
      </c>
      <c r="AP43" s="58">
        <f>AU36-3</f>
        <v>347</v>
      </c>
      <c r="AQ43" s="73">
        <f>((AY36-6)/2)</f>
        <v>747</v>
      </c>
      <c r="AR43" s="64">
        <v>19</v>
      </c>
      <c r="AS43" s="42"/>
      <c r="AT43" s="39"/>
      <c r="AU43" s="39"/>
      <c r="AV43" s="18"/>
      <c r="AW43" s="42" t="s">
        <v>10</v>
      </c>
      <c r="AX43" s="39" t="s">
        <v>10</v>
      </c>
      <c r="AY43" s="39" t="s">
        <v>10</v>
      </c>
      <c r="AZ43" s="18" t="s">
        <v>10</v>
      </c>
      <c r="BA43" s="59" t="s">
        <v>10</v>
      </c>
      <c r="BB43" s="60" t="s">
        <v>10</v>
      </c>
      <c r="BC43" s="40" t="s">
        <v>10</v>
      </c>
      <c r="BD43" s="40" t="s">
        <v>10</v>
      </c>
      <c r="BF43" s="57" t="str">
        <f t="shared" si="15"/>
        <v>/1</v>
      </c>
      <c r="BG43" s="49" t="s">
        <v>895</v>
      </c>
      <c r="BH43" s="52">
        <f>BK39*2</f>
        <v>2</v>
      </c>
      <c r="BI43" s="58">
        <f>BN39-38</f>
        <v>2292</v>
      </c>
      <c r="BJ43" s="73">
        <f>50</f>
        <v>50</v>
      </c>
      <c r="BK43" s="64">
        <v>19</v>
      </c>
      <c r="BL43" s="42"/>
      <c r="BM43" s="39"/>
      <c r="BN43" s="39"/>
      <c r="BO43" s="18"/>
      <c r="BP43" s="42" t="s">
        <v>10</v>
      </c>
      <c r="BQ43" s="39" t="s">
        <v>10</v>
      </c>
      <c r="BR43" s="39"/>
      <c r="BS43" s="18"/>
      <c r="BT43" s="59" t="s">
        <v>10</v>
      </c>
      <c r="BU43" s="60" t="s">
        <v>10</v>
      </c>
      <c r="BV43" s="40" t="s">
        <v>10</v>
      </c>
      <c r="BW43" s="40" t="s">
        <v>10</v>
      </c>
    </row>
    <row r="44" spans="1:75" ht="18" x14ac:dyDescent="0.25">
      <c r="A44" s="57"/>
      <c r="B44" s="76" t="s">
        <v>4</v>
      </c>
      <c r="C44" s="52"/>
      <c r="D44" s="58"/>
      <c r="E44" s="73"/>
      <c r="F44" s="64"/>
      <c r="G44" s="42"/>
      <c r="H44" s="39"/>
      <c r="I44" s="39"/>
      <c r="J44" s="18"/>
      <c r="K44" s="42"/>
      <c r="L44" s="39"/>
      <c r="M44" s="39"/>
      <c r="N44" s="18"/>
      <c r="O44" s="59"/>
      <c r="P44" s="60"/>
      <c r="Q44" s="40"/>
      <c r="R44" s="40"/>
      <c r="T44" s="57"/>
      <c r="U44" s="76" t="s">
        <v>4</v>
      </c>
      <c r="V44" s="52"/>
      <c r="W44" s="58"/>
      <c r="X44" s="73"/>
      <c r="Y44" s="64"/>
      <c r="Z44" s="42"/>
      <c r="AA44" s="39"/>
      <c r="AB44" s="39"/>
      <c r="AC44" s="18"/>
      <c r="AD44" s="42"/>
      <c r="AE44" s="39"/>
      <c r="AF44" s="39"/>
      <c r="AG44" s="18"/>
      <c r="AH44" s="59"/>
      <c r="AI44" s="60"/>
      <c r="AJ44" s="40"/>
      <c r="AK44" s="40"/>
      <c r="AM44" s="57"/>
      <c r="AN44" s="76" t="s">
        <v>4</v>
      </c>
      <c r="AO44" s="52"/>
      <c r="AP44" s="58"/>
      <c r="AQ44" s="73"/>
      <c r="AR44" s="64"/>
      <c r="AS44" s="42"/>
      <c r="AT44" s="39"/>
      <c r="AU44" s="39"/>
      <c r="AV44" s="18"/>
      <c r="AW44" s="42"/>
      <c r="AX44" s="39"/>
      <c r="AY44" s="39"/>
      <c r="AZ44" s="18"/>
      <c r="BA44" s="59"/>
      <c r="BB44" s="60"/>
      <c r="BC44" s="40"/>
      <c r="BD44" s="40"/>
      <c r="BF44" s="57" t="str">
        <f t="shared" si="15"/>
        <v>/1</v>
      </c>
      <c r="BG44" s="49" t="s">
        <v>892</v>
      </c>
      <c r="BH44" s="52">
        <f>BK39</f>
        <v>1</v>
      </c>
      <c r="BI44" s="58">
        <f>BN39-38</f>
        <v>2292</v>
      </c>
      <c r="BJ44" s="73">
        <f>BR39-38-2</f>
        <v>150</v>
      </c>
      <c r="BK44" s="64">
        <v>19</v>
      </c>
      <c r="BL44" s="42"/>
      <c r="BM44" s="39"/>
      <c r="BN44" s="39"/>
      <c r="BO44" s="18"/>
      <c r="BP44" s="42" t="s">
        <v>10</v>
      </c>
      <c r="BQ44" s="39" t="s">
        <v>10</v>
      </c>
      <c r="BR44" s="39"/>
      <c r="BS44" s="18"/>
      <c r="BT44" s="59" t="s">
        <v>10</v>
      </c>
      <c r="BU44" s="60" t="s">
        <v>10</v>
      </c>
      <c r="BV44" s="40" t="s">
        <v>10</v>
      </c>
      <c r="BW44" s="40" t="s">
        <v>10</v>
      </c>
    </row>
    <row r="45" spans="1:75" ht="20.25" x14ac:dyDescent="0.3">
      <c r="A45" s="102" t="s">
        <v>70</v>
      </c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T45" s="102" t="s">
        <v>20</v>
      </c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M45" s="102" t="s">
        <v>20</v>
      </c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2"/>
      <c r="BC45" s="102"/>
      <c r="BD45" s="102"/>
      <c r="BF45" s="57" t="str">
        <f t="shared" si="15"/>
        <v>/1</v>
      </c>
      <c r="BG45" s="49" t="s">
        <v>898</v>
      </c>
      <c r="BH45" s="52">
        <f>(BH47+1)-BH44</f>
        <v>1</v>
      </c>
      <c r="BI45" s="58">
        <f>BN39-38</f>
        <v>2292</v>
      </c>
      <c r="BJ45" s="73">
        <f>BR39-38</f>
        <v>152</v>
      </c>
      <c r="BK45" s="64">
        <v>19</v>
      </c>
      <c r="BL45" s="42"/>
      <c r="BM45" s="39"/>
      <c r="BN45" s="39"/>
      <c r="BO45" s="18"/>
      <c r="BP45" s="42"/>
      <c r="BQ45" s="39"/>
      <c r="BR45" s="39"/>
      <c r="BS45" s="18"/>
      <c r="BT45" s="59" t="s">
        <v>10</v>
      </c>
      <c r="BU45" s="60" t="s">
        <v>10</v>
      </c>
      <c r="BV45" s="40" t="s">
        <v>10</v>
      </c>
      <c r="BW45" s="40" t="s">
        <v>10</v>
      </c>
    </row>
    <row r="46" spans="1:75" ht="18.75" thickBot="1" x14ac:dyDescent="0.3">
      <c r="BF46" s="57" t="str">
        <f t="shared" si="15"/>
        <v>/1</v>
      </c>
      <c r="BG46" s="49" t="s">
        <v>15</v>
      </c>
      <c r="BH46" s="52">
        <v>6</v>
      </c>
      <c r="BI46" s="58">
        <f>BR39-39</f>
        <v>151</v>
      </c>
      <c r="BJ46" s="73">
        <f>BV39-45</f>
        <v>5835</v>
      </c>
      <c r="BK46" s="64">
        <v>19</v>
      </c>
      <c r="BL46" s="42"/>
      <c r="BM46" s="39"/>
      <c r="BN46" s="39"/>
      <c r="BO46" s="18"/>
      <c r="BP46" s="42" t="s">
        <v>10</v>
      </c>
      <c r="BQ46" s="39"/>
      <c r="BR46" s="39"/>
      <c r="BS46" s="18"/>
      <c r="BT46" s="59" t="s">
        <v>10</v>
      </c>
      <c r="BU46" s="60" t="s">
        <v>10</v>
      </c>
      <c r="BV46" s="40" t="s">
        <v>10</v>
      </c>
      <c r="BW46" s="40" t="s">
        <v>10</v>
      </c>
    </row>
    <row r="47" spans="1:75" ht="18.75" thickBot="1" x14ac:dyDescent="0.3">
      <c r="A47" s="53"/>
      <c r="B47" s="54" t="s">
        <v>4</v>
      </c>
      <c r="C47" s="55"/>
      <c r="D47" s="95" t="s">
        <v>8</v>
      </c>
      <c r="E47" s="96"/>
      <c r="F47" s="56">
        <v>1</v>
      </c>
      <c r="G47" s="97" t="s">
        <v>5</v>
      </c>
      <c r="H47" s="98"/>
      <c r="I47" s="99">
        <v>253</v>
      </c>
      <c r="J47" s="94"/>
      <c r="K47" s="97" t="s">
        <v>6</v>
      </c>
      <c r="L47" s="100"/>
      <c r="M47" s="93">
        <v>709</v>
      </c>
      <c r="N47" s="94"/>
      <c r="O47" s="99" t="s">
        <v>7</v>
      </c>
      <c r="P47" s="100"/>
      <c r="Q47" s="93">
        <v>428</v>
      </c>
      <c r="R47" s="94"/>
      <c r="T47" s="53"/>
      <c r="U47" s="54" t="s">
        <v>4</v>
      </c>
      <c r="V47" s="55"/>
      <c r="W47" s="95" t="s">
        <v>8</v>
      </c>
      <c r="X47" s="96"/>
      <c r="Y47" s="56">
        <v>1</v>
      </c>
      <c r="Z47" s="97" t="s">
        <v>5</v>
      </c>
      <c r="AA47" s="98"/>
      <c r="AB47" s="99">
        <v>500</v>
      </c>
      <c r="AC47" s="94"/>
      <c r="AD47" s="97" t="s">
        <v>6</v>
      </c>
      <c r="AE47" s="100"/>
      <c r="AF47" s="93">
        <v>1200</v>
      </c>
      <c r="AG47" s="94"/>
      <c r="AH47" s="99" t="s">
        <v>7</v>
      </c>
      <c r="AI47" s="100"/>
      <c r="AJ47" s="93">
        <v>899</v>
      </c>
      <c r="AK47" s="94"/>
      <c r="AM47" s="53"/>
      <c r="AN47" s="54" t="s">
        <v>4</v>
      </c>
      <c r="AO47" s="55" t="s">
        <v>891</v>
      </c>
      <c r="AP47" s="95" t="s">
        <v>8</v>
      </c>
      <c r="AQ47" s="96"/>
      <c r="AR47" s="56">
        <v>1</v>
      </c>
      <c r="AS47" s="97" t="s">
        <v>5</v>
      </c>
      <c r="AT47" s="98"/>
      <c r="AU47" s="99">
        <v>350</v>
      </c>
      <c r="AV47" s="94"/>
      <c r="AW47" s="97" t="s">
        <v>6</v>
      </c>
      <c r="AX47" s="100"/>
      <c r="AY47" s="93">
        <v>1500</v>
      </c>
      <c r="AZ47" s="94"/>
      <c r="BA47" s="99" t="s">
        <v>7</v>
      </c>
      <c r="BB47" s="100"/>
      <c r="BC47" s="93">
        <v>588</v>
      </c>
      <c r="BD47" s="94"/>
      <c r="BF47" s="57" t="str">
        <f t="shared" si="15"/>
        <v>/1</v>
      </c>
      <c r="BG47" s="49" t="s">
        <v>19</v>
      </c>
      <c r="BH47" s="52">
        <v>1</v>
      </c>
      <c r="BI47" s="58">
        <f>BN39-38</f>
        <v>2292</v>
      </c>
      <c r="BJ47" s="73">
        <f>BJ42-20</f>
        <v>5840</v>
      </c>
      <c r="BK47" s="64">
        <v>19</v>
      </c>
      <c r="BL47" s="42"/>
      <c r="BM47" s="39"/>
      <c r="BN47" s="39"/>
      <c r="BO47" s="18"/>
      <c r="BP47" s="42" t="s">
        <v>10</v>
      </c>
      <c r="BQ47" s="39"/>
      <c r="BR47" s="39" t="s">
        <v>10</v>
      </c>
      <c r="BS47" s="18"/>
      <c r="BT47" s="59" t="s">
        <v>10</v>
      </c>
      <c r="BU47" s="60" t="s">
        <v>10</v>
      </c>
      <c r="BV47" s="40" t="s">
        <v>10</v>
      </c>
      <c r="BW47" s="40" t="s">
        <v>10</v>
      </c>
    </row>
    <row r="48" spans="1:75" ht="18" x14ac:dyDescent="0.25">
      <c r="A48" s="57" t="str">
        <f t="shared" ref="A48:A54" si="16">$M$13&amp;"/"&amp;$C$16</f>
        <v>/1</v>
      </c>
      <c r="B48" s="48" t="s">
        <v>9</v>
      </c>
      <c r="C48" s="51">
        <f>F47</f>
        <v>1</v>
      </c>
      <c r="D48" s="58">
        <f>M47</f>
        <v>709</v>
      </c>
      <c r="E48" s="72">
        <f>Q47-49</f>
        <v>379</v>
      </c>
      <c r="F48" s="71">
        <v>19</v>
      </c>
      <c r="G48" s="42"/>
      <c r="H48" s="39"/>
      <c r="I48" s="39"/>
      <c r="J48" s="9"/>
      <c r="K48" s="42" t="s">
        <v>10</v>
      </c>
      <c r="L48" s="39"/>
      <c r="M48" s="39" t="s">
        <v>10</v>
      </c>
      <c r="N48" s="9" t="s">
        <v>10</v>
      </c>
      <c r="O48" s="59" t="s">
        <v>10</v>
      </c>
      <c r="P48" s="60" t="s">
        <v>10</v>
      </c>
      <c r="Q48" s="40" t="s">
        <v>10</v>
      </c>
      <c r="R48" s="40" t="s">
        <v>10</v>
      </c>
      <c r="T48" s="57" t="str">
        <f t="shared" ref="T48:T54" si="17">$M$13&amp;"/"&amp;$C$16</f>
        <v>/1</v>
      </c>
      <c r="U48" s="48" t="s">
        <v>9</v>
      </c>
      <c r="V48" s="51">
        <f>Y47</f>
        <v>1</v>
      </c>
      <c r="W48" s="58">
        <f>AF47</f>
        <v>1200</v>
      </c>
      <c r="X48" s="72">
        <f>AJ47-28</f>
        <v>871</v>
      </c>
      <c r="Y48" s="71">
        <v>19</v>
      </c>
      <c r="Z48" s="42"/>
      <c r="AA48" s="39"/>
      <c r="AB48" s="39"/>
      <c r="AC48" s="9"/>
      <c r="AD48" s="42" t="s">
        <v>10</v>
      </c>
      <c r="AE48" s="39"/>
      <c r="AF48" s="39" t="s">
        <v>10</v>
      </c>
      <c r="AG48" s="9" t="s">
        <v>10</v>
      </c>
      <c r="AH48" s="59" t="s">
        <v>10</v>
      </c>
      <c r="AI48" s="60" t="s">
        <v>10</v>
      </c>
      <c r="AJ48" s="40" t="s">
        <v>10</v>
      </c>
      <c r="AK48" s="40" t="s">
        <v>10</v>
      </c>
      <c r="AM48" s="57" t="str">
        <f t="shared" ref="AM48:AM54" si="18">$M$13&amp;"/"&amp;$C$16</f>
        <v>/1</v>
      </c>
      <c r="AN48" s="48" t="s">
        <v>9</v>
      </c>
      <c r="AO48" s="51">
        <f>AR47</f>
        <v>1</v>
      </c>
      <c r="AP48" s="58">
        <f>AY47</f>
        <v>1500</v>
      </c>
      <c r="AQ48" s="72">
        <f>BC47-20</f>
        <v>568</v>
      </c>
      <c r="AR48" s="71">
        <v>19</v>
      </c>
      <c r="AS48" s="42"/>
      <c r="AT48" s="39"/>
      <c r="AU48" s="39"/>
      <c r="AV48" s="9"/>
      <c r="AW48" s="42" t="s">
        <v>10</v>
      </c>
      <c r="AX48" s="39" t="s">
        <v>10</v>
      </c>
      <c r="AY48" s="39" t="s">
        <v>10</v>
      </c>
      <c r="AZ48" s="9" t="s">
        <v>10</v>
      </c>
      <c r="BA48" s="59" t="s">
        <v>10</v>
      </c>
      <c r="BB48" s="60" t="s">
        <v>10</v>
      </c>
      <c r="BC48" s="40" t="s">
        <v>10</v>
      </c>
      <c r="BD48" s="40" t="s">
        <v>10</v>
      </c>
      <c r="BF48" s="57" t="str">
        <f t="shared" si="15"/>
        <v>/1</v>
      </c>
      <c r="BG48" s="49" t="s">
        <v>16</v>
      </c>
      <c r="BH48" s="52">
        <v>2</v>
      </c>
      <c r="BI48" s="58">
        <f>BN39-3</f>
        <v>2327</v>
      </c>
      <c r="BJ48" s="73">
        <f>((BR39-6)/2)</f>
        <v>92</v>
      </c>
      <c r="BK48" s="64">
        <v>19</v>
      </c>
      <c r="BL48" s="42"/>
      <c r="BM48" s="39"/>
      <c r="BN48" s="39"/>
      <c r="BO48" s="18"/>
      <c r="BP48" s="42" t="s">
        <v>10</v>
      </c>
      <c r="BQ48" s="39" t="s">
        <v>10</v>
      </c>
      <c r="BR48" s="39" t="s">
        <v>10</v>
      </c>
      <c r="BS48" s="18" t="s">
        <v>10</v>
      </c>
      <c r="BT48" s="59" t="s">
        <v>10</v>
      </c>
      <c r="BU48" s="60" t="s">
        <v>10</v>
      </c>
      <c r="BV48" s="40" t="s">
        <v>10</v>
      </c>
      <c r="BW48" s="40" t="s">
        <v>10</v>
      </c>
    </row>
    <row r="49" spans="1:75" ht="18" x14ac:dyDescent="0.25">
      <c r="A49" s="57" t="str">
        <f>$M$13&amp;"/"&amp;$C$16</f>
        <v>/1</v>
      </c>
      <c r="B49" s="49" t="s">
        <v>11</v>
      </c>
      <c r="C49" s="52">
        <f>F47</f>
        <v>1</v>
      </c>
      <c r="D49" s="58">
        <f>M47-38</f>
        <v>671</v>
      </c>
      <c r="E49" s="73">
        <f>Q47-49</f>
        <v>379</v>
      </c>
      <c r="F49" s="64">
        <v>19</v>
      </c>
      <c r="G49" s="42"/>
      <c r="H49" s="39"/>
      <c r="I49" s="39"/>
      <c r="J49" s="18"/>
      <c r="K49" s="42" t="s">
        <v>10</v>
      </c>
      <c r="L49" s="39"/>
      <c r="M49" s="39" t="s">
        <v>10</v>
      </c>
      <c r="N49" s="18" t="s">
        <v>10</v>
      </c>
      <c r="O49" s="59" t="s">
        <v>10</v>
      </c>
      <c r="P49" s="60" t="s">
        <v>10</v>
      </c>
      <c r="Q49" s="40" t="s">
        <v>10</v>
      </c>
      <c r="R49" s="40" t="s">
        <v>10</v>
      </c>
      <c r="T49" s="57" t="str">
        <f>$M$13&amp;"/"&amp;$C$16</f>
        <v>/1</v>
      </c>
      <c r="U49" s="49" t="s">
        <v>11</v>
      </c>
      <c r="V49" s="52">
        <f>Y47</f>
        <v>1</v>
      </c>
      <c r="W49" s="58">
        <f>AF47-38</f>
        <v>1162</v>
      </c>
      <c r="X49" s="73">
        <f>AJ47-28</f>
        <v>871</v>
      </c>
      <c r="Y49" s="64">
        <v>19</v>
      </c>
      <c r="Z49" s="42"/>
      <c r="AA49" s="39"/>
      <c r="AB49" s="39"/>
      <c r="AC49" s="18"/>
      <c r="AD49" s="42" t="s">
        <v>10</v>
      </c>
      <c r="AE49" s="39"/>
      <c r="AF49" s="39" t="s">
        <v>10</v>
      </c>
      <c r="AG49" s="18" t="s">
        <v>10</v>
      </c>
      <c r="AH49" s="59" t="s">
        <v>10</v>
      </c>
      <c r="AI49" s="60" t="s">
        <v>10</v>
      </c>
      <c r="AJ49" s="40" t="s">
        <v>10</v>
      </c>
      <c r="AK49" s="40" t="s">
        <v>10</v>
      </c>
      <c r="AM49" s="57" t="str">
        <f>$M$13&amp;"/"&amp;$C$16</f>
        <v>/1</v>
      </c>
      <c r="AN49" s="49" t="s">
        <v>11</v>
      </c>
      <c r="AO49" s="52">
        <f>AR47</f>
        <v>1</v>
      </c>
      <c r="AP49" s="58">
        <f>AY47-38</f>
        <v>1462</v>
      </c>
      <c r="AQ49" s="73">
        <f>BC47-(20+19)</f>
        <v>549</v>
      </c>
      <c r="AR49" s="64">
        <v>19</v>
      </c>
      <c r="AS49" s="42"/>
      <c r="AT49" s="39"/>
      <c r="AU49" s="39"/>
      <c r="AV49" s="18"/>
      <c r="AW49" s="42" t="s">
        <v>10</v>
      </c>
      <c r="AX49" s="39" t="s">
        <v>10</v>
      </c>
      <c r="AY49" s="39" t="s">
        <v>10</v>
      </c>
      <c r="AZ49" s="18" t="s">
        <v>10</v>
      </c>
      <c r="BA49" s="59" t="s">
        <v>10</v>
      </c>
      <c r="BB49" s="60" t="s">
        <v>10</v>
      </c>
      <c r="BC49" s="40" t="s">
        <v>10</v>
      </c>
      <c r="BD49" s="40" t="s">
        <v>10</v>
      </c>
      <c r="BF49" s="57" t="str">
        <f t="shared" si="15"/>
        <v>/1</v>
      </c>
      <c r="BG49" s="49" t="s">
        <v>896</v>
      </c>
      <c r="BH49" s="52">
        <f>BK39</f>
        <v>1</v>
      </c>
      <c r="BI49" s="58">
        <f>BR39</f>
        <v>190</v>
      </c>
      <c r="BJ49" s="73">
        <v>150</v>
      </c>
      <c r="BK49" s="64">
        <v>19</v>
      </c>
      <c r="BL49" s="42"/>
      <c r="BM49" s="39"/>
      <c r="BN49" s="39"/>
      <c r="BO49" s="18"/>
      <c r="BP49" s="42" t="s">
        <v>10</v>
      </c>
      <c r="BQ49" s="39" t="s">
        <v>10</v>
      </c>
      <c r="BR49" s="39" t="s">
        <v>10</v>
      </c>
      <c r="BS49" s="18" t="s">
        <v>10</v>
      </c>
      <c r="BT49" s="59" t="s">
        <v>10</v>
      </c>
      <c r="BU49" s="60" t="s">
        <v>10</v>
      </c>
      <c r="BV49" s="40" t="s">
        <v>10</v>
      </c>
      <c r="BW49" s="40" t="s">
        <v>10</v>
      </c>
    </row>
    <row r="50" spans="1:75" ht="18" x14ac:dyDescent="0.25">
      <c r="A50" s="57" t="str">
        <f t="shared" si="16"/>
        <v>/1</v>
      </c>
      <c r="B50" s="49" t="s">
        <v>13</v>
      </c>
      <c r="C50" s="52">
        <f t="shared" ref="C50:C51" si="19">F48</f>
        <v>19</v>
      </c>
      <c r="D50" s="58">
        <f>I47-19</f>
        <v>234</v>
      </c>
      <c r="E50" s="73">
        <f>Q47-49</f>
        <v>379</v>
      </c>
      <c r="F50" s="64">
        <v>19</v>
      </c>
      <c r="G50" s="42"/>
      <c r="H50" s="39"/>
      <c r="I50" s="39"/>
      <c r="J50" s="18"/>
      <c r="K50" s="42" t="s">
        <v>10</v>
      </c>
      <c r="L50" s="39"/>
      <c r="M50" s="39"/>
      <c r="N50" s="18"/>
      <c r="O50" s="59" t="s">
        <v>10</v>
      </c>
      <c r="P50" s="60" t="s">
        <v>10</v>
      </c>
      <c r="Q50" s="40" t="s">
        <v>10</v>
      </c>
      <c r="R50" s="40" t="s">
        <v>10</v>
      </c>
      <c r="T50" s="57" t="str">
        <f t="shared" si="17"/>
        <v>/1</v>
      </c>
      <c r="U50" s="49" t="s">
        <v>13</v>
      </c>
      <c r="V50" s="52">
        <f>Y47*2</f>
        <v>2</v>
      </c>
      <c r="W50" s="58">
        <f>AB47-19</f>
        <v>481</v>
      </c>
      <c r="X50" s="73">
        <f>AJ47-28</f>
        <v>871</v>
      </c>
      <c r="Y50" s="64">
        <v>19</v>
      </c>
      <c r="Z50" s="42"/>
      <c r="AA50" s="39"/>
      <c r="AB50" s="39"/>
      <c r="AC50" s="18"/>
      <c r="AD50" s="42" t="s">
        <v>10</v>
      </c>
      <c r="AE50" s="39"/>
      <c r="AF50" s="39"/>
      <c r="AG50" s="18"/>
      <c r="AH50" s="59" t="s">
        <v>10</v>
      </c>
      <c r="AI50" s="60" t="s">
        <v>10</v>
      </c>
      <c r="AJ50" s="40" t="s">
        <v>10</v>
      </c>
      <c r="AK50" s="40" t="s">
        <v>10</v>
      </c>
      <c r="AM50" s="57" t="str">
        <f t="shared" si="18"/>
        <v>/1</v>
      </c>
      <c r="AN50" s="49" t="s">
        <v>13</v>
      </c>
      <c r="AO50" s="52">
        <f>AR47*2</f>
        <v>2</v>
      </c>
      <c r="AP50" s="58">
        <f>AU47-19</f>
        <v>331</v>
      </c>
      <c r="AQ50" s="73">
        <f>BC47-20</f>
        <v>568</v>
      </c>
      <c r="AR50" s="64">
        <v>19</v>
      </c>
      <c r="AS50" s="42"/>
      <c r="AT50" s="39"/>
      <c r="AU50" s="39"/>
      <c r="AV50" s="18"/>
      <c r="AW50" s="42" t="s">
        <v>10</v>
      </c>
      <c r="AX50" s="39" t="s">
        <v>10</v>
      </c>
      <c r="AY50" s="39"/>
      <c r="AZ50" s="18"/>
      <c r="BA50" s="59" t="s">
        <v>10</v>
      </c>
      <c r="BB50" s="60" t="s">
        <v>10</v>
      </c>
      <c r="BC50" s="40" t="s">
        <v>10</v>
      </c>
      <c r="BD50" s="40" t="s">
        <v>10</v>
      </c>
      <c r="BF50" s="57"/>
      <c r="BG50" s="76" t="s">
        <v>4</v>
      </c>
      <c r="BH50" s="52"/>
      <c r="BI50" s="58"/>
      <c r="BJ50" s="73"/>
      <c r="BK50" s="64"/>
      <c r="BL50" s="42"/>
      <c r="BM50" s="39"/>
      <c r="BN50" s="39"/>
      <c r="BO50" s="18"/>
      <c r="BP50" s="42"/>
      <c r="BQ50" s="39"/>
      <c r="BR50" s="39"/>
      <c r="BS50" s="18"/>
      <c r="BT50" s="59"/>
      <c r="BU50" s="60"/>
      <c r="BV50" s="40"/>
      <c r="BW50" s="40"/>
    </row>
    <row r="51" spans="1:75" ht="18" x14ac:dyDescent="0.25">
      <c r="A51" s="57" t="str">
        <f t="shared" si="16"/>
        <v>/1</v>
      </c>
      <c r="B51" s="49" t="s">
        <v>14</v>
      </c>
      <c r="C51" s="52">
        <f t="shared" si="19"/>
        <v>19</v>
      </c>
      <c r="D51" s="58">
        <f>I47</f>
        <v>253</v>
      </c>
      <c r="E51" s="73">
        <f>M47</f>
        <v>709</v>
      </c>
      <c r="F51" s="64">
        <v>19</v>
      </c>
      <c r="G51" s="42"/>
      <c r="H51" s="39"/>
      <c r="I51" s="39"/>
      <c r="J51" s="18"/>
      <c r="K51" s="42" t="s">
        <v>10</v>
      </c>
      <c r="L51" s="39" t="s">
        <v>10</v>
      </c>
      <c r="M51" s="39" t="s">
        <v>10</v>
      </c>
      <c r="N51" s="18" t="s">
        <v>10</v>
      </c>
      <c r="O51" s="59" t="s">
        <v>10</v>
      </c>
      <c r="P51" s="60" t="s">
        <v>10</v>
      </c>
      <c r="Q51" s="40" t="s">
        <v>10</v>
      </c>
      <c r="R51" s="40" t="s">
        <v>10</v>
      </c>
      <c r="T51" s="57" t="str">
        <f t="shared" si="17"/>
        <v>/1</v>
      </c>
      <c r="U51" s="49" t="s">
        <v>14</v>
      </c>
      <c r="V51" s="52">
        <f>Y47</f>
        <v>1</v>
      </c>
      <c r="W51" s="58">
        <f>AB47</f>
        <v>500</v>
      </c>
      <c r="X51" s="73">
        <f>AF47</f>
        <v>1200</v>
      </c>
      <c r="Y51" s="64">
        <v>8</v>
      </c>
      <c r="Z51" s="42"/>
      <c r="AA51" s="39"/>
      <c r="AB51" s="39"/>
      <c r="AC51" s="18"/>
      <c r="AD51" s="42"/>
      <c r="AE51" s="39"/>
      <c r="AF51" s="39"/>
      <c r="AG51" s="18"/>
      <c r="AH51" s="59" t="s">
        <v>10</v>
      </c>
      <c r="AI51" s="60" t="s">
        <v>10</v>
      </c>
      <c r="AJ51" s="40" t="s">
        <v>10</v>
      </c>
      <c r="AK51" s="40" t="s">
        <v>10</v>
      </c>
      <c r="AM51" s="57" t="str">
        <f t="shared" si="18"/>
        <v>/1</v>
      </c>
      <c r="AN51" s="49" t="s">
        <v>14</v>
      </c>
      <c r="AO51" s="52">
        <f>AR47</f>
        <v>1</v>
      </c>
      <c r="AP51" s="58">
        <f>AU47-19</f>
        <v>331</v>
      </c>
      <c r="AQ51" s="73">
        <f>AY47-38</f>
        <v>1462</v>
      </c>
      <c r="AR51" s="64">
        <v>19</v>
      </c>
      <c r="AS51" s="42"/>
      <c r="AT51" s="39"/>
      <c r="AU51" s="39"/>
      <c r="AV51" s="18"/>
      <c r="AW51" s="42"/>
      <c r="AX51" s="39"/>
      <c r="AY51" s="39"/>
      <c r="AZ51" s="18"/>
      <c r="BA51" s="59" t="s">
        <v>10</v>
      </c>
      <c r="BB51" s="60" t="s">
        <v>10</v>
      </c>
      <c r="BC51" s="40" t="s">
        <v>10</v>
      </c>
      <c r="BD51" s="40" t="s">
        <v>10</v>
      </c>
    </row>
    <row r="52" spans="1:75" ht="18" x14ac:dyDescent="0.25">
      <c r="A52" s="57" t="str">
        <f t="shared" si="16"/>
        <v>/1</v>
      </c>
      <c r="B52" s="49" t="s">
        <v>15</v>
      </c>
      <c r="C52" s="52">
        <v>7</v>
      </c>
      <c r="D52" s="58">
        <f>M47-39</f>
        <v>670</v>
      </c>
      <c r="E52" s="73">
        <f>E48-5</f>
        <v>374</v>
      </c>
      <c r="F52" s="64">
        <v>19</v>
      </c>
      <c r="G52" s="42"/>
      <c r="H52" s="39"/>
      <c r="I52" s="39"/>
      <c r="J52" s="18"/>
      <c r="K52" s="42" t="s">
        <v>10</v>
      </c>
      <c r="L52" s="39"/>
      <c r="M52" s="39"/>
      <c r="N52" s="18"/>
      <c r="O52" s="59" t="s">
        <v>10</v>
      </c>
      <c r="P52" s="60" t="s">
        <v>10</v>
      </c>
      <c r="Q52" s="40" t="s">
        <v>10</v>
      </c>
      <c r="R52" s="40" t="s">
        <v>10</v>
      </c>
      <c r="T52" s="57" t="str">
        <f t="shared" si="17"/>
        <v>/1</v>
      </c>
      <c r="U52" s="49" t="s">
        <v>15</v>
      </c>
      <c r="V52" s="52">
        <v>77</v>
      </c>
      <c r="W52" s="58">
        <f>AF47-39</f>
        <v>1161</v>
      </c>
      <c r="X52" s="73">
        <f>X48-5</f>
        <v>866</v>
      </c>
      <c r="Y52" s="64">
        <v>19</v>
      </c>
      <c r="Z52" s="42"/>
      <c r="AA52" s="39"/>
      <c r="AB52" s="39"/>
      <c r="AC52" s="18"/>
      <c r="AD52" s="42" t="s">
        <v>10</v>
      </c>
      <c r="AE52" s="39"/>
      <c r="AF52" s="39"/>
      <c r="AG52" s="18"/>
      <c r="AH52" s="59" t="s">
        <v>10</v>
      </c>
      <c r="AI52" s="60" t="s">
        <v>10</v>
      </c>
      <c r="AJ52" s="40" t="s">
        <v>10</v>
      </c>
      <c r="AK52" s="40" t="s">
        <v>10</v>
      </c>
      <c r="AM52" s="57" t="str">
        <f t="shared" si="18"/>
        <v>/1</v>
      </c>
      <c r="AN52" s="49" t="s">
        <v>15</v>
      </c>
      <c r="AO52" s="52">
        <v>4</v>
      </c>
      <c r="AP52" s="58">
        <f>AY47-39</f>
        <v>1461</v>
      </c>
      <c r="AQ52" s="73">
        <f>BC47-45</f>
        <v>543</v>
      </c>
      <c r="AR52" s="64">
        <v>19</v>
      </c>
      <c r="AS52" s="42"/>
      <c r="AT52" s="39"/>
      <c r="AU52" s="39"/>
      <c r="AV52" s="18"/>
      <c r="AW52" s="42" t="s">
        <v>10</v>
      </c>
      <c r="AX52" s="39"/>
      <c r="AY52" s="39"/>
      <c r="AZ52" s="18"/>
      <c r="BA52" s="59" t="s">
        <v>10</v>
      </c>
      <c r="BB52" s="60" t="s">
        <v>10</v>
      </c>
      <c r="BC52" s="40" t="s">
        <v>10</v>
      </c>
      <c r="BD52" s="40" t="s">
        <v>10</v>
      </c>
    </row>
    <row r="53" spans="1:75" ht="18" x14ac:dyDescent="0.25">
      <c r="A53" s="57" t="str">
        <f t="shared" si="16"/>
        <v>/1</v>
      </c>
      <c r="B53" s="49" t="s">
        <v>23</v>
      </c>
      <c r="C53" s="52">
        <f>F47</f>
        <v>1</v>
      </c>
      <c r="D53" s="58">
        <f>M47-38</f>
        <v>671</v>
      </c>
      <c r="E53" s="73">
        <f>57</f>
        <v>57</v>
      </c>
      <c r="F53" s="64">
        <v>19</v>
      </c>
      <c r="G53" s="42"/>
      <c r="H53" s="39"/>
      <c r="I53" s="39"/>
      <c r="J53" s="18"/>
      <c r="K53" s="42"/>
      <c r="L53" s="39"/>
      <c r="M53" s="39"/>
      <c r="N53" s="18"/>
      <c r="O53" s="59" t="s">
        <v>10</v>
      </c>
      <c r="P53" s="60" t="s">
        <v>10</v>
      </c>
      <c r="Q53" s="40" t="s">
        <v>10</v>
      </c>
      <c r="R53" s="40" t="s">
        <v>10</v>
      </c>
      <c r="T53" s="57" t="str">
        <f t="shared" si="17"/>
        <v>/1</v>
      </c>
      <c r="U53" s="49" t="s">
        <v>23</v>
      </c>
      <c r="V53" s="52">
        <f>Y47</f>
        <v>1</v>
      </c>
      <c r="W53" s="58">
        <f>AF47-38</f>
        <v>1162</v>
      </c>
      <c r="X53" s="73">
        <f>57</f>
        <v>57</v>
      </c>
      <c r="Y53" s="64">
        <v>19</v>
      </c>
      <c r="Z53" s="42"/>
      <c r="AA53" s="39"/>
      <c r="AB53" s="39"/>
      <c r="AC53" s="18"/>
      <c r="AD53" s="42"/>
      <c r="AE53" s="39"/>
      <c r="AF53" s="39"/>
      <c r="AG53" s="18"/>
      <c r="AH53" s="59" t="s">
        <v>10</v>
      </c>
      <c r="AI53" s="60" t="s">
        <v>10</v>
      </c>
      <c r="AJ53" s="40" t="s">
        <v>10</v>
      </c>
      <c r="AK53" s="40" t="s">
        <v>10</v>
      </c>
      <c r="AM53" s="57" t="str">
        <f t="shared" si="18"/>
        <v>/1</v>
      </c>
      <c r="AN53" s="49" t="s">
        <v>23</v>
      </c>
      <c r="AO53" s="52">
        <f>AR47</f>
        <v>1</v>
      </c>
      <c r="AP53" s="58">
        <f>AY47-38</f>
        <v>1462</v>
      </c>
      <c r="AQ53" s="73">
        <f>57</f>
        <v>57</v>
      </c>
      <c r="AR53" s="64">
        <v>19</v>
      </c>
      <c r="AS53" s="42"/>
      <c r="AT53" s="39"/>
      <c r="AU53" s="39"/>
      <c r="AV53" s="18"/>
      <c r="AW53" s="42"/>
      <c r="AX53" s="39"/>
      <c r="AY53" s="39"/>
      <c r="AZ53" s="18"/>
      <c r="BA53" s="59" t="s">
        <v>10</v>
      </c>
      <c r="BB53" s="60" t="s">
        <v>10</v>
      </c>
      <c r="BC53" s="40" t="s">
        <v>10</v>
      </c>
      <c r="BD53" s="40" t="s">
        <v>10</v>
      </c>
    </row>
    <row r="54" spans="1:75" ht="18" x14ac:dyDescent="0.25">
      <c r="A54" s="57" t="str">
        <f t="shared" si="16"/>
        <v>/1</v>
      </c>
      <c r="B54" s="49" t="s">
        <v>16</v>
      </c>
      <c r="C54" s="52">
        <v>3</v>
      </c>
      <c r="D54" s="58">
        <f>2080-57</f>
        <v>2023</v>
      </c>
      <c r="E54" s="73">
        <f>((M47-6)/2)</f>
        <v>351.5</v>
      </c>
      <c r="F54" s="64">
        <v>19</v>
      </c>
      <c r="G54" s="42"/>
      <c r="H54" s="39"/>
      <c r="I54" s="39"/>
      <c r="J54" s="18"/>
      <c r="K54" s="42" t="s">
        <v>10</v>
      </c>
      <c r="L54" s="39" t="s">
        <v>10</v>
      </c>
      <c r="M54" s="39" t="s">
        <v>10</v>
      </c>
      <c r="N54" s="18" t="s">
        <v>10</v>
      </c>
      <c r="O54" s="59" t="s">
        <v>10</v>
      </c>
      <c r="P54" s="60" t="s">
        <v>10</v>
      </c>
      <c r="Q54" s="40" t="s">
        <v>10</v>
      </c>
      <c r="R54" s="40" t="s">
        <v>10</v>
      </c>
      <c r="T54" s="57" t="str">
        <f t="shared" si="17"/>
        <v>/1</v>
      </c>
      <c r="U54" s="49" t="s">
        <v>16</v>
      </c>
      <c r="V54" s="52">
        <v>6</v>
      </c>
      <c r="W54" s="58">
        <f>2080-57</f>
        <v>2023</v>
      </c>
      <c r="X54" s="73">
        <f>((AF47-6)/2)</f>
        <v>597</v>
      </c>
      <c r="Y54" s="64">
        <v>19</v>
      </c>
      <c r="Z54" s="42"/>
      <c r="AA54" s="39"/>
      <c r="AB54" s="39"/>
      <c r="AC54" s="18"/>
      <c r="AD54" s="42" t="s">
        <v>10</v>
      </c>
      <c r="AE54" s="39" t="s">
        <v>10</v>
      </c>
      <c r="AF54" s="39" t="s">
        <v>10</v>
      </c>
      <c r="AG54" s="18" t="s">
        <v>10</v>
      </c>
      <c r="AH54" s="59" t="s">
        <v>10</v>
      </c>
      <c r="AI54" s="60" t="s">
        <v>10</v>
      </c>
      <c r="AJ54" s="40" t="s">
        <v>10</v>
      </c>
      <c r="AK54" s="40" t="s">
        <v>10</v>
      </c>
      <c r="AM54" s="57" t="str">
        <f t="shared" si="18"/>
        <v>/1</v>
      </c>
      <c r="AN54" s="49" t="s">
        <v>16</v>
      </c>
      <c r="AO54" s="52">
        <v>6</v>
      </c>
      <c r="AP54" s="58">
        <f>2080-57</f>
        <v>2023</v>
      </c>
      <c r="AQ54" s="73">
        <f>((AY47-6)/2)</f>
        <v>747</v>
      </c>
      <c r="AR54" s="64">
        <v>19</v>
      </c>
      <c r="AS54" s="42"/>
      <c r="AT54" s="39"/>
      <c r="AU54" s="39"/>
      <c r="AV54" s="18"/>
      <c r="AW54" s="42" t="s">
        <v>10</v>
      </c>
      <c r="AX54" s="39" t="s">
        <v>10</v>
      </c>
      <c r="AY54" s="39" t="s">
        <v>10</v>
      </c>
      <c r="AZ54" s="18" t="s">
        <v>10</v>
      </c>
      <c r="BA54" s="59" t="s">
        <v>10</v>
      </c>
      <c r="BB54" s="60" t="s">
        <v>10</v>
      </c>
      <c r="BC54" s="40" t="s">
        <v>10</v>
      </c>
      <c r="BD54" s="40" t="s">
        <v>10</v>
      </c>
    </row>
    <row r="55" spans="1:75" ht="18" x14ac:dyDescent="0.25">
      <c r="A55" s="57"/>
      <c r="B55" s="76" t="s">
        <v>4</v>
      </c>
      <c r="C55" s="52"/>
      <c r="D55" s="58"/>
      <c r="E55" s="73"/>
      <c r="F55" s="64"/>
      <c r="G55" s="42"/>
      <c r="H55" s="39"/>
      <c r="I55" s="39"/>
      <c r="J55" s="18"/>
      <c r="K55" s="42"/>
      <c r="L55" s="39"/>
      <c r="M55" s="39"/>
      <c r="N55" s="18"/>
      <c r="O55" s="59"/>
      <c r="P55" s="60"/>
      <c r="Q55" s="40"/>
      <c r="R55" s="40"/>
      <c r="T55" s="57"/>
      <c r="U55" s="76" t="s">
        <v>4</v>
      </c>
      <c r="V55" s="52"/>
      <c r="W55" s="58"/>
      <c r="X55" s="73"/>
      <c r="Y55" s="64"/>
      <c r="Z55" s="42"/>
      <c r="AA55" s="39"/>
      <c r="AB55" s="39"/>
      <c r="AC55" s="18"/>
      <c r="AD55" s="42"/>
      <c r="AE55" s="39"/>
      <c r="AF55" s="39"/>
      <c r="AG55" s="18"/>
      <c r="AH55" s="59"/>
      <c r="AI55" s="60"/>
      <c r="AJ55" s="40"/>
      <c r="AK55" s="40"/>
      <c r="AM55" s="57"/>
      <c r="AN55" s="76" t="s">
        <v>4</v>
      </c>
      <c r="AO55" s="52"/>
      <c r="AP55" s="58"/>
      <c r="AQ55" s="73"/>
      <c r="AR55" s="64"/>
      <c r="AS55" s="42"/>
      <c r="AT55" s="39"/>
      <c r="AU55" s="39"/>
      <c r="AV55" s="18"/>
      <c r="AW55" s="42"/>
      <c r="AX55" s="39"/>
      <c r="AY55" s="39"/>
      <c r="AZ55" s="18"/>
      <c r="BA55" s="59"/>
      <c r="BB55" s="60"/>
      <c r="BC55" s="40"/>
      <c r="BD55" s="40"/>
    </row>
    <row r="56" spans="1:75" ht="20.25" x14ac:dyDescent="0.3">
      <c r="A56" s="101" t="s">
        <v>22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T56" s="101" t="s">
        <v>22</v>
      </c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M56" s="101" t="s">
        <v>22</v>
      </c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101"/>
      <c r="AY56" s="101"/>
      <c r="AZ56" s="101"/>
      <c r="BA56" s="101"/>
      <c r="BB56" s="101"/>
      <c r="BC56" s="101"/>
      <c r="BD56" s="101"/>
    </row>
    <row r="57" spans="1:75" ht="15.75" thickBot="1" x14ac:dyDescent="0.3"/>
    <row r="58" spans="1:75" ht="18.75" thickBot="1" x14ac:dyDescent="0.3">
      <c r="A58" s="53"/>
      <c r="B58" s="54" t="s">
        <v>4</v>
      </c>
      <c r="C58" s="55" t="s">
        <v>891</v>
      </c>
      <c r="D58" s="95" t="s">
        <v>8</v>
      </c>
      <c r="E58" s="96"/>
      <c r="F58" s="56">
        <v>1</v>
      </c>
      <c r="G58" s="97" t="s">
        <v>5</v>
      </c>
      <c r="H58" s="98"/>
      <c r="I58" s="99">
        <v>350</v>
      </c>
      <c r="J58" s="94"/>
      <c r="K58" s="97" t="s">
        <v>6</v>
      </c>
      <c r="L58" s="100"/>
      <c r="M58" s="93">
        <v>1500</v>
      </c>
      <c r="N58" s="94"/>
      <c r="O58" s="99" t="s">
        <v>7</v>
      </c>
      <c r="P58" s="100"/>
      <c r="Q58" s="93">
        <v>588</v>
      </c>
      <c r="R58" s="94"/>
      <c r="T58" s="53"/>
      <c r="U58" s="54" t="s">
        <v>4</v>
      </c>
      <c r="V58" s="55" t="s">
        <v>890</v>
      </c>
      <c r="W58" s="95" t="s">
        <v>8</v>
      </c>
      <c r="X58" s="96"/>
      <c r="Y58" s="56">
        <v>1</v>
      </c>
      <c r="Z58" s="97" t="s">
        <v>5</v>
      </c>
      <c r="AA58" s="98"/>
      <c r="AB58" s="99">
        <v>500</v>
      </c>
      <c r="AC58" s="94"/>
      <c r="AD58" s="97" t="s">
        <v>6</v>
      </c>
      <c r="AE58" s="100"/>
      <c r="AF58" s="93">
        <v>1200</v>
      </c>
      <c r="AG58" s="94"/>
      <c r="AH58" s="99" t="s">
        <v>7</v>
      </c>
      <c r="AI58" s="100"/>
      <c r="AJ58" s="93">
        <v>899</v>
      </c>
      <c r="AK58" s="94"/>
      <c r="AM58" s="53"/>
      <c r="AN58" s="54" t="s">
        <v>4</v>
      </c>
      <c r="AO58" s="55" t="s">
        <v>891</v>
      </c>
      <c r="AP58" s="95" t="s">
        <v>8</v>
      </c>
      <c r="AQ58" s="96"/>
      <c r="AR58" s="56">
        <v>1</v>
      </c>
      <c r="AS58" s="97" t="s">
        <v>5</v>
      </c>
      <c r="AT58" s="98"/>
      <c r="AU58" s="99">
        <v>350</v>
      </c>
      <c r="AV58" s="94"/>
      <c r="AW58" s="97" t="s">
        <v>6</v>
      </c>
      <c r="AX58" s="100"/>
      <c r="AY58" s="93">
        <v>1500</v>
      </c>
      <c r="AZ58" s="94"/>
      <c r="BA58" s="99" t="s">
        <v>7</v>
      </c>
      <c r="BB58" s="100"/>
      <c r="BC58" s="93">
        <v>588</v>
      </c>
      <c r="BD58" s="94"/>
    </row>
    <row r="59" spans="1:75" ht="18" x14ac:dyDescent="0.25">
      <c r="A59" s="57" t="str">
        <f t="shared" ref="A59:A66" si="20">$M$13&amp;"/"&amp;$C$16</f>
        <v>/1</v>
      </c>
      <c r="B59" s="48" t="s">
        <v>9</v>
      </c>
      <c r="C59" s="51">
        <f>F58</f>
        <v>1</v>
      </c>
      <c r="D59" s="58">
        <f>M58</f>
        <v>1500</v>
      </c>
      <c r="E59" s="72">
        <f>Q58-49</f>
        <v>539</v>
      </c>
      <c r="F59" s="71">
        <v>19</v>
      </c>
      <c r="G59" s="42"/>
      <c r="H59" s="39"/>
      <c r="I59" s="39"/>
      <c r="J59" s="9"/>
      <c r="K59" s="42" t="s">
        <v>10</v>
      </c>
      <c r="L59" s="39"/>
      <c r="M59" s="39" t="s">
        <v>10</v>
      </c>
      <c r="N59" s="9" t="s">
        <v>10</v>
      </c>
      <c r="O59" s="59" t="s">
        <v>10</v>
      </c>
      <c r="P59" s="60" t="s">
        <v>10</v>
      </c>
      <c r="Q59" s="40" t="s">
        <v>10</v>
      </c>
      <c r="R59" s="40" t="s">
        <v>10</v>
      </c>
      <c r="T59" s="57" t="str">
        <f t="shared" ref="T59:T66" si="21">$M$13&amp;"/"&amp;$C$16</f>
        <v>/1</v>
      </c>
      <c r="U59" s="48" t="s">
        <v>9</v>
      </c>
      <c r="V59" s="51">
        <f>Y58</f>
        <v>1</v>
      </c>
      <c r="W59" s="58">
        <f>AF58</f>
        <v>1200</v>
      </c>
      <c r="X59" s="72">
        <f>AJ58-28</f>
        <v>871</v>
      </c>
      <c r="Y59" s="71">
        <v>19</v>
      </c>
      <c r="Z59" s="42"/>
      <c r="AA59" s="39"/>
      <c r="AB59" s="39"/>
      <c r="AC59" s="9"/>
      <c r="AD59" s="42" t="s">
        <v>10</v>
      </c>
      <c r="AE59" s="39"/>
      <c r="AF59" s="39" t="s">
        <v>10</v>
      </c>
      <c r="AG59" s="9" t="s">
        <v>10</v>
      </c>
      <c r="AH59" s="59" t="s">
        <v>10</v>
      </c>
      <c r="AI59" s="60" t="s">
        <v>10</v>
      </c>
      <c r="AJ59" s="40" t="s">
        <v>10</v>
      </c>
      <c r="AK59" s="40" t="s">
        <v>10</v>
      </c>
      <c r="AM59" s="57" t="str">
        <f t="shared" ref="AM59:AM66" si="22">$M$13&amp;"/"&amp;$C$16</f>
        <v>/1</v>
      </c>
      <c r="AN59" s="48" t="s">
        <v>9</v>
      </c>
      <c r="AO59" s="51">
        <f>AR58</f>
        <v>1</v>
      </c>
      <c r="AP59" s="58">
        <f>AY58</f>
        <v>1500</v>
      </c>
      <c r="AQ59" s="72">
        <f>BC58-20</f>
        <v>568</v>
      </c>
      <c r="AR59" s="71">
        <v>19</v>
      </c>
      <c r="AS59" s="42"/>
      <c r="AT59" s="39"/>
      <c r="AU59" s="39"/>
      <c r="AV59" s="9"/>
      <c r="AW59" s="42" t="s">
        <v>10</v>
      </c>
      <c r="AX59" s="39" t="s">
        <v>10</v>
      </c>
      <c r="AY59" s="39" t="s">
        <v>10</v>
      </c>
      <c r="AZ59" s="9" t="s">
        <v>10</v>
      </c>
      <c r="BA59" s="59" t="s">
        <v>10</v>
      </c>
      <c r="BB59" s="60" t="s">
        <v>10</v>
      </c>
      <c r="BC59" s="40" t="s">
        <v>10</v>
      </c>
      <c r="BD59" s="40" t="s">
        <v>10</v>
      </c>
    </row>
    <row r="60" spans="1:75" ht="18" x14ac:dyDescent="0.25">
      <c r="A60" s="57" t="str">
        <f t="shared" si="20"/>
        <v>/1</v>
      </c>
      <c r="B60" s="49" t="s">
        <v>11</v>
      </c>
      <c r="C60" s="52">
        <f>F58</f>
        <v>1</v>
      </c>
      <c r="D60" s="58">
        <f>M58-38</f>
        <v>1462</v>
      </c>
      <c r="E60" s="73">
        <f>Q58-49</f>
        <v>539</v>
      </c>
      <c r="F60" s="64">
        <v>19</v>
      </c>
      <c r="G60" s="42"/>
      <c r="H60" s="39"/>
      <c r="I60" s="39"/>
      <c r="J60" s="18"/>
      <c r="K60" s="42" t="s">
        <v>10</v>
      </c>
      <c r="L60" s="39"/>
      <c r="M60" s="39" t="s">
        <v>10</v>
      </c>
      <c r="N60" s="18" t="s">
        <v>10</v>
      </c>
      <c r="O60" s="59" t="s">
        <v>10</v>
      </c>
      <c r="P60" s="60" t="s">
        <v>10</v>
      </c>
      <c r="Q60" s="40" t="s">
        <v>10</v>
      </c>
      <c r="R60" s="40" t="s">
        <v>10</v>
      </c>
      <c r="T60" s="57" t="str">
        <f t="shared" si="21"/>
        <v>/1</v>
      </c>
      <c r="U60" s="49" t="s">
        <v>11</v>
      </c>
      <c r="V60" s="52">
        <f>Y58</f>
        <v>1</v>
      </c>
      <c r="W60" s="58">
        <f>AF58-38</f>
        <v>1162</v>
      </c>
      <c r="X60" s="73">
        <f>AJ58-28</f>
        <v>871</v>
      </c>
      <c r="Y60" s="64">
        <v>19</v>
      </c>
      <c r="Z60" s="42"/>
      <c r="AA60" s="39"/>
      <c r="AB60" s="39"/>
      <c r="AC60" s="18"/>
      <c r="AD60" s="42" t="s">
        <v>10</v>
      </c>
      <c r="AE60" s="39"/>
      <c r="AF60" s="39" t="s">
        <v>10</v>
      </c>
      <c r="AG60" s="18" t="s">
        <v>10</v>
      </c>
      <c r="AH60" s="59" t="s">
        <v>10</v>
      </c>
      <c r="AI60" s="60" t="s">
        <v>10</v>
      </c>
      <c r="AJ60" s="40" t="s">
        <v>10</v>
      </c>
      <c r="AK60" s="40" t="s">
        <v>10</v>
      </c>
      <c r="AM60" s="57" t="str">
        <f t="shared" si="22"/>
        <v>/1</v>
      </c>
      <c r="AN60" s="49" t="s">
        <v>11</v>
      </c>
      <c r="AO60" s="52">
        <f>AR58</f>
        <v>1</v>
      </c>
      <c r="AP60" s="58">
        <f>AY58-38</f>
        <v>1462</v>
      </c>
      <c r="AQ60" s="73">
        <f>BC58-(20+19)</f>
        <v>549</v>
      </c>
      <c r="AR60" s="64">
        <v>19</v>
      </c>
      <c r="AS60" s="42"/>
      <c r="AT60" s="39"/>
      <c r="AU60" s="39"/>
      <c r="AV60" s="18"/>
      <c r="AW60" s="42" t="s">
        <v>10</v>
      </c>
      <c r="AX60" s="39" t="s">
        <v>10</v>
      </c>
      <c r="AY60" s="39" t="s">
        <v>10</v>
      </c>
      <c r="AZ60" s="18" t="s">
        <v>10</v>
      </c>
      <c r="BA60" s="59" t="s">
        <v>10</v>
      </c>
      <c r="BB60" s="60" t="s">
        <v>10</v>
      </c>
      <c r="BC60" s="40" t="s">
        <v>10</v>
      </c>
      <c r="BD60" s="40" t="s">
        <v>10</v>
      </c>
    </row>
    <row r="61" spans="1:75" ht="18" x14ac:dyDescent="0.25">
      <c r="A61" s="57" t="str">
        <f>$M$13&amp;"/"&amp;$C$16</f>
        <v>/1</v>
      </c>
      <c r="B61" s="49" t="s">
        <v>13</v>
      </c>
      <c r="C61" s="52">
        <f>F58*2</f>
        <v>2</v>
      </c>
      <c r="D61" s="58">
        <f>I58-19</f>
        <v>331</v>
      </c>
      <c r="E61" s="73">
        <f>Q58-49</f>
        <v>539</v>
      </c>
      <c r="F61" s="64">
        <v>19</v>
      </c>
      <c r="G61" s="42"/>
      <c r="H61" s="39"/>
      <c r="I61" s="39"/>
      <c r="J61" s="18"/>
      <c r="K61" s="42" t="s">
        <v>10</v>
      </c>
      <c r="L61" s="39" t="s">
        <v>10</v>
      </c>
      <c r="M61" s="39"/>
      <c r="N61" s="18"/>
      <c r="O61" s="59" t="s">
        <v>10</v>
      </c>
      <c r="P61" s="60" t="s">
        <v>10</v>
      </c>
      <c r="Q61" s="40" t="s">
        <v>10</v>
      </c>
      <c r="R61" s="40" t="s">
        <v>10</v>
      </c>
      <c r="T61" s="57" t="str">
        <f t="shared" si="21"/>
        <v>/1</v>
      </c>
      <c r="U61" s="49" t="s">
        <v>13</v>
      </c>
      <c r="V61" s="52">
        <f>Y58*2</f>
        <v>2</v>
      </c>
      <c r="W61" s="58">
        <f>AB58-19</f>
        <v>481</v>
      </c>
      <c r="X61" s="73">
        <f>AJ58-28</f>
        <v>871</v>
      </c>
      <c r="Y61" s="64">
        <v>19</v>
      </c>
      <c r="Z61" s="42"/>
      <c r="AA61" s="39"/>
      <c r="AB61" s="39"/>
      <c r="AC61" s="18"/>
      <c r="AD61" s="42" t="s">
        <v>10</v>
      </c>
      <c r="AE61" s="39" t="s">
        <v>10</v>
      </c>
      <c r="AF61" s="39"/>
      <c r="AG61" s="18"/>
      <c r="AH61" s="59" t="s">
        <v>10</v>
      </c>
      <c r="AI61" s="60" t="s">
        <v>10</v>
      </c>
      <c r="AJ61" s="40" t="s">
        <v>10</v>
      </c>
      <c r="AK61" s="40" t="s">
        <v>10</v>
      </c>
      <c r="AM61" s="57" t="str">
        <f>$M$13&amp;"/"&amp;$C$16</f>
        <v>/1</v>
      </c>
      <c r="AN61" s="49" t="s">
        <v>13</v>
      </c>
      <c r="AO61" s="52">
        <f>AR58*2</f>
        <v>2</v>
      </c>
      <c r="AP61" s="58">
        <f>AU58-19</f>
        <v>331</v>
      </c>
      <c r="AQ61" s="73">
        <f>BC58-20</f>
        <v>568</v>
      </c>
      <c r="AR61" s="64">
        <v>19</v>
      </c>
      <c r="AS61" s="42"/>
      <c r="AT61" s="39"/>
      <c r="AU61" s="39"/>
      <c r="AV61" s="18"/>
      <c r="AW61" s="42" t="s">
        <v>10</v>
      </c>
      <c r="AX61" s="39" t="s">
        <v>10</v>
      </c>
      <c r="AY61" s="39"/>
      <c r="AZ61" s="18"/>
      <c r="BA61" s="59" t="s">
        <v>10</v>
      </c>
      <c r="BB61" s="60" t="s">
        <v>10</v>
      </c>
      <c r="BC61" s="40" t="s">
        <v>10</v>
      </c>
      <c r="BD61" s="40" t="s">
        <v>10</v>
      </c>
    </row>
    <row r="62" spans="1:75" ht="18" x14ac:dyDescent="0.25">
      <c r="A62" s="57" t="str">
        <f t="shared" si="20"/>
        <v>/1</v>
      </c>
      <c r="B62" s="49" t="s">
        <v>14</v>
      </c>
      <c r="C62" s="52">
        <f>F58</f>
        <v>1</v>
      </c>
      <c r="D62" s="58">
        <f>I58</f>
        <v>350</v>
      </c>
      <c r="E62" s="73">
        <f>M58</f>
        <v>1500</v>
      </c>
      <c r="F62" s="64">
        <v>19</v>
      </c>
      <c r="G62" s="42"/>
      <c r="H62" s="39"/>
      <c r="I62" s="39"/>
      <c r="J62" s="18"/>
      <c r="K62" s="42" t="s">
        <v>10</v>
      </c>
      <c r="L62" s="39" t="s">
        <v>10</v>
      </c>
      <c r="M62" s="39" t="s">
        <v>10</v>
      </c>
      <c r="N62" s="18" t="s">
        <v>10</v>
      </c>
      <c r="O62" s="59" t="s">
        <v>10</v>
      </c>
      <c r="P62" s="60" t="s">
        <v>10</v>
      </c>
      <c r="Q62" s="40" t="s">
        <v>10</v>
      </c>
      <c r="R62" s="40" t="s">
        <v>10</v>
      </c>
      <c r="T62" s="57" t="str">
        <f t="shared" si="21"/>
        <v>/1</v>
      </c>
      <c r="U62" s="49" t="s">
        <v>14</v>
      </c>
      <c r="V62" s="52">
        <f>Y58</f>
        <v>1</v>
      </c>
      <c r="W62" s="58">
        <f>AB58</f>
        <v>500</v>
      </c>
      <c r="X62" s="73">
        <f>AF58</f>
        <v>1200</v>
      </c>
      <c r="Y62" s="64">
        <v>8</v>
      </c>
      <c r="Z62" s="42"/>
      <c r="AA62" s="39"/>
      <c r="AB62" s="39"/>
      <c r="AC62" s="18"/>
      <c r="AD62" s="42"/>
      <c r="AE62" s="39"/>
      <c r="AF62" s="39"/>
      <c r="AG62" s="18"/>
      <c r="AH62" s="59" t="s">
        <v>10</v>
      </c>
      <c r="AI62" s="60" t="s">
        <v>10</v>
      </c>
      <c r="AJ62" s="40" t="s">
        <v>10</v>
      </c>
      <c r="AK62" s="40" t="s">
        <v>10</v>
      </c>
      <c r="AM62" s="57" t="str">
        <f t="shared" si="22"/>
        <v>/1</v>
      </c>
      <c r="AN62" s="49" t="s">
        <v>14</v>
      </c>
      <c r="AO62" s="52">
        <f>AR58</f>
        <v>1</v>
      </c>
      <c r="AP62" s="58">
        <f>AU58-19</f>
        <v>331</v>
      </c>
      <c r="AQ62" s="73">
        <f>AY58-38</f>
        <v>1462</v>
      </c>
      <c r="AR62" s="64">
        <v>19</v>
      </c>
      <c r="AS62" s="42"/>
      <c r="AT62" s="39"/>
      <c r="AU62" s="39"/>
      <c r="AV62" s="18"/>
      <c r="AW62" s="42"/>
      <c r="AX62" s="39"/>
      <c r="AY62" s="39"/>
      <c r="AZ62" s="18"/>
      <c r="BA62" s="59" t="s">
        <v>10</v>
      </c>
      <c r="BB62" s="60" t="s">
        <v>10</v>
      </c>
      <c r="BC62" s="40" t="s">
        <v>10</v>
      </c>
      <c r="BD62" s="40" t="s">
        <v>10</v>
      </c>
    </row>
    <row r="63" spans="1:75" ht="18" x14ac:dyDescent="0.25">
      <c r="A63" s="57" t="str">
        <f t="shared" si="20"/>
        <v>/1</v>
      </c>
      <c r="B63" s="49" t="s">
        <v>15</v>
      </c>
      <c r="C63" s="52"/>
      <c r="D63" s="58">
        <f>(M58-60)/2</f>
        <v>720</v>
      </c>
      <c r="E63" s="73">
        <f>E59-5</f>
        <v>534</v>
      </c>
      <c r="F63" s="64">
        <v>19</v>
      </c>
      <c r="G63" s="42"/>
      <c r="H63" s="39"/>
      <c r="I63" s="39"/>
      <c r="J63" s="18"/>
      <c r="K63" s="42" t="s">
        <v>10</v>
      </c>
      <c r="L63" s="39"/>
      <c r="M63" s="39"/>
      <c r="N63" s="18"/>
      <c r="O63" s="59" t="s">
        <v>10</v>
      </c>
      <c r="P63" s="60" t="s">
        <v>10</v>
      </c>
      <c r="Q63" s="40" t="s">
        <v>10</v>
      </c>
      <c r="R63" s="40" t="s">
        <v>10</v>
      </c>
      <c r="T63" s="57" t="str">
        <f t="shared" si="21"/>
        <v>/1</v>
      </c>
      <c r="U63" s="49" t="s">
        <v>15</v>
      </c>
      <c r="V63" s="52">
        <v>6</v>
      </c>
      <c r="W63" s="58">
        <f>(AF58-60)/2</f>
        <v>570</v>
      </c>
      <c r="X63" s="73">
        <f>X59-5</f>
        <v>866</v>
      </c>
      <c r="Y63" s="64">
        <v>19</v>
      </c>
      <c r="Z63" s="42"/>
      <c r="AA63" s="39"/>
      <c r="AB63" s="39"/>
      <c r="AC63" s="18"/>
      <c r="AD63" s="42" t="s">
        <v>10</v>
      </c>
      <c r="AE63" s="39"/>
      <c r="AF63" s="39"/>
      <c r="AG63" s="18"/>
      <c r="AH63" s="59" t="s">
        <v>10</v>
      </c>
      <c r="AI63" s="60" t="s">
        <v>10</v>
      </c>
      <c r="AJ63" s="40" t="s">
        <v>10</v>
      </c>
      <c r="AK63" s="40" t="s">
        <v>10</v>
      </c>
      <c r="AM63" s="57" t="str">
        <f t="shared" si="22"/>
        <v>/1</v>
      </c>
      <c r="AN63" s="49" t="s">
        <v>15</v>
      </c>
      <c r="AO63" s="52">
        <v>2</v>
      </c>
      <c r="AP63" s="58">
        <f>(AY58-60)/2</f>
        <v>720</v>
      </c>
      <c r="AQ63" s="73">
        <f>BC58-45</f>
        <v>543</v>
      </c>
      <c r="AR63" s="64">
        <v>19</v>
      </c>
      <c r="AS63" s="42"/>
      <c r="AT63" s="39"/>
      <c r="AU63" s="39"/>
      <c r="AV63" s="18"/>
      <c r="AW63" s="42" t="s">
        <v>10</v>
      </c>
      <c r="AX63" s="39"/>
      <c r="AY63" s="39"/>
      <c r="AZ63" s="18"/>
      <c r="BA63" s="59" t="s">
        <v>10</v>
      </c>
      <c r="BB63" s="60" t="s">
        <v>10</v>
      </c>
      <c r="BC63" s="40" t="s">
        <v>10</v>
      </c>
      <c r="BD63" s="40" t="s">
        <v>10</v>
      </c>
    </row>
    <row r="64" spans="1:75" ht="18" x14ac:dyDescent="0.25">
      <c r="A64" s="57" t="str">
        <f t="shared" si="20"/>
        <v>/1</v>
      </c>
      <c r="B64" s="49" t="s">
        <v>19</v>
      </c>
      <c r="C64" s="52"/>
      <c r="D64" s="58">
        <f>I58-(57+38)</f>
        <v>255</v>
      </c>
      <c r="E64" s="73">
        <f>E59</f>
        <v>539</v>
      </c>
      <c r="F64" s="64">
        <v>19</v>
      </c>
      <c r="G64" s="42"/>
      <c r="H64" s="39"/>
      <c r="I64" s="39"/>
      <c r="J64" s="18"/>
      <c r="K64" s="42" t="s">
        <v>10</v>
      </c>
      <c r="L64" s="39"/>
      <c r="M64" s="39"/>
      <c r="N64" s="18"/>
      <c r="O64" s="59" t="s">
        <v>10</v>
      </c>
      <c r="P64" s="60" t="s">
        <v>10</v>
      </c>
      <c r="Q64" s="40" t="s">
        <v>10</v>
      </c>
      <c r="R64" s="40" t="s">
        <v>10</v>
      </c>
      <c r="T64" s="57" t="str">
        <f t="shared" si="21"/>
        <v>/1</v>
      </c>
      <c r="U64" s="49" t="s">
        <v>19</v>
      </c>
      <c r="V64" s="52">
        <v>2</v>
      </c>
      <c r="W64" s="58">
        <f>AB58-(57+38)</f>
        <v>405</v>
      </c>
      <c r="X64" s="73">
        <f>X59</f>
        <v>871</v>
      </c>
      <c r="Y64" s="64">
        <v>19</v>
      </c>
      <c r="Z64" s="42"/>
      <c r="AA64" s="39"/>
      <c r="AB64" s="39"/>
      <c r="AC64" s="18"/>
      <c r="AD64" s="42" t="s">
        <v>10</v>
      </c>
      <c r="AE64" s="39"/>
      <c r="AF64" s="39"/>
      <c r="AG64" s="18"/>
      <c r="AH64" s="59" t="s">
        <v>10</v>
      </c>
      <c r="AI64" s="60" t="s">
        <v>10</v>
      </c>
      <c r="AJ64" s="40" t="s">
        <v>10</v>
      </c>
      <c r="AK64" s="40" t="s">
        <v>10</v>
      </c>
      <c r="AM64" s="57" t="str">
        <f t="shared" si="22"/>
        <v>/1</v>
      </c>
      <c r="AN64" s="49" t="s">
        <v>19</v>
      </c>
      <c r="AO64" s="52">
        <v>1</v>
      </c>
      <c r="AP64" s="58">
        <f>AU58-(57+38)</f>
        <v>255</v>
      </c>
      <c r="AQ64" s="73">
        <f>AQ59-19</f>
        <v>549</v>
      </c>
      <c r="AR64" s="64">
        <v>19</v>
      </c>
      <c r="AS64" s="42"/>
      <c r="AT64" s="39"/>
      <c r="AU64" s="39"/>
      <c r="AV64" s="18"/>
      <c r="AW64" s="42" t="s">
        <v>10</v>
      </c>
      <c r="AX64" s="39"/>
      <c r="AY64" s="39"/>
      <c r="AZ64" s="18"/>
      <c r="BA64" s="59" t="s">
        <v>10</v>
      </c>
      <c r="BB64" s="60" t="s">
        <v>10</v>
      </c>
      <c r="BC64" s="40" t="s">
        <v>10</v>
      </c>
      <c r="BD64" s="40" t="s">
        <v>10</v>
      </c>
    </row>
    <row r="65" spans="1:56" ht="18" x14ac:dyDescent="0.25">
      <c r="A65" s="57" t="str">
        <f t="shared" si="20"/>
        <v>/1</v>
      </c>
      <c r="B65" s="49" t="s">
        <v>23</v>
      </c>
      <c r="C65" s="52">
        <f>F58</f>
        <v>1</v>
      </c>
      <c r="D65" s="58">
        <f>M58-38</f>
        <v>1462</v>
      </c>
      <c r="E65" s="73">
        <f>57</f>
        <v>57</v>
      </c>
      <c r="F65" s="64">
        <v>19</v>
      </c>
      <c r="G65" s="42"/>
      <c r="H65" s="39"/>
      <c r="I65" s="39"/>
      <c r="J65" s="18"/>
      <c r="K65" s="42"/>
      <c r="L65" s="39"/>
      <c r="M65" s="39"/>
      <c r="N65" s="18"/>
      <c r="O65" s="59" t="s">
        <v>10</v>
      </c>
      <c r="P65" s="60" t="s">
        <v>10</v>
      </c>
      <c r="Q65" s="40" t="s">
        <v>10</v>
      </c>
      <c r="R65" s="40" t="s">
        <v>10</v>
      </c>
      <c r="T65" s="57" t="str">
        <f t="shared" si="21"/>
        <v>/1</v>
      </c>
      <c r="U65" s="49" t="s">
        <v>23</v>
      </c>
      <c r="V65" s="52">
        <f>Y58</f>
        <v>1</v>
      </c>
      <c r="W65" s="58">
        <f>AF58-38</f>
        <v>1162</v>
      </c>
      <c r="X65" s="73">
        <f>57</f>
        <v>57</v>
      </c>
      <c r="Y65" s="64">
        <v>19</v>
      </c>
      <c r="Z65" s="42"/>
      <c r="AA65" s="39"/>
      <c r="AB65" s="39"/>
      <c r="AC65" s="18"/>
      <c r="AD65" s="42"/>
      <c r="AE65" s="39"/>
      <c r="AF65" s="39"/>
      <c r="AG65" s="18"/>
      <c r="AH65" s="59" t="s">
        <v>10</v>
      </c>
      <c r="AI65" s="60" t="s">
        <v>10</v>
      </c>
      <c r="AJ65" s="40" t="s">
        <v>10</v>
      </c>
      <c r="AK65" s="40" t="s">
        <v>10</v>
      </c>
      <c r="AM65" s="57" t="str">
        <f t="shared" si="22"/>
        <v>/1</v>
      </c>
      <c r="AN65" s="49" t="s">
        <v>23</v>
      </c>
      <c r="AO65" s="52">
        <f>AR58</f>
        <v>1</v>
      </c>
      <c r="AP65" s="58">
        <f>AY58-38</f>
        <v>1462</v>
      </c>
      <c r="AQ65" s="73">
        <f>57</f>
        <v>57</v>
      </c>
      <c r="AR65" s="64">
        <v>19</v>
      </c>
      <c r="AS65" s="42"/>
      <c r="AT65" s="39"/>
      <c r="AU65" s="39"/>
      <c r="AV65" s="18"/>
      <c r="AW65" s="42"/>
      <c r="AX65" s="39"/>
      <c r="AY65" s="39"/>
      <c r="AZ65" s="18"/>
      <c r="BA65" s="59" t="s">
        <v>10</v>
      </c>
      <c r="BB65" s="60" t="s">
        <v>10</v>
      </c>
      <c r="BC65" s="40" t="s">
        <v>10</v>
      </c>
      <c r="BD65" s="40" t="s">
        <v>10</v>
      </c>
    </row>
    <row r="66" spans="1:56" ht="18" x14ac:dyDescent="0.25">
      <c r="A66" s="57" t="str">
        <f t="shared" si="20"/>
        <v>/1</v>
      </c>
      <c r="B66" s="49" t="s">
        <v>16</v>
      </c>
      <c r="C66" s="64">
        <v>5</v>
      </c>
      <c r="D66" s="58">
        <f>2080-57</f>
        <v>2023</v>
      </c>
      <c r="E66" s="73">
        <f>((M58-6)/2)</f>
        <v>747</v>
      </c>
      <c r="F66" s="64">
        <v>19</v>
      </c>
      <c r="G66" s="42"/>
      <c r="H66" s="39"/>
      <c r="I66" s="39"/>
      <c r="J66" s="18"/>
      <c r="K66" s="42" t="s">
        <v>10</v>
      </c>
      <c r="L66" s="39" t="s">
        <v>10</v>
      </c>
      <c r="M66" s="39" t="s">
        <v>10</v>
      </c>
      <c r="N66" s="18" t="s">
        <v>10</v>
      </c>
      <c r="O66" s="59" t="s">
        <v>10</v>
      </c>
      <c r="P66" s="60" t="s">
        <v>10</v>
      </c>
      <c r="Q66" s="40" t="s">
        <v>10</v>
      </c>
      <c r="R66" s="40" t="s">
        <v>10</v>
      </c>
      <c r="T66" s="57" t="str">
        <f t="shared" si="21"/>
        <v>/1</v>
      </c>
      <c r="U66" s="63" t="s">
        <v>16</v>
      </c>
      <c r="V66" s="64">
        <v>5</v>
      </c>
      <c r="W66" s="58">
        <f>2080-57</f>
        <v>2023</v>
      </c>
      <c r="X66" s="73">
        <f>((AF58-6)/2)</f>
        <v>597</v>
      </c>
      <c r="Y66" s="64">
        <v>19</v>
      </c>
      <c r="Z66" s="42"/>
      <c r="AA66" s="39"/>
      <c r="AB66" s="39"/>
      <c r="AC66" s="18"/>
      <c r="AD66" s="42" t="s">
        <v>10</v>
      </c>
      <c r="AE66" s="39" t="s">
        <v>10</v>
      </c>
      <c r="AF66" s="39" t="s">
        <v>10</v>
      </c>
      <c r="AG66" s="18" t="s">
        <v>10</v>
      </c>
      <c r="AH66" s="59" t="s">
        <v>10</v>
      </c>
      <c r="AI66" s="60" t="s">
        <v>10</v>
      </c>
      <c r="AJ66" s="40" t="s">
        <v>10</v>
      </c>
      <c r="AK66" s="40" t="s">
        <v>10</v>
      </c>
      <c r="AM66" s="57" t="str">
        <f t="shared" si="22"/>
        <v>/1</v>
      </c>
      <c r="AN66" s="63" t="s">
        <v>16</v>
      </c>
      <c r="AO66" s="64">
        <v>2</v>
      </c>
      <c r="AP66" s="58">
        <f>2080-57</f>
        <v>2023</v>
      </c>
      <c r="AQ66" s="73">
        <f>((AY58-6)/2)</f>
        <v>747</v>
      </c>
      <c r="AR66" s="64">
        <v>19</v>
      </c>
      <c r="AS66" s="42"/>
      <c r="AT66" s="39"/>
      <c r="AU66" s="39"/>
      <c r="AV66" s="18"/>
      <c r="AW66" s="42" t="s">
        <v>10</v>
      </c>
      <c r="AX66" s="39" t="s">
        <v>10</v>
      </c>
      <c r="AY66" s="39" t="s">
        <v>10</v>
      </c>
      <c r="AZ66" s="18" t="s">
        <v>10</v>
      </c>
      <c r="BA66" s="59" t="s">
        <v>10</v>
      </c>
      <c r="BB66" s="60" t="s">
        <v>10</v>
      </c>
      <c r="BC66" s="40" t="s">
        <v>10</v>
      </c>
      <c r="BD66" s="40" t="s">
        <v>10</v>
      </c>
    </row>
    <row r="67" spans="1:56" ht="18" x14ac:dyDescent="0.25">
      <c r="A67" s="57"/>
      <c r="B67" s="77" t="s">
        <v>4</v>
      </c>
      <c r="C67" s="64"/>
      <c r="D67" s="58"/>
      <c r="E67" s="73"/>
      <c r="F67" s="64"/>
      <c r="G67" s="42"/>
      <c r="H67" s="39"/>
      <c r="I67" s="39"/>
      <c r="J67" s="18"/>
      <c r="K67" s="42"/>
      <c r="L67" s="39"/>
      <c r="M67" s="39"/>
      <c r="N67" s="18"/>
      <c r="O67" s="59"/>
      <c r="P67" s="60"/>
      <c r="Q67" s="40"/>
      <c r="R67" s="40"/>
      <c r="T67" s="57"/>
      <c r="U67" s="77" t="s">
        <v>4</v>
      </c>
      <c r="V67" s="64"/>
      <c r="W67" s="58"/>
      <c r="X67" s="73"/>
      <c r="Y67" s="64"/>
      <c r="Z67" s="42"/>
      <c r="AA67" s="39"/>
      <c r="AB67" s="39"/>
      <c r="AC67" s="18"/>
      <c r="AD67" s="42"/>
      <c r="AE67" s="39"/>
      <c r="AF67" s="39"/>
      <c r="AG67" s="18"/>
      <c r="AH67" s="59"/>
      <c r="AI67" s="60"/>
      <c r="AJ67" s="40"/>
      <c r="AK67" s="40"/>
      <c r="AM67" s="57"/>
      <c r="AN67" s="77" t="s">
        <v>4</v>
      </c>
      <c r="AO67" s="64"/>
      <c r="AP67" s="58"/>
      <c r="AQ67" s="73"/>
      <c r="AR67" s="64"/>
      <c r="AS67" s="42"/>
      <c r="AT67" s="39"/>
      <c r="AU67" s="39"/>
      <c r="AV67" s="18"/>
      <c r="AW67" s="42"/>
      <c r="AX67" s="39"/>
      <c r="AY67" s="39"/>
      <c r="AZ67" s="18"/>
      <c r="BA67" s="59"/>
      <c r="BB67" s="60"/>
      <c r="BC67" s="40"/>
      <c r="BD67" s="40"/>
    </row>
    <row r="68" spans="1:56" ht="18" x14ac:dyDescent="0.25"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  <c r="BC68" s="68"/>
      <c r="BD68" s="68"/>
    </row>
    <row r="69" spans="1:56" ht="18" x14ac:dyDescent="0.25"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</row>
    <row r="70" spans="1:56" ht="18" x14ac:dyDescent="0.25">
      <c r="T70" s="1"/>
      <c r="U70" s="43"/>
      <c r="V70" s="44"/>
      <c r="W70" s="70"/>
      <c r="X70" s="70"/>
      <c r="Y70" s="44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  <c r="BB70" s="68"/>
      <c r="BC70" s="68"/>
      <c r="BD70" s="68"/>
    </row>
    <row r="71" spans="1:56" ht="18" x14ac:dyDescent="0.25">
      <c r="T71" s="61"/>
      <c r="U71" s="65"/>
      <c r="V71" s="66"/>
      <c r="W71" s="66"/>
      <c r="X71" s="66"/>
      <c r="Y71" s="66"/>
      <c r="Z71" s="67"/>
      <c r="AA71" s="67"/>
      <c r="AB71" s="67"/>
      <c r="AC71" s="67"/>
      <c r="AD71" s="67"/>
      <c r="AE71" s="67"/>
      <c r="AF71" s="67"/>
      <c r="AG71" s="67"/>
      <c r="AH71" s="68"/>
      <c r="AI71" s="68"/>
      <c r="AJ71" s="68"/>
      <c r="AK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</row>
    <row r="72" spans="1:56" ht="18" x14ac:dyDescent="0.25">
      <c r="T72" s="61"/>
      <c r="U72" s="65"/>
      <c r="V72" s="66"/>
      <c r="W72" s="66"/>
      <c r="X72" s="66"/>
      <c r="Y72" s="66"/>
      <c r="Z72" s="67"/>
      <c r="AA72" s="67"/>
      <c r="AB72" s="67"/>
      <c r="AC72" s="67"/>
      <c r="AD72" s="67"/>
      <c r="AE72" s="67"/>
      <c r="AF72" s="67"/>
      <c r="AG72" s="67"/>
      <c r="AH72" s="68"/>
      <c r="AI72" s="68"/>
      <c r="AJ72" s="68"/>
      <c r="AK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  <c r="BB72" s="68"/>
      <c r="BC72" s="68"/>
      <c r="BD72" s="68"/>
    </row>
    <row r="73" spans="1:56" ht="18" x14ac:dyDescent="0.25">
      <c r="T73" s="61"/>
      <c r="U73" s="65"/>
      <c r="V73" s="66"/>
      <c r="W73" s="66"/>
      <c r="X73" s="66"/>
      <c r="Y73" s="66"/>
      <c r="Z73" s="67"/>
      <c r="AA73" s="67"/>
      <c r="AB73" s="67"/>
      <c r="AC73" s="67"/>
      <c r="AD73" s="67"/>
      <c r="AE73" s="67"/>
      <c r="AF73" s="67"/>
      <c r="AG73" s="67"/>
      <c r="AH73" s="68"/>
      <c r="AI73" s="68"/>
      <c r="AJ73" s="68"/>
      <c r="AK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</row>
    <row r="74" spans="1:56" ht="18" x14ac:dyDescent="0.25">
      <c r="T74" s="61"/>
      <c r="U74" s="65"/>
      <c r="V74" s="66"/>
      <c r="W74" s="66"/>
      <c r="X74" s="66"/>
      <c r="Y74" s="66"/>
      <c r="Z74" s="67"/>
      <c r="AA74" s="67"/>
      <c r="AB74" s="67"/>
      <c r="AC74" s="67"/>
      <c r="AD74" s="67"/>
      <c r="AE74" s="67"/>
      <c r="AF74" s="67"/>
      <c r="AG74" s="67"/>
      <c r="AH74" s="68"/>
      <c r="AI74" s="68"/>
      <c r="AJ74" s="68"/>
      <c r="AK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</row>
    <row r="75" spans="1:56" ht="18" x14ac:dyDescent="0.25">
      <c r="T75" s="61"/>
      <c r="U75" s="65"/>
      <c r="V75" s="66"/>
      <c r="W75" s="69"/>
      <c r="X75" s="66"/>
      <c r="Y75" s="66"/>
      <c r="Z75" s="67"/>
      <c r="AA75" s="67"/>
      <c r="AB75" s="67"/>
      <c r="AC75" s="67"/>
      <c r="AD75" s="67"/>
      <c r="AE75" s="67"/>
      <c r="AF75" s="67"/>
      <c r="AG75" s="67"/>
      <c r="AH75" s="68"/>
      <c r="AI75" s="68"/>
      <c r="AJ75" s="68"/>
      <c r="AK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</row>
    <row r="76" spans="1:56" ht="18" x14ac:dyDescent="0.25">
      <c r="T76" s="61"/>
      <c r="U76" s="65"/>
      <c r="V76" s="66"/>
      <c r="W76" s="66"/>
      <c r="X76" s="66"/>
      <c r="Y76" s="66"/>
      <c r="Z76" s="67"/>
      <c r="AA76" s="67"/>
      <c r="AB76" s="67"/>
      <c r="AC76" s="67"/>
      <c r="AD76" s="67"/>
      <c r="AE76" s="67"/>
      <c r="AF76" s="67"/>
      <c r="AG76" s="67"/>
      <c r="AH76" s="68"/>
      <c r="AI76" s="68"/>
      <c r="AJ76" s="68"/>
      <c r="AK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</row>
    <row r="77" spans="1:56" ht="18" x14ac:dyDescent="0.25">
      <c r="T77" s="61"/>
      <c r="U77" s="65"/>
      <c r="V77" s="66"/>
      <c r="W77" s="66"/>
      <c r="X77" s="66"/>
      <c r="Y77" s="66"/>
      <c r="Z77" s="67"/>
      <c r="AA77" s="67"/>
      <c r="AB77" s="67"/>
      <c r="AC77" s="67"/>
      <c r="AD77" s="67"/>
      <c r="AE77" s="67"/>
      <c r="AF77" s="67"/>
      <c r="AG77" s="67"/>
      <c r="AH77" s="68"/>
      <c r="AI77" s="68"/>
      <c r="AJ77" s="68"/>
      <c r="AK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</row>
    <row r="78" spans="1:56" ht="18" x14ac:dyDescent="0.25"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</row>
    <row r="79" spans="1:56" ht="18.75" thickBot="1" x14ac:dyDescent="0.3"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</row>
    <row r="80" spans="1:56" ht="18.75" thickBot="1" x14ac:dyDescent="0.3">
      <c r="X80" s="41"/>
      <c r="Y80" s="2"/>
      <c r="Z80" s="36"/>
      <c r="AA80" s="103"/>
      <c r="AB80" s="104"/>
      <c r="AC80" s="3"/>
      <c r="AD80" s="105"/>
      <c r="AE80" s="106"/>
      <c r="AF80" s="107"/>
      <c r="AG80" s="108"/>
      <c r="AH80" s="105"/>
      <c r="AI80" s="106"/>
      <c r="AJ80" s="107"/>
      <c r="AK80" s="108"/>
      <c r="AL80" s="105"/>
      <c r="AM80" s="106"/>
      <c r="AN80" s="107"/>
      <c r="AO80" s="108"/>
    </row>
    <row r="81" spans="24:43" ht="18" x14ac:dyDescent="0.25">
      <c r="X81" s="4"/>
      <c r="Y81" s="48"/>
      <c r="Z81" s="46"/>
      <c r="AA81" s="5"/>
      <c r="AB81" s="5"/>
      <c r="AC81" s="6"/>
      <c r="AD81" s="7"/>
      <c r="AE81" s="8"/>
      <c r="AF81" s="8"/>
      <c r="AG81" s="9"/>
      <c r="AH81" s="7"/>
      <c r="AI81" s="8"/>
      <c r="AJ81" s="8"/>
      <c r="AK81" s="9"/>
      <c r="AL81" s="10"/>
      <c r="AM81" s="11"/>
      <c r="AN81" s="11"/>
      <c r="AO81" s="12"/>
    </row>
    <row r="82" spans="24:43" ht="18" x14ac:dyDescent="0.25">
      <c r="X82" s="13"/>
      <c r="Y82" s="49"/>
      <c r="Z82" s="47"/>
      <c r="AA82" s="14"/>
      <c r="AB82" s="14"/>
      <c r="AC82" s="15"/>
      <c r="AD82" s="16"/>
      <c r="AE82" s="17"/>
      <c r="AF82" s="17"/>
      <c r="AG82" s="18"/>
      <c r="AH82" s="16"/>
      <c r="AI82" s="17"/>
      <c r="AJ82" s="17"/>
      <c r="AK82" s="18"/>
      <c r="AL82" s="19"/>
      <c r="AM82" s="20"/>
      <c r="AN82" s="20"/>
      <c r="AO82" s="21"/>
    </row>
    <row r="83" spans="24:43" ht="18" x14ac:dyDescent="0.25">
      <c r="X83" s="13"/>
      <c r="Y83" s="49"/>
      <c r="Z83" s="47"/>
      <c r="AA83" s="14"/>
      <c r="AB83" s="14"/>
      <c r="AC83" s="15"/>
      <c r="AD83" s="16"/>
      <c r="AE83" s="17"/>
      <c r="AF83" s="17"/>
      <c r="AG83" s="18"/>
      <c r="AH83" s="16"/>
      <c r="AI83" s="17"/>
      <c r="AJ83" s="17"/>
      <c r="AK83" s="18"/>
      <c r="AL83" s="19"/>
      <c r="AM83" s="20"/>
      <c r="AN83" s="20"/>
      <c r="AO83" s="21"/>
    </row>
    <row r="84" spans="24:43" ht="18" x14ac:dyDescent="0.25">
      <c r="X84" s="22"/>
      <c r="Y84" s="49"/>
      <c r="Z84" s="47"/>
      <c r="AA84" s="14"/>
      <c r="AB84" s="14"/>
      <c r="AC84" s="15"/>
      <c r="AD84" s="16"/>
      <c r="AE84" s="17"/>
      <c r="AF84" s="17"/>
      <c r="AG84" s="18"/>
      <c r="AH84" s="16"/>
      <c r="AI84" s="17"/>
      <c r="AJ84" s="17"/>
      <c r="AK84" s="18"/>
      <c r="AL84" s="19"/>
      <c r="AM84" s="20"/>
      <c r="AN84" s="20"/>
      <c r="AO84" s="21"/>
      <c r="AQ84" s="45" t="s">
        <v>887</v>
      </c>
    </row>
    <row r="85" spans="24:43" ht="18" x14ac:dyDescent="0.25">
      <c r="X85" s="13"/>
      <c r="Y85" s="49"/>
      <c r="Z85" s="47"/>
      <c r="AA85" s="14"/>
      <c r="AB85" s="14"/>
      <c r="AC85" s="15"/>
      <c r="AD85" s="16"/>
      <c r="AE85" s="17"/>
      <c r="AF85" s="17"/>
      <c r="AG85" s="18"/>
      <c r="AH85" s="16"/>
      <c r="AI85" s="17"/>
      <c r="AJ85" s="17"/>
      <c r="AK85" s="18"/>
      <c r="AL85" s="19"/>
      <c r="AM85" s="20"/>
      <c r="AN85" s="20"/>
      <c r="AO85" s="21"/>
      <c r="AQ85" s="45" t="s">
        <v>888</v>
      </c>
    </row>
    <row r="86" spans="24:43" ht="18" x14ac:dyDescent="0.25">
      <c r="X86" s="13"/>
      <c r="Y86" s="49"/>
      <c r="Z86" s="47"/>
      <c r="AA86" s="14"/>
      <c r="AB86" s="14"/>
      <c r="AC86" s="15"/>
      <c r="AD86" s="16"/>
      <c r="AE86" s="17"/>
      <c r="AF86" s="17"/>
      <c r="AG86" s="18"/>
      <c r="AH86" s="16"/>
      <c r="AI86" s="17"/>
      <c r="AJ86" s="17"/>
      <c r="AK86" s="18"/>
      <c r="AL86" s="19"/>
      <c r="AM86" s="20"/>
      <c r="AN86" s="20"/>
      <c r="AO86" s="21"/>
    </row>
    <row r="87" spans="24:43" ht="18" x14ac:dyDescent="0.25">
      <c r="X87" s="13"/>
      <c r="Y87" s="49"/>
      <c r="Z87" s="47"/>
      <c r="AA87" s="14"/>
      <c r="AB87" s="14"/>
      <c r="AC87" s="15"/>
      <c r="AD87" s="16"/>
      <c r="AE87" s="17"/>
      <c r="AF87" s="17"/>
      <c r="AG87" s="18"/>
      <c r="AH87" s="16"/>
      <c r="AI87" s="17"/>
      <c r="AJ87" s="17"/>
      <c r="AK87" s="18"/>
      <c r="AL87" s="19"/>
      <c r="AM87" s="20"/>
      <c r="AN87" s="20"/>
      <c r="AO87" s="21"/>
    </row>
    <row r="88" spans="24:43" ht="18" x14ac:dyDescent="0.25">
      <c r="X88" s="13"/>
      <c r="Y88" s="49"/>
      <c r="Z88" s="47"/>
      <c r="AA88" s="14"/>
      <c r="AB88" s="14"/>
      <c r="AC88" s="15"/>
      <c r="AD88" s="16"/>
      <c r="AE88" s="17"/>
      <c r="AF88" s="17"/>
      <c r="AG88" s="18"/>
      <c r="AH88" s="16"/>
      <c r="AI88" s="17"/>
      <c r="AJ88" s="17"/>
      <c r="AK88" s="18"/>
      <c r="AL88" s="19"/>
      <c r="AM88" s="20"/>
      <c r="AN88" s="20"/>
      <c r="AO88" s="21"/>
    </row>
    <row r="89" spans="24:43" ht="18" x14ac:dyDescent="0.25">
      <c r="X89" s="13"/>
      <c r="Y89" s="49"/>
      <c r="Z89" s="47"/>
      <c r="AA89" s="14"/>
      <c r="AB89" s="14"/>
      <c r="AC89" s="15"/>
      <c r="AD89" s="16"/>
      <c r="AE89" s="17"/>
      <c r="AF89" s="17"/>
      <c r="AG89" s="18"/>
      <c r="AH89" s="16"/>
      <c r="AI89" s="17"/>
      <c r="AJ89" s="17"/>
      <c r="AK89" s="18"/>
      <c r="AL89" s="19"/>
      <c r="AM89" s="20"/>
      <c r="AN89" s="20"/>
      <c r="AO89" s="21"/>
    </row>
    <row r="90" spans="24:43" ht="18" x14ac:dyDescent="0.25">
      <c r="X90" s="13"/>
      <c r="Y90" s="49"/>
      <c r="Z90" s="47"/>
      <c r="AA90" s="14"/>
      <c r="AB90" s="14"/>
      <c r="AC90" s="15"/>
      <c r="AD90" s="16"/>
      <c r="AE90" s="17"/>
      <c r="AF90" s="17"/>
      <c r="AG90" s="18"/>
      <c r="AH90" s="16"/>
      <c r="AI90" s="17"/>
      <c r="AJ90" s="17"/>
      <c r="AK90" s="18"/>
      <c r="AL90" s="19"/>
      <c r="AM90" s="20"/>
      <c r="AN90" s="20"/>
      <c r="AO90" s="21"/>
    </row>
  </sheetData>
  <mergeCells count="187">
    <mergeCell ref="BL27:BM27"/>
    <mergeCell ref="BN27:BO27"/>
    <mergeCell ref="BP27:BQ27"/>
    <mergeCell ref="BR27:BS27"/>
    <mergeCell ref="BT27:BU27"/>
    <mergeCell ref="BV27:BW27"/>
    <mergeCell ref="BF37:BW37"/>
    <mergeCell ref="BF1:BW1"/>
    <mergeCell ref="BF3:BW3"/>
    <mergeCell ref="BI5:BJ5"/>
    <mergeCell ref="BL5:BM5"/>
    <mergeCell ref="BN5:BO5"/>
    <mergeCell ref="BP5:BQ5"/>
    <mergeCell ref="BR5:BS5"/>
    <mergeCell ref="BT5:BU5"/>
    <mergeCell ref="BV5:BW5"/>
    <mergeCell ref="AA80:AB80"/>
    <mergeCell ref="AD80:AE80"/>
    <mergeCell ref="AF80:AG80"/>
    <mergeCell ref="AH80:AI80"/>
    <mergeCell ref="AJ80:AK80"/>
    <mergeCell ref="AL80:AM80"/>
    <mergeCell ref="AN80:AO80"/>
    <mergeCell ref="BF13:BW13"/>
    <mergeCell ref="BI15:BJ15"/>
    <mergeCell ref="BL15:BM15"/>
    <mergeCell ref="BN15:BO15"/>
    <mergeCell ref="BP15:BQ15"/>
    <mergeCell ref="BR15:BS15"/>
    <mergeCell ref="BT15:BU15"/>
    <mergeCell ref="BV15:BW15"/>
    <mergeCell ref="BI39:BJ39"/>
    <mergeCell ref="BL39:BM39"/>
    <mergeCell ref="BN39:BO39"/>
    <mergeCell ref="BP39:BQ39"/>
    <mergeCell ref="BR39:BS39"/>
    <mergeCell ref="BT39:BU39"/>
    <mergeCell ref="BV39:BW39"/>
    <mergeCell ref="BF25:BW25"/>
    <mergeCell ref="BI27:BJ27"/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58:AZ58"/>
    <mergeCell ref="BA58:BB58"/>
    <mergeCell ref="BC58:BD5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F9A3B-B425-4526-BDD7-039B74B62FCB}">
  <sheetPr codeName="Feuil8"/>
  <dimension ref="A1:BW90"/>
  <sheetViews>
    <sheetView zoomScale="25" zoomScaleNormal="25" workbookViewId="0">
      <selection activeCell="BP85" sqref="BP85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  <col min="59" max="59" width="27.5703125" customWidth="1"/>
    <col min="64" max="75" width="7.140625" customWidth="1"/>
  </cols>
  <sheetData>
    <row r="1" spans="1:75" ht="20.25" x14ac:dyDescent="0.3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T1" s="102" t="s">
        <v>1</v>
      </c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M1" s="102" t="s">
        <v>2</v>
      </c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F1" s="102" t="s">
        <v>892</v>
      </c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</row>
    <row r="3" spans="1:75" ht="20.25" x14ac:dyDescent="0.3">
      <c r="A3" s="102" t="s">
        <v>928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T3" s="102" t="s">
        <v>928</v>
      </c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M3" s="102" t="s">
        <v>928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F3" s="102" t="s">
        <v>936</v>
      </c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</row>
    <row r="4" spans="1:75" ht="15.75" thickBot="1" x14ac:dyDescent="0.3"/>
    <row r="5" spans="1:75" ht="18.75" thickBot="1" x14ac:dyDescent="0.3">
      <c r="A5" s="53"/>
      <c r="B5" s="54" t="s">
        <v>4</v>
      </c>
      <c r="C5" s="55" t="s">
        <v>889</v>
      </c>
      <c r="D5" s="95" t="s">
        <v>8</v>
      </c>
      <c r="E5" s="96"/>
      <c r="F5" s="56">
        <v>2</v>
      </c>
      <c r="G5" s="97" t="s">
        <v>5</v>
      </c>
      <c r="H5" s="98"/>
      <c r="I5" s="99">
        <v>222</v>
      </c>
      <c r="J5" s="94"/>
      <c r="K5" s="97" t="s">
        <v>6</v>
      </c>
      <c r="L5" s="100"/>
      <c r="M5" s="99">
        <v>222</v>
      </c>
      <c r="N5" s="94"/>
      <c r="O5" s="99" t="s">
        <v>7</v>
      </c>
      <c r="P5" s="100"/>
      <c r="Q5" s="93">
        <v>222</v>
      </c>
      <c r="R5" s="94"/>
      <c r="T5" s="53"/>
      <c r="U5" s="54" t="s">
        <v>4</v>
      </c>
      <c r="V5" s="55" t="s">
        <v>924</v>
      </c>
      <c r="W5" s="95" t="s">
        <v>8</v>
      </c>
      <c r="X5" s="96"/>
      <c r="Y5" s="56">
        <v>1</v>
      </c>
      <c r="Z5" s="97" t="s">
        <v>5</v>
      </c>
      <c r="AA5" s="98"/>
      <c r="AB5" s="99">
        <v>2330</v>
      </c>
      <c r="AC5" s="94"/>
      <c r="AD5" s="97" t="s">
        <v>6</v>
      </c>
      <c r="AE5" s="100"/>
      <c r="AF5" s="93">
        <v>190</v>
      </c>
      <c r="AG5" s="94"/>
      <c r="AH5" s="99" t="s">
        <v>7</v>
      </c>
      <c r="AI5" s="100"/>
      <c r="AJ5" s="93">
        <v>5880</v>
      </c>
      <c r="AK5" s="94"/>
      <c r="AM5" s="53"/>
      <c r="AN5" s="54" t="s">
        <v>4</v>
      </c>
      <c r="AO5" s="55" t="s">
        <v>891</v>
      </c>
      <c r="AP5" s="95" t="s">
        <v>8</v>
      </c>
      <c r="AQ5" s="96"/>
      <c r="AR5" s="56">
        <v>1</v>
      </c>
      <c r="AS5" s="97" t="s">
        <v>5</v>
      </c>
      <c r="AT5" s="98"/>
      <c r="AU5" s="99">
        <v>500</v>
      </c>
      <c r="AV5" s="94"/>
      <c r="AW5" s="97" t="s">
        <v>6</v>
      </c>
      <c r="AX5" s="100"/>
      <c r="AY5" s="93">
        <v>1200</v>
      </c>
      <c r="AZ5" s="94"/>
      <c r="BA5" s="99" t="s">
        <v>7</v>
      </c>
      <c r="BB5" s="100"/>
      <c r="BC5" s="93">
        <v>899</v>
      </c>
      <c r="BD5" s="94"/>
      <c r="BF5" s="53"/>
      <c r="BG5" s="54" t="s">
        <v>4</v>
      </c>
      <c r="BH5" s="55" t="s">
        <v>924</v>
      </c>
      <c r="BI5" s="95" t="s">
        <v>8</v>
      </c>
      <c r="BJ5" s="96"/>
      <c r="BK5" s="56">
        <v>1</v>
      </c>
      <c r="BL5" s="97" t="s">
        <v>5</v>
      </c>
      <c r="BM5" s="98"/>
      <c r="BN5" s="99">
        <v>2330</v>
      </c>
      <c r="BO5" s="94"/>
      <c r="BP5" s="97" t="s">
        <v>6</v>
      </c>
      <c r="BQ5" s="100"/>
      <c r="BR5" s="93">
        <v>190</v>
      </c>
      <c r="BS5" s="94"/>
      <c r="BT5" s="99" t="s">
        <v>7</v>
      </c>
      <c r="BU5" s="100"/>
      <c r="BV5" s="93">
        <v>5880</v>
      </c>
      <c r="BW5" s="94"/>
    </row>
    <row r="6" spans="1:75" ht="18" x14ac:dyDescent="0.25">
      <c r="A6" s="57" t="e">
        <f>#REF!&amp;"/"&amp;#REF!</f>
        <v>#REF!</v>
      </c>
      <c r="B6" s="48" t="s">
        <v>9</v>
      </c>
      <c r="C6" s="51">
        <f>F5</f>
        <v>2</v>
      </c>
      <c r="D6" s="58">
        <f>M5</f>
        <v>222</v>
      </c>
      <c r="E6" s="72">
        <f>Q5-39</f>
        <v>183</v>
      </c>
      <c r="F6" s="71">
        <v>19</v>
      </c>
      <c r="G6" s="42"/>
      <c r="H6" s="39"/>
      <c r="I6" s="39"/>
      <c r="J6" s="9"/>
      <c r="K6" s="42" t="s">
        <v>10</v>
      </c>
      <c r="L6" s="39"/>
      <c r="M6" s="39" t="s">
        <v>10</v>
      </c>
      <c r="N6" s="9" t="s">
        <v>10</v>
      </c>
      <c r="O6" s="59" t="s">
        <v>10</v>
      </c>
      <c r="P6" s="60" t="s">
        <v>10</v>
      </c>
      <c r="Q6" s="40" t="s">
        <v>10</v>
      </c>
      <c r="R6" s="40" t="s">
        <v>10</v>
      </c>
      <c r="T6" s="57" t="e">
        <f>#REF!&amp;"/"&amp;#REF!</f>
        <v>#REF!</v>
      </c>
      <c r="U6" s="48" t="s">
        <v>9</v>
      </c>
      <c r="V6" s="51">
        <f>Y5</f>
        <v>1</v>
      </c>
      <c r="W6" s="58">
        <f>AF5</f>
        <v>190</v>
      </c>
      <c r="X6" s="72">
        <f>AJ5-28</f>
        <v>5852</v>
      </c>
      <c r="Y6" s="71">
        <v>19</v>
      </c>
      <c r="Z6" s="42"/>
      <c r="AA6" s="39"/>
      <c r="AB6" s="39"/>
      <c r="AC6" s="9"/>
      <c r="AD6" s="42" t="s">
        <v>10</v>
      </c>
      <c r="AE6" s="39"/>
      <c r="AF6" s="39" t="s">
        <v>10</v>
      </c>
      <c r="AG6" s="9" t="s">
        <v>10</v>
      </c>
      <c r="AH6" s="59" t="s">
        <v>10</v>
      </c>
      <c r="AI6" s="60" t="s">
        <v>10</v>
      </c>
      <c r="AJ6" s="40" t="s">
        <v>10</v>
      </c>
      <c r="AK6" s="40" t="s">
        <v>10</v>
      </c>
      <c r="AM6" s="57" t="e">
        <f>#REF!&amp;"/"&amp;#REF!</f>
        <v>#REF!</v>
      </c>
      <c r="AN6" s="48" t="s">
        <v>9</v>
      </c>
      <c r="AO6" s="51">
        <f>AR5</f>
        <v>1</v>
      </c>
      <c r="AP6" s="58">
        <f>AY5</f>
        <v>1200</v>
      </c>
      <c r="AQ6" s="72">
        <f>BC5-20</f>
        <v>879</v>
      </c>
      <c r="AR6" s="71">
        <v>19</v>
      </c>
      <c r="AS6" s="42"/>
      <c r="AT6" s="39"/>
      <c r="AU6" s="39"/>
      <c r="AV6" s="9"/>
      <c r="AW6" s="42" t="s">
        <v>10</v>
      </c>
      <c r="AX6" s="39" t="s">
        <v>10</v>
      </c>
      <c r="AY6" s="39" t="s">
        <v>10</v>
      </c>
      <c r="AZ6" s="9" t="s">
        <v>10</v>
      </c>
      <c r="BA6" s="59" t="s">
        <v>10</v>
      </c>
      <c r="BB6" s="60" t="s">
        <v>10</v>
      </c>
      <c r="BC6" s="40" t="s">
        <v>10</v>
      </c>
      <c r="BD6" s="40" t="s">
        <v>10</v>
      </c>
      <c r="BF6" s="57" t="e">
        <f>#REF!&amp;"/"&amp;#REF!</f>
        <v>#REF!</v>
      </c>
      <c r="BG6" s="48" t="s">
        <v>21</v>
      </c>
      <c r="BH6" s="51">
        <f>BK5*2</f>
        <v>2</v>
      </c>
      <c r="BI6" s="58">
        <f>BR5-38</f>
        <v>152</v>
      </c>
      <c r="BJ6" s="72">
        <v>120</v>
      </c>
      <c r="BK6" s="71">
        <v>19</v>
      </c>
      <c r="BL6" s="42"/>
      <c r="BM6" s="39"/>
      <c r="BN6" s="39"/>
      <c r="BO6" s="9"/>
      <c r="BP6" s="42" t="s">
        <v>10</v>
      </c>
      <c r="BQ6" s="39" t="s">
        <v>10</v>
      </c>
      <c r="BR6" s="39"/>
      <c r="BS6" s="9"/>
      <c r="BT6" s="59" t="s">
        <v>10</v>
      </c>
      <c r="BU6" s="60" t="s">
        <v>10</v>
      </c>
      <c r="BV6" s="40" t="s">
        <v>10</v>
      </c>
      <c r="BW6" s="40" t="s">
        <v>10</v>
      </c>
    </row>
    <row r="7" spans="1:75" ht="18" x14ac:dyDescent="0.25">
      <c r="A7" s="57" t="e">
        <f>#REF!&amp;"/"&amp;#REF!</f>
        <v>#REF!</v>
      </c>
      <c r="B7" s="49" t="s">
        <v>11</v>
      </c>
      <c r="C7" s="52">
        <f>F5</f>
        <v>2</v>
      </c>
      <c r="D7" s="58">
        <f>M5</f>
        <v>222</v>
      </c>
      <c r="E7" s="73">
        <f>Q5-39</f>
        <v>183</v>
      </c>
      <c r="F7" s="64">
        <v>19</v>
      </c>
      <c r="G7" s="42"/>
      <c r="H7" s="39"/>
      <c r="I7" s="39"/>
      <c r="J7" s="18"/>
      <c r="K7" s="42" t="s">
        <v>10</v>
      </c>
      <c r="L7" s="39"/>
      <c r="M7" s="39" t="s">
        <v>10</v>
      </c>
      <c r="N7" s="18" t="s">
        <v>10</v>
      </c>
      <c r="O7" s="59" t="s">
        <v>10</v>
      </c>
      <c r="P7" s="60" t="s">
        <v>10</v>
      </c>
      <c r="Q7" s="40" t="s">
        <v>10</v>
      </c>
      <c r="R7" s="40" t="s">
        <v>10</v>
      </c>
      <c r="T7" s="57" t="e">
        <f>#REF!&amp;"/"&amp;#REF!</f>
        <v>#REF!</v>
      </c>
      <c r="U7" s="49" t="s">
        <v>11</v>
      </c>
      <c r="V7" s="52">
        <f>Y5</f>
        <v>1</v>
      </c>
      <c r="W7" s="58">
        <f>AF5</f>
        <v>190</v>
      </c>
      <c r="X7" s="73">
        <f>AJ5-28</f>
        <v>5852</v>
      </c>
      <c r="Y7" s="64">
        <v>19</v>
      </c>
      <c r="Z7" s="42"/>
      <c r="AA7" s="39"/>
      <c r="AB7" s="39"/>
      <c r="AC7" s="18"/>
      <c r="AD7" s="42" t="s">
        <v>10</v>
      </c>
      <c r="AE7" s="39"/>
      <c r="AF7" s="39" t="s">
        <v>10</v>
      </c>
      <c r="AG7" s="18" t="s">
        <v>10</v>
      </c>
      <c r="AH7" s="59" t="s">
        <v>10</v>
      </c>
      <c r="AI7" s="60" t="s">
        <v>10</v>
      </c>
      <c r="AJ7" s="40" t="s">
        <v>10</v>
      </c>
      <c r="AK7" s="40" t="s">
        <v>10</v>
      </c>
      <c r="AM7" s="57" t="e">
        <f>#REF!&amp;"/"&amp;#REF!</f>
        <v>#REF!</v>
      </c>
      <c r="AN7" s="49" t="s">
        <v>11</v>
      </c>
      <c r="AO7" s="52">
        <f>AR5</f>
        <v>1</v>
      </c>
      <c r="AP7" s="58">
        <f>AY5</f>
        <v>1200</v>
      </c>
      <c r="AQ7" s="73">
        <f>BC5-20</f>
        <v>879</v>
      </c>
      <c r="AR7" s="64">
        <v>19</v>
      </c>
      <c r="AS7" s="42"/>
      <c r="AT7" s="39"/>
      <c r="AU7" s="39"/>
      <c r="AV7" s="18"/>
      <c r="AW7" s="42" t="s">
        <v>10</v>
      </c>
      <c r="AX7" s="39" t="s">
        <v>10</v>
      </c>
      <c r="AY7" s="39" t="s">
        <v>10</v>
      </c>
      <c r="AZ7" s="18" t="s">
        <v>10</v>
      </c>
      <c r="BA7" s="59" t="s">
        <v>10</v>
      </c>
      <c r="BB7" s="60" t="s">
        <v>10</v>
      </c>
      <c r="BC7" s="40" t="s">
        <v>10</v>
      </c>
      <c r="BD7" s="40" t="s">
        <v>10</v>
      </c>
      <c r="BF7" s="57" t="e">
        <f>#REF!&amp;"/"&amp;#REF!</f>
        <v>#REF!</v>
      </c>
      <c r="BG7" s="49" t="s">
        <v>11</v>
      </c>
      <c r="BH7" s="52">
        <f>BK5</f>
        <v>1</v>
      </c>
      <c r="BI7" s="58">
        <f>BR5</f>
        <v>190</v>
      </c>
      <c r="BJ7" s="73">
        <f>BV5-20</f>
        <v>5860</v>
      </c>
      <c r="BK7" s="64">
        <v>19</v>
      </c>
      <c r="BL7" s="42"/>
      <c r="BM7" s="39"/>
      <c r="BN7" s="39"/>
      <c r="BO7" s="18"/>
      <c r="BP7" s="42" t="s">
        <v>10</v>
      </c>
      <c r="BQ7" s="39" t="s">
        <v>10</v>
      </c>
      <c r="BR7" s="39" t="s">
        <v>10</v>
      </c>
      <c r="BS7" s="18" t="s">
        <v>10</v>
      </c>
      <c r="BT7" s="59" t="s">
        <v>10</v>
      </c>
      <c r="BU7" s="60" t="s">
        <v>10</v>
      </c>
      <c r="BV7" s="40" t="s">
        <v>10</v>
      </c>
      <c r="BW7" s="40" t="s">
        <v>10</v>
      </c>
    </row>
    <row r="8" spans="1:75" ht="18" x14ac:dyDescent="0.25">
      <c r="A8" s="57" t="e">
        <f>#REF!&amp;"/"&amp;#REF!</f>
        <v>#REF!</v>
      </c>
      <c r="B8" s="49" t="s">
        <v>13</v>
      </c>
      <c r="C8" s="52">
        <f>F5*2</f>
        <v>4</v>
      </c>
      <c r="D8" s="58">
        <f>I5-38</f>
        <v>184</v>
      </c>
      <c r="E8" s="73">
        <f>Q5-39</f>
        <v>183</v>
      </c>
      <c r="F8" s="64">
        <v>19</v>
      </c>
      <c r="G8" s="42"/>
      <c r="H8" s="39"/>
      <c r="I8" s="39"/>
      <c r="J8" s="18"/>
      <c r="K8" s="42" t="s">
        <v>10</v>
      </c>
      <c r="L8" s="39"/>
      <c r="M8" s="39"/>
      <c r="N8" s="18"/>
      <c r="O8" s="59" t="s">
        <v>10</v>
      </c>
      <c r="P8" s="60" t="s">
        <v>10</v>
      </c>
      <c r="Q8" s="40" t="s">
        <v>10</v>
      </c>
      <c r="R8" s="40" t="s">
        <v>10</v>
      </c>
      <c r="T8" s="57" t="e">
        <f>#REF!&amp;"/"&amp;#REF!</f>
        <v>#REF!</v>
      </c>
      <c r="U8" s="49" t="s">
        <v>13</v>
      </c>
      <c r="V8" s="52">
        <f>Y5*2</f>
        <v>2</v>
      </c>
      <c r="W8" s="58">
        <f>AB5-38</f>
        <v>2292</v>
      </c>
      <c r="X8" s="73">
        <f>AJ5-28</f>
        <v>5852</v>
      </c>
      <c r="Y8" s="64">
        <v>19</v>
      </c>
      <c r="Z8" s="42"/>
      <c r="AA8" s="39"/>
      <c r="AB8" s="39"/>
      <c r="AC8" s="18"/>
      <c r="AD8" s="42" t="s">
        <v>10</v>
      </c>
      <c r="AE8" s="39"/>
      <c r="AF8" s="39"/>
      <c r="AG8" s="18"/>
      <c r="AH8" s="59" t="s">
        <v>10</v>
      </c>
      <c r="AI8" s="60" t="s">
        <v>10</v>
      </c>
      <c r="AJ8" s="40" t="s">
        <v>10</v>
      </c>
      <c r="AK8" s="40" t="s">
        <v>10</v>
      </c>
      <c r="AM8" s="57" t="e">
        <f>#REF!&amp;"/"&amp;#REF!</f>
        <v>#REF!</v>
      </c>
      <c r="AN8" s="49" t="s">
        <v>13</v>
      </c>
      <c r="AO8" s="52">
        <f>AR5*2</f>
        <v>2</v>
      </c>
      <c r="AP8" s="58">
        <f>AU5-38</f>
        <v>462</v>
      </c>
      <c r="AQ8" s="73">
        <f>BC5-20</f>
        <v>879</v>
      </c>
      <c r="AR8" s="64">
        <v>19</v>
      </c>
      <c r="AS8" s="42"/>
      <c r="AT8" s="39"/>
      <c r="AU8" s="39"/>
      <c r="AV8" s="18"/>
      <c r="AW8" s="42" t="s">
        <v>10</v>
      </c>
      <c r="AX8" s="39" t="s">
        <v>10</v>
      </c>
      <c r="AY8" s="39"/>
      <c r="AZ8" s="18"/>
      <c r="BA8" s="59" t="s">
        <v>10</v>
      </c>
      <c r="BB8" s="60" t="s">
        <v>10</v>
      </c>
      <c r="BC8" s="40" t="s">
        <v>10</v>
      </c>
      <c r="BD8" s="40" t="s">
        <v>10</v>
      </c>
      <c r="BF8" s="57" t="e">
        <f>#REF!&amp;"/"&amp;#REF!</f>
        <v>#REF!</v>
      </c>
      <c r="BG8" s="49" t="s">
        <v>13</v>
      </c>
      <c r="BH8" s="52">
        <f>BK5*2</f>
        <v>2</v>
      </c>
      <c r="BI8" s="58">
        <f>BN5-19</f>
        <v>2311</v>
      </c>
      <c r="BJ8" s="73">
        <f>BV5-20</f>
        <v>5860</v>
      </c>
      <c r="BK8" s="64">
        <v>19</v>
      </c>
      <c r="BL8" s="42"/>
      <c r="BM8" s="39"/>
      <c r="BN8" s="39"/>
      <c r="BO8" s="18"/>
      <c r="BP8" s="42" t="s">
        <v>10</v>
      </c>
      <c r="BQ8" s="39" t="s">
        <v>10</v>
      </c>
      <c r="BR8" s="39"/>
      <c r="BS8" s="18"/>
      <c r="BT8" s="59" t="s">
        <v>10</v>
      </c>
      <c r="BU8" s="60" t="s">
        <v>10</v>
      </c>
      <c r="BV8" s="40" t="s">
        <v>10</v>
      </c>
      <c r="BW8" s="40" t="s">
        <v>10</v>
      </c>
    </row>
    <row r="9" spans="1:75" ht="18" x14ac:dyDescent="0.25">
      <c r="A9" s="57" t="e">
        <f>#REF!&amp;"/"&amp;#REF!</f>
        <v>#REF!</v>
      </c>
      <c r="B9" s="49" t="s">
        <v>14</v>
      </c>
      <c r="C9" s="52">
        <f>F5</f>
        <v>2</v>
      </c>
      <c r="D9" s="58">
        <f>I5</f>
        <v>222</v>
      </c>
      <c r="E9" s="73">
        <f>M5</f>
        <v>222</v>
      </c>
      <c r="F9" s="64">
        <v>19</v>
      </c>
      <c r="G9" s="42"/>
      <c r="H9" s="39"/>
      <c r="I9" s="39"/>
      <c r="J9" s="18"/>
      <c r="K9" s="42" t="s">
        <v>10</v>
      </c>
      <c r="L9" s="39" t="s">
        <v>10</v>
      </c>
      <c r="M9" s="39" t="s">
        <v>10</v>
      </c>
      <c r="N9" s="18" t="s">
        <v>10</v>
      </c>
      <c r="O9" s="59" t="s">
        <v>10</v>
      </c>
      <c r="P9" s="60" t="s">
        <v>10</v>
      </c>
      <c r="Q9" s="40" t="s">
        <v>10</v>
      </c>
      <c r="R9" s="40" t="s">
        <v>10</v>
      </c>
      <c r="T9" s="57" t="e">
        <f>#REF!&amp;"/"&amp;#REF!</f>
        <v>#REF!</v>
      </c>
      <c r="U9" s="49" t="s">
        <v>14</v>
      </c>
      <c r="V9" s="52">
        <f>Y5</f>
        <v>1</v>
      </c>
      <c r="W9" s="58">
        <f>AB5</f>
        <v>2330</v>
      </c>
      <c r="X9" s="73">
        <f>AF5</f>
        <v>190</v>
      </c>
      <c r="Y9" s="64">
        <v>8</v>
      </c>
      <c r="Z9" s="42"/>
      <c r="AA9" s="39"/>
      <c r="AB9" s="39"/>
      <c r="AC9" s="18"/>
      <c r="AD9" s="42"/>
      <c r="AE9" s="39"/>
      <c r="AF9" s="39"/>
      <c r="AG9" s="18"/>
      <c r="AH9" s="59" t="s">
        <v>10</v>
      </c>
      <c r="AI9" s="60" t="s">
        <v>10</v>
      </c>
      <c r="AJ9" s="40" t="s">
        <v>10</v>
      </c>
      <c r="AK9" s="40" t="s">
        <v>10</v>
      </c>
      <c r="AM9" s="57" t="e">
        <f>#REF!&amp;"/"&amp;#REF!</f>
        <v>#REF!</v>
      </c>
      <c r="AN9" s="49" t="s">
        <v>14</v>
      </c>
      <c r="AO9" s="52">
        <f>AR5</f>
        <v>1</v>
      </c>
      <c r="AP9" s="58">
        <f>AU5-38</f>
        <v>462</v>
      </c>
      <c r="AQ9" s="73">
        <f>AY5-38</f>
        <v>1162</v>
      </c>
      <c r="AR9" s="64">
        <v>19</v>
      </c>
      <c r="AS9" s="42"/>
      <c r="AT9" s="39"/>
      <c r="AU9" s="39"/>
      <c r="AV9" s="18"/>
      <c r="AW9" s="42"/>
      <c r="AX9" s="39"/>
      <c r="AY9" s="39"/>
      <c r="AZ9" s="18"/>
      <c r="BA9" s="59" t="s">
        <v>10</v>
      </c>
      <c r="BB9" s="60" t="s">
        <v>10</v>
      </c>
      <c r="BC9" s="40" t="s">
        <v>10</v>
      </c>
      <c r="BD9" s="40" t="s">
        <v>10</v>
      </c>
      <c r="BF9" s="57" t="e">
        <f>#REF!&amp;"/"&amp;#REF!</f>
        <v>#REF!</v>
      </c>
      <c r="BG9" s="49" t="s">
        <v>892</v>
      </c>
      <c r="BH9" s="52">
        <f>BK5</f>
        <v>1</v>
      </c>
      <c r="BI9" s="58">
        <f>BN5-38</f>
        <v>2292</v>
      </c>
      <c r="BJ9" s="73">
        <f>BR5-38-2</f>
        <v>150</v>
      </c>
      <c r="BK9" s="64">
        <v>19</v>
      </c>
      <c r="BL9" s="42"/>
      <c r="BM9" s="39"/>
      <c r="BN9" s="39"/>
      <c r="BO9" s="18"/>
      <c r="BP9" s="42" t="s">
        <v>10</v>
      </c>
      <c r="BQ9" s="39" t="s">
        <v>10</v>
      </c>
      <c r="BR9" s="39"/>
      <c r="BS9" s="18"/>
      <c r="BT9" s="59" t="s">
        <v>10</v>
      </c>
      <c r="BU9" s="60" t="s">
        <v>10</v>
      </c>
      <c r="BV9" s="40" t="s">
        <v>10</v>
      </c>
      <c r="BW9" s="40" t="s">
        <v>10</v>
      </c>
    </row>
    <row r="10" spans="1:75" ht="18" x14ac:dyDescent="0.25">
      <c r="A10" s="57" t="e">
        <f>#REF!&amp;"/"&amp;#REF!</f>
        <v>#REF!</v>
      </c>
      <c r="B10" s="49" t="s">
        <v>15</v>
      </c>
      <c r="C10" s="52">
        <v>1</v>
      </c>
      <c r="D10" s="58">
        <f>M5-39</f>
        <v>183</v>
      </c>
      <c r="E10" s="73">
        <f>E6-5</f>
        <v>178</v>
      </c>
      <c r="F10" s="64">
        <v>19</v>
      </c>
      <c r="G10" s="42"/>
      <c r="H10" s="39"/>
      <c r="I10" s="39"/>
      <c r="J10" s="18"/>
      <c r="K10" s="42" t="s">
        <v>10</v>
      </c>
      <c r="L10" s="39"/>
      <c r="M10" s="39"/>
      <c r="N10" s="18"/>
      <c r="O10" s="59" t="s">
        <v>10</v>
      </c>
      <c r="P10" s="60" t="s">
        <v>10</v>
      </c>
      <c r="Q10" s="40" t="s">
        <v>10</v>
      </c>
      <c r="R10" s="40" t="s">
        <v>10</v>
      </c>
      <c r="T10" s="57" t="e">
        <f>#REF!&amp;"/"&amp;#REF!</f>
        <v>#REF!</v>
      </c>
      <c r="U10" s="49" t="s">
        <v>15</v>
      </c>
      <c r="V10" s="52">
        <v>0</v>
      </c>
      <c r="W10" s="58">
        <f>AF5-39</f>
        <v>151</v>
      </c>
      <c r="X10" s="73">
        <f>X6-5</f>
        <v>5847</v>
      </c>
      <c r="Y10" s="64">
        <v>19</v>
      </c>
      <c r="Z10" s="42"/>
      <c r="AA10" s="39"/>
      <c r="AB10" s="39"/>
      <c r="AC10" s="18"/>
      <c r="AD10" s="42" t="s">
        <v>10</v>
      </c>
      <c r="AE10" s="39"/>
      <c r="AF10" s="39"/>
      <c r="AG10" s="18"/>
      <c r="AH10" s="59" t="s">
        <v>10</v>
      </c>
      <c r="AI10" s="60" t="s">
        <v>10</v>
      </c>
      <c r="AJ10" s="40" t="s">
        <v>10</v>
      </c>
      <c r="AK10" s="40" t="s">
        <v>10</v>
      </c>
      <c r="AM10" s="57" t="e">
        <f>#REF!&amp;"/"&amp;#REF!</f>
        <v>#REF!</v>
      </c>
      <c r="AN10" s="49" t="s">
        <v>15</v>
      </c>
      <c r="AO10" s="52">
        <v>12</v>
      </c>
      <c r="AP10" s="58">
        <f>AY5-39</f>
        <v>1161</v>
      </c>
      <c r="AQ10" s="73">
        <f>BC5-45</f>
        <v>854</v>
      </c>
      <c r="AR10" s="64">
        <v>19</v>
      </c>
      <c r="AS10" s="42"/>
      <c r="AT10" s="39"/>
      <c r="AU10" s="39"/>
      <c r="AV10" s="18"/>
      <c r="AW10" s="42" t="s">
        <v>10</v>
      </c>
      <c r="AX10" s="39"/>
      <c r="AY10" s="39"/>
      <c r="AZ10" s="18"/>
      <c r="BA10" s="59" t="s">
        <v>10</v>
      </c>
      <c r="BB10" s="60" t="s">
        <v>10</v>
      </c>
      <c r="BC10" s="40" t="s">
        <v>10</v>
      </c>
      <c r="BD10" s="40" t="s">
        <v>10</v>
      </c>
      <c r="BF10" s="57" t="e">
        <f>#REF!&amp;"/"&amp;#REF!</f>
        <v>#REF!</v>
      </c>
      <c r="BG10" s="49" t="s">
        <v>15</v>
      </c>
      <c r="BH10" s="52">
        <v>1</v>
      </c>
      <c r="BI10" s="58">
        <f>BR5-39</f>
        <v>151</v>
      </c>
      <c r="BJ10" s="73">
        <f>BV5-45</f>
        <v>5835</v>
      </c>
      <c r="BK10" s="64">
        <v>19</v>
      </c>
      <c r="BL10" s="42"/>
      <c r="BM10" s="39"/>
      <c r="BN10" s="39"/>
      <c r="BO10" s="18"/>
      <c r="BP10" s="42" t="s">
        <v>10</v>
      </c>
      <c r="BQ10" s="39"/>
      <c r="BR10" s="39"/>
      <c r="BS10" s="18"/>
      <c r="BT10" s="59" t="s">
        <v>10</v>
      </c>
      <c r="BU10" s="60" t="s">
        <v>10</v>
      </c>
      <c r="BV10" s="40" t="s">
        <v>10</v>
      </c>
      <c r="BW10" s="40" t="s">
        <v>10</v>
      </c>
    </row>
    <row r="11" spans="1:75" ht="18" x14ac:dyDescent="0.25">
      <c r="A11" s="57" t="e">
        <f>#REF!&amp;"/"&amp;#REF!</f>
        <v>#REF!</v>
      </c>
      <c r="B11" s="49" t="s">
        <v>909</v>
      </c>
      <c r="C11" s="52">
        <v>4</v>
      </c>
      <c r="D11" s="58">
        <f>I5</f>
        <v>222</v>
      </c>
      <c r="E11" s="73">
        <f>((M5-6)/2)</f>
        <v>108</v>
      </c>
      <c r="F11" s="64">
        <v>19</v>
      </c>
      <c r="G11" s="42"/>
      <c r="H11" s="39"/>
      <c r="I11" s="39"/>
      <c r="J11" s="18"/>
      <c r="K11" s="42" t="s">
        <v>10</v>
      </c>
      <c r="L11" s="39" t="s">
        <v>10</v>
      </c>
      <c r="M11" s="39" t="s">
        <v>10</v>
      </c>
      <c r="N11" s="18" t="s">
        <v>10</v>
      </c>
      <c r="O11" s="59" t="s">
        <v>10</v>
      </c>
      <c r="P11" s="60" t="s">
        <v>10</v>
      </c>
      <c r="Q11" s="40" t="s">
        <v>10</v>
      </c>
      <c r="R11" s="40" t="s">
        <v>10</v>
      </c>
      <c r="T11" s="57" t="e">
        <f>#REF!&amp;"/"&amp;#REF!</f>
        <v>#REF!</v>
      </c>
      <c r="U11" s="49" t="s">
        <v>16</v>
      </c>
      <c r="V11" s="52">
        <v>3</v>
      </c>
      <c r="W11" s="58">
        <f>AB5</f>
        <v>2330</v>
      </c>
      <c r="X11" s="73">
        <f>((AF5-6)/2)</f>
        <v>92</v>
      </c>
      <c r="Y11" s="64">
        <v>19</v>
      </c>
      <c r="Z11" s="42"/>
      <c r="AA11" s="39"/>
      <c r="AB11" s="39"/>
      <c r="AC11" s="18"/>
      <c r="AD11" s="42" t="s">
        <v>10</v>
      </c>
      <c r="AE11" s="39" t="s">
        <v>10</v>
      </c>
      <c r="AF11" s="39" t="s">
        <v>10</v>
      </c>
      <c r="AG11" s="18" t="s">
        <v>10</v>
      </c>
      <c r="AH11" s="59" t="s">
        <v>10</v>
      </c>
      <c r="AI11" s="60" t="s">
        <v>10</v>
      </c>
      <c r="AJ11" s="40" t="s">
        <v>10</v>
      </c>
      <c r="AK11" s="40" t="s">
        <v>10</v>
      </c>
      <c r="AM11" s="57" t="e">
        <f>#REF!&amp;"/"&amp;#REF!</f>
        <v>#REF!</v>
      </c>
      <c r="AN11" s="49" t="s">
        <v>16</v>
      </c>
      <c r="AO11" s="52">
        <v>8</v>
      </c>
      <c r="AP11" s="58">
        <f>AU5</f>
        <v>500</v>
      </c>
      <c r="AQ11" s="73">
        <f>((AY5-6)/2)</f>
        <v>597</v>
      </c>
      <c r="AR11" s="64">
        <v>19</v>
      </c>
      <c r="AS11" s="42"/>
      <c r="AT11" s="39"/>
      <c r="AU11" s="39"/>
      <c r="AV11" s="18"/>
      <c r="AW11" s="42" t="s">
        <v>10</v>
      </c>
      <c r="AX11" s="39" t="s">
        <v>10</v>
      </c>
      <c r="AY11" s="39" t="s">
        <v>10</v>
      </c>
      <c r="AZ11" s="18" t="s">
        <v>10</v>
      </c>
      <c r="BA11" s="59" t="s">
        <v>10</v>
      </c>
      <c r="BB11" s="60" t="s">
        <v>10</v>
      </c>
      <c r="BC11" s="40" t="s">
        <v>10</v>
      </c>
      <c r="BD11" s="40" t="s">
        <v>10</v>
      </c>
      <c r="BF11" s="57" t="e">
        <f>#REF!&amp;"/"&amp;#REF!</f>
        <v>#REF!</v>
      </c>
      <c r="BG11" s="49" t="s">
        <v>16</v>
      </c>
      <c r="BH11" s="52">
        <v>1</v>
      </c>
      <c r="BI11" s="58">
        <f>BN5-3</f>
        <v>2327</v>
      </c>
      <c r="BJ11" s="73">
        <f>((BR5-6)/2)</f>
        <v>92</v>
      </c>
      <c r="BK11" s="64">
        <v>19</v>
      </c>
      <c r="BL11" s="42"/>
      <c r="BM11" s="39"/>
      <c r="BN11" s="39"/>
      <c r="BO11" s="18"/>
      <c r="BP11" s="42" t="s">
        <v>10</v>
      </c>
      <c r="BQ11" s="39" t="s">
        <v>10</v>
      </c>
      <c r="BR11" s="39" t="s">
        <v>10</v>
      </c>
      <c r="BS11" s="18" t="s">
        <v>10</v>
      </c>
      <c r="BT11" s="59" t="s">
        <v>10</v>
      </c>
      <c r="BU11" s="60" t="s">
        <v>10</v>
      </c>
      <c r="BV11" s="40" t="s">
        <v>10</v>
      </c>
      <c r="BW11" s="40" t="s">
        <v>10</v>
      </c>
    </row>
    <row r="12" spans="1:75" ht="18" x14ac:dyDescent="0.25">
      <c r="A12" s="57"/>
      <c r="B12" s="76" t="s">
        <v>4</v>
      </c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40"/>
      <c r="T12" s="57"/>
      <c r="U12" s="76" t="s">
        <v>4</v>
      </c>
      <c r="V12" s="52"/>
      <c r="W12" s="58"/>
      <c r="X12" s="73"/>
      <c r="Y12" s="64"/>
      <c r="Z12" s="42"/>
      <c r="AA12" s="39"/>
      <c r="AB12" s="39"/>
      <c r="AC12" s="18"/>
      <c r="AD12" s="42"/>
      <c r="AE12" s="39"/>
      <c r="AF12" s="39"/>
      <c r="AG12" s="18"/>
      <c r="AH12" s="59"/>
      <c r="AI12" s="60"/>
      <c r="AJ12" s="40"/>
      <c r="AK12" s="40"/>
      <c r="AM12" s="57"/>
      <c r="AN12" s="76" t="s">
        <v>4</v>
      </c>
      <c r="AO12" s="52"/>
      <c r="AP12" s="58"/>
      <c r="AQ12" s="73"/>
      <c r="AR12" s="64"/>
      <c r="AS12" s="42"/>
      <c r="AT12" s="39"/>
      <c r="AU12" s="39"/>
      <c r="AV12" s="18"/>
      <c r="AW12" s="42"/>
      <c r="AX12" s="39"/>
      <c r="AY12" s="39"/>
      <c r="AZ12" s="18"/>
      <c r="BA12" s="59"/>
      <c r="BB12" s="60"/>
      <c r="BC12" s="40"/>
      <c r="BD12" s="40"/>
      <c r="BF12" s="57"/>
      <c r="BG12" s="76" t="s">
        <v>4</v>
      </c>
      <c r="BH12" s="52"/>
      <c r="BI12" s="58"/>
      <c r="BJ12" s="73"/>
      <c r="BK12" s="64"/>
      <c r="BL12" s="42"/>
      <c r="BM12" s="39"/>
      <c r="BN12" s="39"/>
      <c r="BO12" s="18"/>
      <c r="BP12" s="42"/>
      <c r="BQ12" s="39"/>
      <c r="BR12" s="39"/>
      <c r="BS12" s="18"/>
      <c r="BT12" s="59"/>
      <c r="BU12" s="60"/>
      <c r="BV12" s="40"/>
      <c r="BW12" s="40"/>
    </row>
    <row r="13" spans="1:75" ht="20.25" x14ac:dyDescent="0.3">
      <c r="A13" s="101" t="s">
        <v>929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T13" s="101" t="s">
        <v>929</v>
      </c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M13" s="101" t="s">
        <v>929</v>
      </c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F13" s="101" t="s">
        <v>937</v>
      </c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</row>
    <row r="14" spans="1:75" ht="15.75" thickBot="1" x14ac:dyDescent="0.3"/>
    <row r="15" spans="1:75" ht="18.75" thickBot="1" x14ac:dyDescent="0.3">
      <c r="A15" s="53"/>
      <c r="B15" s="54" t="s">
        <v>4</v>
      </c>
      <c r="C15" s="55" t="s">
        <v>889</v>
      </c>
      <c r="D15" s="95" t="s">
        <v>8</v>
      </c>
      <c r="E15" s="96"/>
      <c r="F15" s="56">
        <v>1</v>
      </c>
      <c r="G15" s="97" t="s">
        <v>5</v>
      </c>
      <c r="H15" s="98"/>
      <c r="I15" s="99">
        <v>400</v>
      </c>
      <c r="J15" s="94"/>
      <c r="K15" s="97" t="s">
        <v>6</v>
      </c>
      <c r="L15" s="100"/>
      <c r="M15" s="93">
        <v>855</v>
      </c>
      <c r="N15" s="94"/>
      <c r="O15" s="99" t="s">
        <v>7</v>
      </c>
      <c r="P15" s="100"/>
      <c r="Q15" s="93">
        <v>400</v>
      </c>
      <c r="R15" s="94"/>
      <c r="T15" s="53"/>
      <c r="U15" s="54" t="s">
        <v>4</v>
      </c>
      <c r="V15" s="55"/>
      <c r="W15" s="95" t="s">
        <v>8</v>
      </c>
      <c r="X15" s="96"/>
      <c r="Y15" s="56">
        <v>1</v>
      </c>
      <c r="Z15" s="97" t="s">
        <v>5</v>
      </c>
      <c r="AA15" s="98"/>
      <c r="AB15" s="99">
        <v>253</v>
      </c>
      <c r="AC15" s="94"/>
      <c r="AD15" s="97" t="s">
        <v>6</v>
      </c>
      <c r="AE15" s="100"/>
      <c r="AF15" s="93">
        <v>709</v>
      </c>
      <c r="AG15" s="94"/>
      <c r="AH15" s="99" t="s">
        <v>7</v>
      </c>
      <c r="AI15" s="100"/>
      <c r="AJ15" s="93">
        <v>428</v>
      </c>
      <c r="AK15" s="94"/>
      <c r="AM15" s="53"/>
      <c r="AN15" s="54" t="s">
        <v>4</v>
      </c>
      <c r="AO15" s="55" t="s">
        <v>891</v>
      </c>
      <c r="AP15" s="95" t="s">
        <v>8</v>
      </c>
      <c r="AQ15" s="96"/>
      <c r="AR15" s="56">
        <v>1</v>
      </c>
      <c r="AS15" s="97" t="s">
        <v>5</v>
      </c>
      <c r="AT15" s="98"/>
      <c r="AU15" s="99">
        <v>500</v>
      </c>
      <c r="AV15" s="94"/>
      <c r="AW15" s="97" t="s">
        <v>6</v>
      </c>
      <c r="AX15" s="100"/>
      <c r="AY15" s="93">
        <v>1200</v>
      </c>
      <c r="AZ15" s="94"/>
      <c r="BA15" s="99" t="s">
        <v>7</v>
      </c>
      <c r="BB15" s="100"/>
      <c r="BC15" s="93">
        <v>899</v>
      </c>
      <c r="BD15" s="94"/>
      <c r="BF15" s="53"/>
      <c r="BG15" s="54" t="s">
        <v>4</v>
      </c>
      <c r="BH15" s="55" t="s">
        <v>924</v>
      </c>
      <c r="BI15" s="95" t="s">
        <v>8</v>
      </c>
      <c r="BJ15" s="96"/>
      <c r="BK15" s="56">
        <v>1</v>
      </c>
      <c r="BL15" s="97" t="s">
        <v>5</v>
      </c>
      <c r="BM15" s="98"/>
      <c r="BN15" s="99">
        <v>2330</v>
      </c>
      <c r="BO15" s="94"/>
      <c r="BP15" s="97" t="s">
        <v>6</v>
      </c>
      <c r="BQ15" s="100"/>
      <c r="BR15" s="93">
        <v>190</v>
      </c>
      <c r="BS15" s="94"/>
      <c r="BT15" s="99" t="s">
        <v>7</v>
      </c>
      <c r="BU15" s="100"/>
      <c r="BV15" s="93">
        <v>5880</v>
      </c>
      <c r="BW15" s="94"/>
    </row>
    <row r="16" spans="1:75" ht="18" x14ac:dyDescent="0.25">
      <c r="A16" s="57" t="e">
        <f>#REF!&amp;"/"&amp;#REF!</f>
        <v>#REF!</v>
      </c>
      <c r="B16" s="48" t="s">
        <v>9</v>
      </c>
      <c r="C16" s="51">
        <f>F15</f>
        <v>1</v>
      </c>
      <c r="D16" s="58">
        <f>M15</f>
        <v>855</v>
      </c>
      <c r="E16" s="72">
        <f>Q15-39</f>
        <v>361</v>
      </c>
      <c r="F16" s="71">
        <v>19</v>
      </c>
      <c r="G16" s="42"/>
      <c r="H16" s="39"/>
      <c r="I16" s="39"/>
      <c r="J16" s="9"/>
      <c r="K16" s="42" t="s">
        <v>10</v>
      </c>
      <c r="L16" s="39"/>
      <c r="M16" s="39" t="s">
        <v>10</v>
      </c>
      <c r="N16" s="9" t="s">
        <v>10</v>
      </c>
      <c r="O16" s="59" t="s">
        <v>10</v>
      </c>
      <c r="P16" s="60" t="s">
        <v>10</v>
      </c>
      <c r="Q16" s="40" t="s">
        <v>10</v>
      </c>
      <c r="R16" s="40" t="s">
        <v>10</v>
      </c>
      <c r="T16" s="57" t="e">
        <f>#REF!&amp;"/"&amp;#REF!</f>
        <v>#REF!</v>
      </c>
      <c r="U16" s="48" t="s">
        <v>9</v>
      </c>
      <c r="V16" s="51">
        <f>Y15</f>
        <v>1</v>
      </c>
      <c r="W16" s="58">
        <f>AF15</f>
        <v>709</v>
      </c>
      <c r="X16" s="72">
        <f>AJ15-28</f>
        <v>400</v>
      </c>
      <c r="Y16" s="71">
        <v>19</v>
      </c>
      <c r="Z16" s="42"/>
      <c r="AA16" s="39"/>
      <c r="AB16" s="39"/>
      <c r="AC16" s="9"/>
      <c r="AD16" s="42" t="s">
        <v>10</v>
      </c>
      <c r="AE16" s="39"/>
      <c r="AF16" s="39" t="s">
        <v>10</v>
      </c>
      <c r="AG16" s="9" t="s">
        <v>10</v>
      </c>
      <c r="AH16" s="59" t="s">
        <v>10</v>
      </c>
      <c r="AI16" s="60" t="s">
        <v>10</v>
      </c>
      <c r="AJ16" s="40" t="s">
        <v>10</v>
      </c>
      <c r="AK16" s="40" t="s">
        <v>10</v>
      </c>
      <c r="AM16" s="57" t="e">
        <f>#REF!&amp;"/"&amp;#REF!</f>
        <v>#REF!</v>
      </c>
      <c r="AN16" s="48" t="s">
        <v>9</v>
      </c>
      <c r="AO16" s="51">
        <f>AR15</f>
        <v>1</v>
      </c>
      <c r="AP16" s="58">
        <f>AY15</f>
        <v>1200</v>
      </c>
      <c r="AQ16" s="72">
        <f>BC15-20</f>
        <v>879</v>
      </c>
      <c r="AR16" s="71">
        <v>19</v>
      </c>
      <c r="AS16" s="42"/>
      <c r="AT16" s="39"/>
      <c r="AU16" s="39"/>
      <c r="AV16" s="9"/>
      <c r="AW16" s="42" t="s">
        <v>10</v>
      </c>
      <c r="AX16" s="39" t="s">
        <v>10</v>
      </c>
      <c r="AY16" s="39" t="s">
        <v>10</v>
      </c>
      <c r="AZ16" s="9" t="s">
        <v>10</v>
      </c>
      <c r="BA16" s="59" t="s">
        <v>10</v>
      </c>
      <c r="BB16" s="60" t="s">
        <v>10</v>
      </c>
      <c r="BC16" s="40" t="s">
        <v>10</v>
      </c>
      <c r="BD16" s="40" t="s">
        <v>10</v>
      </c>
      <c r="BF16" s="57" t="e">
        <f>#REF!&amp;"/"&amp;#REF!</f>
        <v>#REF!</v>
      </c>
      <c r="BG16" s="48" t="s">
        <v>21</v>
      </c>
      <c r="BH16" s="51">
        <f>BK15*2</f>
        <v>2</v>
      </c>
      <c r="BI16" s="58">
        <f>BR15-38</f>
        <v>152</v>
      </c>
      <c r="BJ16" s="72">
        <v>120</v>
      </c>
      <c r="BK16" s="71">
        <v>19</v>
      </c>
      <c r="BL16" s="42"/>
      <c r="BM16" s="39"/>
      <c r="BN16" s="39"/>
      <c r="BO16" s="9"/>
      <c r="BP16" s="42" t="s">
        <v>10</v>
      </c>
      <c r="BQ16" s="39" t="s">
        <v>10</v>
      </c>
      <c r="BR16" s="39"/>
      <c r="BS16" s="9"/>
      <c r="BT16" s="59" t="s">
        <v>10</v>
      </c>
      <c r="BU16" s="60" t="s">
        <v>10</v>
      </c>
      <c r="BV16" s="40" t="s">
        <v>10</v>
      </c>
      <c r="BW16" s="40" t="s">
        <v>10</v>
      </c>
    </row>
    <row r="17" spans="1:75" ht="18" x14ac:dyDescent="0.25">
      <c r="A17" s="57" t="e">
        <f>#REF!&amp;"/"&amp;#REF!</f>
        <v>#REF!</v>
      </c>
      <c r="B17" s="49" t="s">
        <v>11</v>
      </c>
      <c r="C17" s="52">
        <f>F15</f>
        <v>1</v>
      </c>
      <c r="D17" s="58">
        <f>M15</f>
        <v>855</v>
      </c>
      <c r="E17" s="73">
        <f>Q15-39</f>
        <v>361</v>
      </c>
      <c r="F17" s="64">
        <v>19</v>
      </c>
      <c r="G17" s="42"/>
      <c r="H17" s="39"/>
      <c r="I17" s="39"/>
      <c r="J17" s="18"/>
      <c r="K17" s="42" t="s">
        <v>10</v>
      </c>
      <c r="L17" s="39"/>
      <c r="M17" s="39" t="s">
        <v>10</v>
      </c>
      <c r="N17" s="18" t="s">
        <v>10</v>
      </c>
      <c r="O17" s="59" t="s">
        <v>10</v>
      </c>
      <c r="P17" s="60" t="s">
        <v>10</v>
      </c>
      <c r="Q17" s="40" t="s">
        <v>10</v>
      </c>
      <c r="R17" s="40" t="s">
        <v>10</v>
      </c>
      <c r="T17" s="57" t="e">
        <f>#REF!&amp;"/"&amp;#REF!</f>
        <v>#REF!</v>
      </c>
      <c r="U17" s="49" t="s">
        <v>11</v>
      </c>
      <c r="V17" s="52">
        <f>Y15</f>
        <v>1</v>
      </c>
      <c r="W17" s="58">
        <f>AF15</f>
        <v>709</v>
      </c>
      <c r="X17" s="73">
        <f>AJ15-28</f>
        <v>400</v>
      </c>
      <c r="Y17" s="64">
        <v>19</v>
      </c>
      <c r="Z17" s="42"/>
      <c r="AA17" s="39"/>
      <c r="AB17" s="39"/>
      <c r="AC17" s="18"/>
      <c r="AD17" s="42" t="s">
        <v>10</v>
      </c>
      <c r="AE17" s="39"/>
      <c r="AF17" s="39" t="s">
        <v>10</v>
      </c>
      <c r="AG17" s="18" t="s">
        <v>10</v>
      </c>
      <c r="AH17" s="59" t="s">
        <v>10</v>
      </c>
      <c r="AI17" s="60" t="s">
        <v>10</v>
      </c>
      <c r="AJ17" s="40" t="s">
        <v>10</v>
      </c>
      <c r="AK17" s="40" t="s">
        <v>10</v>
      </c>
      <c r="AM17" s="57" t="e">
        <f>#REF!&amp;"/"&amp;#REF!</f>
        <v>#REF!</v>
      </c>
      <c r="AN17" s="49" t="s">
        <v>11</v>
      </c>
      <c r="AO17" s="52">
        <f>AR15</f>
        <v>1</v>
      </c>
      <c r="AP17" s="58">
        <f>AY15</f>
        <v>1200</v>
      </c>
      <c r="AQ17" s="73">
        <f>BC15-20</f>
        <v>879</v>
      </c>
      <c r="AR17" s="64">
        <v>19</v>
      </c>
      <c r="AS17" s="42"/>
      <c r="AT17" s="39"/>
      <c r="AU17" s="39"/>
      <c r="AV17" s="18"/>
      <c r="AW17" s="42" t="s">
        <v>10</v>
      </c>
      <c r="AX17" s="39" t="s">
        <v>10</v>
      </c>
      <c r="AY17" s="39" t="s">
        <v>10</v>
      </c>
      <c r="AZ17" s="18" t="s">
        <v>10</v>
      </c>
      <c r="BA17" s="59" t="s">
        <v>10</v>
      </c>
      <c r="BB17" s="60" t="s">
        <v>10</v>
      </c>
      <c r="BC17" s="40" t="s">
        <v>10</v>
      </c>
      <c r="BD17" s="40" t="s">
        <v>10</v>
      </c>
      <c r="BF17" s="57" t="e">
        <f>#REF!&amp;"/"&amp;#REF!</f>
        <v>#REF!</v>
      </c>
      <c r="BG17" s="49" t="s">
        <v>11</v>
      </c>
      <c r="BH17" s="52">
        <f>BK15</f>
        <v>1</v>
      </c>
      <c r="BI17" s="58">
        <f>BR15</f>
        <v>190</v>
      </c>
      <c r="BJ17" s="73">
        <f>BV15-20</f>
        <v>5860</v>
      </c>
      <c r="BK17" s="64">
        <v>19</v>
      </c>
      <c r="BL17" s="42"/>
      <c r="BM17" s="39"/>
      <c r="BN17" s="39"/>
      <c r="BO17" s="18"/>
      <c r="BP17" s="42" t="s">
        <v>10</v>
      </c>
      <c r="BQ17" s="39" t="s">
        <v>10</v>
      </c>
      <c r="BR17" s="39" t="s">
        <v>10</v>
      </c>
      <c r="BS17" s="18" t="s">
        <v>10</v>
      </c>
      <c r="BT17" s="59" t="s">
        <v>10</v>
      </c>
      <c r="BU17" s="60" t="s">
        <v>10</v>
      </c>
      <c r="BV17" s="40" t="s">
        <v>10</v>
      </c>
      <c r="BW17" s="40" t="s">
        <v>10</v>
      </c>
    </row>
    <row r="18" spans="1:75" ht="18" x14ac:dyDescent="0.25">
      <c r="A18" s="57" t="e">
        <f>#REF!&amp;"/"&amp;#REF!</f>
        <v>#REF!</v>
      </c>
      <c r="B18" s="49" t="s">
        <v>13</v>
      </c>
      <c r="C18" s="52">
        <f>F15*2</f>
        <v>2</v>
      </c>
      <c r="D18" s="58">
        <f>I15-38</f>
        <v>362</v>
      </c>
      <c r="E18" s="73">
        <f>Q15-39</f>
        <v>361</v>
      </c>
      <c r="F18" s="64">
        <v>19</v>
      </c>
      <c r="G18" s="42"/>
      <c r="H18" s="39"/>
      <c r="I18" s="39"/>
      <c r="J18" s="18"/>
      <c r="K18" s="42" t="s">
        <v>10</v>
      </c>
      <c r="L18" s="39"/>
      <c r="M18" s="39"/>
      <c r="N18" s="18"/>
      <c r="O18" s="59" t="s">
        <v>10</v>
      </c>
      <c r="P18" s="60" t="s">
        <v>10</v>
      </c>
      <c r="Q18" s="40" t="s">
        <v>10</v>
      </c>
      <c r="R18" s="40" t="s">
        <v>10</v>
      </c>
      <c r="T18" s="57" t="e">
        <f>#REF!&amp;"/"&amp;#REF!</f>
        <v>#REF!</v>
      </c>
      <c r="U18" s="49" t="s">
        <v>13</v>
      </c>
      <c r="V18" s="52">
        <f>Y15*2</f>
        <v>2</v>
      </c>
      <c r="W18" s="58">
        <f>AB15-38</f>
        <v>215</v>
      </c>
      <c r="X18" s="73">
        <f>AJ15-28</f>
        <v>400</v>
      </c>
      <c r="Y18" s="64">
        <v>19</v>
      </c>
      <c r="Z18" s="42"/>
      <c r="AA18" s="39"/>
      <c r="AB18" s="39"/>
      <c r="AC18" s="18"/>
      <c r="AD18" s="42" t="s">
        <v>10</v>
      </c>
      <c r="AE18" s="39"/>
      <c r="AF18" s="39"/>
      <c r="AG18" s="18"/>
      <c r="AH18" s="59" t="s">
        <v>10</v>
      </c>
      <c r="AI18" s="60" t="s">
        <v>10</v>
      </c>
      <c r="AJ18" s="40" t="s">
        <v>10</v>
      </c>
      <c r="AK18" s="40" t="s">
        <v>10</v>
      </c>
      <c r="AM18" s="57" t="e">
        <f>#REF!&amp;"/"&amp;#REF!</f>
        <v>#REF!</v>
      </c>
      <c r="AN18" s="49" t="s">
        <v>13</v>
      </c>
      <c r="AO18" s="52">
        <f>AR15*2</f>
        <v>2</v>
      </c>
      <c r="AP18" s="58">
        <f>AU15-38</f>
        <v>462</v>
      </c>
      <c r="AQ18" s="73">
        <f>BC15-20</f>
        <v>879</v>
      </c>
      <c r="AR18" s="64">
        <v>19</v>
      </c>
      <c r="AS18" s="42"/>
      <c r="AT18" s="39"/>
      <c r="AU18" s="39"/>
      <c r="AV18" s="18"/>
      <c r="AW18" s="42" t="s">
        <v>10</v>
      </c>
      <c r="AX18" s="39" t="s">
        <v>10</v>
      </c>
      <c r="AY18" s="39"/>
      <c r="AZ18" s="18"/>
      <c r="BA18" s="59" t="s">
        <v>10</v>
      </c>
      <c r="BB18" s="60" t="s">
        <v>10</v>
      </c>
      <c r="BC18" s="40" t="s">
        <v>10</v>
      </c>
      <c r="BD18" s="40" t="s">
        <v>10</v>
      </c>
      <c r="BF18" s="57" t="e">
        <f>#REF!&amp;"/"&amp;#REF!</f>
        <v>#REF!</v>
      </c>
      <c r="BG18" s="49" t="s">
        <v>13</v>
      </c>
      <c r="BH18" s="52">
        <f>BK15*2</f>
        <v>2</v>
      </c>
      <c r="BI18" s="58">
        <f>BN15-19</f>
        <v>2311</v>
      </c>
      <c r="BJ18" s="73">
        <f>BV15-20</f>
        <v>5860</v>
      </c>
      <c r="BK18" s="64">
        <v>19</v>
      </c>
      <c r="BL18" s="42"/>
      <c r="BM18" s="39"/>
      <c r="BN18" s="39"/>
      <c r="BO18" s="18"/>
      <c r="BP18" s="42" t="s">
        <v>10</v>
      </c>
      <c r="BQ18" s="39" t="s">
        <v>10</v>
      </c>
      <c r="BR18" s="39"/>
      <c r="BS18" s="18"/>
      <c r="BT18" s="59" t="s">
        <v>10</v>
      </c>
      <c r="BU18" s="60" t="s">
        <v>10</v>
      </c>
      <c r="BV18" s="40" t="s">
        <v>10</v>
      </c>
      <c r="BW18" s="40" t="s">
        <v>10</v>
      </c>
    </row>
    <row r="19" spans="1:75" ht="18" x14ac:dyDescent="0.25">
      <c r="A19" s="57" t="e">
        <f>#REF!&amp;"/"&amp;#REF!</f>
        <v>#REF!</v>
      </c>
      <c r="B19" s="49" t="s">
        <v>14</v>
      </c>
      <c r="C19" s="52">
        <f>F15</f>
        <v>1</v>
      </c>
      <c r="D19" s="58">
        <f>I15</f>
        <v>400</v>
      </c>
      <c r="E19" s="73">
        <f>M15</f>
        <v>855</v>
      </c>
      <c r="F19" s="64">
        <v>19</v>
      </c>
      <c r="G19" s="42"/>
      <c r="H19" s="39"/>
      <c r="I19" s="39"/>
      <c r="J19" s="18"/>
      <c r="K19" s="42" t="s">
        <v>10</v>
      </c>
      <c r="L19" s="39" t="s">
        <v>10</v>
      </c>
      <c r="M19" s="39" t="s">
        <v>10</v>
      </c>
      <c r="N19" s="18" t="s">
        <v>10</v>
      </c>
      <c r="O19" s="59" t="s">
        <v>10</v>
      </c>
      <c r="P19" s="60" t="s">
        <v>10</v>
      </c>
      <c r="Q19" s="40" t="s">
        <v>10</v>
      </c>
      <c r="R19" s="40" t="s">
        <v>10</v>
      </c>
      <c r="T19" s="57" t="e">
        <f>#REF!&amp;"/"&amp;#REF!</f>
        <v>#REF!</v>
      </c>
      <c r="U19" s="49" t="s">
        <v>14</v>
      </c>
      <c r="V19" s="52">
        <f>Y15</f>
        <v>1</v>
      </c>
      <c r="W19" s="58">
        <f>AB15</f>
        <v>253</v>
      </c>
      <c r="X19" s="73">
        <f>AF15</f>
        <v>709</v>
      </c>
      <c r="Y19" s="64">
        <v>8</v>
      </c>
      <c r="Z19" s="42"/>
      <c r="AA19" s="39"/>
      <c r="AB19" s="39"/>
      <c r="AC19" s="18"/>
      <c r="AD19" s="42"/>
      <c r="AE19" s="39"/>
      <c r="AF19" s="39"/>
      <c r="AG19" s="18"/>
      <c r="AH19" s="59" t="s">
        <v>10</v>
      </c>
      <c r="AI19" s="60" t="s">
        <v>10</v>
      </c>
      <c r="AJ19" s="40" t="s">
        <v>10</v>
      </c>
      <c r="AK19" s="40" t="s">
        <v>10</v>
      </c>
      <c r="AM19" s="57" t="e">
        <f>#REF!&amp;"/"&amp;#REF!</f>
        <v>#REF!</v>
      </c>
      <c r="AN19" s="49" t="s">
        <v>14</v>
      </c>
      <c r="AO19" s="52">
        <f>AR15</f>
        <v>1</v>
      </c>
      <c r="AP19" s="58">
        <f>AU15-38</f>
        <v>462</v>
      </c>
      <c r="AQ19" s="73">
        <f>AY15-38</f>
        <v>1162</v>
      </c>
      <c r="AR19" s="64">
        <v>19</v>
      </c>
      <c r="AS19" s="42"/>
      <c r="AT19" s="39"/>
      <c r="AU19" s="39"/>
      <c r="AV19" s="18"/>
      <c r="AW19" s="42"/>
      <c r="AX19" s="39"/>
      <c r="AY19" s="39"/>
      <c r="AZ19" s="18"/>
      <c r="BA19" s="59" t="s">
        <v>10</v>
      </c>
      <c r="BB19" s="60" t="s">
        <v>10</v>
      </c>
      <c r="BC19" s="40" t="s">
        <v>10</v>
      </c>
      <c r="BD19" s="40" t="s">
        <v>10</v>
      </c>
      <c r="BF19" s="57" t="e">
        <f>#REF!&amp;"/"&amp;#REF!</f>
        <v>#REF!</v>
      </c>
      <c r="BG19" s="49" t="s">
        <v>895</v>
      </c>
      <c r="BH19" s="52">
        <f>BK15*2</f>
        <v>2</v>
      </c>
      <c r="BI19" s="58">
        <f>BN15-38</f>
        <v>2292</v>
      </c>
      <c r="BJ19" s="73">
        <f>50</f>
        <v>50</v>
      </c>
      <c r="BK19" s="64">
        <v>19</v>
      </c>
      <c r="BL19" s="42"/>
      <c r="BM19" s="39"/>
      <c r="BN19" s="39"/>
      <c r="BO19" s="18"/>
      <c r="BP19" s="42" t="s">
        <v>10</v>
      </c>
      <c r="BQ19" s="39" t="s">
        <v>10</v>
      </c>
      <c r="BR19" s="39"/>
      <c r="BS19" s="18"/>
      <c r="BT19" s="59" t="s">
        <v>10</v>
      </c>
      <c r="BU19" s="60" t="s">
        <v>10</v>
      </c>
      <c r="BV19" s="40" t="s">
        <v>10</v>
      </c>
      <c r="BW19" s="40" t="s">
        <v>10</v>
      </c>
    </row>
    <row r="20" spans="1:75" ht="18" x14ac:dyDescent="0.25">
      <c r="A20" s="57" t="e">
        <f>#REF!&amp;"/"&amp;#REF!</f>
        <v>#REF!</v>
      </c>
      <c r="B20" s="49" t="s">
        <v>15</v>
      </c>
      <c r="C20" s="52">
        <v>0</v>
      </c>
      <c r="D20" s="58">
        <f>M15-39</f>
        <v>816</v>
      </c>
      <c r="E20" s="73">
        <f>E16-5</f>
        <v>356</v>
      </c>
      <c r="F20" s="64">
        <v>19</v>
      </c>
      <c r="G20" s="42"/>
      <c r="H20" s="39"/>
      <c r="I20" s="39"/>
      <c r="J20" s="18"/>
      <c r="K20" s="42" t="s">
        <v>10</v>
      </c>
      <c r="L20" s="39"/>
      <c r="M20" s="39"/>
      <c r="N20" s="18"/>
      <c r="O20" s="59" t="s">
        <v>10</v>
      </c>
      <c r="P20" s="60" t="s">
        <v>10</v>
      </c>
      <c r="Q20" s="40" t="s">
        <v>10</v>
      </c>
      <c r="R20" s="40" t="s">
        <v>10</v>
      </c>
      <c r="T20" s="57" t="e">
        <f>#REF!&amp;"/"&amp;#REF!</f>
        <v>#REF!</v>
      </c>
      <c r="U20" s="49" t="s">
        <v>15</v>
      </c>
      <c r="V20" s="52">
        <v>2</v>
      </c>
      <c r="W20" s="58">
        <f>(AF15-60)/2</f>
        <v>324.5</v>
      </c>
      <c r="X20" s="73">
        <f>X16-5</f>
        <v>395</v>
      </c>
      <c r="Y20" s="64">
        <v>19</v>
      </c>
      <c r="Z20" s="42"/>
      <c r="AA20" s="39"/>
      <c r="AB20" s="39"/>
      <c r="AC20" s="18"/>
      <c r="AD20" s="42" t="s">
        <v>10</v>
      </c>
      <c r="AE20" s="39"/>
      <c r="AF20" s="39"/>
      <c r="AG20" s="18"/>
      <c r="AH20" s="59" t="s">
        <v>10</v>
      </c>
      <c r="AI20" s="60" t="s">
        <v>10</v>
      </c>
      <c r="AJ20" s="40" t="s">
        <v>10</v>
      </c>
      <c r="AK20" s="40" t="s">
        <v>10</v>
      </c>
      <c r="AM20" s="57" t="e">
        <f>#REF!&amp;"/"&amp;#REF!</f>
        <v>#REF!</v>
      </c>
      <c r="AN20" s="49" t="s">
        <v>15</v>
      </c>
      <c r="AO20" s="52">
        <v>7</v>
      </c>
      <c r="AP20" s="58">
        <f>(AY15-60)/2</f>
        <v>570</v>
      </c>
      <c r="AQ20" s="73">
        <f>BC15-45</f>
        <v>854</v>
      </c>
      <c r="AR20" s="64">
        <v>19</v>
      </c>
      <c r="AS20" s="42"/>
      <c r="AT20" s="39"/>
      <c r="AU20" s="39"/>
      <c r="AV20" s="18"/>
      <c r="AW20" s="42" t="s">
        <v>10</v>
      </c>
      <c r="AX20" s="39"/>
      <c r="AY20" s="39"/>
      <c r="AZ20" s="18"/>
      <c r="BA20" s="59" t="s">
        <v>10</v>
      </c>
      <c r="BB20" s="60" t="s">
        <v>10</v>
      </c>
      <c r="BC20" s="40" t="s">
        <v>10</v>
      </c>
      <c r="BD20" s="40" t="s">
        <v>10</v>
      </c>
      <c r="BF20" s="57" t="e">
        <f>#REF!&amp;"/"&amp;#REF!</f>
        <v>#REF!</v>
      </c>
      <c r="BG20" s="49" t="s">
        <v>892</v>
      </c>
      <c r="BH20" s="52">
        <f>BK15</f>
        <v>1</v>
      </c>
      <c r="BI20" s="58">
        <f>BN15-38</f>
        <v>2292</v>
      </c>
      <c r="BJ20" s="73">
        <f>BR15-38-2</f>
        <v>150</v>
      </c>
      <c r="BK20" s="64">
        <v>19</v>
      </c>
      <c r="BL20" s="42"/>
      <c r="BM20" s="39"/>
      <c r="BN20" s="39"/>
      <c r="BO20" s="18"/>
      <c r="BP20" s="42" t="s">
        <v>10</v>
      </c>
      <c r="BQ20" s="39" t="s">
        <v>10</v>
      </c>
      <c r="BR20" s="39"/>
      <c r="BS20" s="18"/>
      <c r="BT20" s="59" t="s">
        <v>10</v>
      </c>
      <c r="BU20" s="60" t="s">
        <v>10</v>
      </c>
      <c r="BV20" s="40" t="s">
        <v>10</v>
      </c>
      <c r="BW20" s="40" t="s">
        <v>10</v>
      </c>
    </row>
    <row r="21" spans="1:75" ht="18" x14ac:dyDescent="0.25">
      <c r="A21" s="57" t="e">
        <f>#REF!&amp;"/"&amp;#REF!</f>
        <v>#REF!</v>
      </c>
      <c r="B21" s="49" t="s">
        <v>19</v>
      </c>
      <c r="C21" s="52">
        <v>1</v>
      </c>
      <c r="D21" s="58">
        <f>I15-38</f>
        <v>362</v>
      </c>
      <c r="E21" s="73">
        <f>Q15-39</f>
        <v>361</v>
      </c>
      <c r="F21" s="64">
        <v>19</v>
      </c>
      <c r="G21" s="42"/>
      <c r="H21" s="39"/>
      <c r="I21" s="39"/>
      <c r="J21" s="18"/>
      <c r="K21" s="42" t="s">
        <v>10</v>
      </c>
      <c r="L21" s="39"/>
      <c r="M21" s="39"/>
      <c r="N21" s="18"/>
      <c r="O21" s="59" t="s">
        <v>10</v>
      </c>
      <c r="P21" s="60" t="s">
        <v>10</v>
      </c>
      <c r="Q21" s="40" t="s">
        <v>10</v>
      </c>
      <c r="R21" s="40" t="s">
        <v>10</v>
      </c>
      <c r="T21" s="57" t="e">
        <f>#REF!&amp;"/"&amp;#REF!</f>
        <v>#REF!</v>
      </c>
      <c r="U21" s="49" t="s">
        <v>19</v>
      </c>
      <c r="V21" s="52">
        <v>1</v>
      </c>
      <c r="W21" s="58">
        <f>AB15-38</f>
        <v>215</v>
      </c>
      <c r="X21" s="73">
        <f>AJ15-28</f>
        <v>400</v>
      </c>
      <c r="Y21" s="64">
        <v>19</v>
      </c>
      <c r="Z21" s="42"/>
      <c r="AA21" s="39"/>
      <c r="AB21" s="39"/>
      <c r="AC21" s="18"/>
      <c r="AD21" s="42" t="s">
        <v>10</v>
      </c>
      <c r="AE21" s="39"/>
      <c r="AF21" s="39"/>
      <c r="AG21" s="18"/>
      <c r="AH21" s="59" t="s">
        <v>10</v>
      </c>
      <c r="AI21" s="60" t="s">
        <v>10</v>
      </c>
      <c r="AJ21" s="40" t="s">
        <v>10</v>
      </c>
      <c r="AK21" s="40" t="s">
        <v>10</v>
      </c>
      <c r="AM21" s="57" t="e">
        <f>#REF!&amp;"/"&amp;#REF!</f>
        <v>#REF!</v>
      </c>
      <c r="AN21" s="49" t="s">
        <v>19</v>
      </c>
      <c r="AO21" s="52">
        <v>5</v>
      </c>
      <c r="AP21" s="58">
        <f>AU15-38</f>
        <v>462</v>
      </c>
      <c r="AQ21" s="73">
        <f>AQ16-20</f>
        <v>859</v>
      </c>
      <c r="AR21" s="64">
        <v>19</v>
      </c>
      <c r="AS21" s="42"/>
      <c r="AT21" s="39"/>
      <c r="AU21" s="39"/>
      <c r="AV21" s="18"/>
      <c r="AW21" s="42" t="s">
        <v>10</v>
      </c>
      <c r="AX21" s="39"/>
      <c r="AY21" s="39"/>
      <c r="AZ21" s="18"/>
      <c r="BA21" s="59" t="s">
        <v>10</v>
      </c>
      <c r="BB21" s="60" t="s">
        <v>10</v>
      </c>
      <c r="BC21" s="40" t="s">
        <v>10</v>
      </c>
      <c r="BD21" s="40" t="s">
        <v>10</v>
      </c>
      <c r="BF21" s="57" t="e">
        <f>#REF!&amp;"/"&amp;#REF!</f>
        <v>#REF!</v>
      </c>
      <c r="BG21" s="49" t="s">
        <v>15</v>
      </c>
      <c r="BH21" s="52">
        <v>1</v>
      </c>
      <c r="BI21" s="58">
        <f>BR15-39</f>
        <v>151</v>
      </c>
      <c r="BJ21" s="73">
        <f>BV15-45</f>
        <v>5835</v>
      </c>
      <c r="BK21" s="64">
        <v>19</v>
      </c>
      <c r="BL21" s="42"/>
      <c r="BM21" s="39"/>
      <c r="BN21" s="39"/>
      <c r="BO21" s="18"/>
      <c r="BP21" s="42" t="s">
        <v>10</v>
      </c>
      <c r="BQ21" s="39"/>
      <c r="BR21" s="39"/>
      <c r="BS21" s="18"/>
      <c r="BT21" s="59" t="s">
        <v>10</v>
      </c>
      <c r="BU21" s="60" t="s">
        <v>10</v>
      </c>
      <c r="BV21" s="40" t="s">
        <v>10</v>
      </c>
      <c r="BW21" s="40" t="s">
        <v>10</v>
      </c>
    </row>
    <row r="22" spans="1:75" ht="18" x14ac:dyDescent="0.25">
      <c r="A22" s="57" t="e">
        <f>#REF!&amp;"/"&amp;#REF!</f>
        <v>#REF!</v>
      </c>
      <c r="B22" s="49" t="s">
        <v>16</v>
      </c>
      <c r="C22" s="52">
        <v>3</v>
      </c>
      <c r="D22" s="58">
        <f>I15</f>
        <v>400</v>
      </c>
      <c r="E22" s="73">
        <f>((M15-6)/2)</f>
        <v>424.5</v>
      </c>
      <c r="F22" s="64">
        <v>19</v>
      </c>
      <c r="G22" s="42"/>
      <c r="H22" s="39"/>
      <c r="I22" s="39"/>
      <c r="J22" s="18"/>
      <c r="K22" s="42" t="s">
        <v>10</v>
      </c>
      <c r="L22" s="39" t="s">
        <v>10</v>
      </c>
      <c r="M22" s="39" t="s">
        <v>10</v>
      </c>
      <c r="N22" s="18" t="s">
        <v>10</v>
      </c>
      <c r="O22" s="59" t="s">
        <v>10</v>
      </c>
      <c r="P22" s="60" t="s">
        <v>10</v>
      </c>
      <c r="Q22" s="40" t="s">
        <v>10</v>
      </c>
      <c r="R22" s="40" t="s">
        <v>10</v>
      </c>
      <c r="T22" s="57" t="e">
        <f>#REF!&amp;"/"&amp;#REF!</f>
        <v>#REF!</v>
      </c>
      <c r="U22" s="49" t="s">
        <v>16</v>
      </c>
      <c r="V22" s="52">
        <v>1</v>
      </c>
      <c r="W22" s="58">
        <f>AB15</f>
        <v>253</v>
      </c>
      <c r="X22" s="73">
        <f>((AF15-6)/2)</f>
        <v>351.5</v>
      </c>
      <c r="Y22" s="64">
        <v>19</v>
      </c>
      <c r="Z22" s="42"/>
      <c r="AA22" s="39"/>
      <c r="AB22" s="39"/>
      <c r="AC22" s="18"/>
      <c r="AD22" s="42" t="s">
        <v>10</v>
      </c>
      <c r="AE22" s="39" t="s">
        <v>10</v>
      </c>
      <c r="AF22" s="39" t="s">
        <v>10</v>
      </c>
      <c r="AG22" s="18" t="s">
        <v>10</v>
      </c>
      <c r="AH22" s="59" t="s">
        <v>10</v>
      </c>
      <c r="AI22" s="60" t="s">
        <v>10</v>
      </c>
      <c r="AJ22" s="40" t="s">
        <v>10</v>
      </c>
      <c r="AK22" s="40" t="s">
        <v>10</v>
      </c>
      <c r="AM22" s="57" t="e">
        <f>#REF!&amp;"/"&amp;#REF!</f>
        <v>#REF!</v>
      </c>
      <c r="AN22" s="49" t="s">
        <v>16</v>
      </c>
      <c r="AO22" s="52">
        <v>9</v>
      </c>
      <c r="AP22" s="58">
        <f>AU15</f>
        <v>500</v>
      </c>
      <c r="AQ22" s="73">
        <f>((AY15-6)/2)</f>
        <v>597</v>
      </c>
      <c r="AR22" s="64">
        <v>19</v>
      </c>
      <c r="AS22" s="42"/>
      <c r="AT22" s="39"/>
      <c r="AU22" s="39"/>
      <c r="AV22" s="18"/>
      <c r="AW22" s="42" t="s">
        <v>10</v>
      </c>
      <c r="AX22" s="39" t="s">
        <v>10</v>
      </c>
      <c r="AY22" s="39" t="s">
        <v>10</v>
      </c>
      <c r="AZ22" s="18" t="s">
        <v>10</v>
      </c>
      <c r="BA22" s="59" t="s">
        <v>10</v>
      </c>
      <c r="BB22" s="60" t="s">
        <v>10</v>
      </c>
      <c r="BC22" s="40" t="s">
        <v>10</v>
      </c>
      <c r="BD22" s="40" t="s">
        <v>10</v>
      </c>
      <c r="BF22" s="57" t="e">
        <f>#REF!&amp;"/"&amp;#REF!</f>
        <v>#REF!</v>
      </c>
      <c r="BG22" s="49" t="s">
        <v>16</v>
      </c>
      <c r="BH22" s="52">
        <v>3</v>
      </c>
      <c r="BI22" s="58">
        <f>BN15-3</f>
        <v>2327</v>
      </c>
      <c r="BJ22" s="73">
        <f>((BR15-6)/2)</f>
        <v>92</v>
      </c>
      <c r="BK22" s="64">
        <v>19</v>
      </c>
      <c r="BL22" s="42"/>
      <c r="BM22" s="39"/>
      <c r="BN22" s="39"/>
      <c r="BO22" s="18"/>
      <c r="BP22" s="42" t="s">
        <v>10</v>
      </c>
      <c r="BQ22" s="39" t="s">
        <v>10</v>
      </c>
      <c r="BR22" s="39" t="s">
        <v>10</v>
      </c>
      <c r="BS22" s="18" t="s">
        <v>10</v>
      </c>
      <c r="BT22" s="59" t="s">
        <v>10</v>
      </c>
      <c r="BU22" s="60" t="s">
        <v>10</v>
      </c>
      <c r="BV22" s="40" t="s">
        <v>10</v>
      </c>
      <c r="BW22" s="40" t="s">
        <v>10</v>
      </c>
    </row>
    <row r="23" spans="1:75" ht="18" x14ac:dyDescent="0.25">
      <c r="A23" s="57"/>
      <c r="B23" s="76" t="s">
        <v>4</v>
      </c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40"/>
      <c r="T23" s="57"/>
      <c r="U23" s="76" t="s">
        <v>4</v>
      </c>
      <c r="V23" s="52"/>
      <c r="W23" s="58"/>
      <c r="X23" s="73"/>
      <c r="Y23" s="64"/>
      <c r="Z23" s="42"/>
      <c r="AA23" s="39"/>
      <c r="AB23" s="39"/>
      <c r="AC23" s="18"/>
      <c r="AD23" s="42"/>
      <c r="AE23" s="39"/>
      <c r="AF23" s="39"/>
      <c r="AG23" s="18"/>
      <c r="AH23" s="59"/>
      <c r="AI23" s="60"/>
      <c r="AJ23" s="40"/>
      <c r="AK23" s="40"/>
      <c r="AM23" s="57"/>
      <c r="AN23" s="76" t="s">
        <v>4</v>
      </c>
      <c r="AO23" s="52"/>
      <c r="AP23" s="58"/>
      <c r="AQ23" s="73"/>
      <c r="AR23" s="64"/>
      <c r="AS23" s="42"/>
      <c r="AT23" s="39"/>
      <c r="AU23" s="39"/>
      <c r="AV23" s="18"/>
      <c r="AW23" s="42"/>
      <c r="AX23" s="39"/>
      <c r="AY23" s="39"/>
      <c r="AZ23" s="18"/>
      <c r="BA23" s="59"/>
      <c r="BB23" s="60"/>
      <c r="BC23" s="40"/>
      <c r="BD23" s="40"/>
      <c r="BF23" s="57" t="e">
        <f>#REF!&amp;"/"&amp;#REF!</f>
        <v>#REF!</v>
      </c>
      <c r="BG23" s="49" t="s">
        <v>896</v>
      </c>
      <c r="BH23" s="52">
        <f>BK15</f>
        <v>1</v>
      </c>
      <c r="BI23" s="58">
        <f>BR15</f>
        <v>190</v>
      </c>
      <c r="BJ23" s="73">
        <v>150</v>
      </c>
      <c r="BK23" s="64">
        <v>19</v>
      </c>
      <c r="BL23" s="42"/>
      <c r="BM23" s="39"/>
      <c r="BN23" s="39"/>
      <c r="BO23" s="18"/>
      <c r="BP23" s="42" t="s">
        <v>10</v>
      </c>
      <c r="BQ23" s="39" t="s">
        <v>10</v>
      </c>
      <c r="BR23" s="39" t="s">
        <v>10</v>
      </c>
      <c r="BS23" s="18" t="s">
        <v>10</v>
      </c>
      <c r="BT23" s="59" t="s">
        <v>10</v>
      </c>
      <c r="BU23" s="60" t="s">
        <v>10</v>
      </c>
      <c r="BV23" s="40" t="s">
        <v>10</v>
      </c>
      <c r="BW23" s="40" t="s">
        <v>10</v>
      </c>
    </row>
    <row r="24" spans="1:75" ht="20.25" x14ac:dyDescent="0.3">
      <c r="A24" s="102" t="s">
        <v>930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T24" s="102" t="s">
        <v>930</v>
      </c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M24" s="102" t="s">
        <v>930</v>
      </c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  <c r="BB24" s="102"/>
      <c r="BC24" s="102"/>
      <c r="BD24" s="102"/>
      <c r="BF24" s="57"/>
      <c r="BG24" s="76" t="s">
        <v>4</v>
      </c>
      <c r="BH24" s="52"/>
      <c r="BI24" s="58"/>
      <c r="BJ24" s="73"/>
      <c r="BK24" s="64"/>
      <c r="BL24" s="42"/>
      <c r="BM24" s="39"/>
      <c r="BN24" s="39"/>
      <c r="BO24" s="18"/>
      <c r="BP24" s="42"/>
      <c r="BQ24" s="39"/>
      <c r="BR24" s="39"/>
      <c r="BS24" s="18"/>
      <c r="BT24" s="59"/>
      <c r="BU24" s="60"/>
      <c r="BV24" s="40"/>
      <c r="BW24" s="40"/>
    </row>
    <row r="25" spans="1:75" ht="21" thickBot="1" x14ac:dyDescent="0.35">
      <c r="BF25" s="102" t="s">
        <v>938</v>
      </c>
      <c r="BG25" s="102"/>
      <c r="BH25" s="102"/>
      <c r="BI25" s="102"/>
      <c r="BJ25" s="102"/>
      <c r="BK25" s="102"/>
      <c r="BL25" s="102"/>
      <c r="BM25" s="102"/>
      <c r="BN25" s="102"/>
      <c r="BO25" s="102"/>
      <c r="BP25" s="102"/>
      <c r="BQ25" s="102"/>
      <c r="BR25" s="102"/>
      <c r="BS25" s="102"/>
      <c r="BT25" s="102"/>
      <c r="BU25" s="102"/>
      <c r="BV25" s="102"/>
      <c r="BW25" s="102"/>
    </row>
    <row r="26" spans="1:75" ht="18.75" thickBot="1" x14ac:dyDescent="0.3">
      <c r="A26" s="53"/>
      <c r="B26" s="54" t="s">
        <v>4</v>
      </c>
      <c r="C26" s="55" t="s">
        <v>890</v>
      </c>
      <c r="D26" s="95" t="s">
        <v>8</v>
      </c>
      <c r="E26" s="96"/>
      <c r="F26" s="56">
        <v>1</v>
      </c>
      <c r="G26" s="97" t="s">
        <v>5</v>
      </c>
      <c r="H26" s="98"/>
      <c r="I26" s="99">
        <v>500</v>
      </c>
      <c r="J26" s="94"/>
      <c r="K26" s="97" t="s">
        <v>6</v>
      </c>
      <c r="L26" s="100"/>
      <c r="M26" s="93">
        <v>1200</v>
      </c>
      <c r="N26" s="94"/>
      <c r="O26" s="99" t="s">
        <v>7</v>
      </c>
      <c r="P26" s="100"/>
      <c r="Q26" s="93">
        <v>899</v>
      </c>
      <c r="R26" s="94"/>
      <c r="T26" s="53"/>
      <c r="U26" s="54" t="s">
        <v>4</v>
      </c>
      <c r="V26" s="55"/>
      <c r="W26" s="95" t="s">
        <v>8</v>
      </c>
      <c r="X26" s="96"/>
      <c r="Y26" s="56">
        <v>1</v>
      </c>
      <c r="Z26" s="97" t="s">
        <v>5</v>
      </c>
      <c r="AA26" s="98"/>
      <c r="AB26" s="99">
        <v>33</v>
      </c>
      <c r="AC26" s="94"/>
      <c r="AD26" s="97" t="s">
        <v>6</v>
      </c>
      <c r="AE26" s="100"/>
      <c r="AF26" s="93">
        <v>899</v>
      </c>
      <c r="AG26" s="94"/>
      <c r="AH26" s="99" t="s">
        <v>7</v>
      </c>
      <c r="AI26" s="100"/>
      <c r="AJ26" s="93">
        <v>588</v>
      </c>
      <c r="AK26" s="94"/>
      <c r="AM26" s="53"/>
      <c r="AN26" s="54" t="s">
        <v>4</v>
      </c>
      <c r="AO26" s="55" t="s">
        <v>891</v>
      </c>
      <c r="AP26" s="95" t="s">
        <v>8</v>
      </c>
      <c r="AQ26" s="96"/>
      <c r="AR26" s="56">
        <v>1</v>
      </c>
      <c r="AS26" s="97" t="s">
        <v>5</v>
      </c>
      <c r="AT26" s="98"/>
      <c r="AU26" s="99">
        <v>350</v>
      </c>
      <c r="AV26" s="94"/>
      <c r="AW26" s="97" t="s">
        <v>6</v>
      </c>
      <c r="AX26" s="100"/>
      <c r="AY26" s="93">
        <v>1500</v>
      </c>
      <c r="AZ26" s="94"/>
      <c r="BA26" s="99" t="s">
        <v>7</v>
      </c>
      <c r="BB26" s="100"/>
      <c r="BC26" s="93">
        <v>588</v>
      </c>
      <c r="BD26" s="94"/>
    </row>
    <row r="27" spans="1:75" ht="18.75" thickBot="1" x14ac:dyDescent="0.3">
      <c r="A27" s="57" t="e">
        <f>#REF!&amp;"/"&amp;#REF!</f>
        <v>#REF!</v>
      </c>
      <c r="B27" s="48" t="s">
        <v>21</v>
      </c>
      <c r="C27" s="51">
        <f>F26*2</f>
        <v>2</v>
      </c>
      <c r="D27" s="58">
        <f>M26-38</f>
        <v>1162</v>
      </c>
      <c r="E27" s="72">
        <v>120</v>
      </c>
      <c r="F27" s="71">
        <v>19</v>
      </c>
      <c r="G27" s="42"/>
      <c r="H27" s="39"/>
      <c r="I27" s="39"/>
      <c r="J27" s="9"/>
      <c r="K27" s="42" t="s">
        <v>10</v>
      </c>
      <c r="L27" s="39" t="s">
        <v>10</v>
      </c>
      <c r="M27" s="39"/>
      <c r="N27" s="9"/>
      <c r="O27" s="59" t="s">
        <v>10</v>
      </c>
      <c r="P27" s="60" t="s">
        <v>10</v>
      </c>
      <c r="Q27" s="40" t="s">
        <v>10</v>
      </c>
      <c r="R27" s="40" t="s">
        <v>10</v>
      </c>
      <c r="T27" s="57" t="e">
        <f>#REF!&amp;"/"&amp;#REF!</f>
        <v>#REF!</v>
      </c>
      <c r="U27" s="48" t="s">
        <v>21</v>
      </c>
      <c r="V27" s="51">
        <f>Y26*2</f>
        <v>2</v>
      </c>
      <c r="W27" s="58">
        <f>AF26-38</f>
        <v>861</v>
      </c>
      <c r="X27" s="72">
        <v>120</v>
      </c>
      <c r="Y27" s="71">
        <v>19</v>
      </c>
      <c r="Z27" s="42"/>
      <c r="AA27" s="39"/>
      <c r="AB27" s="39"/>
      <c r="AC27" s="9"/>
      <c r="AD27" s="42" t="s">
        <v>10</v>
      </c>
      <c r="AE27" s="39" t="s">
        <v>10</v>
      </c>
      <c r="AF27" s="39"/>
      <c r="AG27" s="9"/>
      <c r="AH27" s="59" t="s">
        <v>10</v>
      </c>
      <c r="AI27" s="60" t="s">
        <v>10</v>
      </c>
      <c r="AJ27" s="40" t="s">
        <v>10</v>
      </c>
      <c r="AK27" s="40" t="s">
        <v>10</v>
      </c>
      <c r="AM27" s="57" t="e">
        <f>#REF!&amp;"/"&amp;#REF!</f>
        <v>#REF!</v>
      </c>
      <c r="AN27" s="48" t="s">
        <v>21</v>
      </c>
      <c r="AO27" s="51">
        <f>AR26*2</f>
        <v>2</v>
      </c>
      <c r="AP27" s="58">
        <f>AY26-38</f>
        <v>1462</v>
      </c>
      <c r="AQ27" s="72">
        <v>120</v>
      </c>
      <c r="AR27" s="71">
        <v>19</v>
      </c>
      <c r="AS27" s="42"/>
      <c r="AT27" s="39"/>
      <c r="AU27" s="39"/>
      <c r="AV27" s="9"/>
      <c r="AW27" s="42" t="s">
        <v>10</v>
      </c>
      <c r="AX27" s="39" t="s">
        <v>10</v>
      </c>
      <c r="AY27" s="39"/>
      <c r="AZ27" s="9"/>
      <c r="BA27" s="59" t="s">
        <v>10</v>
      </c>
      <c r="BB27" s="60" t="s">
        <v>10</v>
      </c>
      <c r="BC27" s="40" t="s">
        <v>10</v>
      </c>
      <c r="BD27" s="40" t="s">
        <v>10</v>
      </c>
      <c r="BF27" s="53"/>
      <c r="BG27" s="54" t="s">
        <v>4</v>
      </c>
      <c r="BH27" s="55" t="s">
        <v>924</v>
      </c>
      <c r="BI27" s="95" t="s">
        <v>8</v>
      </c>
      <c r="BJ27" s="96"/>
      <c r="BK27" s="56">
        <v>1</v>
      </c>
      <c r="BL27" s="97" t="s">
        <v>5</v>
      </c>
      <c r="BM27" s="98"/>
      <c r="BN27" s="99">
        <v>2330</v>
      </c>
      <c r="BO27" s="94"/>
      <c r="BP27" s="97" t="s">
        <v>6</v>
      </c>
      <c r="BQ27" s="100"/>
      <c r="BR27" s="93">
        <v>190</v>
      </c>
      <c r="BS27" s="94"/>
      <c r="BT27" s="99" t="s">
        <v>7</v>
      </c>
      <c r="BU27" s="100"/>
      <c r="BV27" s="93">
        <v>5880</v>
      </c>
      <c r="BW27" s="94"/>
    </row>
    <row r="28" spans="1:75" ht="18" x14ac:dyDescent="0.25">
      <c r="A28" s="57" t="e">
        <f>#REF!&amp;"/"&amp;#REF!</f>
        <v>#REF!</v>
      </c>
      <c r="B28" s="49" t="s">
        <v>11</v>
      </c>
      <c r="C28" s="52">
        <f>F26</f>
        <v>1</v>
      </c>
      <c r="D28" s="58">
        <f>M26</f>
        <v>1200</v>
      </c>
      <c r="E28" s="73">
        <f>Q26-38</f>
        <v>861</v>
      </c>
      <c r="F28" s="64">
        <v>19</v>
      </c>
      <c r="G28" s="42"/>
      <c r="H28" s="39"/>
      <c r="I28" s="39"/>
      <c r="J28" s="18"/>
      <c r="K28" s="42" t="s">
        <v>10</v>
      </c>
      <c r="L28" s="39"/>
      <c r="M28" s="39" t="s">
        <v>10</v>
      </c>
      <c r="N28" s="18" t="s">
        <v>10</v>
      </c>
      <c r="O28" s="59" t="s">
        <v>10</v>
      </c>
      <c r="P28" s="60" t="s">
        <v>10</v>
      </c>
      <c r="Q28" s="40" t="s">
        <v>10</v>
      </c>
      <c r="R28" s="40" t="s">
        <v>10</v>
      </c>
      <c r="T28" s="57" t="e">
        <f>#REF!&amp;"/"&amp;#REF!</f>
        <v>#REF!</v>
      </c>
      <c r="U28" s="49" t="s">
        <v>11</v>
      </c>
      <c r="V28" s="52">
        <f>Y26</f>
        <v>1</v>
      </c>
      <c r="W28" s="58">
        <f>AF26</f>
        <v>899</v>
      </c>
      <c r="X28" s="73">
        <f>AJ26-28</f>
        <v>560</v>
      </c>
      <c r="Y28" s="64">
        <v>19</v>
      </c>
      <c r="Z28" s="42"/>
      <c r="AA28" s="39"/>
      <c r="AB28" s="39"/>
      <c r="AC28" s="18"/>
      <c r="AD28" s="42" t="s">
        <v>10</v>
      </c>
      <c r="AE28" s="39"/>
      <c r="AF28" s="39" t="s">
        <v>10</v>
      </c>
      <c r="AG28" s="18" t="s">
        <v>10</v>
      </c>
      <c r="AH28" s="59" t="s">
        <v>10</v>
      </c>
      <c r="AI28" s="60" t="s">
        <v>10</v>
      </c>
      <c r="AJ28" s="40" t="s">
        <v>10</v>
      </c>
      <c r="AK28" s="40" t="s">
        <v>10</v>
      </c>
      <c r="AM28" s="57" t="e">
        <f>#REF!&amp;"/"&amp;#REF!</f>
        <v>#REF!</v>
      </c>
      <c r="AN28" s="49" t="s">
        <v>11</v>
      </c>
      <c r="AO28" s="52">
        <f>AR26</f>
        <v>1</v>
      </c>
      <c r="AP28" s="58">
        <f>AY26</f>
        <v>1500</v>
      </c>
      <c r="AQ28" s="73">
        <f>BC26-20</f>
        <v>568</v>
      </c>
      <c r="AR28" s="64">
        <v>19</v>
      </c>
      <c r="AS28" s="42"/>
      <c r="AT28" s="39"/>
      <c r="AU28" s="39"/>
      <c r="AV28" s="18"/>
      <c r="AW28" s="42" t="s">
        <v>10</v>
      </c>
      <c r="AX28" s="39" t="s">
        <v>10</v>
      </c>
      <c r="AY28" s="39" t="s">
        <v>10</v>
      </c>
      <c r="AZ28" s="18" t="s">
        <v>10</v>
      </c>
      <c r="BA28" s="59" t="s">
        <v>10</v>
      </c>
      <c r="BB28" s="60" t="s">
        <v>10</v>
      </c>
      <c r="BC28" s="40" t="s">
        <v>10</v>
      </c>
      <c r="BD28" s="40" t="s">
        <v>10</v>
      </c>
      <c r="BF28" s="57" t="e">
        <f>#REF!&amp;"/"&amp;#REF!</f>
        <v>#REF!</v>
      </c>
      <c r="BG28" s="48" t="s">
        <v>21</v>
      </c>
      <c r="BH28" s="51">
        <f>BK27*2</f>
        <v>2</v>
      </c>
      <c r="BI28" s="58">
        <f>BR27-38</f>
        <v>152</v>
      </c>
      <c r="BJ28" s="72">
        <v>120</v>
      </c>
      <c r="BK28" s="71">
        <v>19</v>
      </c>
      <c r="BL28" s="42"/>
      <c r="BM28" s="39"/>
      <c r="BN28" s="39"/>
      <c r="BO28" s="9"/>
      <c r="BP28" s="42" t="s">
        <v>10</v>
      </c>
      <c r="BQ28" s="39" t="s">
        <v>10</v>
      </c>
      <c r="BR28" s="39"/>
      <c r="BS28" s="9"/>
      <c r="BT28" s="59" t="s">
        <v>10</v>
      </c>
      <c r="BU28" s="60" t="s">
        <v>10</v>
      </c>
      <c r="BV28" s="40" t="s">
        <v>10</v>
      </c>
      <c r="BW28" s="40" t="s">
        <v>10</v>
      </c>
    </row>
    <row r="29" spans="1:75" ht="18" x14ac:dyDescent="0.25">
      <c r="A29" s="57" t="e">
        <f>#REF!&amp;"/"&amp;#REF!</f>
        <v>#REF!</v>
      </c>
      <c r="B29" s="49" t="s">
        <v>13</v>
      </c>
      <c r="C29" s="52">
        <f>F26*2</f>
        <v>2</v>
      </c>
      <c r="D29" s="58">
        <f>I26-19</f>
        <v>481</v>
      </c>
      <c r="E29" s="73">
        <f>Q26-28</f>
        <v>871</v>
      </c>
      <c r="F29" s="64">
        <v>19</v>
      </c>
      <c r="G29" s="42"/>
      <c r="H29" s="39"/>
      <c r="I29" s="39"/>
      <c r="J29" s="18"/>
      <c r="K29" s="42" t="s">
        <v>10</v>
      </c>
      <c r="L29" s="39"/>
      <c r="M29" s="39"/>
      <c r="N29" s="18"/>
      <c r="O29" s="59" t="s">
        <v>10</v>
      </c>
      <c r="P29" s="60" t="s">
        <v>10</v>
      </c>
      <c r="Q29" s="40" t="s">
        <v>10</v>
      </c>
      <c r="R29" s="40" t="s">
        <v>10</v>
      </c>
      <c r="T29" s="57" t="e">
        <f>#REF!&amp;"/"&amp;#REF!</f>
        <v>#REF!</v>
      </c>
      <c r="U29" s="49" t="s">
        <v>13</v>
      </c>
      <c r="V29" s="52">
        <f>Y26*2</f>
        <v>2</v>
      </c>
      <c r="W29" s="58">
        <f>AB26-19</f>
        <v>14</v>
      </c>
      <c r="X29" s="73">
        <f>AJ26-28</f>
        <v>560</v>
      </c>
      <c r="Y29" s="64">
        <v>19</v>
      </c>
      <c r="Z29" s="42"/>
      <c r="AA29" s="39"/>
      <c r="AB29" s="39"/>
      <c r="AC29" s="18"/>
      <c r="AD29" s="42" t="s">
        <v>10</v>
      </c>
      <c r="AE29" s="39"/>
      <c r="AF29" s="39"/>
      <c r="AG29" s="18"/>
      <c r="AH29" s="59" t="s">
        <v>10</v>
      </c>
      <c r="AI29" s="60" t="s">
        <v>10</v>
      </c>
      <c r="AJ29" s="40" t="s">
        <v>10</v>
      </c>
      <c r="AK29" s="40" t="s">
        <v>10</v>
      </c>
      <c r="AM29" s="57" t="e">
        <f>#REF!&amp;"/"&amp;#REF!</f>
        <v>#REF!</v>
      </c>
      <c r="AN29" s="49" t="s">
        <v>13</v>
      </c>
      <c r="AO29" s="52">
        <f>AR26*2</f>
        <v>2</v>
      </c>
      <c r="AP29" s="58">
        <f>AU26-19</f>
        <v>331</v>
      </c>
      <c r="AQ29" s="73">
        <f>BC26-20</f>
        <v>568</v>
      </c>
      <c r="AR29" s="64">
        <v>19</v>
      </c>
      <c r="AS29" s="42"/>
      <c r="AT29" s="39"/>
      <c r="AU29" s="39"/>
      <c r="AV29" s="18"/>
      <c r="AW29" s="42" t="s">
        <v>10</v>
      </c>
      <c r="AX29" s="39" t="s">
        <v>10</v>
      </c>
      <c r="AY29" s="39"/>
      <c r="AZ29" s="18"/>
      <c r="BA29" s="59" t="s">
        <v>10</v>
      </c>
      <c r="BB29" s="60" t="s">
        <v>10</v>
      </c>
      <c r="BC29" s="40" t="s">
        <v>10</v>
      </c>
      <c r="BD29" s="40" t="s">
        <v>10</v>
      </c>
      <c r="BF29" s="57" t="e">
        <f>#REF!&amp;"/"&amp;#REF!</f>
        <v>#REF!</v>
      </c>
      <c r="BG29" s="49" t="s">
        <v>11</v>
      </c>
      <c r="BH29" s="52">
        <f>BK27</f>
        <v>1</v>
      </c>
      <c r="BI29" s="58">
        <f>BR27</f>
        <v>190</v>
      </c>
      <c r="BJ29" s="73">
        <f>BV27-20</f>
        <v>5860</v>
      </c>
      <c r="BK29" s="64">
        <v>19</v>
      </c>
      <c r="BL29" s="42"/>
      <c r="BM29" s="39"/>
      <c r="BN29" s="39"/>
      <c r="BO29" s="18"/>
      <c r="BP29" s="42" t="s">
        <v>10</v>
      </c>
      <c r="BQ29" s="39" t="s">
        <v>10</v>
      </c>
      <c r="BR29" s="39" t="s">
        <v>10</v>
      </c>
      <c r="BS29" s="18" t="s">
        <v>10</v>
      </c>
      <c r="BT29" s="59" t="s">
        <v>10</v>
      </c>
      <c r="BU29" s="60" t="s">
        <v>10</v>
      </c>
      <c r="BV29" s="40" t="s">
        <v>10</v>
      </c>
      <c r="BW29" s="40" t="s">
        <v>10</v>
      </c>
    </row>
    <row r="30" spans="1:75" ht="18" x14ac:dyDescent="0.25">
      <c r="A30" s="57" t="e">
        <f>#REF!&amp;"/"&amp;#REF!</f>
        <v>#REF!</v>
      </c>
      <c r="B30" s="49" t="s">
        <v>14</v>
      </c>
      <c r="C30" s="52">
        <f>F26</f>
        <v>1</v>
      </c>
      <c r="D30" s="58">
        <f>I26</f>
        <v>500</v>
      </c>
      <c r="E30" s="73">
        <f>M26</f>
        <v>1200</v>
      </c>
      <c r="F30" s="64">
        <v>19</v>
      </c>
      <c r="G30" s="42"/>
      <c r="H30" s="39"/>
      <c r="I30" s="39"/>
      <c r="J30" s="18"/>
      <c r="K30" s="42" t="s">
        <v>10</v>
      </c>
      <c r="L30" s="39" t="s">
        <v>10</v>
      </c>
      <c r="M30" s="39" t="s">
        <v>10</v>
      </c>
      <c r="N30" s="18" t="s">
        <v>10</v>
      </c>
      <c r="O30" s="59" t="s">
        <v>10</v>
      </c>
      <c r="P30" s="60" t="s">
        <v>10</v>
      </c>
      <c r="Q30" s="40" t="s">
        <v>10</v>
      </c>
      <c r="R30" s="40" t="s">
        <v>10</v>
      </c>
      <c r="T30" s="57" t="e">
        <f>#REF!&amp;"/"&amp;#REF!</f>
        <v>#REF!</v>
      </c>
      <c r="U30" s="49" t="s">
        <v>14</v>
      </c>
      <c r="V30" s="52">
        <f>Y26</f>
        <v>1</v>
      </c>
      <c r="W30" s="58">
        <f>AB26</f>
        <v>33</v>
      </c>
      <c r="X30" s="73">
        <f>AF26</f>
        <v>899</v>
      </c>
      <c r="Y30" s="64">
        <v>8</v>
      </c>
      <c r="Z30" s="42"/>
      <c r="AA30" s="39"/>
      <c r="AB30" s="39"/>
      <c r="AC30" s="18"/>
      <c r="AD30" s="42"/>
      <c r="AE30" s="39"/>
      <c r="AF30" s="39"/>
      <c r="AG30" s="18"/>
      <c r="AH30" s="59" t="s">
        <v>10</v>
      </c>
      <c r="AI30" s="60" t="s">
        <v>10</v>
      </c>
      <c r="AJ30" s="40" t="s">
        <v>10</v>
      </c>
      <c r="AK30" s="40" t="s">
        <v>10</v>
      </c>
      <c r="AM30" s="57" t="e">
        <f>#REF!&amp;"/"&amp;#REF!</f>
        <v>#REF!</v>
      </c>
      <c r="AN30" s="49" t="s">
        <v>14</v>
      </c>
      <c r="AO30" s="52">
        <f>AR26</f>
        <v>1</v>
      </c>
      <c r="AP30" s="58">
        <f>AU26-38</f>
        <v>312</v>
      </c>
      <c r="AQ30" s="73">
        <f>AY26-38</f>
        <v>1462</v>
      </c>
      <c r="AR30" s="64">
        <v>19</v>
      </c>
      <c r="AS30" s="42"/>
      <c r="AT30" s="39"/>
      <c r="AU30" s="39"/>
      <c r="AV30" s="18"/>
      <c r="AW30" s="42"/>
      <c r="AX30" s="39"/>
      <c r="AY30" s="39"/>
      <c r="AZ30" s="18"/>
      <c r="BA30" s="59" t="s">
        <v>10</v>
      </c>
      <c r="BB30" s="60" t="s">
        <v>10</v>
      </c>
      <c r="BC30" s="40" t="s">
        <v>10</v>
      </c>
      <c r="BD30" s="40" t="s">
        <v>10</v>
      </c>
      <c r="BF30" s="57" t="e">
        <f>#REF!&amp;"/"&amp;#REF!</f>
        <v>#REF!</v>
      </c>
      <c r="BG30" s="49" t="s">
        <v>13</v>
      </c>
      <c r="BH30" s="52">
        <f>BK27*2</f>
        <v>2</v>
      </c>
      <c r="BI30" s="58">
        <f>BN27-19</f>
        <v>2311</v>
      </c>
      <c r="BJ30" s="73">
        <f>BV27-20</f>
        <v>5860</v>
      </c>
      <c r="BK30" s="64">
        <v>19</v>
      </c>
      <c r="BL30" s="42"/>
      <c r="BM30" s="39"/>
      <c r="BN30" s="39"/>
      <c r="BO30" s="18"/>
      <c r="BP30" s="42" t="s">
        <v>10</v>
      </c>
      <c r="BQ30" s="39" t="s">
        <v>10</v>
      </c>
      <c r="BR30" s="39"/>
      <c r="BS30" s="18"/>
      <c r="BT30" s="59" t="s">
        <v>10</v>
      </c>
      <c r="BU30" s="60" t="s">
        <v>10</v>
      </c>
      <c r="BV30" s="40" t="s">
        <v>10</v>
      </c>
      <c r="BW30" s="40" t="s">
        <v>10</v>
      </c>
    </row>
    <row r="31" spans="1:75" ht="18" x14ac:dyDescent="0.25">
      <c r="A31" s="57" t="e">
        <f>#REF!&amp;"/"&amp;#REF!</f>
        <v>#REF!</v>
      </c>
      <c r="B31" s="49" t="s">
        <v>15</v>
      </c>
      <c r="C31" s="52"/>
      <c r="D31" s="58">
        <f>M26-39</f>
        <v>1161</v>
      </c>
      <c r="E31" s="73">
        <f>E28-5</f>
        <v>856</v>
      </c>
      <c r="F31" s="64">
        <v>19</v>
      </c>
      <c r="G31" s="42"/>
      <c r="H31" s="39"/>
      <c r="I31" s="39"/>
      <c r="J31" s="18"/>
      <c r="K31" s="42" t="s">
        <v>10</v>
      </c>
      <c r="L31" s="39"/>
      <c r="M31" s="39"/>
      <c r="N31" s="18"/>
      <c r="O31" s="59" t="s">
        <v>10</v>
      </c>
      <c r="P31" s="60" t="s">
        <v>10</v>
      </c>
      <c r="Q31" s="40" t="s">
        <v>10</v>
      </c>
      <c r="R31" s="40" t="s">
        <v>10</v>
      </c>
      <c r="T31" s="57" t="e">
        <f>#REF!&amp;"/"&amp;#REF!</f>
        <v>#REF!</v>
      </c>
      <c r="U31" s="49" t="s">
        <v>15</v>
      </c>
      <c r="V31" s="52">
        <v>33</v>
      </c>
      <c r="W31" s="58">
        <f>AF26-39</f>
        <v>860</v>
      </c>
      <c r="X31" s="73">
        <f>X28-5</f>
        <v>555</v>
      </c>
      <c r="Y31" s="64">
        <v>19</v>
      </c>
      <c r="Z31" s="42"/>
      <c r="AA31" s="39"/>
      <c r="AB31" s="39"/>
      <c r="AC31" s="18"/>
      <c r="AD31" s="42" t="s">
        <v>10</v>
      </c>
      <c r="AE31" s="39"/>
      <c r="AF31" s="39"/>
      <c r="AG31" s="18"/>
      <c r="AH31" s="59" t="s">
        <v>10</v>
      </c>
      <c r="AI31" s="60" t="s">
        <v>10</v>
      </c>
      <c r="AJ31" s="40" t="s">
        <v>10</v>
      </c>
      <c r="AK31" s="40" t="s">
        <v>10</v>
      </c>
      <c r="AM31" s="57" t="e">
        <f>#REF!&amp;"/"&amp;#REF!</f>
        <v>#REF!</v>
      </c>
      <c r="AN31" s="49" t="s">
        <v>15</v>
      </c>
      <c r="AO31" s="52">
        <v>1</v>
      </c>
      <c r="AP31" s="58">
        <f>AY26-39</f>
        <v>1461</v>
      </c>
      <c r="AQ31" s="73">
        <f>BC26-45</f>
        <v>543</v>
      </c>
      <c r="AR31" s="64">
        <v>19</v>
      </c>
      <c r="AS31" s="42"/>
      <c r="AT31" s="39"/>
      <c r="AU31" s="39"/>
      <c r="AV31" s="18"/>
      <c r="AW31" s="42" t="s">
        <v>10</v>
      </c>
      <c r="AX31" s="39"/>
      <c r="AY31" s="39"/>
      <c r="AZ31" s="18"/>
      <c r="BA31" s="59" t="s">
        <v>10</v>
      </c>
      <c r="BB31" s="60" t="s">
        <v>10</v>
      </c>
      <c r="BC31" s="40" t="s">
        <v>10</v>
      </c>
      <c r="BD31" s="40" t="s">
        <v>10</v>
      </c>
      <c r="BF31" s="57" t="e">
        <f>#REF!&amp;"/"&amp;#REF!</f>
        <v>#REF!</v>
      </c>
      <c r="BG31" s="49" t="s">
        <v>892</v>
      </c>
      <c r="BH31" s="52">
        <v>1</v>
      </c>
      <c r="BI31" s="58">
        <f>BN27-38</f>
        <v>2292</v>
      </c>
      <c r="BJ31" s="73">
        <f>BR27-38-2</f>
        <v>150</v>
      </c>
      <c r="BK31" s="64">
        <v>19</v>
      </c>
      <c r="BL31" s="42"/>
      <c r="BM31" s="39"/>
      <c r="BN31" s="39"/>
      <c r="BO31" s="18"/>
      <c r="BP31" s="42" t="s">
        <v>10</v>
      </c>
      <c r="BQ31" s="39" t="s">
        <v>10</v>
      </c>
      <c r="BR31" s="39"/>
      <c r="BS31" s="18"/>
      <c r="BT31" s="59" t="s">
        <v>10</v>
      </c>
      <c r="BU31" s="60" t="s">
        <v>10</v>
      </c>
      <c r="BV31" s="40" t="s">
        <v>10</v>
      </c>
      <c r="BW31" s="40" t="s">
        <v>10</v>
      </c>
    </row>
    <row r="32" spans="1:75" ht="18" x14ac:dyDescent="0.25">
      <c r="A32" s="57" t="e">
        <f>#REF!&amp;"/"&amp;#REF!</f>
        <v>#REF!</v>
      </c>
      <c r="B32" s="49" t="s">
        <v>16</v>
      </c>
      <c r="C32" s="52">
        <v>3</v>
      </c>
      <c r="D32" s="58">
        <f>I26-3</f>
        <v>497</v>
      </c>
      <c r="E32" s="73">
        <f>((M26-6)/2)</f>
        <v>597</v>
      </c>
      <c r="F32" s="64">
        <v>19</v>
      </c>
      <c r="G32" s="42"/>
      <c r="H32" s="39"/>
      <c r="I32" s="39"/>
      <c r="J32" s="18"/>
      <c r="K32" s="42" t="s">
        <v>10</v>
      </c>
      <c r="L32" s="39" t="s">
        <v>10</v>
      </c>
      <c r="M32" s="39" t="s">
        <v>10</v>
      </c>
      <c r="N32" s="18" t="s">
        <v>10</v>
      </c>
      <c r="O32" s="59" t="s">
        <v>10</v>
      </c>
      <c r="P32" s="60" t="s">
        <v>10</v>
      </c>
      <c r="Q32" s="40" t="s">
        <v>10</v>
      </c>
      <c r="R32" s="40" t="s">
        <v>10</v>
      </c>
      <c r="T32" s="57" t="e">
        <f>#REF!&amp;"/"&amp;#REF!</f>
        <v>#REF!</v>
      </c>
      <c r="U32" s="49" t="s">
        <v>16</v>
      </c>
      <c r="V32" s="52">
        <v>34</v>
      </c>
      <c r="W32" s="58">
        <f>AB26-3</f>
        <v>30</v>
      </c>
      <c r="X32" s="73">
        <f>((AF26-6)/2)</f>
        <v>446.5</v>
      </c>
      <c r="Y32" s="64">
        <v>19</v>
      </c>
      <c r="Z32" s="42"/>
      <c r="AA32" s="39"/>
      <c r="AB32" s="39"/>
      <c r="AC32" s="18"/>
      <c r="AD32" s="42" t="s">
        <v>10</v>
      </c>
      <c r="AE32" s="39" t="s">
        <v>10</v>
      </c>
      <c r="AF32" s="39" t="s">
        <v>10</v>
      </c>
      <c r="AG32" s="18" t="s">
        <v>10</v>
      </c>
      <c r="AH32" s="59" t="s">
        <v>10</v>
      </c>
      <c r="AI32" s="60" t="s">
        <v>10</v>
      </c>
      <c r="AJ32" s="40" t="s">
        <v>10</v>
      </c>
      <c r="AK32" s="40" t="s">
        <v>10</v>
      </c>
      <c r="AM32" s="57" t="e">
        <f>#REF!&amp;"/"&amp;#REF!</f>
        <v>#REF!</v>
      </c>
      <c r="AN32" s="49" t="s">
        <v>16</v>
      </c>
      <c r="AO32" s="52">
        <v>2</v>
      </c>
      <c r="AP32" s="58">
        <f>AU26-3</f>
        <v>347</v>
      </c>
      <c r="AQ32" s="73">
        <f>((AY26-6)/2)</f>
        <v>747</v>
      </c>
      <c r="AR32" s="64">
        <v>19</v>
      </c>
      <c r="AS32" s="42"/>
      <c r="AT32" s="39"/>
      <c r="AU32" s="39"/>
      <c r="AV32" s="18"/>
      <c r="AW32" s="42" t="s">
        <v>10</v>
      </c>
      <c r="AX32" s="39" t="s">
        <v>10</v>
      </c>
      <c r="AY32" s="39" t="s">
        <v>10</v>
      </c>
      <c r="AZ32" s="18" t="s">
        <v>10</v>
      </c>
      <c r="BA32" s="59" t="s">
        <v>10</v>
      </c>
      <c r="BB32" s="60" t="s">
        <v>10</v>
      </c>
      <c r="BC32" s="40" t="s">
        <v>10</v>
      </c>
      <c r="BD32" s="40" t="s">
        <v>10</v>
      </c>
      <c r="BF32" s="57" t="e">
        <f>#REF!&amp;"/"&amp;#REF!</f>
        <v>#REF!</v>
      </c>
      <c r="BG32" s="49" t="s">
        <v>898</v>
      </c>
      <c r="BH32" s="52">
        <f>(BH34+1)-BH31</f>
        <v>2</v>
      </c>
      <c r="BI32" s="58">
        <f>BN27-38</f>
        <v>2292</v>
      </c>
      <c r="BJ32" s="73">
        <f>BR27-38</f>
        <v>152</v>
      </c>
      <c r="BK32" s="64">
        <v>19</v>
      </c>
      <c r="BL32" s="42"/>
      <c r="BM32" s="39"/>
      <c r="BN32" s="39"/>
      <c r="BO32" s="18"/>
      <c r="BP32" s="42"/>
      <c r="BQ32" s="39"/>
      <c r="BR32" s="39"/>
      <c r="BS32" s="18"/>
      <c r="BT32" s="59" t="s">
        <v>10</v>
      </c>
      <c r="BU32" s="60" t="s">
        <v>10</v>
      </c>
      <c r="BV32" s="40" t="s">
        <v>10</v>
      </c>
      <c r="BW32" s="40" t="s">
        <v>10</v>
      </c>
    </row>
    <row r="33" spans="1:75" ht="18" x14ac:dyDescent="0.25">
      <c r="A33" s="57"/>
      <c r="B33" s="76" t="s">
        <v>4</v>
      </c>
      <c r="C33" s="52"/>
      <c r="D33" s="58"/>
      <c r="E33" s="73"/>
      <c r="F33" s="64"/>
      <c r="G33" s="42"/>
      <c r="H33" s="39"/>
      <c r="I33" s="39"/>
      <c r="J33" s="18"/>
      <c r="K33" s="42"/>
      <c r="L33" s="39"/>
      <c r="M33" s="39"/>
      <c r="N33" s="18"/>
      <c r="O33" s="59"/>
      <c r="P33" s="60"/>
      <c r="Q33" s="40"/>
      <c r="R33" s="40"/>
      <c r="T33" s="57"/>
      <c r="U33" s="76" t="s">
        <v>4</v>
      </c>
      <c r="V33" s="52"/>
      <c r="W33" s="58"/>
      <c r="X33" s="73"/>
      <c r="Y33" s="64"/>
      <c r="Z33" s="42"/>
      <c r="AA33" s="39"/>
      <c r="AB33" s="39"/>
      <c r="AC33" s="18"/>
      <c r="AD33" s="42"/>
      <c r="AE33" s="39"/>
      <c r="AF33" s="39"/>
      <c r="AG33" s="18"/>
      <c r="AH33" s="59"/>
      <c r="AI33" s="60"/>
      <c r="AJ33" s="40"/>
      <c r="AK33" s="40"/>
      <c r="AM33" s="57"/>
      <c r="AN33" s="76" t="s">
        <v>4</v>
      </c>
      <c r="AO33" s="52"/>
      <c r="AP33" s="58"/>
      <c r="AQ33" s="73"/>
      <c r="AR33" s="64"/>
      <c r="AS33" s="42"/>
      <c r="AT33" s="39"/>
      <c r="AU33" s="39"/>
      <c r="AV33" s="18"/>
      <c r="AW33" s="42"/>
      <c r="AX33" s="39"/>
      <c r="AY33" s="39"/>
      <c r="AZ33" s="18"/>
      <c r="BA33" s="59"/>
      <c r="BB33" s="60"/>
      <c r="BC33" s="40"/>
      <c r="BD33" s="40"/>
      <c r="BF33" s="57" t="e">
        <f>#REF!&amp;"/"&amp;#REF!</f>
        <v>#REF!</v>
      </c>
      <c r="BG33" s="49" t="s">
        <v>15</v>
      </c>
      <c r="BH33" s="52">
        <v>0</v>
      </c>
      <c r="BI33" s="58">
        <f>BR27-39</f>
        <v>151</v>
      </c>
      <c r="BJ33" s="73">
        <f>BV27-45</f>
        <v>5835</v>
      </c>
      <c r="BK33" s="64">
        <v>19</v>
      </c>
      <c r="BL33" s="42"/>
      <c r="BM33" s="39"/>
      <c r="BN33" s="39"/>
      <c r="BO33" s="18"/>
      <c r="BP33" s="42" t="s">
        <v>10</v>
      </c>
      <c r="BQ33" s="39"/>
      <c r="BR33" s="39"/>
      <c r="BS33" s="18"/>
      <c r="BT33" s="59" t="s">
        <v>10</v>
      </c>
      <c r="BU33" s="60" t="s">
        <v>10</v>
      </c>
      <c r="BV33" s="40" t="s">
        <v>10</v>
      </c>
      <c r="BW33" s="40" t="s">
        <v>10</v>
      </c>
    </row>
    <row r="34" spans="1:75" ht="20.25" x14ac:dyDescent="0.3">
      <c r="A34" s="101" t="s">
        <v>931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T34" s="101" t="s">
        <v>931</v>
      </c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M34" s="101" t="s">
        <v>931</v>
      </c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F34" s="57" t="e">
        <f>#REF!&amp;"/"&amp;#REF!</f>
        <v>#REF!</v>
      </c>
      <c r="BG34" s="49" t="s">
        <v>19</v>
      </c>
      <c r="BH34" s="52">
        <v>2</v>
      </c>
      <c r="BI34" s="58">
        <f>BN27-38</f>
        <v>2292</v>
      </c>
      <c r="BJ34" s="73">
        <f>BJ29-20</f>
        <v>5840</v>
      </c>
      <c r="BK34" s="64">
        <v>19</v>
      </c>
      <c r="BL34" s="42"/>
      <c r="BM34" s="39"/>
      <c r="BN34" s="39"/>
      <c r="BO34" s="18"/>
      <c r="BP34" s="42" t="s">
        <v>10</v>
      </c>
      <c r="BQ34" s="39"/>
      <c r="BR34" s="39" t="s">
        <v>10</v>
      </c>
      <c r="BS34" s="18"/>
      <c r="BT34" s="59" t="s">
        <v>10</v>
      </c>
      <c r="BU34" s="60" t="s">
        <v>10</v>
      </c>
      <c r="BV34" s="40" t="s">
        <v>10</v>
      </c>
      <c r="BW34" s="40" t="s">
        <v>10</v>
      </c>
    </row>
    <row r="35" spans="1:75" ht="18.75" thickBot="1" x14ac:dyDescent="0.3">
      <c r="BF35" s="57" t="e">
        <f>#REF!&amp;"/"&amp;#REF!</f>
        <v>#REF!</v>
      </c>
      <c r="BG35" s="49" t="s">
        <v>909</v>
      </c>
      <c r="BH35" s="52">
        <v>5</v>
      </c>
      <c r="BI35" s="58">
        <f>BN27-3</f>
        <v>2327</v>
      </c>
      <c r="BJ35" s="73">
        <f>((BR27-6)/2)</f>
        <v>92</v>
      </c>
      <c r="BK35" s="64">
        <v>19</v>
      </c>
      <c r="BL35" s="42"/>
      <c r="BM35" s="39"/>
      <c r="BN35" s="39"/>
      <c r="BO35" s="18"/>
      <c r="BP35" s="42" t="s">
        <v>10</v>
      </c>
      <c r="BQ35" s="39" t="s">
        <v>10</v>
      </c>
      <c r="BR35" s="39" t="s">
        <v>10</v>
      </c>
      <c r="BS35" s="18" t="s">
        <v>10</v>
      </c>
      <c r="BT35" s="59" t="s">
        <v>10</v>
      </c>
      <c r="BU35" s="60" t="s">
        <v>10</v>
      </c>
      <c r="BV35" s="40" t="s">
        <v>10</v>
      </c>
      <c r="BW35" s="40" t="s">
        <v>10</v>
      </c>
    </row>
    <row r="36" spans="1:75" ht="18.75" thickBot="1" x14ac:dyDescent="0.3">
      <c r="A36" s="53"/>
      <c r="B36" s="62" t="s">
        <v>4</v>
      </c>
      <c r="C36" s="55" t="s">
        <v>889</v>
      </c>
      <c r="D36" s="95" t="s">
        <v>8</v>
      </c>
      <c r="E36" s="96"/>
      <c r="F36" s="56">
        <v>1</v>
      </c>
      <c r="G36" s="97" t="s">
        <v>5</v>
      </c>
      <c r="H36" s="98"/>
      <c r="I36" s="99">
        <v>253</v>
      </c>
      <c r="J36" s="94"/>
      <c r="K36" s="97" t="s">
        <v>6</v>
      </c>
      <c r="L36" s="100"/>
      <c r="M36" s="93">
        <v>709</v>
      </c>
      <c r="N36" s="94"/>
      <c r="O36" s="99" t="s">
        <v>7</v>
      </c>
      <c r="P36" s="100"/>
      <c r="Q36" s="93">
        <v>428</v>
      </c>
      <c r="R36" s="94"/>
      <c r="T36" s="53"/>
      <c r="U36" s="62" t="s">
        <v>4</v>
      </c>
      <c r="V36" s="55" t="s">
        <v>890</v>
      </c>
      <c r="W36" s="95" t="s">
        <v>8</v>
      </c>
      <c r="X36" s="96"/>
      <c r="Y36" s="56">
        <v>1</v>
      </c>
      <c r="Z36" s="97" t="s">
        <v>5</v>
      </c>
      <c r="AA36" s="98"/>
      <c r="AB36" s="99">
        <v>500</v>
      </c>
      <c r="AC36" s="94"/>
      <c r="AD36" s="97" t="s">
        <v>6</v>
      </c>
      <c r="AE36" s="100"/>
      <c r="AF36" s="93">
        <v>1200</v>
      </c>
      <c r="AG36" s="94"/>
      <c r="AH36" s="99" t="s">
        <v>7</v>
      </c>
      <c r="AI36" s="100"/>
      <c r="AJ36" s="93">
        <v>899</v>
      </c>
      <c r="AK36" s="94"/>
      <c r="AM36" s="53"/>
      <c r="AN36" s="62" t="s">
        <v>4</v>
      </c>
      <c r="AO36" s="55" t="s">
        <v>890</v>
      </c>
      <c r="AP36" s="95" t="s">
        <v>8</v>
      </c>
      <c r="AQ36" s="96"/>
      <c r="AR36" s="56">
        <v>1</v>
      </c>
      <c r="AS36" s="97" t="s">
        <v>5</v>
      </c>
      <c r="AT36" s="98"/>
      <c r="AU36" s="99">
        <v>350</v>
      </c>
      <c r="AV36" s="94"/>
      <c r="AW36" s="97" t="s">
        <v>6</v>
      </c>
      <c r="AX36" s="100"/>
      <c r="AY36" s="93">
        <v>1500</v>
      </c>
      <c r="AZ36" s="94"/>
      <c r="BA36" s="99" t="s">
        <v>7</v>
      </c>
      <c r="BB36" s="100"/>
      <c r="BC36" s="93">
        <v>588</v>
      </c>
      <c r="BD36" s="94"/>
      <c r="BF36" s="57"/>
      <c r="BG36" s="76" t="s">
        <v>4</v>
      </c>
      <c r="BH36" s="52"/>
      <c r="BI36" s="58"/>
      <c r="BJ36" s="73"/>
      <c r="BK36" s="64"/>
      <c r="BL36" s="42"/>
      <c r="BM36" s="39"/>
      <c r="BN36" s="39"/>
      <c r="BO36" s="18"/>
      <c r="BP36" s="42"/>
      <c r="BQ36" s="39"/>
      <c r="BR36" s="39"/>
      <c r="BS36" s="18"/>
      <c r="BT36" s="59"/>
      <c r="BU36" s="60"/>
      <c r="BV36" s="40"/>
      <c r="BW36" s="40"/>
    </row>
    <row r="37" spans="1:75" ht="20.25" x14ac:dyDescent="0.3">
      <c r="A37" s="57" t="e">
        <f>#REF!&amp;"/"&amp;#REF!</f>
        <v>#REF!</v>
      </c>
      <c r="B37" s="48" t="s">
        <v>21</v>
      </c>
      <c r="C37" s="51">
        <f>F36*2</f>
        <v>2</v>
      </c>
      <c r="D37" s="58">
        <f>M36-38</f>
        <v>671</v>
      </c>
      <c r="E37" s="72">
        <v>120</v>
      </c>
      <c r="F37" s="71">
        <v>19</v>
      </c>
      <c r="G37" s="42"/>
      <c r="H37" s="39"/>
      <c r="I37" s="39"/>
      <c r="J37" s="9"/>
      <c r="K37" s="42" t="s">
        <v>10</v>
      </c>
      <c r="L37" s="39" t="s">
        <v>10</v>
      </c>
      <c r="M37" s="39"/>
      <c r="N37" s="9"/>
      <c r="O37" s="59" t="s">
        <v>10</v>
      </c>
      <c r="P37" s="60" t="s">
        <v>10</v>
      </c>
      <c r="Q37" s="40" t="s">
        <v>10</v>
      </c>
      <c r="R37" s="40" t="s">
        <v>10</v>
      </c>
      <c r="T37" s="57" t="e">
        <f>#REF!&amp;"/"&amp;#REF!</f>
        <v>#REF!</v>
      </c>
      <c r="U37" s="48" t="s">
        <v>21</v>
      </c>
      <c r="V37" s="51">
        <f>Y36*2</f>
        <v>2</v>
      </c>
      <c r="W37" s="58">
        <f>AF36-38</f>
        <v>1162</v>
      </c>
      <c r="X37" s="72">
        <v>120</v>
      </c>
      <c r="Y37" s="71">
        <v>19</v>
      </c>
      <c r="Z37" s="42"/>
      <c r="AA37" s="39"/>
      <c r="AB37" s="39"/>
      <c r="AC37" s="9"/>
      <c r="AD37" s="42" t="s">
        <v>10</v>
      </c>
      <c r="AE37" s="39" t="s">
        <v>10</v>
      </c>
      <c r="AF37" s="39"/>
      <c r="AG37" s="9"/>
      <c r="AH37" s="59" t="s">
        <v>10</v>
      </c>
      <c r="AI37" s="60" t="s">
        <v>10</v>
      </c>
      <c r="AJ37" s="40" t="s">
        <v>10</v>
      </c>
      <c r="AK37" s="40" t="s">
        <v>10</v>
      </c>
      <c r="AM37" s="57" t="e">
        <f>#REF!&amp;"/"&amp;#REF!</f>
        <v>#REF!</v>
      </c>
      <c r="AN37" s="48" t="s">
        <v>21</v>
      </c>
      <c r="AO37" s="51">
        <f>AR36*2</f>
        <v>2</v>
      </c>
      <c r="AP37" s="58">
        <f>AY36-38</f>
        <v>1462</v>
      </c>
      <c r="AQ37" s="72">
        <v>120</v>
      </c>
      <c r="AR37" s="71">
        <v>19</v>
      </c>
      <c r="AS37" s="42"/>
      <c r="AT37" s="39"/>
      <c r="AU37" s="39"/>
      <c r="AV37" s="9"/>
      <c r="AW37" s="42" t="s">
        <v>10</v>
      </c>
      <c r="AX37" s="39" t="s">
        <v>10</v>
      </c>
      <c r="AY37" s="39"/>
      <c r="AZ37" s="9"/>
      <c r="BA37" s="59" t="s">
        <v>10</v>
      </c>
      <c r="BB37" s="60" t="s">
        <v>10</v>
      </c>
      <c r="BC37" s="40" t="s">
        <v>10</v>
      </c>
      <c r="BD37" s="40" t="s">
        <v>10</v>
      </c>
      <c r="BF37" s="101" t="s">
        <v>939</v>
      </c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</row>
    <row r="38" spans="1:75" ht="18.75" thickBot="1" x14ac:dyDescent="0.3">
      <c r="A38" s="57" t="e">
        <f>#REF!&amp;"/"&amp;#REF!</f>
        <v>#REF!</v>
      </c>
      <c r="B38" s="49" t="s">
        <v>11</v>
      </c>
      <c r="C38" s="52">
        <f>F36</f>
        <v>1</v>
      </c>
      <c r="D38" s="58">
        <f>M36</f>
        <v>709</v>
      </c>
      <c r="E38" s="73">
        <f>Q36-38</f>
        <v>390</v>
      </c>
      <c r="F38" s="64">
        <v>19</v>
      </c>
      <c r="G38" s="42"/>
      <c r="H38" s="39"/>
      <c r="I38" s="39"/>
      <c r="J38" s="18"/>
      <c r="K38" s="42" t="s">
        <v>10</v>
      </c>
      <c r="L38" s="39"/>
      <c r="M38" s="39" t="s">
        <v>10</v>
      </c>
      <c r="N38" s="18" t="s">
        <v>10</v>
      </c>
      <c r="O38" s="59" t="s">
        <v>10</v>
      </c>
      <c r="P38" s="60" t="s">
        <v>10</v>
      </c>
      <c r="Q38" s="40" t="s">
        <v>10</v>
      </c>
      <c r="R38" s="40" t="s">
        <v>10</v>
      </c>
      <c r="T38" s="57" t="e">
        <f>#REF!&amp;"/"&amp;#REF!</f>
        <v>#REF!</v>
      </c>
      <c r="U38" s="49" t="s">
        <v>11</v>
      </c>
      <c r="V38" s="52">
        <f>Y36</f>
        <v>1</v>
      </c>
      <c r="W38" s="58">
        <f>AF36</f>
        <v>1200</v>
      </c>
      <c r="X38" s="73">
        <f>AJ36-28</f>
        <v>871</v>
      </c>
      <c r="Y38" s="64">
        <v>19</v>
      </c>
      <c r="Z38" s="42"/>
      <c r="AA38" s="39"/>
      <c r="AB38" s="39"/>
      <c r="AC38" s="18"/>
      <c r="AD38" s="42" t="s">
        <v>10</v>
      </c>
      <c r="AE38" s="39"/>
      <c r="AF38" s="39" t="s">
        <v>10</v>
      </c>
      <c r="AG38" s="18" t="s">
        <v>10</v>
      </c>
      <c r="AH38" s="59" t="s">
        <v>10</v>
      </c>
      <c r="AI38" s="60" t="s">
        <v>10</v>
      </c>
      <c r="AJ38" s="40" t="s">
        <v>10</v>
      </c>
      <c r="AK38" s="40" t="s">
        <v>10</v>
      </c>
      <c r="AM38" s="57" t="e">
        <f>#REF!&amp;"/"&amp;#REF!</f>
        <v>#REF!</v>
      </c>
      <c r="AN38" s="49" t="s">
        <v>11</v>
      </c>
      <c r="AO38" s="52">
        <f>AR36</f>
        <v>1</v>
      </c>
      <c r="AP38" s="58">
        <f>AY36</f>
        <v>1500</v>
      </c>
      <c r="AQ38" s="73">
        <f>BC36-20</f>
        <v>568</v>
      </c>
      <c r="AR38" s="64">
        <v>19</v>
      </c>
      <c r="AS38" s="42"/>
      <c r="AT38" s="39"/>
      <c r="AU38" s="39"/>
      <c r="AV38" s="18"/>
      <c r="AW38" s="42" t="s">
        <v>10</v>
      </c>
      <c r="AX38" s="39" t="s">
        <v>10</v>
      </c>
      <c r="AY38" s="39" t="s">
        <v>10</v>
      </c>
      <c r="AZ38" s="18" t="s">
        <v>10</v>
      </c>
      <c r="BA38" s="59" t="s">
        <v>10</v>
      </c>
      <c r="BB38" s="60" t="s">
        <v>10</v>
      </c>
      <c r="BC38" s="40" t="s">
        <v>10</v>
      </c>
      <c r="BD38" s="40" t="s">
        <v>10</v>
      </c>
    </row>
    <row r="39" spans="1:75" ht="18.75" thickBot="1" x14ac:dyDescent="0.3">
      <c r="A39" s="57" t="e">
        <f>#REF!&amp;"/"&amp;#REF!</f>
        <v>#REF!</v>
      </c>
      <c r="B39" s="49" t="s">
        <v>13</v>
      </c>
      <c r="C39" s="52">
        <f>F36*2</f>
        <v>2</v>
      </c>
      <c r="D39" s="58">
        <f>I36-19</f>
        <v>234</v>
      </c>
      <c r="E39" s="73">
        <f>Q36-38</f>
        <v>390</v>
      </c>
      <c r="F39" s="64">
        <v>19</v>
      </c>
      <c r="G39" s="42"/>
      <c r="H39" s="39"/>
      <c r="I39" s="39"/>
      <c r="J39" s="18"/>
      <c r="K39" s="42" t="s">
        <v>10</v>
      </c>
      <c r="L39" s="39"/>
      <c r="M39" s="39"/>
      <c r="N39" s="18"/>
      <c r="O39" s="59" t="s">
        <v>10</v>
      </c>
      <c r="P39" s="60" t="s">
        <v>10</v>
      </c>
      <c r="Q39" s="40" t="s">
        <v>10</v>
      </c>
      <c r="R39" s="40" t="s">
        <v>10</v>
      </c>
      <c r="T39" s="57" t="e">
        <f>#REF!&amp;"/"&amp;#REF!</f>
        <v>#REF!</v>
      </c>
      <c r="U39" s="49" t="s">
        <v>13</v>
      </c>
      <c r="V39" s="52">
        <f>Y36*2</f>
        <v>2</v>
      </c>
      <c r="W39" s="58">
        <f>AB36-19</f>
        <v>481</v>
      </c>
      <c r="X39" s="73">
        <f>AJ36-28</f>
        <v>871</v>
      </c>
      <c r="Y39" s="64">
        <v>19</v>
      </c>
      <c r="Z39" s="42"/>
      <c r="AA39" s="39"/>
      <c r="AB39" s="39"/>
      <c r="AC39" s="18"/>
      <c r="AD39" s="42" t="s">
        <v>10</v>
      </c>
      <c r="AE39" s="39"/>
      <c r="AF39" s="39"/>
      <c r="AG39" s="18"/>
      <c r="AH39" s="59" t="s">
        <v>10</v>
      </c>
      <c r="AI39" s="60" t="s">
        <v>10</v>
      </c>
      <c r="AJ39" s="40" t="s">
        <v>10</v>
      </c>
      <c r="AK39" s="40" t="s">
        <v>10</v>
      </c>
      <c r="AM39" s="57" t="e">
        <f>#REF!&amp;"/"&amp;#REF!</f>
        <v>#REF!</v>
      </c>
      <c r="AN39" s="49" t="s">
        <v>13</v>
      </c>
      <c r="AO39" s="52">
        <f>AR36*2</f>
        <v>2</v>
      </c>
      <c r="AP39" s="58">
        <f>AU36-19</f>
        <v>331</v>
      </c>
      <c r="AQ39" s="73">
        <f>BC36-20</f>
        <v>568</v>
      </c>
      <c r="AR39" s="64">
        <v>19</v>
      </c>
      <c r="AS39" s="42"/>
      <c r="AT39" s="39"/>
      <c r="AU39" s="39"/>
      <c r="AV39" s="18"/>
      <c r="AW39" s="42" t="s">
        <v>10</v>
      </c>
      <c r="AX39" s="39" t="s">
        <v>10</v>
      </c>
      <c r="AY39" s="39"/>
      <c r="AZ39" s="18"/>
      <c r="BA39" s="59" t="s">
        <v>10</v>
      </c>
      <c r="BB39" s="60" t="s">
        <v>10</v>
      </c>
      <c r="BC39" s="40" t="s">
        <v>10</v>
      </c>
      <c r="BD39" s="40" t="s">
        <v>10</v>
      </c>
      <c r="BF39" s="53"/>
      <c r="BG39" s="54" t="s">
        <v>4</v>
      </c>
      <c r="BH39" s="55" t="s">
        <v>924</v>
      </c>
      <c r="BI39" s="95" t="s">
        <v>8</v>
      </c>
      <c r="BJ39" s="96"/>
      <c r="BK39" s="56">
        <v>1</v>
      </c>
      <c r="BL39" s="97" t="s">
        <v>5</v>
      </c>
      <c r="BM39" s="98"/>
      <c r="BN39" s="99">
        <v>2330</v>
      </c>
      <c r="BO39" s="94"/>
      <c r="BP39" s="97" t="s">
        <v>6</v>
      </c>
      <c r="BQ39" s="100"/>
      <c r="BR39" s="93">
        <v>190</v>
      </c>
      <c r="BS39" s="94"/>
      <c r="BT39" s="99" t="s">
        <v>7</v>
      </c>
      <c r="BU39" s="100"/>
      <c r="BV39" s="93">
        <v>5880</v>
      </c>
      <c r="BW39" s="94"/>
    </row>
    <row r="40" spans="1:75" ht="18" x14ac:dyDescent="0.25">
      <c r="A40" s="57" t="e">
        <f>#REF!&amp;"/"&amp;#REF!</f>
        <v>#REF!</v>
      </c>
      <c r="B40" s="49" t="s">
        <v>14</v>
      </c>
      <c r="C40" s="52">
        <f>F36</f>
        <v>1</v>
      </c>
      <c r="D40" s="58">
        <f>I36</f>
        <v>253</v>
      </c>
      <c r="E40" s="73">
        <f>M36</f>
        <v>709</v>
      </c>
      <c r="F40" s="64">
        <v>19</v>
      </c>
      <c r="G40" s="42"/>
      <c r="H40" s="39"/>
      <c r="I40" s="39"/>
      <c r="J40" s="18"/>
      <c r="K40" s="42" t="s">
        <v>10</v>
      </c>
      <c r="L40" s="39" t="s">
        <v>10</v>
      </c>
      <c r="M40" s="39" t="s">
        <v>10</v>
      </c>
      <c r="N40" s="18" t="s">
        <v>10</v>
      </c>
      <c r="O40" s="59" t="s">
        <v>10</v>
      </c>
      <c r="P40" s="60" t="s">
        <v>10</v>
      </c>
      <c r="Q40" s="40" t="s">
        <v>10</v>
      </c>
      <c r="R40" s="40" t="s">
        <v>10</v>
      </c>
      <c r="T40" s="57" t="e">
        <f>#REF!&amp;"/"&amp;#REF!</f>
        <v>#REF!</v>
      </c>
      <c r="U40" s="49" t="s">
        <v>14</v>
      </c>
      <c r="V40" s="52">
        <f>Y36</f>
        <v>1</v>
      </c>
      <c r="W40" s="58">
        <f>AB36</f>
        <v>500</v>
      </c>
      <c r="X40" s="73">
        <f>AF36</f>
        <v>1200</v>
      </c>
      <c r="Y40" s="64">
        <v>8</v>
      </c>
      <c r="Z40" s="42"/>
      <c r="AA40" s="39"/>
      <c r="AB40" s="39"/>
      <c r="AC40" s="18"/>
      <c r="AD40" s="42"/>
      <c r="AE40" s="39"/>
      <c r="AF40" s="39"/>
      <c r="AG40" s="18"/>
      <c r="AH40" s="59" t="s">
        <v>10</v>
      </c>
      <c r="AI40" s="60" t="s">
        <v>10</v>
      </c>
      <c r="AJ40" s="40" t="s">
        <v>10</v>
      </c>
      <c r="AK40" s="40" t="s">
        <v>10</v>
      </c>
      <c r="AM40" s="57" t="e">
        <f>#REF!&amp;"/"&amp;#REF!</f>
        <v>#REF!</v>
      </c>
      <c r="AN40" s="49" t="s">
        <v>14</v>
      </c>
      <c r="AO40" s="52">
        <f>AR36</f>
        <v>1</v>
      </c>
      <c r="AP40" s="58">
        <f>AU36-38</f>
        <v>312</v>
      </c>
      <c r="AQ40" s="73">
        <f>AY36-38</f>
        <v>1462</v>
      </c>
      <c r="AR40" s="64">
        <v>19</v>
      </c>
      <c r="AS40" s="42"/>
      <c r="AT40" s="39"/>
      <c r="AU40" s="39"/>
      <c r="AV40" s="18"/>
      <c r="AW40" s="42"/>
      <c r="AX40" s="39"/>
      <c r="AY40" s="39"/>
      <c r="AZ40" s="18"/>
      <c r="BA40" s="59" t="s">
        <v>10</v>
      </c>
      <c r="BB40" s="60" t="s">
        <v>10</v>
      </c>
      <c r="BC40" s="40" t="s">
        <v>10</v>
      </c>
      <c r="BD40" s="40" t="s">
        <v>10</v>
      </c>
      <c r="BF40" s="57" t="e">
        <f>#REF!&amp;"/"&amp;#REF!</f>
        <v>#REF!</v>
      </c>
      <c r="BG40" s="48" t="s">
        <v>21</v>
      </c>
      <c r="BH40" s="51">
        <f>BK39*2</f>
        <v>2</v>
      </c>
      <c r="BI40" s="58">
        <f>BR39-38</f>
        <v>152</v>
      </c>
      <c r="BJ40" s="72">
        <v>120</v>
      </c>
      <c r="BK40" s="71">
        <v>19</v>
      </c>
      <c r="BL40" s="42"/>
      <c r="BM40" s="39"/>
      <c r="BN40" s="39"/>
      <c r="BO40" s="9"/>
      <c r="BP40" s="42" t="s">
        <v>10</v>
      </c>
      <c r="BQ40" s="39" t="s">
        <v>10</v>
      </c>
      <c r="BR40" s="39"/>
      <c r="BS40" s="9"/>
      <c r="BT40" s="59" t="s">
        <v>10</v>
      </c>
      <c r="BU40" s="60" t="s">
        <v>10</v>
      </c>
      <c r="BV40" s="40" t="s">
        <v>10</v>
      </c>
      <c r="BW40" s="40" t="s">
        <v>10</v>
      </c>
    </row>
    <row r="41" spans="1:75" ht="18" x14ac:dyDescent="0.25">
      <c r="A41" s="57" t="e">
        <f>#REF!&amp;"/"&amp;#REF!</f>
        <v>#REF!</v>
      </c>
      <c r="B41" s="49" t="s">
        <v>15</v>
      </c>
      <c r="C41" s="52">
        <v>33</v>
      </c>
      <c r="D41" s="58">
        <f>(M36-60)/2</f>
        <v>324.5</v>
      </c>
      <c r="E41" s="73">
        <f>E38-5</f>
        <v>385</v>
      </c>
      <c r="F41" s="64">
        <v>19</v>
      </c>
      <c r="G41" s="42"/>
      <c r="H41" s="39"/>
      <c r="I41" s="39"/>
      <c r="J41" s="18"/>
      <c r="K41" s="42" t="s">
        <v>10</v>
      </c>
      <c r="L41" s="39"/>
      <c r="M41" s="39"/>
      <c r="N41" s="18"/>
      <c r="O41" s="59" t="s">
        <v>10</v>
      </c>
      <c r="P41" s="60" t="s">
        <v>10</v>
      </c>
      <c r="Q41" s="40" t="s">
        <v>10</v>
      </c>
      <c r="R41" s="40" t="s">
        <v>10</v>
      </c>
      <c r="T41" s="57" t="e">
        <f>#REF!&amp;"/"&amp;#REF!</f>
        <v>#REF!</v>
      </c>
      <c r="U41" s="49" t="s">
        <v>15</v>
      </c>
      <c r="V41" s="52">
        <v>3</v>
      </c>
      <c r="W41" s="58">
        <f>(AF36-60)/2</f>
        <v>570</v>
      </c>
      <c r="X41" s="73">
        <f>X38-5</f>
        <v>866</v>
      </c>
      <c r="Y41" s="64">
        <v>19</v>
      </c>
      <c r="Z41" s="42"/>
      <c r="AA41" s="39"/>
      <c r="AB41" s="39"/>
      <c r="AC41" s="18"/>
      <c r="AD41" s="42" t="s">
        <v>10</v>
      </c>
      <c r="AE41" s="39"/>
      <c r="AF41" s="39"/>
      <c r="AG41" s="18"/>
      <c r="AH41" s="59" t="s">
        <v>10</v>
      </c>
      <c r="AI41" s="60" t="s">
        <v>10</v>
      </c>
      <c r="AJ41" s="40" t="s">
        <v>10</v>
      </c>
      <c r="AK41" s="40" t="s">
        <v>10</v>
      </c>
      <c r="AM41" s="57" t="e">
        <f>#REF!&amp;"/"&amp;#REF!</f>
        <v>#REF!</v>
      </c>
      <c r="AN41" s="49" t="s">
        <v>15</v>
      </c>
      <c r="AO41" s="52">
        <v>22</v>
      </c>
      <c r="AP41" s="58">
        <f>AY36-39</f>
        <v>1461</v>
      </c>
      <c r="AQ41" s="73">
        <f>BC36-45</f>
        <v>543</v>
      </c>
      <c r="AR41" s="64">
        <v>19</v>
      </c>
      <c r="AS41" s="42"/>
      <c r="AT41" s="39"/>
      <c r="AU41" s="39"/>
      <c r="AV41" s="18"/>
      <c r="AW41" s="42" t="s">
        <v>10</v>
      </c>
      <c r="AX41" s="39"/>
      <c r="AY41" s="39"/>
      <c r="AZ41" s="18"/>
      <c r="BA41" s="59" t="s">
        <v>10</v>
      </c>
      <c r="BB41" s="60" t="s">
        <v>10</v>
      </c>
      <c r="BC41" s="40" t="s">
        <v>10</v>
      </c>
      <c r="BD41" s="40" t="s">
        <v>10</v>
      </c>
      <c r="BF41" s="57" t="e">
        <f>#REF!&amp;"/"&amp;#REF!</f>
        <v>#REF!</v>
      </c>
      <c r="BG41" s="49" t="s">
        <v>11</v>
      </c>
      <c r="BH41" s="52">
        <f>BK39</f>
        <v>1</v>
      </c>
      <c r="BI41" s="58">
        <f>BR39</f>
        <v>190</v>
      </c>
      <c r="BJ41" s="73">
        <f>BV39-20</f>
        <v>5860</v>
      </c>
      <c r="BK41" s="64">
        <v>19</v>
      </c>
      <c r="BL41" s="42"/>
      <c r="BM41" s="39"/>
      <c r="BN41" s="39"/>
      <c r="BO41" s="18"/>
      <c r="BP41" s="42" t="s">
        <v>10</v>
      </c>
      <c r="BQ41" s="39" t="s">
        <v>10</v>
      </c>
      <c r="BR41" s="39" t="s">
        <v>10</v>
      </c>
      <c r="BS41" s="18" t="s">
        <v>10</v>
      </c>
      <c r="BT41" s="59" t="s">
        <v>10</v>
      </c>
      <c r="BU41" s="60" t="s">
        <v>10</v>
      </c>
      <c r="BV41" s="40" t="s">
        <v>10</v>
      </c>
      <c r="BW41" s="40" t="s">
        <v>10</v>
      </c>
    </row>
    <row r="42" spans="1:75" ht="18" x14ac:dyDescent="0.25">
      <c r="A42" s="57" t="e">
        <f>#REF!&amp;"/"&amp;#REF!</f>
        <v>#REF!</v>
      </c>
      <c r="B42" s="49" t="s">
        <v>19</v>
      </c>
      <c r="C42" s="52">
        <v>44</v>
      </c>
      <c r="D42" s="58">
        <f>I36-38</f>
        <v>215</v>
      </c>
      <c r="E42" s="73">
        <f>Q36-38</f>
        <v>390</v>
      </c>
      <c r="F42" s="64">
        <v>19</v>
      </c>
      <c r="G42" s="42"/>
      <c r="H42" s="39"/>
      <c r="I42" s="39"/>
      <c r="J42" s="18"/>
      <c r="K42" s="42" t="s">
        <v>10</v>
      </c>
      <c r="L42" s="39"/>
      <c r="M42" s="39" t="s">
        <v>10</v>
      </c>
      <c r="N42" s="18"/>
      <c r="O42" s="59" t="s">
        <v>10</v>
      </c>
      <c r="P42" s="60" t="s">
        <v>10</v>
      </c>
      <c r="Q42" s="40" t="s">
        <v>10</v>
      </c>
      <c r="R42" s="40" t="s">
        <v>10</v>
      </c>
      <c r="T42" s="57" t="e">
        <f>#REF!&amp;"/"&amp;#REF!</f>
        <v>#REF!</v>
      </c>
      <c r="U42" s="49" t="s">
        <v>19</v>
      </c>
      <c r="V42" s="52">
        <v>0</v>
      </c>
      <c r="W42" s="58">
        <f>AB36-38</f>
        <v>462</v>
      </c>
      <c r="X42" s="73">
        <f>AJ36-28</f>
        <v>871</v>
      </c>
      <c r="Y42" s="64">
        <v>19</v>
      </c>
      <c r="Z42" s="42"/>
      <c r="AA42" s="39"/>
      <c r="AB42" s="39"/>
      <c r="AC42" s="18"/>
      <c r="AD42" s="42" t="s">
        <v>10</v>
      </c>
      <c r="AE42" s="39"/>
      <c r="AF42" s="39" t="s">
        <v>10</v>
      </c>
      <c r="AG42" s="18"/>
      <c r="AH42" s="59" t="s">
        <v>10</v>
      </c>
      <c r="AI42" s="60" t="s">
        <v>10</v>
      </c>
      <c r="AJ42" s="40" t="s">
        <v>10</v>
      </c>
      <c r="AK42" s="40" t="s">
        <v>10</v>
      </c>
      <c r="AM42" s="57" t="e">
        <f>#REF!&amp;"/"&amp;#REF!</f>
        <v>#REF!</v>
      </c>
      <c r="AN42" s="49" t="s">
        <v>19</v>
      </c>
      <c r="AO42" s="52">
        <v>21</v>
      </c>
      <c r="AP42" s="58">
        <f>AU36-38</f>
        <v>312</v>
      </c>
      <c r="AQ42" s="73">
        <f>AQ38-20</f>
        <v>548</v>
      </c>
      <c r="AR42" s="64">
        <v>19</v>
      </c>
      <c r="AS42" s="42"/>
      <c r="AT42" s="39"/>
      <c r="AU42" s="39"/>
      <c r="AV42" s="18"/>
      <c r="AW42" s="42" t="s">
        <v>10</v>
      </c>
      <c r="AX42" s="39"/>
      <c r="AY42" s="39" t="s">
        <v>10</v>
      </c>
      <c r="AZ42" s="18"/>
      <c r="BA42" s="59" t="s">
        <v>10</v>
      </c>
      <c r="BB42" s="60" t="s">
        <v>10</v>
      </c>
      <c r="BC42" s="40" t="s">
        <v>10</v>
      </c>
      <c r="BD42" s="40" t="s">
        <v>10</v>
      </c>
      <c r="BF42" s="57" t="e">
        <f>#REF!&amp;"/"&amp;#REF!</f>
        <v>#REF!</v>
      </c>
      <c r="BG42" s="49" t="s">
        <v>13</v>
      </c>
      <c r="BH42" s="52">
        <f>BK39*2</f>
        <v>2</v>
      </c>
      <c r="BI42" s="58">
        <f>BN39-19</f>
        <v>2311</v>
      </c>
      <c r="BJ42" s="73">
        <f>BV39-20</f>
        <v>5860</v>
      </c>
      <c r="BK42" s="64">
        <v>19</v>
      </c>
      <c r="BL42" s="42"/>
      <c r="BM42" s="39"/>
      <c r="BN42" s="39"/>
      <c r="BO42" s="18"/>
      <c r="BP42" s="42" t="s">
        <v>10</v>
      </c>
      <c r="BQ42" s="39" t="s">
        <v>10</v>
      </c>
      <c r="BR42" s="39"/>
      <c r="BS42" s="18"/>
      <c r="BT42" s="59" t="s">
        <v>10</v>
      </c>
      <c r="BU42" s="60" t="s">
        <v>10</v>
      </c>
      <c r="BV42" s="40" t="s">
        <v>10</v>
      </c>
      <c r="BW42" s="40" t="s">
        <v>10</v>
      </c>
    </row>
    <row r="43" spans="1:75" ht="18" x14ac:dyDescent="0.25">
      <c r="A43" s="57" t="e">
        <f>#REF!&amp;"/"&amp;#REF!</f>
        <v>#REF!</v>
      </c>
      <c r="B43" s="49" t="s">
        <v>16</v>
      </c>
      <c r="C43" s="52">
        <v>22</v>
      </c>
      <c r="D43" s="58">
        <f>I36-3</f>
        <v>250</v>
      </c>
      <c r="E43" s="73">
        <f>((M36-6)/2)</f>
        <v>351.5</v>
      </c>
      <c r="F43" s="64">
        <v>19</v>
      </c>
      <c r="G43" s="42"/>
      <c r="H43" s="39"/>
      <c r="I43" s="39"/>
      <c r="J43" s="18"/>
      <c r="K43" s="42" t="s">
        <v>10</v>
      </c>
      <c r="L43" s="39" t="s">
        <v>10</v>
      </c>
      <c r="M43" s="39" t="s">
        <v>10</v>
      </c>
      <c r="N43" s="18" t="s">
        <v>10</v>
      </c>
      <c r="O43" s="59" t="s">
        <v>10</v>
      </c>
      <c r="P43" s="60" t="s">
        <v>10</v>
      </c>
      <c r="Q43" s="40" t="s">
        <v>10</v>
      </c>
      <c r="R43" s="40" t="s">
        <v>10</v>
      </c>
      <c r="T43" s="57" t="e">
        <f>#REF!&amp;"/"&amp;#REF!</f>
        <v>#REF!</v>
      </c>
      <c r="U43" s="49" t="s">
        <v>909</v>
      </c>
      <c r="V43" s="52">
        <v>7</v>
      </c>
      <c r="W43" s="58">
        <f>AB36-3</f>
        <v>497</v>
      </c>
      <c r="X43" s="73">
        <f>((AF36-6)/2)</f>
        <v>597</v>
      </c>
      <c r="Y43" s="64">
        <v>19</v>
      </c>
      <c r="Z43" s="42"/>
      <c r="AA43" s="39"/>
      <c r="AB43" s="39"/>
      <c r="AC43" s="18"/>
      <c r="AD43" s="42" t="s">
        <v>10</v>
      </c>
      <c r="AE43" s="39" t="s">
        <v>10</v>
      </c>
      <c r="AF43" s="39" t="s">
        <v>10</v>
      </c>
      <c r="AG43" s="18" t="s">
        <v>10</v>
      </c>
      <c r="AH43" s="59" t="s">
        <v>10</v>
      </c>
      <c r="AI43" s="60" t="s">
        <v>10</v>
      </c>
      <c r="AJ43" s="40" t="s">
        <v>10</v>
      </c>
      <c r="AK43" s="40" t="s">
        <v>10</v>
      </c>
      <c r="AM43" s="57" t="e">
        <f>#REF!&amp;"/"&amp;#REF!</f>
        <v>#REF!</v>
      </c>
      <c r="AN43" s="49" t="s">
        <v>16</v>
      </c>
      <c r="AO43" s="52">
        <v>23</v>
      </c>
      <c r="AP43" s="58">
        <f>AU36-3</f>
        <v>347</v>
      </c>
      <c r="AQ43" s="73">
        <f>((AY36-6)/2)</f>
        <v>747</v>
      </c>
      <c r="AR43" s="64">
        <v>19</v>
      </c>
      <c r="AS43" s="42"/>
      <c r="AT43" s="39"/>
      <c r="AU43" s="39"/>
      <c r="AV43" s="18"/>
      <c r="AW43" s="42" t="s">
        <v>10</v>
      </c>
      <c r="AX43" s="39" t="s">
        <v>10</v>
      </c>
      <c r="AY43" s="39" t="s">
        <v>10</v>
      </c>
      <c r="AZ43" s="18" t="s">
        <v>10</v>
      </c>
      <c r="BA43" s="59" t="s">
        <v>10</v>
      </c>
      <c r="BB43" s="60" t="s">
        <v>10</v>
      </c>
      <c r="BC43" s="40" t="s">
        <v>10</v>
      </c>
      <c r="BD43" s="40" t="s">
        <v>10</v>
      </c>
      <c r="BF43" s="57" t="e">
        <f>#REF!&amp;"/"&amp;#REF!</f>
        <v>#REF!</v>
      </c>
      <c r="BG43" s="49" t="s">
        <v>895</v>
      </c>
      <c r="BH43" s="52">
        <f>BK39*2</f>
        <v>2</v>
      </c>
      <c r="BI43" s="58">
        <f>BN39-38</f>
        <v>2292</v>
      </c>
      <c r="BJ43" s="73">
        <f>50</f>
        <v>50</v>
      </c>
      <c r="BK43" s="64">
        <v>19</v>
      </c>
      <c r="BL43" s="42"/>
      <c r="BM43" s="39"/>
      <c r="BN43" s="39"/>
      <c r="BO43" s="18"/>
      <c r="BP43" s="42" t="s">
        <v>10</v>
      </c>
      <c r="BQ43" s="39" t="s">
        <v>10</v>
      </c>
      <c r="BR43" s="39"/>
      <c r="BS43" s="18"/>
      <c r="BT43" s="59" t="s">
        <v>10</v>
      </c>
      <c r="BU43" s="60" t="s">
        <v>10</v>
      </c>
      <c r="BV43" s="40" t="s">
        <v>10</v>
      </c>
      <c r="BW43" s="40" t="s">
        <v>10</v>
      </c>
    </row>
    <row r="44" spans="1:75" ht="18" x14ac:dyDescent="0.25">
      <c r="A44" s="57"/>
      <c r="B44" s="76" t="s">
        <v>4</v>
      </c>
      <c r="C44" s="52"/>
      <c r="D44" s="58"/>
      <c r="E44" s="73"/>
      <c r="F44" s="64"/>
      <c r="G44" s="42"/>
      <c r="H44" s="39"/>
      <c r="I44" s="39"/>
      <c r="J44" s="18"/>
      <c r="K44" s="42"/>
      <c r="L44" s="39"/>
      <c r="M44" s="39"/>
      <c r="N44" s="18"/>
      <c r="O44" s="59"/>
      <c r="P44" s="60"/>
      <c r="Q44" s="40"/>
      <c r="R44" s="40"/>
      <c r="T44" s="57"/>
      <c r="U44" s="76" t="s">
        <v>4</v>
      </c>
      <c r="V44" s="52"/>
      <c r="W44" s="58"/>
      <c r="X44" s="73"/>
      <c r="Y44" s="64"/>
      <c r="Z44" s="42"/>
      <c r="AA44" s="39"/>
      <c r="AB44" s="39"/>
      <c r="AC44" s="18"/>
      <c r="AD44" s="42"/>
      <c r="AE44" s="39"/>
      <c r="AF44" s="39"/>
      <c r="AG44" s="18"/>
      <c r="AH44" s="59"/>
      <c r="AI44" s="60"/>
      <c r="AJ44" s="40"/>
      <c r="AK44" s="40"/>
      <c r="AM44" s="57"/>
      <c r="AN44" s="76" t="s">
        <v>4</v>
      </c>
      <c r="AO44" s="52"/>
      <c r="AP44" s="58"/>
      <c r="AQ44" s="73"/>
      <c r="AR44" s="64"/>
      <c r="AS44" s="42"/>
      <c r="AT44" s="39"/>
      <c r="AU44" s="39"/>
      <c r="AV44" s="18"/>
      <c r="AW44" s="42"/>
      <c r="AX44" s="39"/>
      <c r="AY44" s="39"/>
      <c r="AZ44" s="18"/>
      <c r="BA44" s="59"/>
      <c r="BB44" s="60"/>
      <c r="BC44" s="40"/>
      <c r="BD44" s="40"/>
      <c r="BF44" s="57" t="e">
        <f>#REF!&amp;"/"&amp;#REF!</f>
        <v>#REF!</v>
      </c>
      <c r="BG44" s="49" t="s">
        <v>892</v>
      </c>
      <c r="BH44" s="52">
        <f>BK39</f>
        <v>1</v>
      </c>
      <c r="BI44" s="58">
        <f>BN39-38</f>
        <v>2292</v>
      </c>
      <c r="BJ44" s="73">
        <f>BR39-38-2</f>
        <v>150</v>
      </c>
      <c r="BK44" s="64">
        <v>19</v>
      </c>
      <c r="BL44" s="42"/>
      <c r="BM44" s="39"/>
      <c r="BN44" s="39"/>
      <c r="BO44" s="18"/>
      <c r="BP44" s="42" t="s">
        <v>10</v>
      </c>
      <c r="BQ44" s="39" t="s">
        <v>10</v>
      </c>
      <c r="BR44" s="39"/>
      <c r="BS44" s="18"/>
      <c r="BT44" s="59" t="s">
        <v>10</v>
      </c>
      <c r="BU44" s="60" t="s">
        <v>10</v>
      </c>
      <c r="BV44" s="40" t="s">
        <v>10</v>
      </c>
      <c r="BW44" s="40" t="s">
        <v>10</v>
      </c>
    </row>
    <row r="45" spans="1:75" ht="20.25" x14ac:dyDescent="0.3">
      <c r="A45" s="102" t="s">
        <v>932</v>
      </c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T45" s="102" t="s">
        <v>934</v>
      </c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M45" s="102" t="s">
        <v>935</v>
      </c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2"/>
      <c r="BC45" s="102"/>
      <c r="BD45" s="102"/>
      <c r="BF45" s="57" t="e">
        <f>#REF!&amp;"/"&amp;#REF!</f>
        <v>#REF!</v>
      </c>
      <c r="BG45" s="49" t="s">
        <v>898</v>
      </c>
      <c r="BH45" s="52">
        <f>(BH47+1)-BH44</f>
        <v>1</v>
      </c>
      <c r="BI45" s="58">
        <f>BN39-38</f>
        <v>2292</v>
      </c>
      <c r="BJ45" s="73">
        <f>BR39-38</f>
        <v>152</v>
      </c>
      <c r="BK45" s="64">
        <v>19</v>
      </c>
      <c r="BL45" s="42"/>
      <c r="BM45" s="39"/>
      <c r="BN45" s="39"/>
      <c r="BO45" s="18"/>
      <c r="BP45" s="42"/>
      <c r="BQ45" s="39"/>
      <c r="BR45" s="39"/>
      <c r="BS45" s="18"/>
      <c r="BT45" s="59" t="s">
        <v>10</v>
      </c>
      <c r="BU45" s="60" t="s">
        <v>10</v>
      </c>
      <c r="BV45" s="40" t="s">
        <v>10</v>
      </c>
      <c r="BW45" s="40" t="s">
        <v>10</v>
      </c>
    </row>
    <row r="46" spans="1:75" ht="18.75" thickBot="1" x14ac:dyDescent="0.3">
      <c r="BF46" s="57" t="e">
        <f>#REF!&amp;"/"&amp;#REF!</f>
        <v>#REF!</v>
      </c>
      <c r="BG46" s="49" t="s">
        <v>15</v>
      </c>
      <c r="BH46" s="52">
        <v>6</v>
      </c>
      <c r="BI46" s="58">
        <f>BR39-39</f>
        <v>151</v>
      </c>
      <c r="BJ46" s="73">
        <f>BV39-45</f>
        <v>5835</v>
      </c>
      <c r="BK46" s="64">
        <v>19</v>
      </c>
      <c r="BL46" s="42"/>
      <c r="BM46" s="39"/>
      <c r="BN46" s="39"/>
      <c r="BO46" s="18"/>
      <c r="BP46" s="42" t="s">
        <v>10</v>
      </c>
      <c r="BQ46" s="39"/>
      <c r="BR46" s="39"/>
      <c r="BS46" s="18"/>
      <c r="BT46" s="59" t="s">
        <v>10</v>
      </c>
      <c r="BU46" s="60" t="s">
        <v>10</v>
      </c>
      <c r="BV46" s="40" t="s">
        <v>10</v>
      </c>
      <c r="BW46" s="40" t="s">
        <v>10</v>
      </c>
    </row>
    <row r="47" spans="1:75" ht="18.75" thickBot="1" x14ac:dyDescent="0.3">
      <c r="A47" s="53"/>
      <c r="B47" s="54" t="s">
        <v>4</v>
      </c>
      <c r="C47" s="55"/>
      <c r="D47" s="95" t="s">
        <v>8</v>
      </c>
      <c r="E47" s="96"/>
      <c r="F47" s="56">
        <v>1</v>
      </c>
      <c r="G47" s="97" t="s">
        <v>5</v>
      </c>
      <c r="H47" s="98"/>
      <c r="I47" s="99">
        <v>253</v>
      </c>
      <c r="J47" s="94"/>
      <c r="K47" s="97" t="s">
        <v>6</v>
      </c>
      <c r="L47" s="100"/>
      <c r="M47" s="93">
        <v>709</v>
      </c>
      <c r="N47" s="94"/>
      <c r="O47" s="99" t="s">
        <v>7</v>
      </c>
      <c r="P47" s="100"/>
      <c r="Q47" s="93">
        <v>428</v>
      </c>
      <c r="R47" s="94"/>
      <c r="T47" s="53"/>
      <c r="U47" s="54" t="s">
        <v>4</v>
      </c>
      <c r="V47" s="55"/>
      <c r="W47" s="95" t="s">
        <v>8</v>
      </c>
      <c r="X47" s="96"/>
      <c r="Y47" s="56">
        <v>1</v>
      </c>
      <c r="Z47" s="97" t="s">
        <v>5</v>
      </c>
      <c r="AA47" s="98"/>
      <c r="AB47" s="99">
        <v>500</v>
      </c>
      <c r="AC47" s="94"/>
      <c r="AD47" s="97" t="s">
        <v>6</v>
      </c>
      <c r="AE47" s="100"/>
      <c r="AF47" s="93">
        <v>1200</v>
      </c>
      <c r="AG47" s="94"/>
      <c r="AH47" s="99" t="s">
        <v>7</v>
      </c>
      <c r="AI47" s="100"/>
      <c r="AJ47" s="93">
        <v>899</v>
      </c>
      <c r="AK47" s="94"/>
      <c r="AM47" s="53"/>
      <c r="AN47" s="54" t="s">
        <v>4</v>
      </c>
      <c r="AO47" s="55" t="s">
        <v>891</v>
      </c>
      <c r="AP47" s="95" t="s">
        <v>8</v>
      </c>
      <c r="AQ47" s="96"/>
      <c r="AR47" s="56">
        <v>1</v>
      </c>
      <c r="AS47" s="97" t="s">
        <v>5</v>
      </c>
      <c r="AT47" s="98"/>
      <c r="AU47" s="99">
        <v>350</v>
      </c>
      <c r="AV47" s="94"/>
      <c r="AW47" s="97" t="s">
        <v>6</v>
      </c>
      <c r="AX47" s="100"/>
      <c r="AY47" s="93">
        <v>1500</v>
      </c>
      <c r="AZ47" s="94"/>
      <c r="BA47" s="99" t="s">
        <v>7</v>
      </c>
      <c r="BB47" s="100"/>
      <c r="BC47" s="93">
        <v>588</v>
      </c>
      <c r="BD47" s="94"/>
      <c r="BF47" s="57" t="e">
        <f>#REF!&amp;"/"&amp;#REF!</f>
        <v>#REF!</v>
      </c>
      <c r="BG47" s="49" t="s">
        <v>19</v>
      </c>
      <c r="BH47" s="52">
        <v>1</v>
      </c>
      <c r="BI47" s="58">
        <f>BN39-38</f>
        <v>2292</v>
      </c>
      <c r="BJ47" s="73">
        <f>BJ42-20</f>
        <v>5840</v>
      </c>
      <c r="BK47" s="64">
        <v>19</v>
      </c>
      <c r="BL47" s="42"/>
      <c r="BM47" s="39"/>
      <c r="BN47" s="39"/>
      <c r="BO47" s="18"/>
      <c r="BP47" s="42" t="s">
        <v>10</v>
      </c>
      <c r="BQ47" s="39"/>
      <c r="BR47" s="39" t="s">
        <v>10</v>
      </c>
      <c r="BS47" s="18"/>
      <c r="BT47" s="59" t="s">
        <v>10</v>
      </c>
      <c r="BU47" s="60" t="s">
        <v>10</v>
      </c>
      <c r="BV47" s="40" t="s">
        <v>10</v>
      </c>
      <c r="BW47" s="40" t="s">
        <v>10</v>
      </c>
    </row>
    <row r="48" spans="1:75" ht="18" x14ac:dyDescent="0.25">
      <c r="A48" s="57" t="e">
        <f>#REF!&amp;"/"&amp;#REF!</f>
        <v>#REF!</v>
      </c>
      <c r="B48" s="48" t="s">
        <v>9</v>
      </c>
      <c r="C48" s="51">
        <f>F47</f>
        <v>1</v>
      </c>
      <c r="D48" s="58">
        <f>M47</f>
        <v>709</v>
      </c>
      <c r="E48" s="72">
        <f>Q47-49</f>
        <v>379</v>
      </c>
      <c r="F48" s="71">
        <v>19</v>
      </c>
      <c r="G48" s="42"/>
      <c r="H48" s="39"/>
      <c r="I48" s="39"/>
      <c r="J48" s="9"/>
      <c r="K48" s="42" t="s">
        <v>10</v>
      </c>
      <c r="L48" s="39"/>
      <c r="M48" s="39" t="s">
        <v>10</v>
      </c>
      <c r="N48" s="9" t="s">
        <v>10</v>
      </c>
      <c r="O48" s="59" t="s">
        <v>10</v>
      </c>
      <c r="P48" s="60" t="s">
        <v>10</v>
      </c>
      <c r="Q48" s="40" t="s">
        <v>10</v>
      </c>
      <c r="R48" s="40" t="s">
        <v>10</v>
      </c>
      <c r="T48" s="57" t="e">
        <f>#REF!&amp;"/"&amp;#REF!</f>
        <v>#REF!</v>
      </c>
      <c r="U48" s="48" t="s">
        <v>9</v>
      </c>
      <c r="V48" s="51">
        <f>Y47</f>
        <v>1</v>
      </c>
      <c r="W48" s="58">
        <f>AF47</f>
        <v>1200</v>
      </c>
      <c r="X48" s="72">
        <f>AJ47-28</f>
        <v>871</v>
      </c>
      <c r="Y48" s="71">
        <v>19</v>
      </c>
      <c r="Z48" s="42"/>
      <c r="AA48" s="39"/>
      <c r="AB48" s="39"/>
      <c r="AC48" s="9"/>
      <c r="AD48" s="42" t="s">
        <v>10</v>
      </c>
      <c r="AE48" s="39"/>
      <c r="AF48" s="39" t="s">
        <v>10</v>
      </c>
      <c r="AG48" s="9" t="s">
        <v>10</v>
      </c>
      <c r="AH48" s="59" t="s">
        <v>10</v>
      </c>
      <c r="AI48" s="60" t="s">
        <v>10</v>
      </c>
      <c r="AJ48" s="40" t="s">
        <v>10</v>
      </c>
      <c r="AK48" s="40" t="s">
        <v>10</v>
      </c>
      <c r="AM48" s="57" t="e">
        <f>#REF!&amp;"/"&amp;#REF!</f>
        <v>#REF!</v>
      </c>
      <c r="AN48" s="48" t="s">
        <v>9</v>
      </c>
      <c r="AO48" s="51">
        <f>AR47</f>
        <v>1</v>
      </c>
      <c r="AP48" s="58">
        <f>AY47</f>
        <v>1500</v>
      </c>
      <c r="AQ48" s="72">
        <f>BC47-20</f>
        <v>568</v>
      </c>
      <c r="AR48" s="71">
        <v>19</v>
      </c>
      <c r="AS48" s="42"/>
      <c r="AT48" s="39"/>
      <c r="AU48" s="39"/>
      <c r="AV48" s="9"/>
      <c r="AW48" s="42" t="s">
        <v>10</v>
      </c>
      <c r="AX48" s="39" t="s">
        <v>10</v>
      </c>
      <c r="AY48" s="39" t="s">
        <v>10</v>
      </c>
      <c r="AZ48" s="9" t="s">
        <v>10</v>
      </c>
      <c r="BA48" s="59" t="s">
        <v>10</v>
      </c>
      <c r="BB48" s="60" t="s">
        <v>10</v>
      </c>
      <c r="BC48" s="40" t="s">
        <v>10</v>
      </c>
      <c r="BD48" s="40" t="s">
        <v>10</v>
      </c>
      <c r="BF48" s="57" t="e">
        <f>#REF!&amp;"/"&amp;#REF!</f>
        <v>#REF!</v>
      </c>
      <c r="BG48" s="49" t="s">
        <v>16</v>
      </c>
      <c r="BH48" s="52">
        <v>2</v>
      </c>
      <c r="BI48" s="58">
        <f>BN39-3</f>
        <v>2327</v>
      </c>
      <c r="BJ48" s="73">
        <f>((BR39-6)/2)</f>
        <v>92</v>
      </c>
      <c r="BK48" s="64">
        <v>19</v>
      </c>
      <c r="BL48" s="42"/>
      <c r="BM48" s="39"/>
      <c r="BN48" s="39"/>
      <c r="BO48" s="18"/>
      <c r="BP48" s="42" t="s">
        <v>10</v>
      </c>
      <c r="BQ48" s="39" t="s">
        <v>10</v>
      </c>
      <c r="BR48" s="39" t="s">
        <v>10</v>
      </c>
      <c r="BS48" s="18" t="s">
        <v>10</v>
      </c>
      <c r="BT48" s="59" t="s">
        <v>10</v>
      </c>
      <c r="BU48" s="60" t="s">
        <v>10</v>
      </c>
      <c r="BV48" s="40" t="s">
        <v>10</v>
      </c>
      <c r="BW48" s="40" t="s">
        <v>10</v>
      </c>
    </row>
    <row r="49" spans="1:75" ht="18" x14ac:dyDescent="0.25">
      <c r="A49" s="57" t="e">
        <f>#REF!&amp;"/"&amp;#REF!</f>
        <v>#REF!</v>
      </c>
      <c r="B49" s="49" t="s">
        <v>11</v>
      </c>
      <c r="C49" s="52">
        <f>F47</f>
        <v>1</v>
      </c>
      <c r="D49" s="58">
        <f>M47-38</f>
        <v>671</v>
      </c>
      <c r="E49" s="73">
        <f>Q47-49</f>
        <v>379</v>
      </c>
      <c r="F49" s="64">
        <v>19</v>
      </c>
      <c r="G49" s="42"/>
      <c r="H49" s="39"/>
      <c r="I49" s="39"/>
      <c r="J49" s="18"/>
      <c r="K49" s="42" t="s">
        <v>10</v>
      </c>
      <c r="L49" s="39"/>
      <c r="M49" s="39" t="s">
        <v>10</v>
      </c>
      <c r="N49" s="18" t="s">
        <v>10</v>
      </c>
      <c r="O49" s="59" t="s">
        <v>10</v>
      </c>
      <c r="P49" s="60" t="s">
        <v>10</v>
      </c>
      <c r="Q49" s="40" t="s">
        <v>10</v>
      </c>
      <c r="R49" s="40" t="s">
        <v>10</v>
      </c>
      <c r="T49" s="57" t="e">
        <f>#REF!&amp;"/"&amp;#REF!</f>
        <v>#REF!</v>
      </c>
      <c r="U49" s="49" t="s">
        <v>11</v>
      </c>
      <c r="V49" s="52">
        <f>Y47</f>
        <v>1</v>
      </c>
      <c r="W49" s="58">
        <f>AF47-38</f>
        <v>1162</v>
      </c>
      <c r="X49" s="73">
        <f>AJ47-28</f>
        <v>871</v>
      </c>
      <c r="Y49" s="64">
        <v>19</v>
      </c>
      <c r="Z49" s="42"/>
      <c r="AA49" s="39"/>
      <c r="AB49" s="39"/>
      <c r="AC49" s="18"/>
      <c r="AD49" s="42" t="s">
        <v>10</v>
      </c>
      <c r="AE49" s="39"/>
      <c r="AF49" s="39" t="s">
        <v>10</v>
      </c>
      <c r="AG49" s="18" t="s">
        <v>10</v>
      </c>
      <c r="AH49" s="59" t="s">
        <v>10</v>
      </c>
      <c r="AI49" s="60" t="s">
        <v>10</v>
      </c>
      <c r="AJ49" s="40" t="s">
        <v>10</v>
      </c>
      <c r="AK49" s="40" t="s">
        <v>10</v>
      </c>
      <c r="AM49" s="57" t="e">
        <f>#REF!&amp;"/"&amp;#REF!</f>
        <v>#REF!</v>
      </c>
      <c r="AN49" s="49" t="s">
        <v>11</v>
      </c>
      <c r="AO49" s="52">
        <f>AR47</f>
        <v>1</v>
      </c>
      <c r="AP49" s="58">
        <f>AY47-38</f>
        <v>1462</v>
      </c>
      <c r="AQ49" s="73">
        <f>BC47-(20+19)</f>
        <v>549</v>
      </c>
      <c r="AR49" s="64">
        <v>19</v>
      </c>
      <c r="AS49" s="42"/>
      <c r="AT49" s="39"/>
      <c r="AU49" s="39"/>
      <c r="AV49" s="18"/>
      <c r="AW49" s="42" t="s">
        <v>10</v>
      </c>
      <c r="AX49" s="39" t="s">
        <v>10</v>
      </c>
      <c r="AY49" s="39" t="s">
        <v>10</v>
      </c>
      <c r="AZ49" s="18" t="s">
        <v>10</v>
      </c>
      <c r="BA49" s="59" t="s">
        <v>10</v>
      </c>
      <c r="BB49" s="60" t="s">
        <v>10</v>
      </c>
      <c r="BC49" s="40" t="s">
        <v>10</v>
      </c>
      <c r="BD49" s="40" t="s">
        <v>10</v>
      </c>
      <c r="BF49" s="57" t="e">
        <f>#REF!&amp;"/"&amp;#REF!</f>
        <v>#REF!</v>
      </c>
      <c r="BG49" s="49" t="s">
        <v>896</v>
      </c>
      <c r="BH49" s="52">
        <f>BK39</f>
        <v>1</v>
      </c>
      <c r="BI49" s="58">
        <f>BR39</f>
        <v>190</v>
      </c>
      <c r="BJ49" s="73">
        <v>150</v>
      </c>
      <c r="BK49" s="64">
        <v>19</v>
      </c>
      <c r="BL49" s="42"/>
      <c r="BM49" s="39"/>
      <c r="BN49" s="39"/>
      <c r="BO49" s="18"/>
      <c r="BP49" s="42" t="s">
        <v>10</v>
      </c>
      <c r="BQ49" s="39" t="s">
        <v>10</v>
      </c>
      <c r="BR49" s="39" t="s">
        <v>10</v>
      </c>
      <c r="BS49" s="18" t="s">
        <v>10</v>
      </c>
      <c r="BT49" s="59" t="s">
        <v>10</v>
      </c>
      <c r="BU49" s="60" t="s">
        <v>10</v>
      </c>
      <c r="BV49" s="40" t="s">
        <v>10</v>
      </c>
      <c r="BW49" s="40" t="s">
        <v>10</v>
      </c>
    </row>
    <row r="50" spans="1:75" ht="18" x14ac:dyDescent="0.25">
      <c r="A50" s="57" t="e">
        <f>#REF!&amp;"/"&amp;#REF!</f>
        <v>#REF!</v>
      </c>
      <c r="B50" s="49" t="s">
        <v>13</v>
      </c>
      <c r="C50" s="52">
        <f t="shared" ref="C50:C51" si="0">F48</f>
        <v>19</v>
      </c>
      <c r="D50" s="58">
        <f>I47-19</f>
        <v>234</v>
      </c>
      <c r="E50" s="73">
        <f>Q47-49</f>
        <v>379</v>
      </c>
      <c r="F50" s="64">
        <v>19</v>
      </c>
      <c r="G50" s="42"/>
      <c r="H50" s="39"/>
      <c r="I50" s="39"/>
      <c r="J50" s="18"/>
      <c r="K50" s="42" t="s">
        <v>10</v>
      </c>
      <c r="L50" s="39"/>
      <c r="M50" s="39"/>
      <c r="N50" s="18"/>
      <c r="O50" s="59" t="s">
        <v>10</v>
      </c>
      <c r="P50" s="60" t="s">
        <v>10</v>
      </c>
      <c r="Q50" s="40" t="s">
        <v>10</v>
      </c>
      <c r="R50" s="40" t="s">
        <v>10</v>
      </c>
      <c r="T50" s="57" t="e">
        <f>#REF!&amp;"/"&amp;#REF!</f>
        <v>#REF!</v>
      </c>
      <c r="U50" s="49" t="s">
        <v>13</v>
      </c>
      <c r="V50" s="52">
        <f>Y47*2</f>
        <v>2</v>
      </c>
      <c r="W50" s="58">
        <f>AB47-19</f>
        <v>481</v>
      </c>
      <c r="X50" s="73">
        <f>AJ47-28</f>
        <v>871</v>
      </c>
      <c r="Y50" s="64">
        <v>19</v>
      </c>
      <c r="Z50" s="42"/>
      <c r="AA50" s="39"/>
      <c r="AB50" s="39"/>
      <c r="AC50" s="18"/>
      <c r="AD50" s="42" t="s">
        <v>10</v>
      </c>
      <c r="AE50" s="39"/>
      <c r="AF50" s="39"/>
      <c r="AG50" s="18"/>
      <c r="AH50" s="59" t="s">
        <v>10</v>
      </c>
      <c r="AI50" s="60" t="s">
        <v>10</v>
      </c>
      <c r="AJ50" s="40" t="s">
        <v>10</v>
      </c>
      <c r="AK50" s="40" t="s">
        <v>10</v>
      </c>
      <c r="AM50" s="57" t="e">
        <f>#REF!&amp;"/"&amp;#REF!</f>
        <v>#REF!</v>
      </c>
      <c r="AN50" s="49" t="s">
        <v>13</v>
      </c>
      <c r="AO50" s="52">
        <f>AR47*2</f>
        <v>2</v>
      </c>
      <c r="AP50" s="58">
        <f>AU47-19</f>
        <v>331</v>
      </c>
      <c r="AQ50" s="73">
        <f>BC47-20</f>
        <v>568</v>
      </c>
      <c r="AR50" s="64">
        <v>19</v>
      </c>
      <c r="AS50" s="42"/>
      <c r="AT50" s="39"/>
      <c r="AU50" s="39"/>
      <c r="AV50" s="18"/>
      <c r="AW50" s="42" t="s">
        <v>10</v>
      </c>
      <c r="AX50" s="39" t="s">
        <v>10</v>
      </c>
      <c r="AY50" s="39"/>
      <c r="AZ50" s="18"/>
      <c r="BA50" s="59" t="s">
        <v>10</v>
      </c>
      <c r="BB50" s="60" t="s">
        <v>10</v>
      </c>
      <c r="BC50" s="40" t="s">
        <v>10</v>
      </c>
      <c r="BD50" s="40" t="s">
        <v>10</v>
      </c>
      <c r="BF50" s="57"/>
      <c r="BG50" s="76" t="s">
        <v>4</v>
      </c>
      <c r="BH50" s="52"/>
      <c r="BI50" s="58"/>
      <c r="BJ50" s="73"/>
      <c r="BK50" s="64"/>
      <c r="BL50" s="42"/>
      <c r="BM50" s="39"/>
      <c r="BN50" s="39"/>
      <c r="BO50" s="18"/>
      <c r="BP50" s="42"/>
      <c r="BQ50" s="39"/>
      <c r="BR50" s="39"/>
      <c r="BS50" s="18"/>
      <c r="BT50" s="59"/>
      <c r="BU50" s="60"/>
      <c r="BV50" s="40"/>
      <c r="BW50" s="40"/>
    </row>
    <row r="51" spans="1:75" ht="18" x14ac:dyDescent="0.25">
      <c r="A51" s="57" t="e">
        <f>#REF!&amp;"/"&amp;#REF!</f>
        <v>#REF!</v>
      </c>
      <c r="B51" s="49" t="s">
        <v>14</v>
      </c>
      <c r="C51" s="52">
        <f t="shared" si="0"/>
        <v>19</v>
      </c>
      <c r="D51" s="58">
        <f>I47</f>
        <v>253</v>
      </c>
      <c r="E51" s="73">
        <f>M47</f>
        <v>709</v>
      </c>
      <c r="F51" s="64">
        <v>19</v>
      </c>
      <c r="G51" s="42"/>
      <c r="H51" s="39"/>
      <c r="I51" s="39"/>
      <c r="J51" s="18"/>
      <c r="K51" s="42" t="s">
        <v>10</v>
      </c>
      <c r="L51" s="39" t="s">
        <v>10</v>
      </c>
      <c r="M51" s="39" t="s">
        <v>10</v>
      </c>
      <c r="N51" s="18" t="s">
        <v>10</v>
      </c>
      <c r="O51" s="59" t="s">
        <v>10</v>
      </c>
      <c r="P51" s="60" t="s">
        <v>10</v>
      </c>
      <c r="Q51" s="40" t="s">
        <v>10</v>
      </c>
      <c r="R51" s="40" t="s">
        <v>10</v>
      </c>
      <c r="T51" s="57" t="e">
        <f>#REF!&amp;"/"&amp;#REF!</f>
        <v>#REF!</v>
      </c>
      <c r="U51" s="49" t="s">
        <v>14</v>
      </c>
      <c r="V51" s="52">
        <f>Y47</f>
        <v>1</v>
      </c>
      <c r="W51" s="58">
        <f>AB47</f>
        <v>500</v>
      </c>
      <c r="X51" s="73">
        <f>AF47</f>
        <v>1200</v>
      </c>
      <c r="Y51" s="64">
        <v>8</v>
      </c>
      <c r="Z51" s="42"/>
      <c r="AA51" s="39"/>
      <c r="AB51" s="39"/>
      <c r="AC51" s="18"/>
      <c r="AD51" s="42"/>
      <c r="AE51" s="39"/>
      <c r="AF51" s="39"/>
      <c r="AG51" s="18"/>
      <c r="AH51" s="59" t="s">
        <v>10</v>
      </c>
      <c r="AI51" s="60" t="s">
        <v>10</v>
      </c>
      <c r="AJ51" s="40" t="s">
        <v>10</v>
      </c>
      <c r="AK51" s="40" t="s">
        <v>10</v>
      </c>
      <c r="AM51" s="57" t="e">
        <f>#REF!&amp;"/"&amp;#REF!</f>
        <v>#REF!</v>
      </c>
      <c r="AN51" s="49" t="s">
        <v>14</v>
      </c>
      <c r="AO51" s="52">
        <f>AR47</f>
        <v>1</v>
      </c>
      <c r="AP51" s="58">
        <f>AU47-19</f>
        <v>331</v>
      </c>
      <c r="AQ51" s="73">
        <f>AY47-38</f>
        <v>1462</v>
      </c>
      <c r="AR51" s="64">
        <v>19</v>
      </c>
      <c r="AS51" s="42"/>
      <c r="AT51" s="39"/>
      <c r="AU51" s="39"/>
      <c r="AV51" s="18"/>
      <c r="AW51" s="42"/>
      <c r="AX51" s="39"/>
      <c r="AY51" s="39"/>
      <c r="AZ51" s="18"/>
      <c r="BA51" s="59" t="s">
        <v>10</v>
      </c>
      <c r="BB51" s="60" t="s">
        <v>10</v>
      </c>
      <c r="BC51" s="40" t="s">
        <v>10</v>
      </c>
      <c r="BD51" s="40" t="s">
        <v>10</v>
      </c>
    </row>
    <row r="52" spans="1:75" ht="18" x14ac:dyDescent="0.25">
      <c r="A52" s="57" t="e">
        <f>#REF!&amp;"/"&amp;#REF!</f>
        <v>#REF!</v>
      </c>
      <c r="B52" s="49" t="s">
        <v>15</v>
      </c>
      <c r="C52" s="52">
        <v>7</v>
      </c>
      <c r="D52" s="58">
        <f>M47-39</f>
        <v>670</v>
      </c>
      <c r="E52" s="73">
        <f>E48-5</f>
        <v>374</v>
      </c>
      <c r="F52" s="64">
        <v>19</v>
      </c>
      <c r="G52" s="42"/>
      <c r="H52" s="39"/>
      <c r="I52" s="39"/>
      <c r="J52" s="18"/>
      <c r="K52" s="42" t="s">
        <v>10</v>
      </c>
      <c r="L52" s="39"/>
      <c r="M52" s="39"/>
      <c r="N52" s="18"/>
      <c r="O52" s="59" t="s">
        <v>10</v>
      </c>
      <c r="P52" s="60" t="s">
        <v>10</v>
      </c>
      <c r="Q52" s="40" t="s">
        <v>10</v>
      </c>
      <c r="R52" s="40" t="s">
        <v>10</v>
      </c>
      <c r="T52" s="57" t="e">
        <f>#REF!&amp;"/"&amp;#REF!</f>
        <v>#REF!</v>
      </c>
      <c r="U52" s="49" t="s">
        <v>15</v>
      </c>
      <c r="V52" s="52">
        <v>77</v>
      </c>
      <c r="W52" s="58">
        <f>AF47-39</f>
        <v>1161</v>
      </c>
      <c r="X52" s="73">
        <f>X48-5</f>
        <v>866</v>
      </c>
      <c r="Y52" s="64">
        <v>19</v>
      </c>
      <c r="Z52" s="42"/>
      <c r="AA52" s="39"/>
      <c r="AB52" s="39"/>
      <c r="AC52" s="18"/>
      <c r="AD52" s="42" t="s">
        <v>10</v>
      </c>
      <c r="AE52" s="39"/>
      <c r="AF52" s="39"/>
      <c r="AG52" s="18"/>
      <c r="AH52" s="59" t="s">
        <v>10</v>
      </c>
      <c r="AI52" s="60" t="s">
        <v>10</v>
      </c>
      <c r="AJ52" s="40" t="s">
        <v>10</v>
      </c>
      <c r="AK52" s="40" t="s">
        <v>10</v>
      </c>
      <c r="AM52" s="57" t="e">
        <f>#REF!&amp;"/"&amp;#REF!</f>
        <v>#REF!</v>
      </c>
      <c r="AN52" s="49" t="s">
        <v>15</v>
      </c>
      <c r="AO52" s="52">
        <v>4</v>
      </c>
      <c r="AP52" s="58">
        <f>AY47-39</f>
        <v>1461</v>
      </c>
      <c r="AQ52" s="73">
        <f>BC47-45</f>
        <v>543</v>
      </c>
      <c r="AR52" s="64">
        <v>19</v>
      </c>
      <c r="AS52" s="42"/>
      <c r="AT52" s="39"/>
      <c r="AU52" s="39"/>
      <c r="AV52" s="18"/>
      <c r="AW52" s="42" t="s">
        <v>10</v>
      </c>
      <c r="AX52" s="39"/>
      <c r="AY52" s="39"/>
      <c r="AZ52" s="18"/>
      <c r="BA52" s="59" t="s">
        <v>10</v>
      </c>
      <c r="BB52" s="60" t="s">
        <v>10</v>
      </c>
      <c r="BC52" s="40" t="s">
        <v>10</v>
      </c>
      <c r="BD52" s="40" t="s">
        <v>10</v>
      </c>
    </row>
    <row r="53" spans="1:75" ht="18" x14ac:dyDescent="0.25">
      <c r="A53" s="57" t="e">
        <f>#REF!&amp;"/"&amp;#REF!</f>
        <v>#REF!</v>
      </c>
      <c r="B53" s="49" t="s">
        <v>23</v>
      </c>
      <c r="C53" s="52">
        <f>F47</f>
        <v>1</v>
      </c>
      <c r="D53" s="58">
        <f>M47-38</f>
        <v>671</v>
      </c>
      <c r="E53" s="73">
        <f>57</f>
        <v>57</v>
      </c>
      <c r="F53" s="64">
        <v>19</v>
      </c>
      <c r="G53" s="42"/>
      <c r="H53" s="39"/>
      <c r="I53" s="39"/>
      <c r="J53" s="18"/>
      <c r="K53" s="42"/>
      <c r="L53" s="39"/>
      <c r="M53" s="39"/>
      <c r="N53" s="18"/>
      <c r="O53" s="59" t="s">
        <v>10</v>
      </c>
      <c r="P53" s="60" t="s">
        <v>10</v>
      </c>
      <c r="Q53" s="40" t="s">
        <v>10</v>
      </c>
      <c r="R53" s="40" t="s">
        <v>10</v>
      </c>
      <c r="T53" s="57" t="e">
        <f>#REF!&amp;"/"&amp;#REF!</f>
        <v>#REF!</v>
      </c>
      <c r="U53" s="49" t="s">
        <v>23</v>
      </c>
      <c r="V53" s="52">
        <f>Y47</f>
        <v>1</v>
      </c>
      <c r="W53" s="58">
        <f>AF47-38</f>
        <v>1162</v>
      </c>
      <c r="X53" s="73">
        <f>57</f>
        <v>57</v>
      </c>
      <c r="Y53" s="64">
        <v>19</v>
      </c>
      <c r="Z53" s="42"/>
      <c r="AA53" s="39"/>
      <c r="AB53" s="39"/>
      <c r="AC53" s="18"/>
      <c r="AD53" s="42"/>
      <c r="AE53" s="39"/>
      <c r="AF53" s="39"/>
      <c r="AG53" s="18"/>
      <c r="AH53" s="59" t="s">
        <v>10</v>
      </c>
      <c r="AI53" s="60" t="s">
        <v>10</v>
      </c>
      <c r="AJ53" s="40" t="s">
        <v>10</v>
      </c>
      <c r="AK53" s="40" t="s">
        <v>10</v>
      </c>
      <c r="AM53" s="57" t="e">
        <f>#REF!&amp;"/"&amp;#REF!</f>
        <v>#REF!</v>
      </c>
      <c r="AN53" s="49" t="s">
        <v>23</v>
      </c>
      <c r="AO53" s="52">
        <f>AR47</f>
        <v>1</v>
      </c>
      <c r="AP53" s="58">
        <f>AY47-38</f>
        <v>1462</v>
      </c>
      <c r="AQ53" s="73">
        <f>57</f>
        <v>57</v>
      </c>
      <c r="AR53" s="64">
        <v>19</v>
      </c>
      <c r="AS53" s="42"/>
      <c r="AT53" s="39"/>
      <c r="AU53" s="39"/>
      <c r="AV53" s="18"/>
      <c r="AW53" s="42"/>
      <c r="AX53" s="39"/>
      <c r="AY53" s="39"/>
      <c r="AZ53" s="18"/>
      <c r="BA53" s="59" t="s">
        <v>10</v>
      </c>
      <c r="BB53" s="60" t="s">
        <v>10</v>
      </c>
      <c r="BC53" s="40" t="s">
        <v>10</v>
      </c>
      <c r="BD53" s="40" t="s">
        <v>10</v>
      </c>
    </row>
    <row r="54" spans="1:75" ht="18" x14ac:dyDescent="0.25">
      <c r="A54" s="57" t="e">
        <f>#REF!&amp;"/"&amp;#REF!</f>
        <v>#REF!</v>
      </c>
      <c r="B54" s="49" t="s">
        <v>16</v>
      </c>
      <c r="C54" s="52">
        <v>3</v>
      </c>
      <c r="D54" s="58">
        <f>2080-57</f>
        <v>2023</v>
      </c>
      <c r="E54" s="73">
        <f>((M47-6)/2)</f>
        <v>351.5</v>
      </c>
      <c r="F54" s="64">
        <v>19</v>
      </c>
      <c r="G54" s="42"/>
      <c r="H54" s="39"/>
      <c r="I54" s="39"/>
      <c r="J54" s="18"/>
      <c r="K54" s="42" t="s">
        <v>10</v>
      </c>
      <c r="L54" s="39" t="s">
        <v>10</v>
      </c>
      <c r="M54" s="39" t="s">
        <v>10</v>
      </c>
      <c r="N54" s="18" t="s">
        <v>10</v>
      </c>
      <c r="O54" s="59" t="s">
        <v>10</v>
      </c>
      <c r="P54" s="60" t="s">
        <v>10</v>
      </c>
      <c r="Q54" s="40" t="s">
        <v>10</v>
      </c>
      <c r="R54" s="40" t="s">
        <v>10</v>
      </c>
      <c r="T54" s="57" t="e">
        <f>#REF!&amp;"/"&amp;#REF!</f>
        <v>#REF!</v>
      </c>
      <c r="U54" s="49" t="s">
        <v>16</v>
      </c>
      <c r="V54" s="52">
        <v>6</v>
      </c>
      <c r="W54" s="58">
        <f>2080-57</f>
        <v>2023</v>
      </c>
      <c r="X54" s="73">
        <f>((AF47-6)/2)</f>
        <v>597</v>
      </c>
      <c r="Y54" s="64">
        <v>19</v>
      </c>
      <c r="Z54" s="42"/>
      <c r="AA54" s="39"/>
      <c r="AB54" s="39"/>
      <c r="AC54" s="18"/>
      <c r="AD54" s="42" t="s">
        <v>10</v>
      </c>
      <c r="AE54" s="39" t="s">
        <v>10</v>
      </c>
      <c r="AF54" s="39" t="s">
        <v>10</v>
      </c>
      <c r="AG54" s="18" t="s">
        <v>10</v>
      </c>
      <c r="AH54" s="59" t="s">
        <v>10</v>
      </c>
      <c r="AI54" s="60" t="s">
        <v>10</v>
      </c>
      <c r="AJ54" s="40" t="s">
        <v>10</v>
      </c>
      <c r="AK54" s="40" t="s">
        <v>10</v>
      </c>
      <c r="AM54" s="57" t="e">
        <f>#REF!&amp;"/"&amp;#REF!</f>
        <v>#REF!</v>
      </c>
      <c r="AN54" s="49" t="s">
        <v>16</v>
      </c>
      <c r="AO54" s="52">
        <v>6</v>
      </c>
      <c r="AP54" s="58">
        <f>2080-57</f>
        <v>2023</v>
      </c>
      <c r="AQ54" s="73">
        <f>((AY47-6)/2)</f>
        <v>747</v>
      </c>
      <c r="AR54" s="64">
        <v>19</v>
      </c>
      <c r="AS54" s="42"/>
      <c r="AT54" s="39"/>
      <c r="AU54" s="39"/>
      <c r="AV54" s="18"/>
      <c r="AW54" s="42" t="s">
        <v>10</v>
      </c>
      <c r="AX54" s="39" t="s">
        <v>10</v>
      </c>
      <c r="AY54" s="39" t="s">
        <v>10</v>
      </c>
      <c r="AZ54" s="18" t="s">
        <v>10</v>
      </c>
      <c r="BA54" s="59" t="s">
        <v>10</v>
      </c>
      <c r="BB54" s="60" t="s">
        <v>10</v>
      </c>
      <c r="BC54" s="40" t="s">
        <v>10</v>
      </c>
      <c r="BD54" s="40" t="s">
        <v>10</v>
      </c>
    </row>
    <row r="55" spans="1:75" ht="18" x14ac:dyDescent="0.25">
      <c r="A55" s="57"/>
      <c r="B55" s="76" t="s">
        <v>4</v>
      </c>
      <c r="C55" s="52"/>
      <c r="D55" s="58"/>
      <c r="E55" s="73"/>
      <c r="F55" s="64"/>
      <c r="G55" s="42"/>
      <c r="H55" s="39"/>
      <c r="I55" s="39"/>
      <c r="J55" s="18"/>
      <c r="K55" s="42"/>
      <c r="L55" s="39"/>
      <c r="M55" s="39"/>
      <c r="N55" s="18"/>
      <c r="O55" s="59"/>
      <c r="P55" s="60"/>
      <c r="Q55" s="40"/>
      <c r="R55" s="40"/>
      <c r="T55" s="57"/>
      <c r="U55" s="76" t="s">
        <v>4</v>
      </c>
      <c r="V55" s="52"/>
      <c r="W55" s="58"/>
      <c r="X55" s="73"/>
      <c r="Y55" s="64"/>
      <c r="Z55" s="42"/>
      <c r="AA55" s="39"/>
      <c r="AB55" s="39"/>
      <c r="AC55" s="18"/>
      <c r="AD55" s="42"/>
      <c r="AE55" s="39"/>
      <c r="AF55" s="39"/>
      <c r="AG55" s="18"/>
      <c r="AH55" s="59"/>
      <c r="AI55" s="60"/>
      <c r="AJ55" s="40"/>
      <c r="AK55" s="40"/>
      <c r="AM55" s="57"/>
      <c r="AN55" s="76" t="s">
        <v>4</v>
      </c>
      <c r="AO55" s="52"/>
      <c r="AP55" s="58"/>
      <c r="AQ55" s="73"/>
      <c r="AR55" s="64"/>
      <c r="AS55" s="42"/>
      <c r="AT55" s="39"/>
      <c r="AU55" s="39"/>
      <c r="AV55" s="18"/>
      <c r="AW55" s="42"/>
      <c r="AX55" s="39"/>
      <c r="AY55" s="39"/>
      <c r="AZ55" s="18"/>
      <c r="BA55" s="59"/>
      <c r="BB55" s="60"/>
      <c r="BC55" s="40"/>
      <c r="BD55" s="40"/>
    </row>
    <row r="56" spans="1:75" ht="20.25" x14ac:dyDescent="0.3">
      <c r="A56" s="101" t="s">
        <v>933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T56" s="101" t="s">
        <v>933</v>
      </c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M56" s="101" t="s">
        <v>933</v>
      </c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101"/>
      <c r="AY56" s="101"/>
      <c r="AZ56" s="101"/>
      <c r="BA56" s="101"/>
      <c r="BB56" s="101"/>
      <c r="BC56" s="101"/>
      <c r="BD56" s="101"/>
    </row>
    <row r="57" spans="1:75" ht="15.75" thickBot="1" x14ac:dyDescent="0.3"/>
    <row r="58" spans="1:75" ht="18.75" thickBot="1" x14ac:dyDescent="0.3">
      <c r="A58" s="53"/>
      <c r="B58" s="54" t="s">
        <v>4</v>
      </c>
      <c r="C58" s="55" t="s">
        <v>891</v>
      </c>
      <c r="D58" s="95" t="s">
        <v>8</v>
      </c>
      <c r="E58" s="96"/>
      <c r="F58" s="56">
        <v>1</v>
      </c>
      <c r="G58" s="97" t="s">
        <v>5</v>
      </c>
      <c r="H58" s="98"/>
      <c r="I58" s="99">
        <v>350</v>
      </c>
      <c r="J58" s="94"/>
      <c r="K58" s="97" t="s">
        <v>6</v>
      </c>
      <c r="L58" s="100"/>
      <c r="M58" s="93">
        <v>1500</v>
      </c>
      <c r="N58" s="94"/>
      <c r="O58" s="99" t="s">
        <v>7</v>
      </c>
      <c r="P58" s="100"/>
      <c r="Q58" s="93">
        <v>588</v>
      </c>
      <c r="R58" s="94"/>
      <c r="T58" s="53"/>
      <c r="U58" s="54" t="s">
        <v>4</v>
      </c>
      <c r="V58" s="55" t="s">
        <v>890</v>
      </c>
      <c r="W58" s="95" t="s">
        <v>8</v>
      </c>
      <c r="X58" s="96"/>
      <c r="Y58" s="56">
        <v>1</v>
      </c>
      <c r="Z58" s="97" t="s">
        <v>5</v>
      </c>
      <c r="AA58" s="98"/>
      <c r="AB58" s="99">
        <v>500</v>
      </c>
      <c r="AC58" s="94"/>
      <c r="AD58" s="97" t="s">
        <v>6</v>
      </c>
      <c r="AE58" s="100"/>
      <c r="AF58" s="93">
        <v>1200</v>
      </c>
      <c r="AG58" s="94"/>
      <c r="AH58" s="99" t="s">
        <v>7</v>
      </c>
      <c r="AI58" s="100"/>
      <c r="AJ58" s="93">
        <v>899</v>
      </c>
      <c r="AK58" s="94"/>
      <c r="AM58" s="53"/>
      <c r="AN58" s="54" t="s">
        <v>4</v>
      </c>
      <c r="AO58" s="55" t="s">
        <v>891</v>
      </c>
      <c r="AP58" s="95" t="s">
        <v>8</v>
      </c>
      <c r="AQ58" s="96"/>
      <c r="AR58" s="56">
        <v>1</v>
      </c>
      <c r="AS58" s="97" t="s">
        <v>5</v>
      </c>
      <c r="AT58" s="98"/>
      <c r="AU58" s="99">
        <v>350</v>
      </c>
      <c r="AV58" s="94"/>
      <c r="AW58" s="97" t="s">
        <v>6</v>
      </c>
      <c r="AX58" s="100"/>
      <c r="AY58" s="93">
        <v>1500</v>
      </c>
      <c r="AZ58" s="94"/>
      <c r="BA58" s="99" t="s">
        <v>7</v>
      </c>
      <c r="BB58" s="100"/>
      <c r="BC58" s="93">
        <v>588</v>
      </c>
      <c r="BD58" s="94"/>
    </row>
    <row r="59" spans="1:75" ht="18" x14ac:dyDescent="0.25">
      <c r="A59" s="57" t="e">
        <f>#REF!&amp;"/"&amp;#REF!</f>
        <v>#REF!</v>
      </c>
      <c r="B59" s="48" t="s">
        <v>9</v>
      </c>
      <c r="C59" s="51">
        <f>F58</f>
        <v>1</v>
      </c>
      <c r="D59" s="58">
        <f>M58</f>
        <v>1500</v>
      </c>
      <c r="E59" s="72">
        <f>Q58-49</f>
        <v>539</v>
      </c>
      <c r="F59" s="71">
        <v>19</v>
      </c>
      <c r="G59" s="42"/>
      <c r="H59" s="39"/>
      <c r="I59" s="39"/>
      <c r="J59" s="9"/>
      <c r="K59" s="42" t="s">
        <v>10</v>
      </c>
      <c r="L59" s="39"/>
      <c r="M59" s="39" t="s">
        <v>10</v>
      </c>
      <c r="N59" s="9" t="s">
        <v>10</v>
      </c>
      <c r="O59" s="59" t="s">
        <v>10</v>
      </c>
      <c r="P59" s="60" t="s">
        <v>10</v>
      </c>
      <c r="Q59" s="40" t="s">
        <v>10</v>
      </c>
      <c r="R59" s="40" t="s">
        <v>10</v>
      </c>
      <c r="T59" s="57" t="e">
        <f>#REF!&amp;"/"&amp;#REF!</f>
        <v>#REF!</v>
      </c>
      <c r="U59" s="48" t="s">
        <v>9</v>
      </c>
      <c r="V59" s="51">
        <f>Y58</f>
        <v>1</v>
      </c>
      <c r="W59" s="58">
        <f>AF58</f>
        <v>1200</v>
      </c>
      <c r="X59" s="72">
        <f>AJ58-28</f>
        <v>871</v>
      </c>
      <c r="Y59" s="71">
        <v>19</v>
      </c>
      <c r="Z59" s="42"/>
      <c r="AA59" s="39"/>
      <c r="AB59" s="39"/>
      <c r="AC59" s="9"/>
      <c r="AD59" s="42" t="s">
        <v>10</v>
      </c>
      <c r="AE59" s="39"/>
      <c r="AF59" s="39" t="s">
        <v>10</v>
      </c>
      <c r="AG59" s="9" t="s">
        <v>10</v>
      </c>
      <c r="AH59" s="59" t="s">
        <v>10</v>
      </c>
      <c r="AI59" s="60" t="s">
        <v>10</v>
      </c>
      <c r="AJ59" s="40" t="s">
        <v>10</v>
      </c>
      <c r="AK59" s="40" t="s">
        <v>10</v>
      </c>
      <c r="AM59" s="57" t="e">
        <f>#REF!&amp;"/"&amp;#REF!</f>
        <v>#REF!</v>
      </c>
      <c r="AN59" s="48" t="s">
        <v>9</v>
      </c>
      <c r="AO59" s="51">
        <f>AR58</f>
        <v>1</v>
      </c>
      <c r="AP59" s="58">
        <f>AY58</f>
        <v>1500</v>
      </c>
      <c r="AQ59" s="72">
        <f>BC58-20</f>
        <v>568</v>
      </c>
      <c r="AR59" s="71">
        <v>19</v>
      </c>
      <c r="AS59" s="42"/>
      <c r="AT59" s="39"/>
      <c r="AU59" s="39"/>
      <c r="AV59" s="9"/>
      <c r="AW59" s="42" t="s">
        <v>10</v>
      </c>
      <c r="AX59" s="39" t="s">
        <v>10</v>
      </c>
      <c r="AY59" s="39" t="s">
        <v>10</v>
      </c>
      <c r="AZ59" s="9" t="s">
        <v>10</v>
      </c>
      <c r="BA59" s="59" t="s">
        <v>10</v>
      </c>
      <c r="BB59" s="60" t="s">
        <v>10</v>
      </c>
      <c r="BC59" s="40" t="s">
        <v>10</v>
      </c>
      <c r="BD59" s="40" t="s">
        <v>10</v>
      </c>
    </row>
    <row r="60" spans="1:75" ht="18" x14ac:dyDescent="0.25">
      <c r="A60" s="57" t="e">
        <f>#REF!&amp;"/"&amp;#REF!</f>
        <v>#REF!</v>
      </c>
      <c r="B60" s="49" t="s">
        <v>11</v>
      </c>
      <c r="C60" s="52">
        <f>F58</f>
        <v>1</v>
      </c>
      <c r="D60" s="58">
        <f>M58-38</f>
        <v>1462</v>
      </c>
      <c r="E60" s="73">
        <f>Q58-49</f>
        <v>539</v>
      </c>
      <c r="F60" s="64">
        <v>19</v>
      </c>
      <c r="G60" s="42"/>
      <c r="H60" s="39"/>
      <c r="I60" s="39"/>
      <c r="J60" s="18"/>
      <c r="K60" s="42" t="s">
        <v>10</v>
      </c>
      <c r="L60" s="39"/>
      <c r="M60" s="39" t="s">
        <v>10</v>
      </c>
      <c r="N60" s="18" t="s">
        <v>10</v>
      </c>
      <c r="O60" s="59" t="s">
        <v>10</v>
      </c>
      <c r="P60" s="60" t="s">
        <v>10</v>
      </c>
      <c r="Q60" s="40" t="s">
        <v>10</v>
      </c>
      <c r="R60" s="40" t="s">
        <v>10</v>
      </c>
      <c r="T60" s="57" t="e">
        <f>#REF!&amp;"/"&amp;#REF!</f>
        <v>#REF!</v>
      </c>
      <c r="U60" s="49" t="s">
        <v>11</v>
      </c>
      <c r="V60" s="52">
        <f>Y58</f>
        <v>1</v>
      </c>
      <c r="W60" s="58">
        <f>AF58-38</f>
        <v>1162</v>
      </c>
      <c r="X60" s="73">
        <f>AJ58-28</f>
        <v>871</v>
      </c>
      <c r="Y60" s="64">
        <v>19</v>
      </c>
      <c r="Z60" s="42"/>
      <c r="AA60" s="39"/>
      <c r="AB60" s="39"/>
      <c r="AC60" s="18"/>
      <c r="AD60" s="42" t="s">
        <v>10</v>
      </c>
      <c r="AE60" s="39"/>
      <c r="AF60" s="39" t="s">
        <v>10</v>
      </c>
      <c r="AG60" s="18" t="s">
        <v>10</v>
      </c>
      <c r="AH60" s="59" t="s">
        <v>10</v>
      </c>
      <c r="AI60" s="60" t="s">
        <v>10</v>
      </c>
      <c r="AJ60" s="40" t="s">
        <v>10</v>
      </c>
      <c r="AK60" s="40" t="s">
        <v>10</v>
      </c>
      <c r="AM60" s="57" t="e">
        <f>#REF!&amp;"/"&amp;#REF!</f>
        <v>#REF!</v>
      </c>
      <c r="AN60" s="49" t="s">
        <v>11</v>
      </c>
      <c r="AO60" s="52">
        <f>AR58</f>
        <v>1</v>
      </c>
      <c r="AP60" s="58">
        <f>AY58-38</f>
        <v>1462</v>
      </c>
      <c r="AQ60" s="73">
        <f>BC58-(20+19)</f>
        <v>549</v>
      </c>
      <c r="AR60" s="64">
        <v>19</v>
      </c>
      <c r="AS60" s="42"/>
      <c r="AT60" s="39"/>
      <c r="AU60" s="39"/>
      <c r="AV60" s="18"/>
      <c r="AW60" s="42" t="s">
        <v>10</v>
      </c>
      <c r="AX60" s="39" t="s">
        <v>10</v>
      </c>
      <c r="AY60" s="39" t="s">
        <v>10</v>
      </c>
      <c r="AZ60" s="18" t="s">
        <v>10</v>
      </c>
      <c r="BA60" s="59" t="s">
        <v>10</v>
      </c>
      <c r="BB60" s="60" t="s">
        <v>10</v>
      </c>
      <c r="BC60" s="40" t="s">
        <v>10</v>
      </c>
      <c r="BD60" s="40" t="s">
        <v>10</v>
      </c>
    </row>
    <row r="61" spans="1:75" ht="18" x14ac:dyDescent="0.25">
      <c r="A61" s="57" t="e">
        <f>#REF!&amp;"/"&amp;#REF!</f>
        <v>#REF!</v>
      </c>
      <c r="B61" s="49" t="s">
        <v>13</v>
      </c>
      <c r="C61" s="52">
        <f>F58*2</f>
        <v>2</v>
      </c>
      <c r="D61" s="58">
        <f>I58-19</f>
        <v>331</v>
      </c>
      <c r="E61" s="73">
        <f>Q58-49</f>
        <v>539</v>
      </c>
      <c r="F61" s="64">
        <v>19</v>
      </c>
      <c r="G61" s="42"/>
      <c r="H61" s="39"/>
      <c r="I61" s="39"/>
      <c r="J61" s="18"/>
      <c r="K61" s="42" t="s">
        <v>10</v>
      </c>
      <c r="L61" s="39" t="s">
        <v>10</v>
      </c>
      <c r="M61" s="39"/>
      <c r="N61" s="18"/>
      <c r="O61" s="59" t="s">
        <v>10</v>
      </c>
      <c r="P61" s="60" t="s">
        <v>10</v>
      </c>
      <c r="Q61" s="40" t="s">
        <v>10</v>
      </c>
      <c r="R61" s="40" t="s">
        <v>10</v>
      </c>
      <c r="T61" s="57" t="e">
        <f>#REF!&amp;"/"&amp;#REF!</f>
        <v>#REF!</v>
      </c>
      <c r="U61" s="49" t="s">
        <v>13</v>
      </c>
      <c r="V61" s="52">
        <f>Y58*2</f>
        <v>2</v>
      </c>
      <c r="W61" s="58">
        <f>AB58-19</f>
        <v>481</v>
      </c>
      <c r="X61" s="73">
        <f>AJ58-28</f>
        <v>871</v>
      </c>
      <c r="Y61" s="64">
        <v>19</v>
      </c>
      <c r="Z61" s="42"/>
      <c r="AA61" s="39"/>
      <c r="AB61" s="39"/>
      <c r="AC61" s="18"/>
      <c r="AD61" s="42" t="s">
        <v>10</v>
      </c>
      <c r="AE61" s="39" t="s">
        <v>10</v>
      </c>
      <c r="AF61" s="39"/>
      <c r="AG61" s="18"/>
      <c r="AH61" s="59" t="s">
        <v>10</v>
      </c>
      <c r="AI61" s="60" t="s">
        <v>10</v>
      </c>
      <c r="AJ61" s="40" t="s">
        <v>10</v>
      </c>
      <c r="AK61" s="40" t="s">
        <v>10</v>
      </c>
      <c r="AM61" s="57" t="e">
        <f>#REF!&amp;"/"&amp;#REF!</f>
        <v>#REF!</v>
      </c>
      <c r="AN61" s="49" t="s">
        <v>13</v>
      </c>
      <c r="AO61" s="52">
        <f>AR58*2</f>
        <v>2</v>
      </c>
      <c r="AP61" s="58">
        <f>AU58-19</f>
        <v>331</v>
      </c>
      <c r="AQ61" s="73">
        <f>BC58-20</f>
        <v>568</v>
      </c>
      <c r="AR61" s="64">
        <v>19</v>
      </c>
      <c r="AS61" s="42"/>
      <c r="AT61" s="39"/>
      <c r="AU61" s="39"/>
      <c r="AV61" s="18"/>
      <c r="AW61" s="42" t="s">
        <v>10</v>
      </c>
      <c r="AX61" s="39" t="s">
        <v>10</v>
      </c>
      <c r="AY61" s="39"/>
      <c r="AZ61" s="18"/>
      <c r="BA61" s="59" t="s">
        <v>10</v>
      </c>
      <c r="BB61" s="60" t="s">
        <v>10</v>
      </c>
      <c r="BC61" s="40" t="s">
        <v>10</v>
      </c>
      <c r="BD61" s="40" t="s">
        <v>10</v>
      </c>
    </row>
    <row r="62" spans="1:75" ht="18" x14ac:dyDescent="0.25">
      <c r="A62" s="57" t="e">
        <f>#REF!&amp;"/"&amp;#REF!</f>
        <v>#REF!</v>
      </c>
      <c r="B62" s="49" t="s">
        <v>14</v>
      </c>
      <c r="C62" s="52">
        <f>F58</f>
        <v>1</v>
      </c>
      <c r="D62" s="58">
        <f>I58</f>
        <v>350</v>
      </c>
      <c r="E62" s="73">
        <f>M58</f>
        <v>1500</v>
      </c>
      <c r="F62" s="64">
        <v>19</v>
      </c>
      <c r="G62" s="42"/>
      <c r="H62" s="39"/>
      <c r="I62" s="39"/>
      <c r="J62" s="18"/>
      <c r="K62" s="42" t="s">
        <v>10</v>
      </c>
      <c r="L62" s="39" t="s">
        <v>10</v>
      </c>
      <c r="M62" s="39" t="s">
        <v>10</v>
      </c>
      <c r="N62" s="18" t="s">
        <v>10</v>
      </c>
      <c r="O62" s="59" t="s">
        <v>10</v>
      </c>
      <c r="P62" s="60" t="s">
        <v>10</v>
      </c>
      <c r="Q62" s="40" t="s">
        <v>10</v>
      </c>
      <c r="R62" s="40" t="s">
        <v>10</v>
      </c>
      <c r="T62" s="57" t="e">
        <f>#REF!&amp;"/"&amp;#REF!</f>
        <v>#REF!</v>
      </c>
      <c r="U62" s="49" t="s">
        <v>14</v>
      </c>
      <c r="V62" s="52">
        <f>Y58</f>
        <v>1</v>
      </c>
      <c r="W62" s="58">
        <f>AB58</f>
        <v>500</v>
      </c>
      <c r="X62" s="73">
        <f>AF58</f>
        <v>1200</v>
      </c>
      <c r="Y62" s="64">
        <v>8</v>
      </c>
      <c r="Z62" s="42"/>
      <c r="AA62" s="39"/>
      <c r="AB62" s="39"/>
      <c r="AC62" s="18"/>
      <c r="AD62" s="42"/>
      <c r="AE62" s="39"/>
      <c r="AF62" s="39"/>
      <c r="AG62" s="18"/>
      <c r="AH62" s="59" t="s">
        <v>10</v>
      </c>
      <c r="AI62" s="60" t="s">
        <v>10</v>
      </c>
      <c r="AJ62" s="40" t="s">
        <v>10</v>
      </c>
      <c r="AK62" s="40" t="s">
        <v>10</v>
      </c>
      <c r="AM62" s="57" t="e">
        <f>#REF!&amp;"/"&amp;#REF!</f>
        <v>#REF!</v>
      </c>
      <c r="AN62" s="49" t="s">
        <v>14</v>
      </c>
      <c r="AO62" s="52">
        <f>AR58</f>
        <v>1</v>
      </c>
      <c r="AP62" s="58">
        <f>AU58-19</f>
        <v>331</v>
      </c>
      <c r="AQ62" s="73">
        <f>AY58-38</f>
        <v>1462</v>
      </c>
      <c r="AR62" s="64">
        <v>19</v>
      </c>
      <c r="AS62" s="42"/>
      <c r="AT62" s="39"/>
      <c r="AU62" s="39"/>
      <c r="AV62" s="18"/>
      <c r="AW62" s="42"/>
      <c r="AX62" s="39"/>
      <c r="AY62" s="39"/>
      <c r="AZ62" s="18"/>
      <c r="BA62" s="59" t="s">
        <v>10</v>
      </c>
      <c r="BB62" s="60" t="s">
        <v>10</v>
      </c>
      <c r="BC62" s="40" t="s">
        <v>10</v>
      </c>
      <c r="BD62" s="40" t="s">
        <v>10</v>
      </c>
    </row>
    <row r="63" spans="1:75" ht="18" x14ac:dyDescent="0.25">
      <c r="A63" s="57" t="e">
        <f>#REF!&amp;"/"&amp;#REF!</f>
        <v>#REF!</v>
      </c>
      <c r="B63" s="49" t="s">
        <v>15</v>
      </c>
      <c r="C63" s="52"/>
      <c r="D63" s="58">
        <f>(M58-60)/2</f>
        <v>720</v>
      </c>
      <c r="E63" s="73">
        <f>E59-5</f>
        <v>534</v>
      </c>
      <c r="F63" s="64">
        <v>19</v>
      </c>
      <c r="G63" s="42"/>
      <c r="H63" s="39"/>
      <c r="I63" s="39"/>
      <c r="J63" s="18"/>
      <c r="K63" s="42" t="s">
        <v>10</v>
      </c>
      <c r="L63" s="39"/>
      <c r="M63" s="39"/>
      <c r="N63" s="18"/>
      <c r="O63" s="59" t="s">
        <v>10</v>
      </c>
      <c r="P63" s="60" t="s">
        <v>10</v>
      </c>
      <c r="Q63" s="40" t="s">
        <v>10</v>
      </c>
      <c r="R63" s="40" t="s">
        <v>10</v>
      </c>
      <c r="T63" s="57" t="e">
        <f>#REF!&amp;"/"&amp;#REF!</f>
        <v>#REF!</v>
      </c>
      <c r="U63" s="49" t="s">
        <v>15</v>
      </c>
      <c r="V63" s="52">
        <v>6</v>
      </c>
      <c r="W63" s="58">
        <f>(AF58-60)/2</f>
        <v>570</v>
      </c>
      <c r="X63" s="73">
        <f>X59-5</f>
        <v>866</v>
      </c>
      <c r="Y63" s="64">
        <v>19</v>
      </c>
      <c r="Z63" s="42"/>
      <c r="AA63" s="39"/>
      <c r="AB63" s="39"/>
      <c r="AC63" s="18"/>
      <c r="AD63" s="42" t="s">
        <v>10</v>
      </c>
      <c r="AE63" s="39"/>
      <c r="AF63" s="39"/>
      <c r="AG63" s="18"/>
      <c r="AH63" s="59" t="s">
        <v>10</v>
      </c>
      <c r="AI63" s="60" t="s">
        <v>10</v>
      </c>
      <c r="AJ63" s="40" t="s">
        <v>10</v>
      </c>
      <c r="AK63" s="40" t="s">
        <v>10</v>
      </c>
      <c r="AM63" s="57" t="e">
        <f>#REF!&amp;"/"&amp;#REF!</f>
        <v>#REF!</v>
      </c>
      <c r="AN63" s="49" t="s">
        <v>15</v>
      </c>
      <c r="AO63" s="52">
        <v>2</v>
      </c>
      <c r="AP63" s="58">
        <f>(AY58-60)/2</f>
        <v>720</v>
      </c>
      <c r="AQ63" s="73">
        <f>BC58-45</f>
        <v>543</v>
      </c>
      <c r="AR63" s="64">
        <v>19</v>
      </c>
      <c r="AS63" s="42"/>
      <c r="AT63" s="39"/>
      <c r="AU63" s="39"/>
      <c r="AV63" s="18"/>
      <c r="AW63" s="42" t="s">
        <v>10</v>
      </c>
      <c r="AX63" s="39"/>
      <c r="AY63" s="39"/>
      <c r="AZ63" s="18"/>
      <c r="BA63" s="59" t="s">
        <v>10</v>
      </c>
      <c r="BB63" s="60" t="s">
        <v>10</v>
      </c>
      <c r="BC63" s="40" t="s">
        <v>10</v>
      </c>
      <c r="BD63" s="40" t="s">
        <v>10</v>
      </c>
    </row>
    <row r="64" spans="1:75" ht="18" x14ac:dyDescent="0.25">
      <c r="A64" s="57" t="e">
        <f>#REF!&amp;"/"&amp;#REF!</f>
        <v>#REF!</v>
      </c>
      <c r="B64" s="49" t="s">
        <v>19</v>
      </c>
      <c r="C64" s="52"/>
      <c r="D64" s="58">
        <f>I58-(57+38)</f>
        <v>255</v>
      </c>
      <c r="E64" s="73">
        <f>E59</f>
        <v>539</v>
      </c>
      <c r="F64" s="64">
        <v>19</v>
      </c>
      <c r="G64" s="42"/>
      <c r="H64" s="39"/>
      <c r="I64" s="39"/>
      <c r="J64" s="18"/>
      <c r="K64" s="42" t="s">
        <v>10</v>
      </c>
      <c r="L64" s="39"/>
      <c r="M64" s="39"/>
      <c r="N64" s="18"/>
      <c r="O64" s="59" t="s">
        <v>10</v>
      </c>
      <c r="P64" s="60" t="s">
        <v>10</v>
      </c>
      <c r="Q64" s="40" t="s">
        <v>10</v>
      </c>
      <c r="R64" s="40" t="s">
        <v>10</v>
      </c>
      <c r="T64" s="57" t="e">
        <f>#REF!&amp;"/"&amp;#REF!</f>
        <v>#REF!</v>
      </c>
      <c r="U64" s="49" t="s">
        <v>19</v>
      </c>
      <c r="V64" s="52">
        <v>2</v>
      </c>
      <c r="W64" s="58">
        <f>AB58-(57+38)</f>
        <v>405</v>
      </c>
      <c r="X64" s="73">
        <f>X59</f>
        <v>871</v>
      </c>
      <c r="Y64" s="64">
        <v>19</v>
      </c>
      <c r="Z64" s="42"/>
      <c r="AA64" s="39"/>
      <c r="AB64" s="39"/>
      <c r="AC64" s="18"/>
      <c r="AD64" s="42" t="s">
        <v>10</v>
      </c>
      <c r="AE64" s="39"/>
      <c r="AF64" s="39"/>
      <c r="AG64" s="18"/>
      <c r="AH64" s="59" t="s">
        <v>10</v>
      </c>
      <c r="AI64" s="60" t="s">
        <v>10</v>
      </c>
      <c r="AJ64" s="40" t="s">
        <v>10</v>
      </c>
      <c r="AK64" s="40" t="s">
        <v>10</v>
      </c>
      <c r="AM64" s="57" t="e">
        <f>#REF!&amp;"/"&amp;#REF!</f>
        <v>#REF!</v>
      </c>
      <c r="AN64" s="49" t="s">
        <v>19</v>
      </c>
      <c r="AO64" s="52">
        <v>1</v>
      </c>
      <c r="AP64" s="58">
        <f>AU58-(57+38)</f>
        <v>255</v>
      </c>
      <c r="AQ64" s="73">
        <f>AQ59-19</f>
        <v>549</v>
      </c>
      <c r="AR64" s="64">
        <v>19</v>
      </c>
      <c r="AS64" s="42"/>
      <c r="AT64" s="39"/>
      <c r="AU64" s="39"/>
      <c r="AV64" s="18"/>
      <c r="AW64" s="42" t="s">
        <v>10</v>
      </c>
      <c r="AX64" s="39"/>
      <c r="AY64" s="39"/>
      <c r="AZ64" s="18"/>
      <c r="BA64" s="59" t="s">
        <v>10</v>
      </c>
      <c r="BB64" s="60" t="s">
        <v>10</v>
      </c>
      <c r="BC64" s="40" t="s">
        <v>10</v>
      </c>
      <c r="BD64" s="40" t="s">
        <v>10</v>
      </c>
    </row>
    <row r="65" spans="1:56" ht="18" x14ac:dyDescent="0.25">
      <c r="A65" s="57" t="e">
        <f>#REF!&amp;"/"&amp;#REF!</f>
        <v>#REF!</v>
      </c>
      <c r="B65" s="49" t="s">
        <v>23</v>
      </c>
      <c r="C65" s="52">
        <f>F58</f>
        <v>1</v>
      </c>
      <c r="D65" s="58">
        <f>M58-38</f>
        <v>1462</v>
      </c>
      <c r="E65" s="73">
        <f>57</f>
        <v>57</v>
      </c>
      <c r="F65" s="64">
        <v>19</v>
      </c>
      <c r="G65" s="42"/>
      <c r="H65" s="39"/>
      <c r="I65" s="39"/>
      <c r="J65" s="18"/>
      <c r="K65" s="42"/>
      <c r="L65" s="39"/>
      <c r="M65" s="39"/>
      <c r="N65" s="18"/>
      <c r="O65" s="59" t="s">
        <v>10</v>
      </c>
      <c r="P65" s="60" t="s">
        <v>10</v>
      </c>
      <c r="Q65" s="40" t="s">
        <v>10</v>
      </c>
      <c r="R65" s="40" t="s">
        <v>10</v>
      </c>
      <c r="T65" s="57" t="e">
        <f>#REF!&amp;"/"&amp;#REF!</f>
        <v>#REF!</v>
      </c>
      <c r="U65" s="49" t="s">
        <v>23</v>
      </c>
      <c r="V65" s="52">
        <f>Y58</f>
        <v>1</v>
      </c>
      <c r="W65" s="58">
        <f>AF58-38</f>
        <v>1162</v>
      </c>
      <c r="X65" s="73">
        <f>57</f>
        <v>57</v>
      </c>
      <c r="Y65" s="64">
        <v>19</v>
      </c>
      <c r="Z65" s="42"/>
      <c r="AA65" s="39"/>
      <c r="AB65" s="39"/>
      <c r="AC65" s="18"/>
      <c r="AD65" s="42"/>
      <c r="AE65" s="39"/>
      <c r="AF65" s="39"/>
      <c r="AG65" s="18"/>
      <c r="AH65" s="59" t="s">
        <v>10</v>
      </c>
      <c r="AI65" s="60" t="s">
        <v>10</v>
      </c>
      <c r="AJ65" s="40" t="s">
        <v>10</v>
      </c>
      <c r="AK65" s="40" t="s">
        <v>10</v>
      </c>
      <c r="AM65" s="57" t="e">
        <f>#REF!&amp;"/"&amp;#REF!</f>
        <v>#REF!</v>
      </c>
      <c r="AN65" s="49" t="s">
        <v>23</v>
      </c>
      <c r="AO65" s="52">
        <f>AR58</f>
        <v>1</v>
      </c>
      <c r="AP65" s="58">
        <f>AY58-38</f>
        <v>1462</v>
      </c>
      <c r="AQ65" s="73">
        <f>57</f>
        <v>57</v>
      </c>
      <c r="AR65" s="64">
        <v>19</v>
      </c>
      <c r="AS65" s="42"/>
      <c r="AT65" s="39"/>
      <c r="AU65" s="39"/>
      <c r="AV65" s="18"/>
      <c r="AW65" s="42"/>
      <c r="AX65" s="39"/>
      <c r="AY65" s="39"/>
      <c r="AZ65" s="18"/>
      <c r="BA65" s="59" t="s">
        <v>10</v>
      </c>
      <c r="BB65" s="60" t="s">
        <v>10</v>
      </c>
      <c r="BC65" s="40" t="s">
        <v>10</v>
      </c>
      <c r="BD65" s="40" t="s">
        <v>10</v>
      </c>
    </row>
    <row r="66" spans="1:56" ht="18" x14ac:dyDescent="0.25">
      <c r="A66" s="57" t="e">
        <f>#REF!&amp;"/"&amp;#REF!</f>
        <v>#REF!</v>
      </c>
      <c r="B66" s="49" t="s">
        <v>16</v>
      </c>
      <c r="C66" s="64">
        <v>5</v>
      </c>
      <c r="D66" s="58">
        <f>2080-57</f>
        <v>2023</v>
      </c>
      <c r="E66" s="73">
        <f>((M58-6)/2)</f>
        <v>747</v>
      </c>
      <c r="F66" s="64">
        <v>19</v>
      </c>
      <c r="G66" s="42"/>
      <c r="H66" s="39"/>
      <c r="I66" s="39"/>
      <c r="J66" s="18"/>
      <c r="K66" s="42" t="s">
        <v>10</v>
      </c>
      <c r="L66" s="39" t="s">
        <v>10</v>
      </c>
      <c r="M66" s="39" t="s">
        <v>10</v>
      </c>
      <c r="N66" s="18" t="s">
        <v>10</v>
      </c>
      <c r="O66" s="59" t="s">
        <v>10</v>
      </c>
      <c r="P66" s="60" t="s">
        <v>10</v>
      </c>
      <c r="Q66" s="40" t="s">
        <v>10</v>
      </c>
      <c r="R66" s="40" t="s">
        <v>10</v>
      </c>
      <c r="T66" s="57" t="e">
        <f>#REF!&amp;"/"&amp;#REF!</f>
        <v>#REF!</v>
      </c>
      <c r="U66" s="63" t="s">
        <v>16</v>
      </c>
      <c r="V66" s="64">
        <v>5</v>
      </c>
      <c r="W66" s="58">
        <f>2080-57</f>
        <v>2023</v>
      </c>
      <c r="X66" s="73">
        <f>((AF58-6)/2)</f>
        <v>597</v>
      </c>
      <c r="Y66" s="64">
        <v>19</v>
      </c>
      <c r="Z66" s="42"/>
      <c r="AA66" s="39"/>
      <c r="AB66" s="39"/>
      <c r="AC66" s="18"/>
      <c r="AD66" s="42" t="s">
        <v>10</v>
      </c>
      <c r="AE66" s="39" t="s">
        <v>10</v>
      </c>
      <c r="AF66" s="39" t="s">
        <v>10</v>
      </c>
      <c r="AG66" s="18" t="s">
        <v>10</v>
      </c>
      <c r="AH66" s="59" t="s">
        <v>10</v>
      </c>
      <c r="AI66" s="60" t="s">
        <v>10</v>
      </c>
      <c r="AJ66" s="40" t="s">
        <v>10</v>
      </c>
      <c r="AK66" s="40" t="s">
        <v>10</v>
      </c>
      <c r="AM66" s="57" t="e">
        <f>#REF!&amp;"/"&amp;#REF!</f>
        <v>#REF!</v>
      </c>
      <c r="AN66" s="63" t="s">
        <v>16</v>
      </c>
      <c r="AO66" s="64">
        <v>2</v>
      </c>
      <c r="AP66" s="58">
        <f>2080-57</f>
        <v>2023</v>
      </c>
      <c r="AQ66" s="73">
        <f>((AY58-6)/2)</f>
        <v>747</v>
      </c>
      <c r="AR66" s="64">
        <v>19</v>
      </c>
      <c r="AS66" s="42"/>
      <c r="AT66" s="39"/>
      <c r="AU66" s="39"/>
      <c r="AV66" s="18"/>
      <c r="AW66" s="42" t="s">
        <v>10</v>
      </c>
      <c r="AX66" s="39" t="s">
        <v>10</v>
      </c>
      <c r="AY66" s="39" t="s">
        <v>10</v>
      </c>
      <c r="AZ66" s="18" t="s">
        <v>10</v>
      </c>
      <c r="BA66" s="59" t="s">
        <v>10</v>
      </c>
      <c r="BB66" s="60" t="s">
        <v>10</v>
      </c>
      <c r="BC66" s="40" t="s">
        <v>10</v>
      </c>
      <c r="BD66" s="40" t="s">
        <v>10</v>
      </c>
    </row>
    <row r="67" spans="1:56" ht="18" x14ac:dyDescent="0.25">
      <c r="A67" s="57"/>
      <c r="B67" s="77" t="s">
        <v>4</v>
      </c>
      <c r="C67" s="64"/>
      <c r="D67" s="58"/>
      <c r="E67" s="73"/>
      <c r="F67" s="64"/>
      <c r="G67" s="42"/>
      <c r="H67" s="39"/>
      <c r="I67" s="39"/>
      <c r="J67" s="18"/>
      <c r="K67" s="42"/>
      <c r="L67" s="39"/>
      <c r="M67" s="39"/>
      <c r="N67" s="18"/>
      <c r="O67" s="59"/>
      <c r="P67" s="60"/>
      <c r="Q67" s="40"/>
      <c r="R67" s="40"/>
      <c r="T67" s="57"/>
      <c r="U67" s="77" t="s">
        <v>4</v>
      </c>
      <c r="V67" s="64"/>
      <c r="W67" s="58"/>
      <c r="X67" s="73"/>
      <c r="Y67" s="64"/>
      <c r="Z67" s="42"/>
      <c r="AA67" s="39"/>
      <c r="AB67" s="39"/>
      <c r="AC67" s="18"/>
      <c r="AD67" s="42"/>
      <c r="AE67" s="39"/>
      <c r="AF67" s="39"/>
      <c r="AG67" s="18"/>
      <c r="AH67" s="59"/>
      <c r="AI67" s="60"/>
      <c r="AJ67" s="40"/>
      <c r="AK67" s="40"/>
      <c r="AM67" s="57"/>
      <c r="AN67" s="77" t="s">
        <v>4</v>
      </c>
      <c r="AO67" s="64"/>
      <c r="AP67" s="58"/>
      <c r="AQ67" s="73"/>
      <c r="AR67" s="64"/>
      <c r="AS67" s="42"/>
      <c r="AT67" s="39"/>
      <c r="AU67" s="39"/>
      <c r="AV67" s="18"/>
      <c r="AW67" s="42"/>
      <c r="AX67" s="39"/>
      <c r="AY67" s="39"/>
      <c r="AZ67" s="18"/>
      <c r="BA67" s="59"/>
      <c r="BB67" s="60"/>
      <c r="BC67" s="40"/>
      <c r="BD67" s="40"/>
    </row>
    <row r="71" spans="1:56" ht="18" x14ac:dyDescent="0.25">
      <c r="T71" s="61"/>
      <c r="U71" s="65"/>
      <c r="V71" s="66"/>
      <c r="W71" s="66"/>
      <c r="X71" s="66"/>
      <c r="Y71" s="66"/>
      <c r="Z71" s="67"/>
      <c r="AA71" s="67"/>
      <c r="AB71" s="67"/>
      <c r="AC71" s="67"/>
      <c r="AD71" s="67"/>
      <c r="AE71" s="67"/>
      <c r="AF71" s="67"/>
      <c r="AG71" s="67"/>
      <c r="AH71" s="68"/>
      <c r="AI71" s="68"/>
      <c r="AJ71" s="68"/>
      <c r="AK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</row>
    <row r="72" spans="1:56" ht="18" x14ac:dyDescent="0.25">
      <c r="T72" s="61"/>
      <c r="U72" s="65"/>
      <c r="V72" s="66"/>
      <c r="W72" s="66"/>
      <c r="X72" s="66"/>
      <c r="Y72" s="66"/>
      <c r="Z72" s="67"/>
      <c r="AA72" s="67"/>
      <c r="AB72" s="67"/>
      <c r="AC72" s="67"/>
      <c r="AD72" s="67"/>
      <c r="AE72" s="67"/>
      <c r="AF72" s="67"/>
      <c r="AG72" s="67"/>
      <c r="AH72" s="68"/>
      <c r="AI72" s="68"/>
      <c r="AJ72" s="68"/>
      <c r="AK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  <c r="BB72" s="68"/>
      <c r="BC72" s="68"/>
      <c r="BD72" s="68"/>
    </row>
    <row r="73" spans="1:56" ht="18" x14ac:dyDescent="0.25">
      <c r="T73" s="61"/>
      <c r="U73" s="65"/>
      <c r="V73" s="66"/>
      <c r="W73" s="66"/>
      <c r="X73" s="66"/>
      <c r="Y73" s="66"/>
      <c r="Z73" s="67"/>
      <c r="AA73" s="67"/>
      <c r="AB73" s="67"/>
      <c r="AC73" s="67"/>
      <c r="AD73" s="67"/>
      <c r="AE73" s="67"/>
      <c r="AF73" s="67"/>
      <c r="AG73" s="67"/>
      <c r="AH73" s="68"/>
      <c r="AI73" s="68"/>
      <c r="AJ73" s="68"/>
      <c r="AK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</row>
    <row r="74" spans="1:56" ht="18" x14ac:dyDescent="0.25">
      <c r="T74" s="61"/>
      <c r="U74" s="65"/>
      <c r="V74" s="66"/>
      <c r="W74" s="66"/>
      <c r="X74" s="66"/>
      <c r="Y74" s="66"/>
      <c r="Z74" s="67"/>
      <c r="AA74" s="67"/>
      <c r="AB74" s="67"/>
      <c r="AC74" s="67"/>
      <c r="AD74" s="67"/>
      <c r="AE74" s="67"/>
      <c r="AF74" s="67"/>
      <c r="AG74" s="67"/>
      <c r="AH74" s="68"/>
      <c r="AI74" s="68"/>
      <c r="AJ74" s="68"/>
      <c r="AK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</row>
    <row r="75" spans="1:56" ht="18" x14ac:dyDescent="0.25">
      <c r="T75" s="61"/>
      <c r="U75" s="65"/>
      <c r="V75" s="66"/>
      <c r="W75" s="69"/>
      <c r="X75" s="66"/>
      <c r="Y75" s="66"/>
      <c r="Z75" s="67"/>
      <c r="AA75" s="67"/>
      <c r="AB75" s="67"/>
      <c r="AC75" s="67"/>
      <c r="AD75" s="67"/>
      <c r="AE75" s="67"/>
      <c r="AF75" s="67"/>
      <c r="AG75" s="67"/>
      <c r="AH75" s="68"/>
      <c r="AI75" s="68"/>
      <c r="AJ75" s="68"/>
      <c r="AK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</row>
    <row r="76" spans="1:56" ht="18" x14ac:dyDescent="0.25">
      <c r="T76" s="61"/>
      <c r="U76" s="65"/>
      <c r="V76" s="66"/>
      <c r="W76" s="66"/>
      <c r="X76" s="66"/>
      <c r="Y76" s="66"/>
      <c r="Z76" s="67"/>
      <c r="AA76" s="67"/>
      <c r="AB76" s="67"/>
      <c r="AC76" s="67"/>
      <c r="AD76" s="67"/>
      <c r="AE76" s="67"/>
      <c r="AF76" s="67"/>
      <c r="AG76" s="67"/>
      <c r="AH76" s="68"/>
      <c r="AI76" s="68"/>
      <c r="AJ76" s="68"/>
      <c r="AK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</row>
    <row r="77" spans="1:56" ht="18" x14ac:dyDescent="0.25">
      <c r="T77" s="61"/>
      <c r="U77" s="65"/>
      <c r="V77" s="66"/>
      <c r="W77" s="66"/>
      <c r="X77" s="66"/>
      <c r="Y77" s="66"/>
      <c r="Z77" s="67"/>
      <c r="AA77" s="67"/>
      <c r="AB77" s="67"/>
      <c r="AC77" s="67"/>
      <c r="AD77" s="67"/>
      <c r="AE77" s="67"/>
      <c r="AF77" s="67"/>
      <c r="AG77" s="67"/>
      <c r="AH77" s="68"/>
      <c r="AI77" s="68"/>
      <c r="AJ77" s="68"/>
      <c r="AK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</row>
    <row r="78" spans="1:56" ht="18" x14ac:dyDescent="0.25"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</row>
    <row r="79" spans="1:56" ht="18.75" thickBot="1" x14ac:dyDescent="0.3"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</row>
    <row r="80" spans="1:56" ht="18.75" thickBot="1" x14ac:dyDescent="0.3">
      <c r="X80" s="41"/>
      <c r="Y80" s="2"/>
      <c r="Z80" s="36"/>
      <c r="AA80" s="103"/>
      <c r="AB80" s="104"/>
      <c r="AC80" s="3"/>
      <c r="AD80" s="105"/>
      <c r="AE80" s="106"/>
      <c r="AF80" s="107"/>
      <c r="AG80" s="108"/>
      <c r="AH80" s="105"/>
      <c r="AI80" s="106"/>
      <c r="AJ80" s="107"/>
      <c r="AK80" s="108"/>
      <c r="AL80" s="105"/>
      <c r="AM80" s="106"/>
      <c r="AN80" s="107"/>
      <c r="AO80" s="108"/>
    </row>
    <row r="81" spans="24:43" ht="18" x14ac:dyDescent="0.25">
      <c r="X81" s="4"/>
      <c r="Y81" s="48"/>
      <c r="Z81" s="46"/>
      <c r="AA81" s="5"/>
      <c r="AB81" s="5"/>
      <c r="AC81" s="6"/>
      <c r="AD81" s="7"/>
      <c r="AE81" s="8"/>
      <c r="AF81" s="8"/>
      <c r="AG81" s="9"/>
      <c r="AH81" s="7"/>
      <c r="AI81" s="8"/>
      <c r="AJ81" s="8"/>
      <c r="AK81" s="9"/>
      <c r="AL81" s="10"/>
      <c r="AM81" s="11"/>
      <c r="AN81" s="11"/>
      <c r="AO81" s="12"/>
    </row>
    <row r="82" spans="24:43" ht="18" x14ac:dyDescent="0.25">
      <c r="X82" s="13"/>
      <c r="Y82" s="49"/>
      <c r="Z82" s="47"/>
      <c r="AA82" s="14"/>
      <c r="AB82" s="14"/>
      <c r="AC82" s="15"/>
      <c r="AD82" s="16"/>
      <c r="AE82" s="17"/>
      <c r="AF82" s="17"/>
      <c r="AG82" s="18"/>
      <c r="AH82" s="16"/>
      <c r="AI82" s="17"/>
      <c r="AJ82" s="17"/>
      <c r="AK82" s="18"/>
      <c r="AL82" s="19"/>
      <c r="AM82" s="20"/>
      <c r="AN82" s="20"/>
      <c r="AO82" s="21"/>
    </row>
    <row r="83" spans="24:43" ht="18" x14ac:dyDescent="0.25">
      <c r="X83" s="13"/>
      <c r="Y83" s="49"/>
      <c r="Z83" s="47"/>
      <c r="AA83" s="14"/>
      <c r="AB83" s="14"/>
      <c r="AC83" s="15"/>
      <c r="AD83" s="16"/>
      <c r="AE83" s="17"/>
      <c r="AF83" s="17"/>
      <c r="AG83" s="18"/>
      <c r="AH83" s="16"/>
      <c r="AI83" s="17"/>
      <c r="AJ83" s="17"/>
      <c r="AK83" s="18"/>
      <c r="AL83" s="19"/>
      <c r="AM83" s="20"/>
      <c r="AN83" s="20"/>
      <c r="AO83" s="21"/>
    </row>
    <row r="84" spans="24:43" ht="18" x14ac:dyDescent="0.25">
      <c r="X84" s="22"/>
      <c r="Y84" s="49"/>
      <c r="Z84" s="47"/>
      <c r="AA84" s="14"/>
      <c r="AB84" s="14"/>
      <c r="AC84" s="15"/>
      <c r="AD84" s="16"/>
      <c r="AE84" s="17"/>
      <c r="AF84" s="17"/>
      <c r="AG84" s="18"/>
      <c r="AH84" s="16"/>
      <c r="AI84" s="17"/>
      <c r="AJ84" s="17"/>
      <c r="AK84" s="18"/>
      <c r="AL84" s="19"/>
      <c r="AM84" s="20"/>
      <c r="AN84" s="20"/>
      <c r="AO84" s="21"/>
      <c r="AQ84" s="45" t="s">
        <v>887</v>
      </c>
    </row>
    <row r="85" spans="24:43" ht="18" x14ac:dyDescent="0.25">
      <c r="X85" s="13"/>
      <c r="Y85" s="49"/>
      <c r="Z85" s="47"/>
      <c r="AA85" s="14"/>
      <c r="AB85" s="14"/>
      <c r="AC85" s="15"/>
      <c r="AD85" s="16"/>
      <c r="AE85" s="17"/>
      <c r="AF85" s="17"/>
      <c r="AG85" s="18"/>
      <c r="AH85" s="16"/>
      <c r="AI85" s="17"/>
      <c r="AJ85" s="17"/>
      <c r="AK85" s="18"/>
      <c r="AL85" s="19"/>
      <c r="AM85" s="20"/>
      <c r="AN85" s="20"/>
      <c r="AO85" s="21"/>
      <c r="AQ85" s="45" t="s">
        <v>888</v>
      </c>
    </row>
    <row r="86" spans="24:43" ht="18" x14ac:dyDescent="0.25">
      <c r="X86" s="13"/>
      <c r="Y86" s="49"/>
      <c r="Z86" s="47"/>
      <c r="AA86" s="14"/>
      <c r="AB86" s="14"/>
      <c r="AC86" s="15"/>
      <c r="AD86" s="16"/>
      <c r="AE86" s="17"/>
      <c r="AF86" s="17"/>
      <c r="AG86" s="18"/>
      <c r="AH86" s="16"/>
      <c r="AI86" s="17"/>
      <c r="AJ86" s="17"/>
      <c r="AK86" s="18"/>
      <c r="AL86" s="19"/>
      <c r="AM86" s="20"/>
      <c r="AN86" s="20"/>
      <c r="AO86" s="21"/>
    </row>
    <row r="87" spans="24:43" ht="18" x14ac:dyDescent="0.25">
      <c r="X87" s="13"/>
      <c r="Y87" s="49"/>
      <c r="Z87" s="47"/>
      <c r="AA87" s="14"/>
      <c r="AB87" s="14"/>
      <c r="AC87" s="15"/>
      <c r="AD87" s="16"/>
      <c r="AE87" s="17"/>
      <c r="AF87" s="17"/>
      <c r="AG87" s="18"/>
      <c r="AH87" s="16"/>
      <c r="AI87" s="17"/>
      <c r="AJ87" s="17"/>
      <c r="AK87" s="18"/>
      <c r="AL87" s="19"/>
      <c r="AM87" s="20"/>
      <c r="AN87" s="20"/>
      <c r="AO87" s="21"/>
    </row>
    <row r="88" spans="24:43" ht="18" x14ac:dyDescent="0.25">
      <c r="X88" s="13"/>
      <c r="Y88" s="49"/>
      <c r="Z88" s="47"/>
      <c r="AA88" s="14"/>
      <c r="AB88" s="14"/>
      <c r="AC88" s="15"/>
      <c r="AD88" s="16"/>
      <c r="AE88" s="17"/>
      <c r="AF88" s="17"/>
      <c r="AG88" s="18"/>
      <c r="AH88" s="16"/>
      <c r="AI88" s="17"/>
      <c r="AJ88" s="17"/>
      <c r="AK88" s="18"/>
      <c r="AL88" s="19"/>
      <c r="AM88" s="20"/>
      <c r="AN88" s="20"/>
      <c r="AO88" s="21"/>
    </row>
    <row r="89" spans="24:43" ht="18" x14ac:dyDescent="0.25">
      <c r="X89" s="13"/>
      <c r="Y89" s="49"/>
      <c r="Z89" s="47"/>
      <c r="AA89" s="14"/>
      <c r="AB89" s="14"/>
      <c r="AC89" s="15"/>
      <c r="AD89" s="16"/>
      <c r="AE89" s="17"/>
      <c r="AF89" s="17"/>
      <c r="AG89" s="18"/>
      <c r="AH89" s="16"/>
      <c r="AI89" s="17"/>
      <c r="AJ89" s="17"/>
      <c r="AK89" s="18"/>
      <c r="AL89" s="19"/>
      <c r="AM89" s="20"/>
      <c r="AN89" s="20"/>
      <c r="AO89" s="21"/>
    </row>
    <row r="90" spans="24:43" ht="18" x14ac:dyDescent="0.25">
      <c r="X90" s="13"/>
      <c r="Y90" s="49"/>
      <c r="Z90" s="47"/>
      <c r="AA90" s="14"/>
      <c r="AB90" s="14"/>
      <c r="AC90" s="15"/>
      <c r="AD90" s="16"/>
      <c r="AE90" s="17"/>
      <c r="AF90" s="17"/>
      <c r="AG90" s="18"/>
      <c r="AH90" s="16"/>
      <c r="AI90" s="17"/>
      <c r="AJ90" s="17"/>
      <c r="AK90" s="18"/>
      <c r="AL90" s="19"/>
      <c r="AM90" s="20"/>
      <c r="AN90" s="20"/>
      <c r="AO90" s="21"/>
    </row>
  </sheetData>
  <mergeCells count="187">
    <mergeCell ref="I5:J5"/>
    <mergeCell ref="AM1:BD1"/>
    <mergeCell ref="BF1:BW1"/>
    <mergeCell ref="A3:R3"/>
    <mergeCell ref="T3:AK3"/>
    <mergeCell ref="AM3:BD3"/>
    <mergeCell ref="BF3:BW3"/>
    <mergeCell ref="A1:R1"/>
    <mergeCell ref="T1:AK1"/>
    <mergeCell ref="BV5:BW5"/>
    <mergeCell ref="BP5:BQ5"/>
    <mergeCell ref="BR5:BS5"/>
    <mergeCell ref="AP5:AQ5"/>
    <mergeCell ref="AS5:AT5"/>
    <mergeCell ref="AU5:AV5"/>
    <mergeCell ref="AW5:AX5"/>
    <mergeCell ref="AY5:AZ5"/>
    <mergeCell ref="BA5:BB5"/>
    <mergeCell ref="Z5:AA5"/>
    <mergeCell ref="AB5:AC5"/>
    <mergeCell ref="AD5:AE5"/>
    <mergeCell ref="AF5:AG5"/>
    <mergeCell ref="AH5:AI5"/>
    <mergeCell ref="AJ5:AK5"/>
    <mergeCell ref="I15:J15"/>
    <mergeCell ref="K15:L15"/>
    <mergeCell ref="M15:N15"/>
    <mergeCell ref="O15:P15"/>
    <mergeCell ref="Q15:R15"/>
    <mergeCell ref="W15:X15"/>
    <mergeCell ref="D15:E15"/>
    <mergeCell ref="G15:H15"/>
    <mergeCell ref="BT5:BU5"/>
    <mergeCell ref="K5:L5"/>
    <mergeCell ref="M5:N5"/>
    <mergeCell ref="O5:P5"/>
    <mergeCell ref="Q5:R5"/>
    <mergeCell ref="W5:X5"/>
    <mergeCell ref="D5:E5"/>
    <mergeCell ref="G5:H5"/>
    <mergeCell ref="A13:R13"/>
    <mergeCell ref="T13:AK13"/>
    <mergeCell ref="AM13:BD13"/>
    <mergeCell ref="BF13:BW13"/>
    <mergeCell ref="BC5:BD5"/>
    <mergeCell ref="BI5:BJ5"/>
    <mergeCell ref="BL5:BM5"/>
    <mergeCell ref="BN5:BO5"/>
    <mergeCell ref="BF25:BW25"/>
    <mergeCell ref="BT15:BU15"/>
    <mergeCell ref="BV15:BW15"/>
    <mergeCell ref="A24:R24"/>
    <mergeCell ref="T24:AK24"/>
    <mergeCell ref="AM24:BD24"/>
    <mergeCell ref="BC15:BD15"/>
    <mergeCell ref="BI15:BJ15"/>
    <mergeCell ref="BL15:BM15"/>
    <mergeCell ref="BN15:BO15"/>
    <mergeCell ref="BP15:BQ15"/>
    <mergeCell ref="BR15:BS15"/>
    <mergeCell ref="AP15:AQ15"/>
    <mergeCell ref="AS15:AT15"/>
    <mergeCell ref="AU15:AV15"/>
    <mergeCell ref="AW15:AX15"/>
    <mergeCell ref="AY15:AZ15"/>
    <mergeCell ref="BA15:BB15"/>
    <mergeCell ref="Z15:AA15"/>
    <mergeCell ref="AB15:AC15"/>
    <mergeCell ref="AD15:AE15"/>
    <mergeCell ref="AF15:AG15"/>
    <mergeCell ref="AH15:AI15"/>
    <mergeCell ref="AJ15:AK15"/>
    <mergeCell ref="O26:P26"/>
    <mergeCell ref="Q26:R26"/>
    <mergeCell ref="W26:X26"/>
    <mergeCell ref="Z26:AA26"/>
    <mergeCell ref="AB26:AC26"/>
    <mergeCell ref="AD26:AE26"/>
    <mergeCell ref="D26:E26"/>
    <mergeCell ref="G26:H26"/>
    <mergeCell ref="I26:J26"/>
    <mergeCell ref="K26:L26"/>
    <mergeCell ref="M26:N26"/>
    <mergeCell ref="AW26:AX26"/>
    <mergeCell ref="AY26:AZ26"/>
    <mergeCell ref="BA26:BB26"/>
    <mergeCell ref="BC26:BD26"/>
    <mergeCell ref="AF26:AG26"/>
    <mergeCell ref="AH26:AI26"/>
    <mergeCell ref="AJ26:AK26"/>
    <mergeCell ref="AP26:AQ26"/>
    <mergeCell ref="AS26:AT26"/>
    <mergeCell ref="AU26:AV26"/>
    <mergeCell ref="BT27:BU27"/>
    <mergeCell ref="BV27:BW27"/>
    <mergeCell ref="A34:R34"/>
    <mergeCell ref="T34:AK34"/>
    <mergeCell ref="AM34:BD34"/>
    <mergeCell ref="BI27:BJ27"/>
    <mergeCell ref="BL27:BM27"/>
    <mergeCell ref="BN27:BO27"/>
    <mergeCell ref="BP27:BQ27"/>
    <mergeCell ref="BR27:BS27"/>
    <mergeCell ref="K36:L36"/>
    <mergeCell ref="M36:N36"/>
    <mergeCell ref="O36:P36"/>
    <mergeCell ref="Q36:R36"/>
    <mergeCell ref="W36:X36"/>
    <mergeCell ref="Z36:AA36"/>
    <mergeCell ref="D36:E36"/>
    <mergeCell ref="G36:H36"/>
    <mergeCell ref="I36:J36"/>
    <mergeCell ref="BF37:BW37"/>
    <mergeCell ref="BI39:BJ39"/>
    <mergeCell ref="AS36:AT36"/>
    <mergeCell ref="AU36:AV36"/>
    <mergeCell ref="AW36:AX36"/>
    <mergeCell ref="AY36:AZ36"/>
    <mergeCell ref="BA36:BB36"/>
    <mergeCell ref="BC36:BD36"/>
    <mergeCell ref="AB36:AC36"/>
    <mergeCell ref="AD36:AE36"/>
    <mergeCell ref="AF36:AG36"/>
    <mergeCell ref="AH36:AI36"/>
    <mergeCell ref="AJ36:AK36"/>
    <mergeCell ref="AP36:AQ36"/>
    <mergeCell ref="A45:R45"/>
    <mergeCell ref="T45:AK45"/>
    <mergeCell ref="AM45:BD45"/>
    <mergeCell ref="BL39:BM39"/>
    <mergeCell ref="BN39:BO39"/>
    <mergeCell ref="BP39:BQ39"/>
    <mergeCell ref="BR39:BS39"/>
    <mergeCell ref="BT39:BU39"/>
    <mergeCell ref="BV39:BW39"/>
    <mergeCell ref="A56:R56"/>
    <mergeCell ref="T56:AK56"/>
    <mergeCell ref="AM56:BD56"/>
    <mergeCell ref="AS47:AT47"/>
    <mergeCell ref="AU47:AV47"/>
    <mergeCell ref="AW47:AX47"/>
    <mergeCell ref="AY47:AZ47"/>
    <mergeCell ref="BA47:BB47"/>
    <mergeCell ref="BC47:BD47"/>
    <mergeCell ref="AB47:AC47"/>
    <mergeCell ref="AD47:AE47"/>
    <mergeCell ref="AF47:AG47"/>
    <mergeCell ref="AH47:AI47"/>
    <mergeCell ref="AJ47:AK47"/>
    <mergeCell ref="AP47:AQ47"/>
    <mergeCell ref="K47:L47"/>
    <mergeCell ref="M47:N47"/>
    <mergeCell ref="O47:P47"/>
    <mergeCell ref="Q47:R47"/>
    <mergeCell ref="W47:X47"/>
    <mergeCell ref="Z47:AA47"/>
    <mergeCell ref="D47:E47"/>
    <mergeCell ref="G47:H47"/>
    <mergeCell ref="I47:J47"/>
    <mergeCell ref="K58:L58"/>
    <mergeCell ref="M58:N58"/>
    <mergeCell ref="O58:P58"/>
    <mergeCell ref="Q58:R58"/>
    <mergeCell ref="W58:X58"/>
    <mergeCell ref="Z58:AA58"/>
    <mergeCell ref="D58:E58"/>
    <mergeCell ref="G58:H58"/>
    <mergeCell ref="I58:J58"/>
    <mergeCell ref="AW58:AX58"/>
    <mergeCell ref="AY58:AZ58"/>
    <mergeCell ref="BA58:BB58"/>
    <mergeCell ref="BC58:BD58"/>
    <mergeCell ref="AB58:AC58"/>
    <mergeCell ref="AD58:AE58"/>
    <mergeCell ref="AF58:AG58"/>
    <mergeCell ref="AH58:AI58"/>
    <mergeCell ref="AJ58:AK58"/>
    <mergeCell ref="AP58:AQ58"/>
    <mergeCell ref="AN80:AO80"/>
    <mergeCell ref="AA80:AB80"/>
    <mergeCell ref="AD80:AE80"/>
    <mergeCell ref="AF80:AG80"/>
    <mergeCell ref="AH80:AI80"/>
    <mergeCell ref="AJ80:AK80"/>
    <mergeCell ref="AL80:AM80"/>
    <mergeCell ref="AS58:AT58"/>
    <mergeCell ref="AU58:AV5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B5AEC-0B87-4C14-A91B-A4E3E978DABC}">
  <sheetPr codeName="Feuil4"/>
  <dimension ref="A1:R29"/>
  <sheetViews>
    <sheetView showGridLines="0" workbookViewId="0">
      <selection activeCell="C28" sqref="C28:F28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30"/>
      <c r="B1" s="109" t="s">
        <v>24</v>
      </c>
      <c r="C1" s="110"/>
      <c r="D1" s="111"/>
      <c r="E1" s="31"/>
      <c r="F1" s="31"/>
      <c r="G1" s="31"/>
      <c r="H1" s="31"/>
      <c r="I1" s="31"/>
      <c r="J1" s="31"/>
      <c r="K1" s="31"/>
      <c r="L1" s="31"/>
      <c r="M1" s="112">
        <f ca="1">TODAY()</f>
        <v>44839</v>
      </c>
      <c r="N1" s="113"/>
      <c r="O1" s="113"/>
      <c r="P1" s="113"/>
      <c r="Q1" s="114"/>
      <c r="R1" s="32"/>
    </row>
    <row r="2" spans="1:18" ht="20.100000000000001" customHeight="1" thickBot="1" x14ac:dyDescent="0.3">
      <c r="A2" s="33"/>
      <c r="O2" s="115" t="s">
        <v>25</v>
      </c>
      <c r="P2" s="116"/>
      <c r="Q2" s="117"/>
      <c r="R2" s="118"/>
    </row>
    <row r="3" spans="1:18" ht="20.100000000000001" customHeight="1" thickBot="1" x14ac:dyDescent="0.3">
      <c r="A3" s="33"/>
      <c r="B3" s="23" t="s">
        <v>26</v>
      </c>
      <c r="C3" s="119"/>
      <c r="D3" s="120"/>
      <c r="E3" s="120"/>
      <c r="F3" s="120"/>
      <c r="G3" s="121"/>
      <c r="H3" s="122" t="s">
        <v>27</v>
      </c>
      <c r="I3" s="123"/>
      <c r="J3" s="123"/>
      <c r="K3" s="117"/>
      <c r="L3" s="124"/>
      <c r="M3" s="124"/>
      <c r="N3" s="124"/>
      <c r="O3" s="124"/>
      <c r="P3" s="124"/>
      <c r="Q3" s="124"/>
      <c r="R3" s="118"/>
    </row>
    <row r="4" spans="1:18" ht="20.100000000000001" customHeight="1" thickBot="1" x14ac:dyDescent="0.3">
      <c r="A4" s="128"/>
      <c r="B4" s="129"/>
      <c r="C4" s="130"/>
      <c r="D4" s="134" t="s">
        <v>28</v>
      </c>
      <c r="E4" s="135"/>
      <c r="F4" s="136"/>
      <c r="G4" s="117"/>
      <c r="H4" s="124"/>
      <c r="I4" s="124"/>
      <c r="J4" s="124"/>
      <c r="K4" s="137" t="s">
        <v>29</v>
      </c>
      <c r="L4" s="138"/>
      <c r="M4" s="117"/>
      <c r="N4" s="124"/>
      <c r="O4" s="137" t="s">
        <v>30</v>
      </c>
      <c r="P4" s="139"/>
      <c r="Q4" s="117"/>
      <c r="R4" s="118"/>
    </row>
    <row r="5" spans="1:18" ht="20.100000000000001" customHeight="1" thickBot="1" x14ac:dyDescent="0.3">
      <c r="A5" s="125"/>
      <c r="B5" s="126"/>
      <c r="C5" s="127"/>
      <c r="D5" s="125" t="s">
        <v>31</v>
      </c>
      <c r="E5" s="126"/>
      <c r="F5" s="127"/>
      <c r="G5" s="128" t="s">
        <v>32</v>
      </c>
      <c r="H5" s="129"/>
      <c r="I5" s="129"/>
      <c r="J5" s="130"/>
      <c r="K5" s="131" t="s">
        <v>33</v>
      </c>
      <c r="L5" s="132"/>
      <c r="M5" s="132"/>
      <c r="N5" s="133"/>
      <c r="O5" s="128" t="s">
        <v>34</v>
      </c>
      <c r="P5" s="129"/>
      <c r="Q5" s="129"/>
      <c r="R5" s="130"/>
    </row>
    <row r="6" spans="1:18" ht="26.25" thickBot="1" x14ac:dyDescent="0.3">
      <c r="A6" s="24" t="s">
        <v>27</v>
      </c>
      <c r="B6" s="25" t="s">
        <v>35</v>
      </c>
      <c r="C6" s="25" t="s">
        <v>36</v>
      </c>
      <c r="D6" s="25" t="s">
        <v>37</v>
      </c>
      <c r="E6" s="25" t="s">
        <v>6</v>
      </c>
      <c r="F6" s="26" t="s">
        <v>38</v>
      </c>
      <c r="G6" s="27" t="s">
        <v>59</v>
      </c>
      <c r="H6" s="28" t="s">
        <v>60</v>
      </c>
      <c r="I6" s="28" t="s">
        <v>61</v>
      </c>
      <c r="J6" s="29" t="s">
        <v>62</v>
      </c>
      <c r="K6" s="27" t="s">
        <v>59</v>
      </c>
      <c r="L6" s="28" t="s">
        <v>60</v>
      </c>
      <c r="M6" s="28" t="s">
        <v>61</v>
      </c>
      <c r="N6" s="29" t="s">
        <v>62</v>
      </c>
      <c r="O6" s="27" t="s">
        <v>59</v>
      </c>
      <c r="P6" s="28" t="s">
        <v>60</v>
      </c>
      <c r="Q6" s="28" t="s">
        <v>61</v>
      </c>
      <c r="R6" s="29" t="s">
        <v>62</v>
      </c>
    </row>
    <row r="7" spans="1:18" ht="20.100000000000001" customHeight="1" x14ac:dyDescent="0.25">
      <c r="A7" s="57"/>
      <c r="B7" s="49" t="s">
        <v>76</v>
      </c>
      <c r="C7" s="52"/>
      <c r="D7" s="58"/>
      <c r="E7" s="73"/>
      <c r="F7" s="64"/>
      <c r="G7" s="42"/>
      <c r="H7" s="39"/>
      <c r="I7" s="39"/>
      <c r="J7" s="18"/>
      <c r="K7" s="42"/>
      <c r="L7" s="39"/>
      <c r="M7" s="39"/>
      <c r="N7" s="18"/>
      <c r="O7" s="59"/>
      <c r="P7" s="60"/>
      <c r="Q7" s="40"/>
      <c r="R7" s="12"/>
    </row>
    <row r="8" spans="1:18" ht="20.100000000000001" customHeight="1" x14ac:dyDescent="0.25">
      <c r="A8" s="57"/>
      <c r="B8" s="49" t="s">
        <v>926</v>
      </c>
      <c r="C8" s="52">
        <v>3</v>
      </c>
      <c r="D8" s="58">
        <v>345</v>
      </c>
      <c r="E8" s="73">
        <v>104</v>
      </c>
      <c r="F8" s="64">
        <v>23</v>
      </c>
      <c r="G8" s="42"/>
      <c r="H8" s="39"/>
      <c r="I8" s="39"/>
      <c r="J8" s="18"/>
      <c r="K8" s="42" t="s">
        <v>10</v>
      </c>
      <c r="L8" s="39" t="s">
        <v>10</v>
      </c>
      <c r="M8" s="39" t="s">
        <v>10</v>
      </c>
      <c r="N8" s="18" t="s">
        <v>10</v>
      </c>
      <c r="O8" s="59" t="s">
        <v>10</v>
      </c>
      <c r="P8" s="60" t="s">
        <v>10</v>
      </c>
      <c r="Q8" s="40" t="s">
        <v>10</v>
      </c>
      <c r="R8" s="21" t="s">
        <v>10</v>
      </c>
    </row>
    <row r="9" spans="1:18" ht="20.100000000000001" customHeight="1" x14ac:dyDescent="0.25">
      <c r="A9" s="57"/>
      <c r="B9" s="49"/>
      <c r="C9" s="52"/>
      <c r="D9" s="58"/>
      <c r="E9" s="73"/>
      <c r="F9" s="64"/>
      <c r="G9" s="42"/>
      <c r="H9" s="39"/>
      <c r="I9" s="39"/>
      <c r="J9" s="18"/>
      <c r="K9" s="42"/>
      <c r="L9" s="39"/>
      <c r="M9" s="39"/>
      <c r="N9" s="18"/>
      <c r="O9" s="59"/>
      <c r="P9" s="60"/>
      <c r="Q9" s="40"/>
      <c r="R9" s="21"/>
    </row>
    <row r="10" spans="1:18" ht="20.100000000000001" customHeight="1" x14ac:dyDescent="0.25">
      <c r="A10" s="57"/>
      <c r="B10" s="49" t="s">
        <v>77</v>
      </c>
      <c r="C10" s="52"/>
      <c r="D10" s="58"/>
      <c r="E10" s="73"/>
      <c r="F10" s="64"/>
      <c r="G10" s="42"/>
      <c r="H10" s="39"/>
      <c r="I10" s="39"/>
      <c r="J10" s="18"/>
      <c r="K10" s="42"/>
      <c r="L10" s="39"/>
      <c r="M10" s="39"/>
      <c r="N10" s="18"/>
      <c r="O10" s="59"/>
      <c r="P10" s="60"/>
      <c r="Q10" s="40"/>
      <c r="R10" s="21"/>
    </row>
    <row r="11" spans="1:18" ht="20.100000000000001" customHeight="1" x14ac:dyDescent="0.25">
      <c r="A11" s="57"/>
      <c r="B11" s="49" t="s">
        <v>911</v>
      </c>
      <c r="C11" s="52">
        <v>1</v>
      </c>
      <c r="D11" s="58">
        <v>953</v>
      </c>
      <c r="E11" s="73">
        <v>608</v>
      </c>
      <c r="F11" s="64">
        <v>30</v>
      </c>
      <c r="G11" s="42"/>
      <c r="H11" s="39"/>
      <c r="I11" s="39"/>
      <c r="J11" s="18"/>
      <c r="K11" s="42" t="s">
        <v>10</v>
      </c>
      <c r="L11" s="39" t="s">
        <v>10</v>
      </c>
      <c r="M11" s="39" t="s">
        <v>10</v>
      </c>
      <c r="N11" s="18" t="s">
        <v>10</v>
      </c>
      <c r="O11" s="59" t="s">
        <v>10</v>
      </c>
      <c r="P11" s="60" t="s">
        <v>10</v>
      </c>
      <c r="Q11" s="40" t="s">
        <v>10</v>
      </c>
      <c r="R11" s="21" t="s">
        <v>10</v>
      </c>
    </row>
    <row r="12" spans="1:18" ht="20.100000000000001" customHeight="1" x14ac:dyDescent="0.25">
      <c r="A12" s="57"/>
      <c r="B12" s="49"/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21"/>
    </row>
    <row r="13" spans="1:18" ht="20.100000000000001" customHeight="1" x14ac:dyDescent="0.25">
      <c r="A13" s="57"/>
      <c r="B13" s="49"/>
      <c r="C13" s="52"/>
      <c r="D13" s="58"/>
      <c r="E13" s="73"/>
      <c r="F13" s="64"/>
      <c r="G13" s="42"/>
      <c r="H13" s="39"/>
      <c r="I13" s="39"/>
      <c r="J13" s="18"/>
      <c r="K13" s="42"/>
      <c r="L13" s="39"/>
      <c r="M13" s="39"/>
      <c r="N13" s="18"/>
      <c r="O13" s="59"/>
      <c r="P13" s="60"/>
      <c r="Q13" s="40"/>
      <c r="R13" s="21"/>
    </row>
    <row r="14" spans="1:18" ht="20.100000000000001" customHeight="1" x14ac:dyDescent="0.25">
      <c r="A14" s="57"/>
      <c r="B14" s="49"/>
      <c r="C14" s="52"/>
      <c r="D14" s="58"/>
      <c r="E14" s="73"/>
      <c r="F14" s="64"/>
      <c r="G14" s="42"/>
      <c r="H14" s="39"/>
      <c r="I14" s="39"/>
      <c r="J14" s="18"/>
      <c r="K14" s="42"/>
      <c r="L14" s="39"/>
      <c r="M14" s="39"/>
      <c r="N14" s="18"/>
      <c r="O14" s="59"/>
      <c r="P14" s="60"/>
      <c r="Q14" s="40"/>
      <c r="R14" s="21"/>
    </row>
    <row r="15" spans="1:18" ht="20.100000000000001" customHeight="1" x14ac:dyDescent="0.25">
      <c r="A15" s="57"/>
      <c r="B15" s="49"/>
      <c r="C15" s="52"/>
      <c r="D15" s="58"/>
      <c r="E15" s="73"/>
      <c r="F15" s="64"/>
      <c r="G15" s="42"/>
      <c r="H15" s="39"/>
      <c r="I15" s="39"/>
      <c r="J15" s="18"/>
      <c r="K15" s="42"/>
      <c r="L15" s="39"/>
      <c r="M15" s="39"/>
      <c r="N15" s="18"/>
      <c r="O15" s="59"/>
      <c r="P15" s="60"/>
      <c r="Q15" s="40"/>
      <c r="R15" s="21"/>
    </row>
    <row r="16" spans="1:18" ht="20.100000000000001" customHeight="1" x14ac:dyDescent="0.25">
      <c r="A16" s="57"/>
      <c r="B16" s="49"/>
      <c r="C16" s="52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21"/>
    </row>
    <row r="17" spans="1:18" ht="20.100000000000001" customHeight="1" x14ac:dyDescent="0.25">
      <c r="A17" s="57"/>
      <c r="B17" s="49"/>
      <c r="C17" s="52"/>
      <c r="D17" s="58"/>
      <c r="E17" s="73"/>
      <c r="F17" s="64"/>
      <c r="G17" s="42"/>
      <c r="H17" s="39"/>
      <c r="I17" s="39"/>
      <c r="J17" s="18"/>
      <c r="K17" s="42"/>
      <c r="L17" s="39"/>
      <c r="M17" s="39"/>
      <c r="N17" s="18"/>
      <c r="O17" s="59"/>
      <c r="P17" s="60"/>
      <c r="Q17" s="40"/>
      <c r="R17" s="21"/>
    </row>
    <row r="18" spans="1:18" ht="20.100000000000001" customHeight="1" x14ac:dyDescent="0.25">
      <c r="A18" s="57"/>
      <c r="B18" s="49"/>
      <c r="C18" s="52"/>
      <c r="D18" s="58"/>
      <c r="E18" s="73"/>
      <c r="F18" s="64"/>
      <c r="G18" s="42"/>
      <c r="H18" s="39"/>
      <c r="I18" s="39"/>
      <c r="J18" s="18"/>
      <c r="K18" s="42"/>
      <c r="L18" s="39"/>
      <c r="M18" s="39"/>
      <c r="N18" s="18"/>
      <c r="O18" s="59"/>
      <c r="P18" s="60"/>
      <c r="Q18" s="40"/>
      <c r="R18" s="21"/>
    </row>
    <row r="19" spans="1:18" ht="20.100000000000001" customHeight="1" x14ac:dyDescent="0.25">
      <c r="A19" s="57"/>
      <c r="B19" s="49"/>
      <c r="C19" s="52"/>
      <c r="D19" s="58"/>
      <c r="E19" s="73"/>
      <c r="F19" s="64"/>
      <c r="G19" s="42"/>
      <c r="H19" s="39"/>
      <c r="I19" s="39"/>
      <c r="J19" s="18"/>
      <c r="K19" s="42"/>
      <c r="L19" s="39"/>
      <c r="M19" s="39"/>
      <c r="N19" s="18"/>
      <c r="O19" s="59"/>
      <c r="P19" s="60"/>
      <c r="Q19" s="40"/>
      <c r="R19" s="21"/>
    </row>
    <row r="20" spans="1:18" ht="20.100000000000001" customHeight="1" x14ac:dyDescent="0.25">
      <c r="A20" s="57"/>
      <c r="B20" s="49"/>
      <c r="C20" s="52"/>
      <c r="D20" s="58"/>
      <c r="E20" s="73"/>
      <c r="F20" s="64"/>
      <c r="G20" s="42"/>
      <c r="H20" s="39"/>
      <c r="I20" s="39"/>
      <c r="J20" s="18"/>
      <c r="K20" s="42"/>
      <c r="L20" s="39"/>
      <c r="M20" s="39"/>
      <c r="N20" s="18"/>
      <c r="O20" s="59"/>
      <c r="P20" s="60"/>
      <c r="Q20" s="40"/>
      <c r="R20" s="21"/>
    </row>
    <row r="21" spans="1:18" ht="20.100000000000001" customHeight="1" x14ac:dyDescent="0.25">
      <c r="A21" s="57"/>
      <c r="B21" s="49"/>
      <c r="C21" s="52"/>
      <c r="D21" s="58"/>
      <c r="E21" s="73"/>
      <c r="F21" s="64"/>
      <c r="G21" s="42"/>
      <c r="H21" s="39"/>
      <c r="I21" s="39"/>
      <c r="J21" s="18"/>
      <c r="K21" s="42"/>
      <c r="L21" s="39"/>
      <c r="M21" s="39"/>
      <c r="N21" s="18"/>
      <c r="O21" s="59"/>
      <c r="P21" s="60"/>
      <c r="Q21" s="40"/>
      <c r="R21" s="21"/>
    </row>
    <row r="22" spans="1:18" ht="20.100000000000001" customHeight="1" x14ac:dyDescent="0.25">
      <c r="A22" s="57"/>
      <c r="B22" s="49"/>
      <c r="C22" s="52"/>
      <c r="D22" s="58"/>
      <c r="E22" s="73"/>
      <c r="F22" s="64"/>
      <c r="G22" s="42"/>
      <c r="H22" s="39"/>
      <c r="I22" s="39"/>
      <c r="J22" s="18"/>
      <c r="K22" s="42"/>
      <c r="L22" s="39"/>
      <c r="M22" s="39"/>
      <c r="N22" s="18"/>
      <c r="O22" s="59"/>
      <c r="P22" s="60"/>
      <c r="Q22" s="40"/>
      <c r="R22" s="21"/>
    </row>
    <row r="23" spans="1:18" ht="20.100000000000001" customHeight="1" x14ac:dyDescent="0.25">
      <c r="A23" s="57"/>
      <c r="B23" s="49"/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21"/>
    </row>
    <row r="24" spans="1:18" ht="20.100000000000001" customHeight="1" x14ac:dyDescent="0.25">
      <c r="A24" s="57"/>
      <c r="B24" s="49"/>
      <c r="C24" s="52"/>
      <c r="D24" s="58"/>
      <c r="E24" s="73"/>
      <c r="F24" s="64"/>
      <c r="G24" s="42"/>
      <c r="H24" s="39"/>
      <c r="I24" s="39"/>
      <c r="J24" s="18"/>
      <c r="K24" s="42"/>
      <c r="L24" s="39"/>
      <c r="M24" s="39"/>
      <c r="N24" s="18"/>
      <c r="O24" s="59"/>
      <c r="P24" s="60"/>
      <c r="Q24" s="40"/>
      <c r="R24" s="21"/>
    </row>
    <row r="25" spans="1:18" ht="20.100000000000001" customHeight="1" x14ac:dyDescent="0.25">
      <c r="A25" s="57"/>
      <c r="B25" s="49"/>
      <c r="C25" s="52"/>
      <c r="D25" s="58"/>
      <c r="E25" s="73"/>
      <c r="F25" s="64"/>
      <c r="G25" s="42"/>
      <c r="H25" s="39"/>
      <c r="I25" s="39"/>
      <c r="J25" s="18"/>
      <c r="K25" s="42"/>
      <c r="L25" s="39"/>
      <c r="M25" s="39"/>
      <c r="N25" s="18"/>
      <c r="O25" s="59"/>
      <c r="P25" s="60"/>
      <c r="Q25" s="40"/>
      <c r="R25" s="21"/>
    </row>
    <row r="26" spans="1:18" ht="20.100000000000001" customHeight="1" thickBot="1" x14ac:dyDescent="0.3">
      <c r="A26" s="37"/>
      <c r="B26" s="49"/>
      <c r="C26" s="52"/>
      <c r="D26" s="47"/>
      <c r="E26" s="38"/>
      <c r="F26" s="50"/>
      <c r="G26" s="42"/>
      <c r="H26" s="39"/>
      <c r="I26" s="39"/>
      <c r="J26" s="18"/>
      <c r="K26" s="42"/>
      <c r="L26" s="39"/>
      <c r="M26" s="39"/>
      <c r="N26" s="18"/>
      <c r="O26" s="19"/>
      <c r="P26" s="20"/>
      <c r="Q26" s="20"/>
      <c r="R26" s="74"/>
    </row>
    <row r="27" spans="1:18" ht="20.100000000000001" customHeight="1" thickBot="1" x14ac:dyDescent="0.3">
      <c r="A27" s="140" t="s">
        <v>39</v>
      </c>
      <c r="B27" s="141"/>
      <c r="C27" s="115">
        <v>9</v>
      </c>
      <c r="D27" s="116"/>
      <c r="E27" s="116"/>
      <c r="F27" s="142"/>
      <c r="G27" s="115" t="s">
        <v>40</v>
      </c>
      <c r="H27" s="116"/>
      <c r="I27" s="116"/>
      <c r="J27" s="142"/>
      <c r="K27" s="115"/>
      <c r="L27" s="116"/>
      <c r="M27" s="116"/>
      <c r="N27" s="142"/>
      <c r="O27" s="115" t="s">
        <v>40</v>
      </c>
      <c r="P27" s="116"/>
      <c r="Q27" s="116"/>
      <c r="R27" s="142"/>
    </row>
    <row r="28" spans="1:18" ht="20.100000000000001" customHeight="1" thickBot="1" x14ac:dyDescent="0.3">
      <c r="A28" s="140" t="s">
        <v>41</v>
      </c>
      <c r="B28" s="143"/>
      <c r="C28" s="144">
        <v>9</v>
      </c>
      <c r="D28" s="145"/>
      <c r="E28" s="145"/>
      <c r="F28" s="146"/>
      <c r="G28" s="147">
        <v>0</v>
      </c>
      <c r="H28" s="120"/>
      <c r="I28" s="120"/>
      <c r="J28" s="121"/>
      <c r="K28" s="147"/>
      <c r="L28" s="120"/>
      <c r="M28" s="120"/>
      <c r="N28" s="121"/>
      <c r="O28" s="147">
        <v>0</v>
      </c>
      <c r="P28" s="120"/>
      <c r="Q28" s="120"/>
      <c r="R28" s="121"/>
    </row>
    <row r="29" spans="1:18" ht="20.100000000000001" customHeight="1" x14ac:dyDescent="0.25"/>
  </sheetData>
  <mergeCells count="29">
    <mergeCell ref="A28:B28"/>
    <mergeCell ref="C28:F28"/>
    <mergeCell ref="G28:J28"/>
    <mergeCell ref="K28:N28"/>
    <mergeCell ref="O28:R28"/>
    <mergeCell ref="A27:B27"/>
    <mergeCell ref="C27:F27"/>
    <mergeCell ref="G27:J27"/>
    <mergeCell ref="K27:N27"/>
    <mergeCell ref="O27:R2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R29"/>
  <sheetViews>
    <sheetView showGridLines="0" zoomScale="70" zoomScaleNormal="70" workbookViewId="0">
      <selection activeCell="C28" sqref="C28:F28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30"/>
      <c r="B1" s="109" t="s">
        <v>24</v>
      </c>
      <c r="C1" s="110"/>
      <c r="D1" s="111"/>
      <c r="E1" s="31"/>
      <c r="F1" s="31"/>
      <c r="G1" s="31"/>
      <c r="H1" s="31"/>
      <c r="I1" s="31"/>
      <c r="J1" s="31"/>
      <c r="K1" s="31"/>
      <c r="L1" s="31"/>
      <c r="M1" s="112">
        <f ca="1">TODAY()</f>
        <v>44839</v>
      </c>
      <c r="N1" s="113"/>
      <c r="O1" s="113"/>
      <c r="P1" s="113"/>
      <c r="Q1" s="114"/>
      <c r="R1" s="32"/>
    </row>
    <row r="2" spans="1:18" ht="20.100000000000001" customHeight="1" thickBot="1" x14ac:dyDescent="0.3">
      <c r="A2" s="33"/>
      <c r="O2" s="115" t="s">
        <v>25</v>
      </c>
      <c r="P2" s="116"/>
      <c r="Q2" s="117"/>
      <c r="R2" s="118"/>
    </row>
    <row r="3" spans="1:18" ht="20.100000000000001" customHeight="1" thickBot="1" x14ac:dyDescent="0.3">
      <c r="A3" s="33"/>
      <c r="B3" s="23" t="s">
        <v>26</v>
      </c>
      <c r="C3" s="119"/>
      <c r="D3" s="120"/>
      <c r="E3" s="120"/>
      <c r="F3" s="120"/>
      <c r="G3" s="121"/>
      <c r="H3" s="122" t="s">
        <v>27</v>
      </c>
      <c r="I3" s="123"/>
      <c r="J3" s="123"/>
      <c r="K3" s="117"/>
      <c r="L3" s="124"/>
      <c r="M3" s="124"/>
      <c r="N3" s="124"/>
      <c r="O3" s="124"/>
      <c r="P3" s="124"/>
      <c r="Q3" s="124"/>
      <c r="R3" s="118"/>
    </row>
    <row r="4" spans="1:18" ht="20.100000000000001" customHeight="1" thickBot="1" x14ac:dyDescent="0.3">
      <c r="A4" s="128"/>
      <c r="B4" s="129"/>
      <c r="C4" s="130"/>
      <c r="D4" s="134" t="s">
        <v>28</v>
      </c>
      <c r="E4" s="135"/>
      <c r="F4" s="136"/>
      <c r="G4" s="117"/>
      <c r="H4" s="124"/>
      <c r="I4" s="124"/>
      <c r="J4" s="124"/>
      <c r="K4" s="137" t="s">
        <v>29</v>
      </c>
      <c r="L4" s="138"/>
      <c r="M4" s="117"/>
      <c r="N4" s="124"/>
      <c r="O4" s="137" t="s">
        <v>30</v>
      </c>
      <c r="P4" s="139"/>
      <c r="Q4" s="117"/>
      <c r="R4" s="118"/>
    </row>
    <row r="5" spans="1:18" ht="20.100000000000001" customHeight="1" thickBot="1" x14ac:dyDescent="0.3">
      <c r="A5" s="125"/>
      <c r="B5" s="126"/>
      <c r="C5" s="127"/>
      <c r="D5" s="125" t="s">
        <v>31</v>
      </c>
      <c r="E5" s="126"/>
      <c r="F5" s="127"/>
      <c r="G5" s="128" t="s">
        <v>32</v>
      </c>
      <c r="H5" s="129"/>
      <c r="I5" s="129"/>
      <c r="J5" s="130"/>
      <c r="K5" s="131" t="s">
        <v>33</v>
      </c>
      <c r="L5" s="132"/>
      <c r="M5" s="132"/>
      <c r="N5" s="133"/>
      <c r="O5" s="128" t="s">
        <v>34</v>
      </c>
      <c r="P5" s="129"/>
      <c r="Q5" s="129"/>
      <c r="R5" s="130"/>
    </row>
    <row r="6" spans="1:18" ht="26.25" thickBot="1" x14ac:dyDescent="0.3">
      <c r="A6" s="24" t="s">
        <v>27</v>
      </c>
      <c r="B6" s="25" t="s">
        <v>35</v>
      </c>
      <c r="C6" s="25" t="s">
        <v>36</v>
      </c>
      <c r="D6" s="25" t="s">
        <v>37</v>
      </c>
      <c r="E6" s="25" t="s">
        <v>6</v>
      </c>
      <c r="F6" s="26" t="s">
        <v>38</v>
      </c>
      <c r="G6" s="27" t="s">
        <v>59</v>
      </c>
      <c r="H6" s="28" t="s">
        <v>60</v>
      </c>
      <c r="I6" s="28" t="s">
        <v>61</v>
      </c>
      <c r="J6" s="29" t="s">
        <v>62</v>
      </c>
      <c r="K6" s="27" t="s">
        <v>59</v>
      </c>
      <c r="L6" s="28" t="s">
        <v>60</v>
      </c>
      <c r="M6" s="28" t="s">
        <v>61</v>
      </c>
      <c r="N6" s="29" t="s">
        <v>62</v>
      </c>
      <c r="O6" s="27" t="s">
        <v>59</v>
      </c>
      <c r="P6" s="28" t="s">
        <v>60</v>
      </c>
      <c r="Q6" s="28" t="s">
        <v>61</v>
      </c>
      <c r="R6" s="29" t="s">
        <v>62</v>
      </c>
    </row>
    <row r="7" spans="1:18" ht="20.100000000000001" customHeight="1" thickBot="1" x14ac:dyDescent="0.3">
      <c r="A7" s="53"/>
      <c r="B7" s="54" t="s">
        <v>4</v>
      </c>
      <c r="C7" s="55" t="s">
        <v>891</v>
      </c>
      <c r="D7" s="95" t="s">
        <v>8</v>
      </c>
      <c r="E7" s="96"/>
      <c r="F7" s="56">
        <v>1</v>
      </c>
      <c r="G7" s="97" t="s">
        <v>5</v>
      </c>
      <c r="H7" s="98"/>
      <c r="I7" s="99">
        <v>350</v>
      </c>
      <c r="J7" s="94"/>
      <c r="K7" s="97" t="s">
        <v>6</v>
      </c>
      <c r="L7" s="100"/>
      <c r="M7" s="93">
        <v>1500</v>
      </c>
      <c r="N7" s="94"/>
      <c r="O7" s="99" t="s">
        <v>7</v>
      </c>
      <c r="P7" s="100"/>
      <c r="Q7" s="93">
        <v>588</v>
      </c>
      <c r="R7" s="94"/>
    </row>
    <row r="8" spans="1:18" ht="20.100000000000001" customHeight="1" x14ac:dyDescent="0.25">
      <c r="A8" s="57" t="str">
        <f t="shared" ref="A8:A15" si="0">$M$13&amp;"/"&amp;$C$16</f>
        <v>/</v>
      </c>
      <c r="B8" s="48" t="s">
        <v>9</v>
      </c>
      <c r="C8" s="51">
        <f>F7</f>
        <v>1</v>
      </c>
      <c r="D8" s="58">
        <f>M7</f>
        <v>1500</v>
      </c>
      <c r="E8" s="72">
        <f>Q7-20</f>
        <v>568</v>
      </c>
      <c r="F8" s="71">
        <v>19</v>
      </c>
      <c r="G8" s="42"/>
      <c r="H8" s="39"/>
      <c r="I8" s="39"/>
      <c r="J8" s="9"/>
      <c r="K8" s="42" t="s">
        <v>10</v>
      </c>
      <c r="L8" s="39" t="s">
        <v>10</v>
      </c>
      <c r="M8" s="39" t="s">
        <v>10</v>
      </c>
      <c r="N8" s="9" t="s">
        <v>10</v>
      </c>
      <c r="O8" s="59" t="s">
        <v>10</v>
      </c>
      <c r="P8" s="60" t="s">
        <v>10</v>
      </c>
      <c r="Q8" s="40" t="s">
        <v>10</v>
      </c>
      <c r="R8" s="40" t="s">
        <v>10</v>
      </c>
    </row>
    <row r="9" spans="1:18" ht="20.100000000000001" customHeight="1" x14ac:dyDescent="0.25">
      <c r="A9" s="57" t="str">
        <f t="shared" si="0"/>
        <v>/</v>
      </c>
      <c r="B9" s="49" t="s">
        <v>11</v>
      </c>
      <c r="C9" s="52">
        <f>F7</f>
        <v>1</v>
      </c>
      <c r="D9" s="58">
        <f>M7-38</f>
        <v>1462</v>
      </c>
      <c r="E9" s="73">
        <f>Q7-(20+19)</f>
        <v>549</v>
      </c>
      <c r="F9" s="64">
        <v>19</v>
      </c>
      <c r="G9" s="42"/>
      <c r="H9" s="39"/>
      <c r="I9" s="39"/>
      <c r="J9" s="18"/>
      <c r="K9" s="42" t="s">
        <v>10</v>
      </c>
      <c r="L9" s="39" t="s">
        <v>10</v>
      </c>
      <c r="M9" s="39" t="s">
        <v>10</v>
      </c>
      <c r="N9" s="18" t="s">
        <v>10</v>
      </c>
      <c r="O9" s="59" t="s">
        <v>10</v>
      </c>
      <c r="P9" s="60" t="s">
        <v>10</v>
      </c>
      <c r="Q9" s="40" t="s">
        <v>10</v>
      </c>
      <c r="R9" s="40" t="s">
        <v>10</v>
      </c>
    </row>
    <row r="10" spans="1:18" ht="20.100000000000001" customHeight="1" x14ac:dyDescent="0.25">
      <c r="A10" s="57" t="str">
        <f>$M$13&amp;"/"&amp;$C$16</f>
        <v>/</v>
      </c>
      <c r="B10" s="49" t="s">
        <v>13</v>
      </c>
      <c r="C10" s="52">
        <f>F7*2</f>
        <v>2</v>
      </c>
      <c r="D10" s="58">
        <f>I7-19</f>
        <v>331</v>
      </c>
      <c r="E10" s="73">
        <f>Q7-20</f>
        <v>568</v>
      </c>
      <c r="F10" s="64">
        <v>19</v>
      </c>
      <c r="G10" s="42"/>
      <c r="H10" s="39"/>
      <c r="I10" s="39"/>
      <c r="J10" s="18"/>
      <c r="K10" s="42" t="s">
        <v>10</v>
      </c>
      <c r="L10" s="39" t="s">
        <v>10</v>
      </c>
      <c r="M10" s="39"/>
      <c r="N10" s="18"/>
      <c r="O10" s="59" t="s">
        <v>10</v>
      </c>
      <c r="P10" s="60" t="s">
        <v>10</v>
      </c>
      <c r="Q10" s="40" t="s">
        <v>10</v>
      </c>
      <c r="R10" s="40" t="s">
        <v>10</v>
      </c>
    </row>
    <row r="11" spans="1:18" ht="20.100000000000001" customHeight="1" x14ac:dyDescent="0.25">
      <c r="A11" s="57" t="str">
        <f t="shared" si="0"/>
        <v>/</v>
      </c>
      <c r="B11" s="49" t="s">
        <v>14</v>
      </c>
      <c r="C11" s="52">
        <f>F7</f>
        <v>1</v>
      </c>
      <c r="D11" s="58">
        <f>I7-19</f>
        <v>331</v>
      </c>
      <c r="E11" s="73">
        <f>M7-38</f>
        <v>1462</v>
      </c>
      <c r="F11" s="64">
        <v>19</v>
      </c>
      <c r="G11" s="42"/>
      <c r="H11" s="39"/>
      <c r="I11" s="39"/>
      <c r="J11" s="18"/>
      <c r="K11" s="42"/>
      <c r="L11" s="39"/>
      <c r="M11" s="39"/>
      <c r="N11" s="18"/>
      <c r="O11" s="59" t="s">
        <v>10</v>
      </c>
      <c r="P11" s="60" t="s">
        <v>10</v>
      </c>
      <c r="Q11" s="40" t="s">
        <v>10</v>
      </c>
      <c r="R11" s="40" t="s">
        <v>10</v>
      </c>
    </row>
    <row r="12" spans="1:18" ht="20.100000000000001" customHeight="1" x14ac:dyDescent="0.25">
      <c r="A12" s="57" t="str">
        <f t="shared" si="0"/>
        <v>/</v>
      </c>
      <c r="B12" s="49" t="s">
        <v>15</v>
      </c>
      <c r="C12" s="52">
        <v>2</v>
      </c>
      <c r="D12" s="58">
        <f>(M7-60)/2</f>
        <v>720</v>
      </c>
      <c r="E12" s="73">
        <f>Q7-45</f>
        <v>543</v>
      </c>
      <c r="F12" s="64">
        <v>19</v>
      </c>
      <c r="G12" s="42"/>
      <c r="H12" s="39"/>
      <c r="I12" s="39"/>
      <c r="J12" s="18"/>
      <c r="K12" s="42" t="s">
        <v>10</v>
      </c>
      <c r="L12" s="39"/>
      <c r="M12" s="39"/>
      <c r="N12" s="18"/>
      <c r="O12" s="59" t="s">
        <v>10</v>
      </c>
      <c r="P12" s="60" t="s">
        <v>10</v>
      </c>
      <c r="Q12" s="40" t="s">
        <v>10</v>
      </c>
      <c r="R12" s="40" t="s">
        <v>10</v>
      </c>
    </row>
    <row r="13" spans="1:18" ht="20.100000000000001" customHeight="1" x14ac:dyDescent="0.25">
      <c r="A13" s="57" t="str">
        <f t="shared" si="0"/>
        <v>/</v>
      </c>
      <c r="B13" s="49" t="s">
        <v>19</v>
      </c>
      <c r="C13" s="52">
        <v>1</v>
      </c>
      <c r="D13" s="58">
        <f>I7-(57+38)</f>
        <v>255</v>
      </c>
      <c r="E13" s="73">
        <f>E8-19</f>
        <v>549</v>
      </c>
      <c r="F13" s="64">
        <v>19</v>
      </c>
      <c r="G13" s="42"/>
      <c r="H13" s="39"/>
      <c r="I13" s="39"/>
      <c r="J13" s="18"/>
      <c r="K13" s="42" t="s">
        <v>10</v>
      </c>
      <c r="L13" s="39"/>
      <c r="M13" s="39"/>
      <c r="N13" s="18"/>
      <c r="O13" s="59" t="s">
        <v>10</v>
      </c>
      <c r="P13" s="60" t="s">
        <v>10</v>
      </c>
      <c r="Q13" s="40" t="s">
        <v>10</v>
      </c>
      <c r="R13" s="40" t="s">
        <v>10</v>
      </c>
    </row>
    <row r="14" spans="1:18" ht="20.100000000000001" customHeight="1" x14ac:dyDescent="0.25">
      <c r="A14" s="57" t="str">
        <f t="shared" si="0"/>
        <v>/</v>
      </c>
      <c r="B14" s="49" t="s">
        <v>23</v>
      </c>
      <c r="C14" s="52">
        <f>F7</f>
        <v>1</v>
      </c>
      <c r="D14" s="58">
        <f>M7-38</f>
        <v>1462</v>
      </c>
      <c r="E14" s="73">
        <f>57</f>
        <v>57</v>
      </c>
      <c r="F14" s="64">
        <v>19</v>
      </c>
      <c r="G14" s="42"/>
      <c r="H14" s="39"/>
      <c r="I14" s="39"/>
      <c r="J14" s="18"/>
      <c r="K14" s="42"/>
      <c r="L14" s="39"/>
      <c r="M14" s="39"/>
      <c r="N14" s="18"/>
      <c r="O14" s="59" t="s">
        <v>10</v>
      </c>
      <c r="P14" s="60" t="s">
        <v>10</v>
      </c>
      <c r="Q14" s="40" t="s">
        <v>10</v>
      </c>
      <c r="R14" s="40" t="s">
        <v>10</v>
      </c>
    </row>
    <row r="15" spans="1:18" ht="20.100000000000001" customHeight="1" x14ac:dyDescent="0.25">
      <c r="A15" s="57" t="str">
        <f t="shared" si="0"/>
        <v>/</v>
      </c>
      <c r="B15" s="63" t="s">
        <v>16</v>
      </c>
      <c r="C15" s="64">
        <v>2</v>
      </c>
      <c r="D15" s="58">
        <f>2080-57</f>
        <v>2023</v>
      </c>
      <c r="E15" s="73">
        <f>((M7-6)/2)</f>
        <v>747</v>
      </c>
      <c r="F15" s="64">
        <v>19</v>
      </c>
      <c r="G15" s="42"/>
      <c r="H15" s="39"/>
      <c r="I15" s="39"/>
      <c r="J15" s="18"/>
      <c r="K15" s="42" t="s">
        <v>10</v>
      </c>
      <c r="L15" s="39" t="s">
        <v>10</v>
      </c>
      <c r="M15" s="39" t="s">
        <v>10</v>
      </c>
      <c r="N15" s="18" t="s">
        <v>10</v>
      </c>
      <c r="O15" s="59" t="s">
        <v>10</v>
      </c>
      <c r="P15" s="60" t="s">
        <v>10</v>
      </c>
      <c r="Q15" s="40" t="s">
        <v>10</v>
      </c>
      <c r="R15" s="40" t="s">
        <v>10</v>
      </c>
    </row>
    <row r="16" spans="1:18" ht="20.100000000000001" customHeight="1" thickBot="1" x14ac:dyDescent="0.3">
      <c r="A16" s="57"/>
      <c r="B16" s="77" t="s">
        <v>4</v>
      </c>
      <c r="C16" s="64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40"/>
    </row>
    <row r="17" spans="1:18" ht="20.100000000000001" customHeight="1" thickBot="1" x14ac:dyDescent="0.3">
      <c r="A17" s="53"/>
      <c r="B17" s="54" t="s">
        <v>4</v>
      </c>
      <c r="C17" s="55" t="s">
        <v>924</v>
      </c>
      <c r="D17" s="95" t="s">
        <v>8</v>
      </c>
      <c r="E17" s="96"/>
      <c r="F17" s="56">
        <v>1</v>
      </c>
      <c r="G17" s="97" t="s">
        <v>5</v>
      </c>
      <c r="H17" s="98"/>
      <c r="I17" s="99">
        <v>2330</v>
      </c>
      <c r="J17" s="94"/>
      <c r="K17" s="97" t="s">
        <v>6</v>
      </c>
      <c r="L17" s="100"/>
      <c r="M17" s="93">
        <v>190</v>
      </c>
      <c r="N17" s="94"/>
      <c r="O17" s="99" t="s">
        <v>7</v>
      </c>
      <c r="P17" s="100"/>
      <c r="Q17" s="93">
        <v>5880</v>
      </c>
      <c r="R17" s="94"/>
    </row>
    <row r="18" spans="1:18" ht="20.100000000000001" customHeight="1" x14ac:dyDescent="0.25">
      <c r="A18" s="57" t="str">
        <f t="shared" ref="A18:A25" si="1">$M$13&amp;"/"&amp;$C$16</f>
        <v>/</v>
      </c>
      <c r="B18" s="48" t="s">
        <v>21</v>
      </c>
      <c r="C18" s="51">
        <f>F17*2</f>
        <v>2</v>
      </c>
      <c r="D18" s="58">
        <f>M17-38</f>
        <v>152</v>
      </c>
      <c r="E18" s="72">
        <v>120</v>
      </c>
      <c r="F18" s="71">
        <v>19</v>
      </c>
      <c r="G18" s="42"/>
      <c r="H18" s="39"/>
      <c r="I18" s="39"/>
      <c r="J18" s="9"/>
      <c r="K18" s="42" t="s">
        <v>10</v>
      </c>
      <c r="L18" s="39" t="s">
        <v>10</v>
      </c>
      <c r="M18" s="39"/>
      <c r="N18" s="9"/>
      <c r="O18" s="59" t="s">
        <v>10</v>
      </c>
      <c r="P18" s="60" t="s">
        <v>10</v>
      </c>
      <c r="Q18" s="40" t="s">
        <v>10</v>
      </c>
      <c r="R18" s="40" t="s">
        <v>10</v>
      </c>
    </row>
    <row r="19" spans="1:18" ht="20.100000000000001" customHeight="1" x14ac:dyDescent="0.25">
      <c r="A19" s="57" t="str">
        <f>$M$13&amp;"/"&amp;$C$16</f>
        <v>/</v>
      </c>
      <c r="B19" s="49" t="s">
        <v>11</v>
      </c>
      <c r="C19" s="52">
        <f>F17</f>
        <v>1</v>
      </c>
      <c r="D19" s="58">
        <f>M17</f>
        <v>190</v>
      </c>
      <c r="E19" s="73">
        <f>Q17-20</f>
        <v>5860</v>
      </c>
      <c r="F19" s="64">
        <v>19</v>
      </c>
      <c r="G19" s="42"/>
      <c r="H19" s="39"/>
      <c r="I19" s="39"/>
      <c r="J19" s="18"/>
      <c r="K19" s="42" t="s">
        <v>10</v>
      </c>
      <c r="L19" s="39" t="s">
        <v>10</v>
      </c>
      <c r="M19" s="39" t="s">
        <v>10</v>
      </c>
      <c r="N19" s="18" t="s">
        <v>10</v>
      </c>
      <c r="O19" s="59" t="s">
        <v>10</v>
      </c>
      <c r="P19" s="60" t="s">
        <v>10</v>
      </c>
      <c r="Q19" s="40" t="s">
        <v>10</v>
      </c>
      <c r="R19" s="40" t="s">
        <v>10</v>
      </c>
    </row>
    <row r="20" spans="1:18" ht="20.100000000000001" customHeight="1" x14ac:dyDescent="0.25">
      <c r="A20" s="57" t="str">
        <f t="shared" si="1"/>
        <v>/</v>
      </c>
      <c r="B20" s="49" t="s">
        <v>13</v>
      </c>
      <c r="C20" s="52">
        <f>F17*2</f>
        <v>2</v>
      </c>
      <c r="D20" s="58">
        <f>I17-19</f>
        <v>2311</v>
      </c>
      <c r="E20" s="73">
        <f>Q17-20</f>
        <v>5860</v>
      </c>
      <c r="F20" s="64">
        <v>19</v>
      </c>
      <c r="G20" s="42"/>
      <c r="H20" s="39"/>
      <c r="I20" s="39"/>
      <c r="J20" s="18"/>
      <c r="K20" s="42" t="s">
        <v>10</v>
      </c>
      <c r="L20" s="39" t="s">
        <v>10</v>
      </c>
      <c r="M20" s="39"/>
      <c r="N20" s="18"/>
      <c r="O20" s="59" t="s">
        <v>10</v>
      </c>
      <c r="P20" s="60" t="s">
        <v>10</v>
      </c>
      <c r="Q20" s="40" t="s">
        <v>10</v>
      </c>
      <c r="R20" s="40" t="s">
        <v>10</v>
      </c>
    </row>
    <row r="21" spans="1:18" ht="20.100000000000001" customHeight="1" x14ac:dyDescent="0.25">
      <c r="A21" s="57" t="str">
        <f t="shared" si="1"/>
        <v>/</v>
      </c>
      <c r="B21" s="49" t="s">
        <v>892</v>
      </c>
      <c r="C21" s="52">
        <v>1</v>
      </c>
      <c r="D21" s="58">
        <f>I17-38</f>
        <v>2292</v>
      </c>
      <c r="E21" s="73">
        <f>M17-38-2</f>
        <v>150</v>
      </c>
      <c r="F21" s="64">
        <v>19</v>
      </c>
      <c r="G21" s="42"/>
      <c r="H21" s="39"/>
      <c r="I21" s="39"/>
      <c r="J21" s="18"/>
      <c r="K21" s="42" t="s">
        <v>10</v>
      </c>
      <c r="L21" s="39" t="s">
        <v>10</v>
      </c>
      <c r="M21" s="39"/>
      <c r="N21" s="18"/>
      <c r="O21" s="59" t="s">
        <v>10</v>
      </c>
      <c r="P21" s="60" t="s">
        <v>10</v>
      </c>
      <c r="Q21" s="40" t="s">
        <v>10</v>
      </c>
      <c r="R21" s="40" t="s">
        <v>10</v>
      </c>
    </row>
    <row r="22" spans="1:18" ht="20.100000000000001" customHeight="1" x14ac:dyDescent="0.25">
      <c r="A22" s="57" t="str">
        <f t="shared" si="1"/>
        <v>/</v>
      </c>
      <c r="B22" s="49" t="s">
        <v>898</v>
      </c>
      <c r="C22" s="52">
        <f>(C24+1)-C21</f>
        <v>2</v>
      </c>
      <c r="D22" s="58">
        <f>I17-38</f>
        <v>2292</v>
      </c>
      <c r="E22" s="73">
        <f>M17-38</f>
        <v>152</v>
      </c>
      <c r="F22" s="64">
        <v>19</v>
      </c>
      <c r="G22" s="42"/>
      <c r="H22" s="39"/>
      <c r="I22" s="39"/>
      <c r="J22" s="18"/>
      <c r="K22" s="42"/>
      <c r="L22" s="39"/>
      <c r="M22" s="39"/>
      <c r="N22" s="18"/>
      <c r="O22" s="59" t="s">
        <v>10</v>
      </c>
      <c r="P22" s="60" t="s">
        <v>10</v>
      </c>
      <c r="Q22" s="40" t="s">
        <v>10</v>
      </c>
      <c r="R22" s="40" t="s">
        <v>10</v>
      </c>
    </row>
    <row r="23" spans="1:18" ht="20.100000000000001" customHeight="1" x14ac:dyDescent="0.25">
      <c r="A23" s="57" t="str">
        <f t="shared" si="1"/>
        <v>/</v>
      </c>
      <c r="B23" s="49" t="s">
        <v>15</v>
      </c>
      <c r="C23" s="52">
        <v>0</v>
      </c>
      <c r="D23" s="58">
        <f>M17-39</f>
        <v>151</v>
      </c>
      <c r="E23" s="73">
        <f>Q17-45</f>
        <v>5835</v>
      </c>
      <c r="F23" s="64">
        <v>19</v>
      </c>
      <c r="G23" s="42"/>
      <c r="H23" s="39"/>
      <c r="I23" s="39"/>
      <c r="J23" s="18"/>
      <c r="K23" s="42" t="s">
        <v>10</v>
      </c>
      <c r="L23" s="39"/>
      <c r="M23" s="39"/>
      <c r="N23" s="18"/>
      <c r="O23" s="59" t="s">
        <v>10</v>
      </c>
      <c r="P23" s="60" t="s">
        <v>10</v>
      </c>
      <c r="Q23" s="40" t="s">
        <v>10</v>
      </c>
      <c r="R23" s="40" t="s">
        <v>10</v>
      </c>
    </row>
    <row r="24" spans="1:18" ht="20.100000000000001" customHeight="1" x14ac:dyDescent="0.25">
      <c r="A24" s="57" t="str">
        <f t="shared" si="1"/>
        <v>/</v>
      </c>
      <c r="B24" s="49" t="s">
        <v>19</v>
      </c>
      <c r="C24" s="52">
        <v>2</v>
      </c>
      <c r="D24" s="58">
        <f>I17-38</f>
        <v>2292</v>
      </c>
      <c r="E24" s="73">
        <f>E19-20</f>
        <v>5840</v>
      </c>
      <c r="F24" s="64">
        <v>19</v>
      </c>
      <c r="G24" s="42"/>
      <c r="H24" s="39"/>
      <c r="I24" s="39"/>
      <c r="J24" s="18"/>
      <c r="K24" s="42" t="s">
        <v>10</v>
      </c>
      <c r="L24" s="39"/>
      <c r="M24" s="39" t="s">
        <v>10</v>
      </c>
      <c r="N24" s="18"/>
      <c r="O24" s="59" t="s">
        <v>10</v>
      </c>
      <c r="P24" s="60" t="s">
        <v>10</v>
      </c>
      <c r="Q24" s="40" t="s">
        <v>10</v>
      </c>
      <c r="R24" s="40" t="s">
        <v>10</v>
      </c>
    </row>
    <row r="25" spans="1:18" ht="20.100000000000001" customHeight="1" x14ac:dyDescent="0.25">
      <c r="A25" s="57" t="str">
        <f t="shared" si="1"/>
        <v>/</v>
      </c>
      <c r="B25" s="49" t="s">
        <v>909</v>
      </c>
      <c r="C25" s="52">
        <v>5</v>
      </c>
      <c r="D25" s="58">
        <f>I17-3</f>
        <v>2327</v>
      </c>
      <c r="E25" s="73">
        <f>((M17-6)/2)</f>
        <v>92</v>
      </c>
      <c r="F25" s="64">
        <v>19</v>
      </c>
      <c r="G25" s="42"/>
      <c r="H25" s="39"/>
      <c r="I25" s="39"/>
      <c r="J25" s="18"/>
      <c r="K25" s="42" t="s">
        <v>10</v>
      </c>
      <c r="L25" s="39" t="s">
        <v>10</v>
      </c>
      <c r="M25" s="39" t="s">
        <v>10</v>
      </c>
      <c r="N25" s="18" t="s">
        <v>10</v>
      </c>
      <c r="O25" s="59" t="s">
        <v>10</v>
      </c>
      <c r="P25" s="60" t="s">
        <v>10</v>
      </c>
      <c r="Q25" s="40" t="s">
        <v>10</v>
      </c>
      <c r="R25" s="40" t="s">
        <v>10</v>
      </c>
    </row>
    <row r="26" spans="1:18" ht="20.100000000000001" customHeight="1" thickBot="1" x14ac:dyDescent="0.3">
      <c r="A26" s="57"/>
      <c r="B26" s="76" t="s">
        <v>4</v>
      </c>
      <c r="C26" s="52"/>
      <c r="D26" s="58"/>
      <c r="E26" s="73"/>
      <c r="F26" s="64"/>
      <c r="G26" s="42"/>
      <c r="H26" s="39"/>
      <c r="I26" s="39"/>
      <c r="J26" s="18"/>
      <c r="K26" s="42"/>
      <c r="L26" s="39"/>
      <c r="M26" s="39"/>
      <c r="N26" s="18"/>
      <c r="O26" s="59"/>
      <c r="P26" s="60"/>
      <c r="Q26" s="40"/>
      <c r="R26" s="40"/>
    </row>
    <row r="27" spans="1:18" ht="20.100000000000001" customHeight="1" thickBot="1" x14ac:dyDescent="0.3">
      <c r="A27" s="140" t="s">
        <v>39</v>
      </c>
      <c r="B27" s="141"/>
      <c r="C27" s="115" t="s">
        <v>927</v>
      </c>
      <c r="D27" s="116"/>
      <c r="E27" s="116"/>
      <c r="F27" s="142"/>
      <c r="G27" s="115" t="s">
        <v>40</v>
      </c>
      <c r="H27" s="116"/>
      <c r="I27" s="116"/>
      <c r="J27" s="142"/>
      <c r="K27" s="115" t="s">
        <v>40</v>
      </c>
      <c r="L27" s="116"/>
      <c r="M27" s="116"/>
      <c r="N27" s="142"/>
      <c r="O27" s="115" t="s">
        <v>40</v>
      </c>
      <c r="P27" s="116"/>
      <c r="Q27" s="116"/>
      <c r="R27" s="142"/>
    </row>
    <row r="28" spans="1:18" ht="20.100000000000001" customHeight="1" thickBot="1" x14ac:dyDescent="0.3">
      <c r="A28" s="140" t="s">
        <v>41</v>
      </c>
      <c r="B28" s="143"/>
      <c r="C28" s="144">
        <f>SUM(IF(A7="",0,C7*D7*E7),IF(A8="",0,C8*D8*E8),IF(A9="",0,C9*D9*E9),IF(A10="",0,C10*D10*E10),IF(A11="",0,C11*D11*E11),IF(A12="",0,C12*D12*E12),IF(A13="",0,C13*D13*E13),IF(A14="",0,C14*D14*E14),IF(A15="",0,C15*D15*E15),IF(A16="",0,C16*D16*E16),IF(A17="",0,C17*D17*E17),IF(A18="",0,C18*D18*E18),IF(A19="",0,C19*D19*E19),IF(A20="",0,C20*D20*E20),IF(A21="",0,C21*D21*E21),IF(A22="",0,C22*D22*E22),IF(A23="",0,C23*D23*E23),IF(A24="",0,C24*D24*E24),IF(A25="",0,C25*D25*E25),IF(A26="",0,C26*D26*E26))/1000000</f>
        <v>63.658535000000001</v>
      </c>
      <c r="D28" s="145"/>
      <c r="E28" s="145"/>
      <c r="F28" s="146"/>
      <c r="G28" s="147">
        <f>SUM((IF(G7="x",C7*D7,0))+(IF(H7="x",C7*D7,0))+(IF(I7="x",C7*E7,0))+(IF(J7="x",C7*E7)),(IF(G8="x",C8*D8,0))+(IF(H8="x",C8*D8,0))+(IF(I8="x",C8*E8,0))+(IF(J8="x",C8*E8)),(IF(G9="x",C9*D9,0))+(IF(H9="x",C9*D9,0))+(IF(I9="x",C9*E9,0))+(IF(J9="x",C9*E9)),(IF(G10="x",C10*D10,0))+(IF(H10="x",C10*D10,0))+(IF(I10="x",C10*E10,0))+(IF(J10="x",C10*E10)),(IF(G11="x",C11*D11,0))+(IF(H11="x",C11*D11,0))+(IF(I11="x",C11*E11,0))+(IF(J11="x",C11*E11)),(IF(G12="x",C12*D12,0))+(IF(H12="x",C12*D12,0))+(IF(I12="x",C12*E12,0))+(IF(J12="x",C12*E12)),(IF(G13="x",C13*D13,0))+(IF(H13="x",C13*D13,0))+(IF(I13="x",C13*E13,0))+(IF(J13="x",C13*E13)),(IF(G14="x",C14*D14,0))+(IF(H14="x",C14*D14,0))+(IF(I14="x",C14*E14,0))+(IF(J14="x",C14*E14)),(IF(G15="x",C15*D15,0))+(IF(H15="x",C15*D15,0))+(IF(I15="x",C15*E15,0))+(IF(J15="x",C15*E15)),(IF(G16="x",C16*D16,0))+(IF(H16="x",C16*D16,0))+(IF(I16="x",C16*E16,0))+(IF(J16="x",C16*E16)),(IF(G17="x",C17*D17,0))+(IF(H17="x",C17*D17,0))+(IF(I17="x",C17*E17,0))+(IF(J17="x",C17*E17)),(IF(G18="x",C18*D18,0))+(IF(H18="x",C18*D18,0))+(IF(I18="x",C18*E18,0))+(IF(J18="x",C18*E18)),(IF(G19="x",C19*D19,0))+(IF(H19="x",C19*D19,0))+(IF(I19="x",C19*E19,0))+(IF(J19="x",C19*E19)),(IF(G20="x",C20*D20,0))+(IF(H20="x",C20*D20,0))+(IF(I20="x",C20*E20,0))+(IF(J20="x",C20*E20)),(IF(G21="x",C21*D21,0))+(IF(H21="x",C21*D21,0))+(IF(I21="x",C21*E21,0))+(IF(J21="x",C21*E21)),(IF(G22="x",C22*D22,0))+(IF(H22="x",C22*D22,0))+(IF(I22="x",C22*E22,0))+(IF(J22="x",C22*E22)),(IF(G23="x",C23*D23,0))+(IF(H23="x",C23*D23,0))+(IF(I23="x",C23*E23,0))+(IF(J23="x",C23*E23)),(IF(G24="x",C24*D24,0))+(IF(H24="x",C24*D24,0))+(IF(I24="x",C24*E24,0))+(IF(J24="x",C24*E24)),(IF(G25="x",C25*D25,0))+(IF(H25="x",C25*D25,0))+(IF(I25="x",C25*E25,0))+(IF(J25="x",C25*E25)),(IF(G26="x",C26*D26,0))+(IF(H26="x",C26*D26,0))+(IF(I26="x",C26*E26,0))+(IF(J26="x",C26*E26)))/1000</f>
        <v>0</v>
      </c>
      <c r="H28" s="120"/>
      <c r="I28" s="120"/>
      <c r="J28" s="121"/>
      <c r="K28" s="147">
        <f>SUM((IF(K7="x",C7*D7,0))+(IF(L7="x",C7*D7,0))+(IF(M7="x",C7*E7,0))+(IF(N7="x",C7*E7)),(IF(K8="x",C8*D8,0))+(IF(L8="x",C8*D8,0))+(IF(M8="x",C8*E8,0))+(IF(N8="x",C8*E8)),(IF(K9="x",C9*D9,0))+(IF(L9="x",C9*D9,0))+(IF(M9="x",C9*E9,0))+(IF(N9="x",C9*E9)),(IF(K10="x",C10*D10,0))+(IF(L10="x",C10*D10,0))+(IF(M10="x",C10*E10,0))+(IF(N10="x",C10*E10)),(IF(K11="x",C11*D11,0))+(IF(L11="x",C11*D11,0))+(IF(M11="x",C11*E11,0))+(IF(N11="x",C11*E11)),(IF(K12="x",C12*D12,0))+(IF(L12="x",C12*D12,0))+(IF(M12="x",C12*E12,0))+(IF(N12="x",C12*E12)),(IF(K13="x",C13*D13,0))+(IF(L13="x",C13*D13,0))+(IF(M13="x",C13*E13,0))+(IF(N13="x",C13*E13)),(IF(K14="x",C14*D14,0))+(IF(L14="x",C14*D14,0))+(IF(M14="x",C14*E14,0))+(IF(N14="x",C14*E14)),(IF(K15="x",C15*D15,0))+(IF(L15="x",C15*D15,0))+(IF(M15="x",C15*E15,0))+(IF(N15="x",C15*E15)),(IF(K16="x",C16*D16,0))+(IF(L16="x",C16*D16,0))+(IF(M16="x",C16*E16,0))+(IF(N16="x",C16*E16)),(IF(K17="x",C17*D17,0))+(IF(L17="x",C17*D17,0))+(IF(M17="x",C17*E17,0))+(IF(N17="x",C17*E17)),(IF(K18="x",C18*D18,0))+(IF(L18="x",C18*D18,0))+(IF(M18="x",C18*E18,0))+(IF(N18="x",C18*E18)),(IF(K19="x",C19*D19,0))+(IF(L19="x",C19*D19,0))+(IF(M19="x",C19*E19,0))+(IF(N19="x",C19*E19)),(IF(K20="x",C20*D20,0))+(IF(L20="x",C20*D20,0))+(IF(M20="x",C20*E20,0))+(IF(N20="x",C20*E20)),(IF(K21="x",C21*D21,0))+(IF(L21="x",C21*D21,0))+(IF(M21="x",C21*E21,0))+(IF(N21="x",C21*E21)),(IF(K22="x",C22*D22,0))+(IF(L22="x",C22*D22,0))+(IF(M22="x",C22*E22,0))+(IF(N22="x",C22*E22)),(IF(K23="x",C23*D23,0))+(IF(L23="x",C23*D23,0))+(IF(M23="x",C23*E23,0))+(IF(N23="x",C23*E23)),(IF(K24="x",C24*D24,0))+(IF(L24="x",C24*D24,0))+(IF(M24="x",C24*E24,0))+(IF(N24="x",C24*E24)),(IF(K25="x",C25*D25,0))+(IF(L25="x",C25*D25,0))+(IF(M25="x",C25*E25,0))+(IF(N25="x",C25*E25)),(IF(K26="x",C26*D26,0))+(IF(L26="x",C26*D26,0))+(IF(M26="x",C26*E26,0))+(IF(N26="x",C26*E26)))/1000</f>
        <v>89.247</v>
      </c>
      <c r="L28" s="120"/>
      <c r="M28" s="120"/>
      <c r="N28" s="121"/>
      <c r="O28" s="147">
        <f>SUM((IF(O7="x",C7*D7,0))+(IF(P7="x",C7*D7,0))+(IF(Q7="x",C7*E7,0))+(IF(R7="x",C7*E7)),(IF(O8="x",C8*D8,0))+(IF(P8="x",C8*D8,0))+(IF(Q8="x",C8*E8,0))+(IF(R8="x",C8*E8)),(IF(O9="x",C9*D9,0))+(IF(P9="x",C9*D9,0))+(IF(Q9="x",C9*E9,0))+(IF(R9="x",C9*E9)),(IF(O10="x",C10*D10,0))+(IF(P10="x",C10*D10,0))+(IF(Q10="x",C10*E10,0))+(IF(R10="x",C10*E10)),(IF(O11="x",C11*D11,0))+(IF(P11="x",C11*D11,0))+(IF(Q11="x",C11*E11,0))+(IF(R11="x",C11*E11)),(IF(O12="x",C12*D12,0))+(IF(P12="x",C12*D12,0))+(IF(Q12="x",C12*E12,0))+(IF(R12="x",C12*E12)),(IF(O13="x",C13*D13,0))+(IF(P13="x",C13*D13,0))+(IF(Q13="x",C13*E13,0))+(IF(R13="x",C13*E13)),(IF(O14="x",C14*D14,0))+(IF(P14="x",C14*D14,0))+(IF(Q14="x",C14*E14,0))+(IF(R14="x",C14*E14)),(IF(O15="x",C15*D15,0))+(IF(P15="x",C15*D15,0))+(IF(Q15="x",C15*E15,0))+(IF(R15="x",C15*E15)),(IF(O16="x",C16*D16,0))+(IF(P16="x",C16*D16,0))+(IF(Q16="x",C16*E16,0))+(IF(R16="x",C16*E16)),(IF(O17="x",C17*D17,0))+(IF(P17="x",C17*D17,0))+(IF(Q17="x",C17*E17,0))+(IF(R17="x",C17*E17)),(IF(O18="x",C18*D18,0))+(IF(P18="x",C18*D18,0))+(IF(Q18="x",C18*E18,0))+(IF(R18="x",C18*E18)),(IF(O19="x",C19*D19,0))+(IF(P19="x",C19*D19,0))+(IF(Q19="x",C19*E19,0))+(IF(R19="x",C19*E19)),(IF(O20="x",C20*D20,0))+(IF(P20="x",C20*D20,0))+(IF(Q20="x",C20*E20,0))+(IF(R20="x",C20*E20)),(IF(O21="x",C21*D21,0))+(IF(P21="x",C21*D21,0))+(IF(Q21="x",C21*E21,0))+(IF(R21="x",C21*E21)),(IF(O22="x",C22*D22,0))+(IF(P22="x",C22*D22,0))+(IF(Q22="x",C22*E22,0))+(IF(R22="x",C22*E22)),(IF(O23="x",C23*D23,0))+(IF(P23="x",C23*D23,0))+(IF(Q23="x",C23*E23,0))+(IF(R23="x",C23*E23)),(IF(O24="x",C24*D24,0))+(IF(P24="x",C24*D24,0))+(IF(Q24="x",C24*E24,0))+(IF(R24="x",C24*E24)),(IF(O25="x",C25*D25,0))+(IF(P25="x",C25*D25,0))+(IF(Q25="x",C25*E25,0))+(IF(R25="x",C25*E25)),(IF(O26="x",C26*D26,0))+(IF(P26="x",C26*D26,0))+(IF(Q26="x",C26*E26,0))+(IF(R26="x",C26*E26)))/1000</f>
        <v>153.36799999999999</v>
      </c>
      <c r="P28" s="120"/>
      <c r="Q28" s="120"/>
      <c r="R28" s="121"/>
    </row>
    <row r="29" spans="1:18" ht="20.100000000000001" customHeight="1" x14ac:dyDescent="0.25"/>
  </sheetData>
  <mergeCells count="43">
    <mergeCell ref="M4:N4"/>
    <mergeCell ref="Q7:R7"/>
    <mergeCell ref="O7:P7"/>
    <mergeCell ref="D17:E17"/>
    <mergeCell ref="K5:N5"/>
    <mergeCell ref="O5:R5"/>
    <mergeCell ref="D7:E7"/>
    <mergeCell ref="G7:H7"/>
    <mergeCell ref="I7:J7"/>
    <mergeCell ref="K7:L7"/>
    <mergeCell ref="O4:P4"/>
    <mergeCell ref="Q17:R17"/>
    <mergeCell ref="Q4:R4"/>
    <mergeCell ref="O17:P17"/>
    <mergeCell ref="A5:C5"/>
    <mergeCell ref="D5:F5"/>
    <mergeCell ref="G5:J5"/>
    <mergeCell ref="M7:N7"/>
    <mergeCell ref="M17:N17"/>
    <mergeCell ref="G17:H17"/>
    <mergeCell ref="I17:J17"/>
    <mergeCell ref="K17:L17"/>
    <mergeCell ref="A4:C4"/>
    <mergeCell ref="D4:F4"/>
    <mergeCell ref="G4:J4"/>
    <mergeCell ref="K4:L4"/>
    <mergeCell ref="B1:D1"/>
    <mergeCell ref="M1:Q1"/>
    <mergeCell ref="O2:P2"/>
    <mergeCell ref="Q2:R2"/>
    <mergeCell ref="C3:G3"/>
    <mergeCell ref="H3:J3"/>
    <mergeCell ref="K3:R3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</mergeCells>
  <pageMargins left="0.7" right="0.7" top="0.75" bottom="0.75" header="0.3" footer="0.3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59BE3-F778-43E2-B926-B91E4A3F248F}">
  <sheetPr codeName="Feuil7"/>
  <dimension ref="A1:R29"/>
  <sheetViews>
    <sheetView topLeftCell="A4" workbookViewId="0">
      <selection activeCell="C28" sqref="C28:F28"/>
    </sheetView>
  </sheetViews>
  <sheetFormatPr baseColWidth="10" defaultRowHeight="15" x14ac:dyDescent="0.25"/>
  <cols>
    <col min="1" max="1" width="9.7109375" customWidth="1"/>
    <col min="2" max="2" width="40.710937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30"/>
      <c r="B1" s="109" t="s">
        <v>24</v>
      </c>
      <c r="C1" s="110"/>
      <c r="D1" s="111"/>
      <c r="E1" s="31"/>
      <c r="F1" s="31"/>
      <c r="G1" s="31"/>
      <c r="H1" s="31"/>
      <c r="I1" s="31"/>
      <c r="J1" s="31"/>
      <c r="K1" s="31"/>
      <c r="L1" s="31"/>
      <c r="M1" s="112">
        <f ca="1">TODAY()</f>
        <v>44839</v>
      </c>
      <c r="N1" s="113"/>
      <c r="O1" s="113"/>
      <c r="P1" s="113"/>
      <c r="Q1" s="114"/>
      <c r="R1" s="32"/>
    </row>
    <row r="2" spans="1:18" ht="20.100000000000001" customHeight="1" thickBot="1" x14ac:dyDescent="0.3">
      <c r="A2" s="33"/>
      <c r="O2" s="115" t="s">
        <v>25</v>
      </c>
      <c r="P2" s="116"/>
      <c r="Q2" s="117"/>
      <c r="R2" s="118"/>
    </row>
    <row r="3" spans="1:18" ht="20.100000000000001" customHeight="1" thickBot="1" x14ac:dyDescent="0.3">
      <c r="A3" s="33"/>
      <c r="B3" s="23" t="s">
        <v>26</v>
      </c>
      <c r="C3" s="119"/>
      <c r="D3" s="120"/>
      <c r="E3" s="120"/>
      <c r="F3" s="120"/>
      <c r="G3" s="121"/>
      <c r="H3" s="122" t="s">
        <v>27</v>
      </c>
      <c r="I3" s="123"/>
      <c r="J3" s="123"/>
      <c r="K3" s="117"/>
      <c r="L3" s="124"/>
      <c r="M3" s="124"/>
      <c r="N3" s="124"/>
      <c r="O3" s="124"/>
      <c r="P3" s="124"/>
      <c r="Q3" s="124"/>
      <c r="R3" s="118"/>
    </row>
    <row r="4" spans="1:18" ht="20.100000000000001" customHeight="1" thickBot="1" x14ac:dyDescent="0.3">
      <c r="A4" s="128"/>
      <c r="B4" s="129"/>
      <c r="C4" s="130"/>
      <c r="D4" s="134" t="s">
        <v>28</v>
      </c>
      <c r="E4" s="135"/>
      <c r="F4" s="136"/>
      <c r="G4" s="117"/>
      <c r="H4" s="124"/>
      <c r="I4" s="124"/>
      <c r="J4" s="124"/>
      <c r="K4" s="137" t="s">
        <v>29</v>
      </c>
      <c r="L4" s="138"/>
      <c r="M4" s="117"/>
      <c r="N4" s="124"/>
      <c r="O4" s="137" t="s">
        <v>30</v>
      </c>
      <c r="P4" s="139"/>
      <c r="Q4" s="117"/>
      <c r="R4" s="118"/>
    </row>
    <row r="5" spans="1:18" ht="20.100000000000001" customHeight="1" thickBot="1" x14ac:dyDescent="0.3">
      <c r="A5" s="125"/>
      <c r="B5" s="126"/>
      <c r="C5" s="127"/>
      <c r="D5" s="125" t="s">
        <v>31</v>
      </c>
      <c r="E5" s="126"/>
      <c r="F5" s="127"/>
      <c r="G5" s="128" t="s">
        <v>32</v>
      </c>
      <c r="H5" s="129"/>
      <c r="I5" s="129"/>
      <c r="J5" s="130"/>
      <c r="K5" s="131" t="s">
        <v>33</v>
      </c>
      <c r="L5" s="132"/>
      <c r="M5" s="132"/>
      <c r="N5" s="133"/>
      <c r="O5" s="128" t="s">
        <v>34</v>
      </c>
      <c r="P5" s="129"/>
      <c r="Q5" s="129"/>
      <c r="R5" s="130"/>
    </row>
    <row r="6" spans="1:18" ht="26.25" thickBot="1" x14ac:dyDescent="0.3">
      <c r="A6" s="24" t="s">
        <v>27</v>
      </c>
      <c r="B6" s="25" t="s">
        <v>35</v>
      </c>
      <c r="C6" s="25" t="s">
        <v>36</v>
      </c>
      <c r="D6" s="25" t="s">
        <v>37</v>
      </c>
      <c r="E6" s="25" t="s">
        <v>6</v>
      </c>
      <c r="F6" s="26" t="s">
        <v>38</v>
      </c>
      <c r="G6" s="27" t="s">
        <v>59</v>
      </c>
      <c r="H6" s="28" t="s">
        <v>60</v>
      </c>
      <c r="I6" s="28" t="s">
        <v>61</v>
      </c>
      <c r="J6" s="29" t="s">
        <v>62</v>
      </c>
      <c r="K6" s="27" t="s">
        <v>59</v>
      </c>
      <c r="L6" s="28" t="s">
        <v>60</v>
      </c>
      <c r="M6" s="28" t="s">
        <v>61</v>
      </c>
      <c r="N6" s="29" t="s">
        <v>62</v>
      </c>
      <c r="O6" s="27" t="s">
        <v>59</v>
      </c>
      <c r="P6" s="28" t="s">
        <v>60</v>
      </c>
      <c r="Q6" s="28" t="s">
        <v>61</v>
      </c>
      <c r="R6" s="29" t="s">
        <v>62</v>
      </c>
    </row>
    <row r="7" spans="1:18" ht="20.100000000000001" customHeight="1" x14ac:dyDescent="0.25">
      <c r="A7" s="13"/>
      <c r="B7" s="49"/>
      <c r="C7" s="52"/>
      <c r="D7" s="58"/>
      <c r="E7" s="73"/>
      <c r="F7" s="64"/>
      <c r="G7" s="42"/>
      <c r="H7" s="39"/>
      <c r="I7" s="39"/>
      <c r="J7" s="18"/>
      <c r="K7" s="42"/>
      <c r="L7" s="39"/>
      <c r="M7" s="39"/>
      <c r="N7" s="18"/>
      <c r="O7" s="59"/>
      <c r="P7" s="60"/>
      <c r="Q7" s="40"/>
      <c r="R7" s="12"/>
    </row>
    <row r="8" spans="1:18" ht="20.100000000000001" customHeight="1" x14ac:dyDescent="0.25">
      <c r="A8" s="13"/>
      <c r="B8" s="49"/>
      <c r="C8" s="52"/>
      <c r="D8" s="58"/>
      <c r="E8" s="73"/>
      <c r="F8" s="64"/>
      <c r="G8" s="42"/>
      <c r="H8" s="39"/>
      <c r="I8" s="39"/>
      <c r="J8" s="18"/>
      <c r="K8" s="42"/>
      <c r="L8" s="39"/>
      <c r="M8" s="39"/>
      <c r="N8" s="18"/>
      <c r="O8" s="59"/>
      <c r="P8" s="60"/>
      <c r="Q8" s="40"/>
      <c r="R8" s="21"/>
    </row>
    <row r="9" spans="1:18" ht="20.100000000000001" customHeight="1" x14ac:dyDescent="0.25">
      <c r="A9" s="13"/>
      <c r="B9" s="49"/>
      <c r="C9" s="52"/>
      <c r="D9" s="58"/>
      <c r="E9" s="73"/>
      <c r="F9" s="64"/>
      <c r="G9" s="42"/>
      <c r="H9" s="39"/>
      <c r="I9" s="39"/>
      <c r="J9" s="18"/>
      <c r="K9" s="42"/>
      <c r="L9" s="39"/>
      <c r="M9" s="39"/>
      <c r="N9" s="18"/>
      <c r="O9" s="59"/>
      <c r="P9" s="60"/>
      <c r="Q9" s="40"/>
      <c r="R9" s="21"/>
    </row>
    <row r="10" spans="1:18" ht="20.100000000000001" customHeight="1" x14ac:dyDescent="0.25">
      <c r="A10" s="13"/>
      <c r="B10" s="49"/>
      <c r="C10" s="52"/>
      <c r="D10" s="58"/>
      <c r="E10" s="73"/>
      <c r="F10" s="64"/>
      <c r="G10" s="42"/>
      <c r="H10" s="39"/>
      <c r="I10" s="39"/>
      <c r="J10" s="18"/>
      <c r="K10" s="42"/>
      <c r="L10" s="39"/>
      <c r="M10" s="39"/>
      <c r="N10" s="18"/>
      <c r="O10" s="59"/>
      <c r="P10" s="60"/>
      <c r="Q10" s="40"/>
      <c r="R10" s="21"/>
    </row>
    <row r="11" spans="1:18" ht="20.100000000000001" customHeight="1" x14ac:dyDescent="0.25">
      <c r="A11" s="13"/>
      <c r="B11" s="49"/>
      <c r="C11" s="52"/>
      <c r="D11" s="58"/>
      <c r="E11" s="73"/>
      <c r="F11" s="64"/>
      <c r="G11" s="42"/>
      <c r="H11" s="39"/>
      <c r="I11" s="39"/>
      <c r="J11" s="18"/>
      <c r="K11" s="42"/>
      <c r="L11" s="39"/>
      <c r="M11" s="39"/>
      <c r="N11" s="18"/>
      <c r="O11" s="59"/>
      <c r="P11" s="60"/>
      <c r="Q11" s="40"/>
      <c r="R11" s="21"/>
    </row>
    <row r="12" spans="1:18" ht="20.100000000000001" customHeight="1" x14ac:dyDescent="0.25">
      <c r="A12" s="13"/>
      <c r="B12" s="49"/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21"/>
    </row>
    <row r="13" spans="1:18" ht="20.100000000000001" customHeight="1" x14ac:dyDescent="0.25">
      <c r="A13" s="13"/>
      <c r="B13" s="49"/>
      <c r="C13" s="52"/>
      <c r="D13" s="58"/>
      <c r="E13" s="73"/>
      <c r="F13" s="64"/>
      <c r="G13" s="42"/>
      <c r="H13" s="39"/>
      <c r="I13" s="39"/>
      <c r="J13" s="18"/>
      <c r="K13" s="42"/>
      <c r="L13" s="39"/>
      <c r="M13" s="39"/>
      <c r="N13" s="18"/>
      <c r="O13" s="59"/>
      <c r="P13" s="60"/>
      <c r="Q13" s="40"/>
      <c r="R13" s="21"/>
    </row>
    <row r="14" spans="1:18" ht="20.100000000000001" customHeight="1" x14ac:dyDescent="0.25">
      <c r="A14" s="13"/>
      <c r="B14" s="49"/>
      <c r="C14" s="52"/>
      <c r="D14" s="58"/>
      <c r="E14" s="73"/>
      <c r="F14" s="64"/>
      <c r="G14" s="42"/>
      <c r="H14" s="39"/>
      <c r="I14" s="39"/>
      <c r="J14" s="18"/>
      <c r="K14" s="42"/>
      <c r="L14" s="39"/>
      <c r="M14" s="39"/>
      <c r="N14" s="18"/>
      <c r="O14" s="59"/>
      <c r="P14" s="60"/>
      <c r="Q14" s="40"/>
      <c r="R14" s="21"/>
    </row>
    <row r="15" spans="1:18" ht="20.100000000000001" customHeight="1" x14ac:dyDescent="0.25">
      <c r="A15" s="13"/>
      <c r="B15" s="49"/>
      <c r="C15" s="52"/>
      <c r="D15" s="58"/>
      <c r="E15" s="73"/>
      <c r="F15" s="64"/>
      <c r="G15" s="42"/>
      <c r="H15" s="39"/>
      <c r="I15" s="39"/>
      <c r="J15" s="18"/>
      <c r="K15" s="42"/>
      <c r="L15" s="39"/>
      <c r="M15" s="39"/>
      <c r="N15" s="18"/>
      <c r="O15" s="59"/>
      <c r="P15" s="60"/>
      <c r="Q15" s="40"/>
      <c r="R15" s="21"/>
    </row>
    <row r="16" spans="1:18" ht="20.100000000000001" customHeight="1" x14ac:dyDescent="0.25">
      <c r="A16" s="13"/>
      <c r="B16" s="49"/>
      <c r="C16" s="52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21"/>
    </row>
    <row r="17" spans="1:18" ht="20.100000000000001" customHeight="1" x14ac:dyDescent="0.25">
      <c r="A17" s="13"/>
      <c r="B17" s="49"/>
      <c r="C17" s="52"/>
      <c r="D17" s="58"/>
      <c r="E17" s="73"/>
      <c r="F17" s="64"/>
      <c r="G17" s="42"/>
      <c r="H17" s="39"/>
      <c r="I17" s="39"/>
      <c r="J17" s="18"/>
      <c r="K17" s="42"/>
      <c r="L17" s="39"/>
      <c r="M17" s="39"/>
      <c r="N17" s="18"/>
      <c r="O17" s="59"/>
      <c r="P17" s="60"/>
      <c r="Q17" s="40"/>
      <c r="R17" s="21"/>
    </row>
    <row r="18" spans="1:18" ht="20.100000000000001" customHeight="1" x14ac:dyDescent="0.25">
      <c r="A18" s="13"/>
      <c r="B18" s="49"/>
      <c r="C18" s="52"/>
      <c r="D18" s="58"/>
      <c r="E18" s="73"/>
      <c r="F18" s="64"/>
      <c r="G18" s="42"/>
      <c r="H18" s="39"/>
      <c r="I18" s="39"/>
      <c r="J18" s="18"/>
      <c r="K18" s="42"/>
      <c r="L18" s="39"/>
      <c r="M18" s="39"/>
      <c r="N18" s="18"/>
      <c r="O18" s="59"/>
      <c r="P18" s="60"/>
      <c r="Q18" s="40"/>
      <c r="R18" s="21"/>
    </row>
    <row r="19" spans="1:18" ht="20.100000000000001" customHeight="1" x14ac:dyDescent="0.25">
      <c r="A19" s="13"/>
      <c r="B19" s="49"/>
      <c r="C19" s="52"/>
      <c r="D19" s="58"/>
      <c r="E19" s="73"/>
      <c r="F19" s="64"/>
      <c r="G19" s="42"/>
      <c r="H19" s="39"/>
      <c r="I19" s="39"/>
      <c r="J19" s="18"/>
      <c r="K19" s="42"/>
      <c r="L19" s="39"/>
      <c r="M19" s="39"/>
      <c r="N19" s="18"/>
      <c r="O19" s="59"/>
      <c r="P19" s="60"/>
      <c r="Q19" s="40"/>
      <c r="R19" s="21"/>
    </row>
    <row r="20" spans="1:18" ht="20.100000000000001" customHeight="1" x14ac:dyDescent="0.25">
      <c r="A20" s="13"/>
      <c r="B20" s="49"/>
      <c r="C20" s="52"/>
      <c r="D20" s="58"/>
      <c r="E20" s="73"/>
      <c r="F20" s="64"/>
      <c r="G20" s="42"/>
      <c r="H20" s="39"/>
      <c r="I20" s="39"/>
      <c r="J20" s="18"/>
      <c r="K20" s="42"/>
      <c r="L20" s="39"/>
      <c r="M20" s="39"/>
      <c r="N20" s="18"/>
      <c r="O20" s="59"/>
      <c r="P20" s="60"/>
      <c r="Q20" s="40"/>
      <c r="R20" s="21"/>
    </row>
    <row r="21" spans="1:18" ht="20.100000000000001" customHeight="1" x14ac:dyDescent="0.25">
      <c r="A21" s="13"/>
      <c r="B21" s="49"/>
      <c r="C21" s="52"/>
      <c r="D21" s="58"/>
      <c r="E21" s="73"/>
      <c r="F21" s="64"/>
      <c r="G21" s="42"/>
      <c r="H21" s="39"/>
      <c r="I21" s="39"/>
      <c r="J21" s="18"/>
      <c r="K21" s="42"/>
      <c r="L21" s="39"/>
      <c r="M21" s="39"/>
      <c r="N21" s="18"/>
      <c r="O21" s="59"/>
      <c r="P21" s="60"/>
      <c r="Q21" s="40"/>
      <c r="R21" s="21"/>
    </row>
    <row r="22" spans="1:18" ht="20.100000000000001" customHeight="1" x14ac:dyDescent="0.25">
      <c r="A22" s="13"/>
      <c r="B22" s="49"/>
      <c r="C22" s="52"/>
      <c r="D22" s="58"/>
      <c r="E22" s="73"/>
      <c r="F22" s="64"/>
      <c r="G22" s="42"/>
      <c r="H22" s="39"/>
      <c r="I22" s="39"/>
      <c r="J22" s="18"/>
      <c r="K22" s="42"/>
      <c r="L22" s="39"/>
      <c r="M22" s="39"/>
      <c r="N22" s="18"/>
      <c r="O22" s="59"/>
      <c r="P22" s="60"/>
      <c r="Q22" s="40"/>
      <c r="R22" s="21"/>
    </row>
    <row r="23" spans="1:18" ht="20.100000000000001" customHeight="1" x14ac:dyDescent="0.25">
      <c r="A23" s="13"/>
      <c r="B23" s="49"/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21"/>
    </row>
    <row r="24" spans="1:18" ht="20.100000000000001" customHeight="1" x14ac:dyDescent="0.25">
      <c r="A24" s="13"/>
      <c r="B24" s="49"/>
      <c r="C24" s="52"/>
      <c r="D24" s="58"/>
      <c r="E24" s="73"/>
      <c r="F24" s="64"/>
      <c r="G24" s="42"/>
      <c r="H24" s="39"/>
      <c r="I24" s="39"/>
      <c r="J24" s="18"/>
      <c r="K24" s="42"/>
      <c r="L24" s="39"/>
      <c r="M24" s="39"/>
      <c r="N24" s="18"/>
      <c r="O24" s="59"/>
      <c r="P24" s="60"/>
      <c r="Q24" s="40"/>
      <c r="R24" s="21"/>
    </row>
    <row r="25" spans="1:18" ht="19.5" customHeight="1" x14ac:dyDescent="0.25">
      <c r="A25" s="13"/>
      <c r="B25" s="49"/>
      <c r="C25" s="52"/>
      <c r="D25" s="58"/>
      <c r="E25" s="73"/>
      <c r="F25" s="64"/>
      <c r="G25" s="42"/>
      <c r="H25" s="39"/>
      <c r="I25" s="39"/>
      <c r="J25" s="18"/>
      <c r="K25" s="42"/>
      <c r="L25" s="39"/>
      <c r="M25" s="39"/>
      <c r="N25" s="18"/>
      <c r="O25" s="59"/>
      <c r="P25" s="60"/>
      <c r="Q25" s="40"/>
      <c r="R25" s="21"/>
    </row>
    <row r="26" spans="1:18" ht="20.100000000000001" customHeight="1" thickBot="1" x14ac:dyDescent="0.3">
      <c r="A26" s="37"/>
      <c r="B26" s="49"/>
      <c r="C26" s="52"/>
      <c r="D26" s="58"/>
      <c r="E26" s="73"/>
      <c r="F26" s="64"/>
      <c r="G26" s="42"/>
      <c r="H26" s="39"/>
      <c r="I26" s="39"/>
      <c r="J26" s="18"/>
      <c r="K26" s="42"/>
      <c r="L26" s="39"/>
      <c r="M26" s="39"/>
      <c r="N26" s="18"/>
      <c r="O26" s="59"/>
      <c r="P26" s="60"/>
      <c r="Q26" s="40"/>
      <c r="R26" s="21"/>
    </row>
    <row r="27" spans="1:18" ht="20.100000000000001" customHeight="1" thickBot="1" x14ac:dyDescent="0.3">
      <c r="A27" s="140" t="s">
        <v>39</v>
      </c>
      <c r="B27" s="141"/>
      <c r="C27" s="115" t="s">
        <v>927</v>
      </c>
      <c r="D27" s="116"/>
      <c r="E27" s="116"/>
      <c r="F27" s="142"/>
      <c r="G27" s="115" t="s">
        <v>40</v>
      </c>
      <c r="H27" s="116"/>
      <c r="I27" s="116"/>
      <c r="J27" s="142"/>
      <c r="K27" s="115" t="s">
        <v>40</v>
      </c>
      <c r="L27" s="116"/>
      <c r="M27" s="116"/>
      <c r="N27" s="142"/>
      <c r="O27" s="115" t="s">
        <v>40</v>
      </c>
      <c r="P27" s="116"/>
      <c r="Q27" s="116"/>
      <c r="R27" s="142"/>
    </row>
    <row r="28" spans="1:18" ht="20.100000000000001" customHeight="1" thickBot="1" x14ac:dyDescent="0.3">
      <c r="A28" s="140" t="s">
        <v>41</v>
      </c>
      <c r="B28" s="143"/>
      <c r="C28" s="144">
        <f>SUM(IF(A7="",0,C7*D7*E7),IF(A8="",0,C8*D8*E8),IF(A9="",0,C9*D9*E9),IF(A10="",0,C10*D10*E10),IF(A11="",0,C11*D11*E11),IF(A12="",0,C12*D12*E12),IF(A13="",0,C13*D13*E13),IF(A14="",0,C14*D14*E14),IF(A15="",0,C15*D15*E15),IF(A16="",0,C16*D16*E16),IF(A17="",0,C17*D17*E17),IF(A18="",0,C18*D18*E18),IF(A19="",0,C19*D19*E19),IF(A20="",0,C20*D20*E20),IF(A21="",0,C21*D21*E21),IF(A22="",0,C22*D22*E22),IF(A23="",0,C23*D23*E23),IF(A24="",0,C24*D24*E24),IF(A25="",0,C25*D25*E25),IF(A26="",0,C26*D26*E26))/1000000</f>
        <v>0</v>
      </c>
      <c r="D28" s="145"/>
      <c r="E28" s="145"/>
      <c r="F28" s="146"/>
      <c r="G28" s="147">
        <f>SUM((IF(G7="x",C7*D7,0))+(IF(H7="x",C7*D7,0))+(IF(I7="x",C7*E7,0))+(IF(J7="x",C7*E7)),(IF(G8="x",C8*D8,0))+(IF(H8="x",C8*D8,0))+(IF(I8="x",C8*E8,0))+(IF(J8="x",C8*E8)),(IF(G9="x",C9*D9,0))+(IF(H9="x",C9*D9,0))+(IF(I9="x",C9*E9,0))+(IF(J9="x",C9*E9)),(IF(G10="x",C10*D10,0))+(IF(H10="x",C10*D10,0))+(IF(I10="x",C10*E10,0))+(IF(J10="x",C10*E10)),(IF(G11="x",C11*D11,0))+(IF(H11="x",C11*D11,0))+(IF(I11="x",C11*E11,0))+(IF(J11="x",C11*E11)),(IF(G12="x",C12*D12,0))+(IF(H12="x",C12*D12,0))+(IF(I12="x",C12*E12,0))+(IF(J12="x",C12*E12)),(IF(G13="x",C13*D13,0))+(IF(H13="x",C13*D13,0))+(IF(I13="x",C13*E13,0))+(IF(J13="x",C13*E13)),(IF(G14="x",C14*D14,0))+(IF(H14="x",C14*D14,0))+(IF(I14="x",C14*E14,0))+(IF(J14="x",C14*E14)),(IF(G15="x",C15*D15,0))+(IF(H15="x",C15*D15,0))+(IF(I15="x",C15*E15,0))+(IF(J15="x",C15*E15)),(IF(G16="x",C16*D16,0))+(IF(H16="x",C16*D16,0))+(IF(I16="x",C16*E16,0))+(IF(J16="x",C16*E16)),(IF(G17="x",C17*D17,0))+(IF(H17="x",C17*D17,0))+(IF(I17="x",C17*E17,0))+(IF(J17="x",C17*E17)),(IF(G18="x",C18*D18,0))+(IF(H18="x",C18*D18,0))+(IF(I18="x",C18*E18,0))+(IF(J18="x",C18*E18)),(IF(G19="x",C19*D19,0))+(IF(H19="x",C19*D19,0))+(IF(I19="x",C19*E19,0))+(IF(J19="x",C19*E19)),(IF(G20="x",C20*D20,0))+(IF(H20="x",C20*D20,0))+(IF(I20="x",C20*E20,0))+(IF(J20="x",C20*E20)),(IF(G21="x",C21*D21,0))+(IF(H21="x",C21*D21,0))+(IF(I21="x",C21*E21,0))+(IF(J21="x",C21*E21)),(IF(G22="x",C22*D22,0))+(IF(H22="x",C22*D22,0))+(IF(I22="x",C22*E22,0))+(IF(J22="x",C22*E22)),(IF(G23="x",C23*D23,0))+(IF(H23="x",C23*D23,0))+(IF(I23="x",C23*E23,0))+(IF(J23="x",C23*E23)),(IF(G24="x",C24*D24,0))+(IF(H24="x",C24*D24,0))+(IF(I24="x",C24*E24,0))+(IF(J24="x",C24*E24)),(IF(G25="x",C25*D25,0))+(IF(H25="x",C25*D25,0))+(IF(I25="x",C25*E25,0))+(IF(J25="x",C25*E25)),(IF(G26="x",C26*D26,0))+(IF(H26="x",C26*D26,0))+(IF(I26="x",C26*E26,0))+(IF(J26="x",C26*E26)))/1000</f>
        <v>0</v>
      </c>
      <c r="H28" s="120"/>
      <c r="I28" s="120"/>
      <c r="J28" s="121"/>
      <c r="K28" s="147">
        <f>SUM((IF(K7="x",C7*D7,0))+(IF(L7="x",C7*D7,0))+(IF(M7="x",C7*E7,0))+(IF(N7="x",C7*E7)),(IF(K8="x",C8*D8,0))+(IF(L8="x",C8*D8,0))+(IF(M8="x",C8*E8,0))+(IF(N8="x",C8*E8)),(IF(K9="x",C9*D9,0))+(IF(L9="x",C9*D9,0))+(IF(M9="x",C9*E9,0))+(IF(N9="x",C9*E9)),(IF(K10="x",C10*D10,0))+(IF(L10="x",C10*D10,0))+(IF(M10="x",C10*E10,0))+(IF(N10="x",C10*E10)),(IF(K11="x",C11*D11,0))+(IF(L11="x",C11*D11,0))+(IF(M11="x",C11*E11,0))+(IF(N11="x",C11*E11)),(IF(K12="x",C12*D12,0))+(IF(L12="x",C12*D12,0))+(IF(M12="x",C12*E12,0))+(IF(N12="x",C12*E12)),(IF(K13="x",C13*D13,0))+(IF(L13="x",C13*D13,0))+(IF(M13="x",C13*E13,0))+(IF(N13="x",C13*E13)),(IF(K14="x",C14*D14,0))+(IF(L14="x",C14*D14,0))+(IF(M14="x",C14*E14,0))+(IF(N14="x",C14*E14)),(IF(K15="x",C15*D15,0))+(IF(L15="x",C15*D15,0))+(IF(M15="x",C15*E15,0))+(IF(N15="x",C15*E15)),(IF(K16="x",C16*D16,0))+(IF(L16="x",C16*D16,0))+(IF(M16="x",C16*E16,0))+(IF(N16="x",C16*E16)),(IF(K17="x",C17*D17,0))+(IF(L17="x",C17*D17,0))+(IF(M17="x",C17*E17,0))+(IF(N17="x",C17*E17)),(IF(K18="x",C18*D18,0))+(IF(L18="x",C18*D18,0))+(IF(M18="x",C18*E18,0))+(IF(N18="x",C18*E18)),(IF(K19="x",C19*D19,0))+(IF(L19="x",C19*D19,0))+(IF(M19="x",C19*E19,0))+(IF(N19="x",C19*E19)),(IF(K20="x",C20*D20,0))+(IF(L20="x",C20*D20,0))+(IF(M20="x",C20*E20,0))+(IF(N20="x",C20*E20)),(IF(K21="x",C21*D21,0))+(IF(L21="x",C21*D21,0))+(IF(M21="x",C21*E21,0))+(IF(N21="x",C21*E21)),(IF(K22="x",C22*D22,0))+(IF(L22="x",C22*D22,0))+(IF(M22="x",C22*E22,0))+(IF(N22="x",C22*E22)),(IF(K23="x",C23*D23,0))+(IF(L23="x",C23*D23,0))+(IF(M23="x",C23*E23,0))+(IF(N23="x",C23*E23)),(IF(K24="x",C24*D24,0))+(IF(L24="x",C24*D24,0))+(IF(M24="x",C24*E24,0))+(IF(N24="x",C24*E24)),(IF(K25="x",C25*D25,0))+(IF(L25="x",C25*D25,0))+(IF(M25="x",C25*E25,0))+(IF(N25="x",C25*E25)),(IF(K26="x",C26*D26,0))+(IF(L26="x",C26*D26,0))+(IF(M26="x",C26*E26,0))+(IF(N26="x",C26*E26)))/1000</f>
        <v>0</v>
      </c>
      <c r="L28" s="120"/>
      <c r="M28" s="120"/>
      <c r="N28" s="121"/>
      <c r="O28" s="147">
        <f>SUM((IF(O7="x",C7*D7,0))+(IF(P7="x",C7*D7,0))+(IF(Q7="x",C7*E7,0))+(IF(R7="x",C7*E7)),(IF(O8="x",C8*D8,0))+(IF(P8="x",C8*D8,0))+(IF(Q8="x",C8*E8,0))+(IF(R8="x",C8*E8)),(IF(O9="x",C9*D9,0))+(IF(P9="x",C9*D9,0))+(IF(Q9="x",C9*E9,0))+(IF(R9="x",C9*E9)),(IF(O10="x",C10*D10,0))+(IF(P10="x",C10*D10,0))+(IF(Q10="x",C10*E10,0))+(IF(R10="x",C10*E10)),(IF(O11="x",C11*D11,0))+(IF(P11="x",C11*D11,0))+(IF(Q11="x",C11*E11,0))+(IF(R11="x",C11*E11)),(IF(O12="x",C12*D12,0))+(IF(P12="x",C12*D12,0))+(IF(Q12="x",C12*E12,0))+(IF(R12="x",C12*E12)),(IF(O13="x",C13*D13,0))+(IF(P13="x",C13*D13,0))+(IF(Q13="x",C13*E13,0))+(IF(R13="x",C13*E13)),(IF(O14="x",C14*D14,0))+(IF(P14="x",C14*D14,0))+(IF(Q14="x",C14*E14,0))+(IF(R14="x",C14*E14)),(IF(O15="x",C15*D15,0))+(IF(P15="x",C15*D15,0))+(IF(Q15="x",C15*E15,0))+(IF(R15="x",C15*E15)),(IF(O16="x",C16*D16,0))+(IF(P16="x",C16*D16,0))+(IF(Q16="x",C16*E16,0))+(IF(R16="x",C16*E16)),(IF(O17="x",C17*D17,0))+(IF(P17="x",C17*D17,0))+(IF(Q17="x",C17*E17,0))+(IF(R17="x",C17*E17)),(IF(O18="x",C18*D18,0))+(IF(P18="x",C18*D18,0))+(IF(Q18="x",C18*E18,0))+(IF(R18="x",C18*E18)),(IF(O19="x",C19*D19,0))+(IF(P19="x",C19*D19,0))+(IF(Q19="x",C19*E19,0))+(IF(R19="x",C19*E19)),(IF(O20="x",C20*D20,0))+(IF(P20="x",C20*D20,0))+(IF(Q20="x",C20*E20,0))+(IF(R20="x",C20*E20)),(IF(O21="x",C21*D21,0))+(IF(P21="x",C21*D21,0))+(IF(Q21="x",C21*E21,0))+(IF(R21="x",C21*E21)),(IF(O22="x",C22*D22,0))+(IF(P22="x",C22*D22,0))+(IF(Q22="x",C22*E22,0))+(IF(R22="x",C22*E22)),(IF(O23="x",C23*D23,0))+(IF(P23="x",C23*D23,0))+(IF(Q23="x",C23*E23,0))+(IF(R23="x",C23*E23)),(IF(O24="x",C24*D24,0))+(IF(P24="x",C24*D24,0))+(IF(Q24="x",C24*E24,0))+(IF(R24="x",C24*E24)),(IF(O25="x",C25*D25,0))+(IF(P25="x",C25*D25,0))+(IF(Q25="x",C25*E25,0))+(IF(R25="x",C25*E25)),(IF(O26="x",C26*D26,0))+(IF(P26="x",C26*D26,0))+(IF(Q26="x",C26*E26,0))+(IF(R26="x",C26*E26)))/1000</f>
        <v>0</v>
      </c>
      <c r="P28" s="120"/>
      <c r="Q28" s="120"/>
      <c r="R28" s="121"/>
    </row>
    <row r="29" spans="1:18" ht="20.100000000000001" customHeight="1" x14ac:dyDescent="0.25"/>
  </sheetData>
  <mergeCells count="29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A28:B28"/>
    <mergeCell ref="C28:F28"/>
    <mergeCell ref="G28:J28"/>
    <mergeCell ref="K28:N28"/>
    <mergeCell ref="O28:R28"/>
    <mergeCell ref="A27:B27"/>
    <mergeCell ref="C27:F27"/>
    <mergeCell ref="G27:J27"/>
    <mergeCell ref="K27:N27"/>
    <mergeCell ref="O27:R2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216"/>
  <sheetViews>
    <sheetView showGridLines="0" view="pageLayout" zoomScale="80" zoomScaleNormal="88" zoomScaleSheetLayoutView="70" zoomScalePageLayoutView="80" workbookViewId="0"/>
  </sheetViews>
  <sheetFormatPr baseColWidth="10" defaultRowHeight="15" x14ac:dyDescent="0.25"/>
  <cols>
    <col min="1" max="1" width="8.85546875" customWidth="1"/>
    <col min="2" max="2" width="37.28515625" customWidth="1"/>
    <col min="3" max="3" width="8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18.75" thickBot="1" x14ac:dyDescent="0.3">
      <c r="A1" s="30"/>
      <c r="B1" s="109" t="s">
        <v>24</v>
      </c>
      <c r="C1" s="110"/>
      <c r="D1" s="111"/>
      <c r="E1" s="31"/>
      <c r="F1" s="31"/>
      <c r="G1" s="31"/>
      <c r="H1" s="31"/>
      <c r="I1" s="31"/>
      <c r="J1" s="31"/>
      <c r="K1" s="31"/>
      <c r="L1" s="31"/>
      <c r="M1" s="112">
        <f ca="1">TODAY()</f>
        <v>44839</v>
      </c>
      <c r="N1" s="113"/>
      <c r="O1" s="113"/>
      <c r="P1" s="113"/>
      <c r="Q1" s="114"/>
      <c r="R1" s="32"/>
    </row>
    <row r="2" spans="1:18" ht="18.75" thickBot="1" x14ac:dyDescent="0.3">
      <c r="A2" s="33"/>
      <c r="O2" s="115" t="s">
        <v>25</v>
      </c>
      <c r="P2" s="116"/>
      <c r="Q2" s="117"/>
      <c r="R2" s="118"/>
    </row>
    <row r="3" spans="1:18" ht="18.75" thickBot="1" x14ac:dyDescent="0.3">
      <c r="A3" s="33"/>
      <c r="B3" s="23" t="s">
        <v>26</v>
      </c>
      <c r="C3" s="119"/>
      <c r="D3" s="120"/>
      <c r="E3" s="120"/>
      <c r="F3" s="120"/>
      <c r="G3" s="121"/>
      <c r="H3" s="122" t="s">
        <v>27</v>
      </c>
      <c r="I3" s="123"/>
      <c r="J3" s="123"/>
      <c r="K3" s="117"/>
      <c r="L3" s="124"/>
      <c r="M3" s="124"/>
      <c r="N3" s="124"/>
      <c r="O3" s="124"/>
      <c r="P3" s="124"/>
      <c r="Q3" s="124"/>
      <c r="R3" s="118"/>
    </row>
    <row r="4" spans="1:18" ht="18.75" thickBot="1" x14ac:dyDescent="0.3">
      <c r="A4" s="128"/>
      <c r="B4" s="129"/>
      <c r="C4" s="130"/>
      <c r="D4" s="134" t="s">
        <v>28</v>
      </c>
      <c r="E4" s="135"/>
      <c r="F4" s="136"/>
      <c r="G4" s="117"/>
      <c r="H4" s="124"/>
      <c r="I4" s="124"/>
      <c r="J4" s="124"/>
      <c r="K4" s="137" t="s">
        <v>29</v>
      </c>
      <c r="L4" s="138"/>
      <c r="M4" s="117"/>
      <c r="N4" s="124"/>
      <c r="O4" s="137" t="s">
        <v>30</v>
      </c>
      <c r="P4" s="139"/>
      <c r="Q4" s="117"/>
      <c r="R4" s="118"/>
    </row>
    <row r="5" spans="1:18" ht="18.75" thickBot="1" x14ac:dyDescent="0.3">
      <c r="A5" s="125"/>
      <c r="B5" s="126"/>
      <c r="C5" s="127"/>
      <c r="D5" s="125" t="s">
        <v>31</v>
      </c>
      <c r="E5" s="126"/>
      <c r="F5" s="127"/>
      <c r="G5" s="128" t="s">
        <v>32</v>
      </c>
      <c r="H5" s="129"/>
      <c r="I5" s="129"/>
      <c r="J5" s="130"/>
      <c r="K5" s="131" t="s">
        <v>33</v>
      </c>
      <c r="L5" s="132"/>
      <c r="M5" s="132"/>
      <c r="N5" s="133"/>
      <c r="O5" s="128" t="s">
        <v>34</v>
      </c>
      <c r="P5" s="129"/>
      <c r="Q5" s="129"/>
      <c r="R5" s="130"/>
    </row>
    <row r="6" spans="1:18" ht="54.95" customHeight="1" thickBot="1" x14ac:dyDescent="0.3">
      <c r="A6" s="24" t="s">
        <v>27</v>
      </c>
      <c r="B6" s="25" t="s">
        <v>35</v>
      </c>
      <c r="C6" s="25" t="s">
        <v>36</v>
      </c>
      <c r="D6" s="25" t="s">
        <v>37</v>
      </c>
      <c r="E6" s="25" t="s">
        <v>6</v>
      </c>
      <c r="F6" s="26" t="s">
        <v>38</v>
      </c>
      <c r="G6" s="27" t="s">
        <v>59</v>
      </c>
      <c r="H6" s="28" t="s">
        <v>60</v>
      </c>
      <c r="I6" s="28" t="s">
        <v>61</v>
      </c>
      <c r="J6" s="29" t="s">
        <v>62</v>
      </c>
      <c r="K6" s="27" t="s">
        <v>59</v>
      </c>
      <c r="L6" s="28" t="s">
        <v>60</v>
      </c>
      <c r="M6" s="28" t="s">
        <v>61</v>
      </c>
      <c r="N6" s="29" t="s">
        <v>62</v>
      </c>
      <c r="O6" s="27" t="s">
        <v>59</v>
      </c>
      <c r="P6" s="28" t="s">
        <v>60</v>
      </c>
      <c r="Q6" s="28" t="s">
        <v>61</v>
      </c>
      <c r="R6" s="29" t="s">
        <v>62</v>
      </c>
    </row>
    <row r="7" spans="1:18" ht="20.100000000000001" customHeight="1" thickBot="1" x14ac:dyDescent="0.3">
      <c r="A7" s="53"/>
      <c r="B7" s="54" t="s">
        <v>4</v>
      </c>
      <c r="C7" s="55" t="s">
        <v>889</v>
      </c>
      <c r="D7" s="95" t="s">
        <v>8</v>
      </c>
      <c r="E7" s="96"/>
      <c r="F7" s="56">
        <v>2</v>
      </c>
      <c r="G7" s="97" t="s">
        <v>5</v>
      </c>
      <c r="H7" s="98"/>
      <c r="I7" s="99">
        <v>222</v>
      </c>
      <c r="J7" s="94"/>
      <c r="K7" s="97" t="s">
        <v>6</v>
      </c>
      <c r="L7" s="100"/>
      <c r="M7" s="99">
        <v>222</v>
      </c>
      <c r="N7" s="94"/>
      <c r="O7" s="99" t="s">
        <v>7</v>
      </c>
      <c r="P7" s="100"/>
      <c r="Q7" s="93">
        <v>222</v>
      </c>
      <c r="R7" s="94"/>
    </row>
    <row r="8" spans="1:18" ht="20.100000000000001" customHeight="1" x14ac:dyDescent="0.25">
      <c r="A8" s="57" t="str">
        <f t="shared" ref="A8:A13" si="0">$M$4&amp;"/"&amp;$C$5</f>
        <v>/</v>
      </c>
      <c r="B8" s="48" t="s">
        <v>9</v>
      </c>
      <c r="C8" s="51">
        <f>F7</f>
        <v>2</v>
      </c>
      <c r="D8" s="58">
        <f>M7</f>
        <v>222</v>
      </c>
      <c r="E8" s="72">
        <f>Q7-39</f>
        <v>183</v>
      </c>
      <c r="F8" s="71">
        <v>19</v>
      </c>
      <c r="G8" s="42"/>
      <c r="H8" s="39"/>
      <c r="I8" s="39"/>
      <c r="J8" s="9"/>
      <c r="K8" s="42" t="s">
        <v>10</v>
      </c>
      <c r="L8" s="39"/>
      <c r="M8" s="39" t="s">
        <v>10</v>
      </c>
      <c r="N8" s="9" t="s">
        <v>10</v>
      </c>
      <c r="O8" s="59" t="s">
        <v>10</v>
      </c>
      <c r="P8" s="60" t="s">
        <v>10</v>
      </c>
      <c r="Q8" s="40" t="s">
        <v>10</v>
      </c>
      <c r="R8" s="40" t="s">
        <v>10</v>
      </c>
    </row>
    <row r="9" spans="1:18" ht="20.100000000000001" customHeight="1" x14ac:dyDescent="0.25">
      <c r="A9" s="57" t="str">
        <f t="shared" si="0"/>
        <v>/</v>
      </c>
      <c r="B9" s="49" t="s">
        <v>11</v>
      </c>
      <c r="C9" s="52">
        <f>F7</f>
        <v>2</v>
      </c>
      <c r="D9" s="58">
        <f>M7</f>
        <v>222</v>
      </c>
      <c r="E9" s="73">
        <f>Q7-39</f>
        <v>183</v>
      </c>
      <c r="F9" s="64">
        <v>19</v>
      </c>
      <c r="G9" s="42"/>
      <c r="H9" s="39"/>
      <c r="I9" s="39"/>
      <c r="J9" s="18"/>
      <c r="K9" s="42" t="s">
        <v>10</v>
      </c>
      <c r="L9" s="39"/>
      <c r="M9" s="39" t="s">
        <v>10</v>
      </c>
      <c r="N9" s="18" t="s">
        <v>10</v>
      </c>
      <c r="O9" s="59" t="s">
        <v>10</v>
      </c>
      <c r="P9" s="60" t="s">
        <v>10</v>
      </c>
      <c r="Q9" s="40" t="s">
        <v>10</v>
      </c>
      <c r="R9" s="40" t="s">
        <v>10</v>
      </c>
    </row>
    <row r="10" spans="1:18" ht="20.100000000000001" customHeight="1" x14ac:dyDescent="0.25">
      <c r="A10" s="57" t="str">
        <f t="shared" si="0"/>
        <v>/</v>
      </c>
      <c r="B10" s="49" t="s">
        <v>13</v>
      </c>
      <c r="C10" s="52">
        <f>F7*2</f>
        <v>4</v>
      </c>
      <c r="D10" s="58">
        <f>I7-38</f>
        <v>184</v>
      </c>
      <c r="E10" s="73">
        <f>Q7-39</f>
        <v>183</v>
      </c>
      <c r="F10" s="64">
        <v>19</v>
      </c>
      <c r="G10" s="42"/>
      <c r="H10" s="39"/>
      <c r="I10" s="39"/>
      <c r="J10" s="18"/>
      <c r="K10" s="42" t="s">
        <v>10</v>
      </c>
      <c r="L10" s="39"/>
      <c r="M10" s="39"/>
      <c r="N10" s="18"/>
      <c r="O10" s="59" t="s">
        <v>10</v>
      </c>
      <c r="P10" s="60" t="s">
        <v>10</v>
      </c>
      <c r="Q10" s="40" t="s">
        <v>10</v>
      </c>
      <c r="R10" s="40" t="s">
        <v>10</v>
      </c>
    </row>
    <row r="11" spans="1:18" ht="20.100000000000001" customHeight="1" x14ac:dyDescent="0.25">
      <c r="A11" s="57" t="str">
        <f t="shared" si="0"/>
        <v>/</v>
      </c>
      <c r="B11" s="49" t="s">
        <v>14</v>
      </c>
      <c r="C11" s="52">
        <f>F7</f>
        <v>2</v>
      </c>
      <c r="D11" s="58">
        <f>I7</f>
        <v>222</v>
      </c>
      <c r="E11" s="73">
        <f>M7</f>
        <v>222</v>
      </c>
      <c r="F11" s="64">
        <v>19</v>
      </c>
      <c r="G11" s="42"/>
      <c r="H11" s="39"/>
      <c r="I11" s="39"/>
      <c r="J11" s="18"/>
      <c r="K11" s="42" t="s">
        <v>10</v>
      </c>
      <c r="L11" s="39" t="s">
        <v>10</v>
      </c>
      <c r="M11" s="39" t="s">
        <v>10</v>
      </c>
      <c r="N11" s="18" t="s">
        <v>10</v>
      </c>
      <c r="O11" s="59" t="s">
        <v>10</v>
      </c>
      <c r="P11" s="60" t="s">
        <v>10</v>
      </c>
      <c r="Q11" s="40" t="s">
        <v>10</v>
      </c>
      <c r="R11" s="40" t="s">
        <v>10</v>
      </c>
    </row>
    <row r="12" spans="1:18" ht="20.100000000000001" customHeight="1" x14ac:dyDescent="0.25">
      <c r="A12" s="57" t="str">
        <f t="shared" si="0"/>
        <v>/</v>
      </c>
      <c r="B12" s="49" t="s">
        <v>15</v>
      </c>
      <c r="C12" s="52">
        <v>2</v>
      </c>
      <c r="D12" s="58">
        <f>M7-39</f>
        <v>183</v>
      </c>
      <c r="E12" s="73">
        <f>E8-5</f>
        <v>178</v>
      </c>
      <c r="F12" s="64">
        <v>19</v>
      </c>
      <c r="G12" s="42"/>
      <c r="H12" s="39"/>
      <c r="I12" s="39"/>
      <c r="J12" s="18"/>
      <c r="K12" s="42" t="s">
        <v>10</v>
      </c>
      <c r="L12" s="39"/>
      <c r="M12" s="39"/>
      <c r="N12" s="18"/>
      <c r="O12" s="59" t="s">
        <v>10</v>
      </c>
      <c r="P12" s="60" t="s">
        <v>10</v>
      </c>
      <c r="Q12" s="40" t="s">
        <v>10</v>
      </c>
      <c r="R12" s="40" t="s">
        <v>10</v>
      </c>
    </row>
    <row r="13" spans="1:18" ht="20.100000000000001" customHeight="1" x14ac:dyDescent="0.25">
      <c r="A13" s="57" t="str">
        <f t="shared" si="0"/>
        <v>/</v>
      </c>
      <c r="B13" s="49" t="s">
        <v>16</v>
      </c>
      <c r="C13" s="52">
        <v>7</v>
      </c>
      <c r="D13" s="58">
        <f>I7</f>
        <v>222</v>
      </c>
      <c r="E13" s="73">
        <f>((M7-6)/2)</f>
        <v>108</v>
      </c>
      <c r="F13" s="64">
        <v>19</v>
      </c>
      <c r="G13" s="42"/>
      <c r="H13" s="39"/>
      <c r="I13" s="39"/>
      <c r="J13" s="18"/>
      <c r="K13" s="42" t="s">
        <v>10</v>
      </c>
      <c r="L13" s="39" t="s">
        <v>10</v>
      </c>
      <c r="M13" s="39" t="s">
        <v>10</v>
      </c>
      <c r="N13" s="18" t="s">
        <v>10</v>
      </c>
      <c r="O13" s="59" t="s">
        <v>10</v>
      </c>
      <c r="P13" s="60" t="s">
        <v>10</v>
      </c>
      <c r="Q13" s="40" t="s">
        <v>10</v>
      </c>
      <c r="R13" s="40" t="s">
        <v>10</v>
      </c>
    </row>
    <row r="14" spans="1:18" ht="20.100000000000001" customHeight="1" x14ac:dyDescent="0.25">
      <c r="A14" s="57"/>
      <c r="B14" s="76" t="s">
        <v>4</v>
      </c>
      <c r="C14" s="52"/>
      <c r="D14" s="58"/>
      <c r="E14" s="73"/>
      <c r="F14" s="64"/>
      <c r="G14" s="42"/>
      <c r="H14" s="39"/>
      <c r="I14" s="39"/>
      <c r="J14" s="18"/>
      <c r="K14" s="42"/>
      <c r="L14" s="39"/>
      <c r="M14" s="39"/>
      <c r="N14" s="18"/>
      <c r="O14" s="59"/>
      <c r="P14" s="60"/>
      <c r="Q14" s="40"/>
      <c r="R14" s="40"/>
    </row>
    <row r="15" spans="1:18" ht="20.100000000000001" customHeight="1" x14ac:dyDescent="0.25">
      <c r="A15" s="57"/>
      <c r="B15" s="63"/>
      <c r="C15" s="64"/>
      <c r="D15" s="58"/>
      <c r="E15" s="73"/>
      <c r="F15" s="64"/>
      <c r="G15" s="42"/>
      <c r="H15" s="39"/>
      <c r="I15" s="39"/>
      <c r="J15" s="18"/>
      <c r="K15" s="42"/>
      <c r="L15" s="39"/>
      <c r="M15" s="39"/>
      <c r="N15" s="18"/>
      <c r="O15" s="59"/>
      <c r="P15" s="60"/>
      <c r="Q15" s="40"/>
      <c r="R15" s="40"/>
    </row>
    <row r="16" spans="1:18" ht="20.100000000000001" customHeight="1" thickBot="1" x14ac:dyDescent="0.3">
      <c r="A16" s="57"/>
      <c r="B16" s="77"/>
      <c r="C16" s="64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40"/>
    </row>
    <row r="17" spans="1:18" ht="20.100000000000001" customHeight="1" thickBot="1" x14ac:dyDescent="0.3">
      <c r="A17" s="53"/>
      <c r="B17" s="62" t="s">
        <v>4</v>
      </c>
      <c r="C17" s="55" t="s">
        <v>890</v>
      </c>
      <c r="D17" s="95" t="s">
        <v>8</v>
      </c>
      <c r="E17" s="96"/>
      <c r="F17" s="56">
        <v>1</v>
      </c>
      <c r="G17" s="97" t="s">
        <v>5</v>
      </c>
      <c r="H17" s="98"/>
      <c r="I17" s="99">
        <v>500</v>
      </c>
      <c r="J17" s="94"/>
      <c r="K17" s="97" t="s">
        <v>6</v>
      </c>
      <c r="L17" s="100"/>
      <c r="M17" s="93">
        <v>1200</v>
      </c>
      <c r="N17" s="94"/>
      <c r="O17" s="99" t="s">
        <v>7</v>
      </c>
      <c r="P17" s="100"/>
      <c r="Q17" s="93">
        <v>899</v>
      </c>
      <c r="R17" s="94"/>
    </row>
    <row r="18" spans="1:18" ht="20.100000000000001" customHeight="1" x14ac:dyDescent="0.25">
      <c r="A18" s="57" t="str">
        <f t="shared" ref="A18:A24" si="1">$M$13&amp;"/"&amp;$C$16</f>
        <v>x/</v>
      </c>
      <c r="B18" s="48" t="s">
        <v>21</v>
      </c>
      <c r="C18" s="51">
        <f>F17*2</f>
        <v>2</v>
      </c>
      <c r="D18" s="58">
        <f>M17-38</f>
        <v>1162</v>
      </c>
      <c r="E18" s="72">
        <v>120</v>
      </c>
      <c r="F18" s="71">
        <v>19</v>
      </c>
      <c r="G18" s="42"/>
      <c r="H18" s="39"/>
      <c r="I18" s="39"/>
      <c r="J18" s="9"/>
      <c r="K18" s="42" t="s">
        <v>10</v>
      </c>
      <c r="L18" s="39" t="s">
        <v>10</v>
      </c>
      <c r="M18" s="39"/>
      <c r="N18" s="9"/>
      <c r="O18" s="59" t="s">
        <v>10</v>
      </c>
      <c r="P18" s="60" t="s">
        <v>10</v>
      </c>
      <c r="Q18" s="40" t="s">
        <v>10</v>
      </c>
      <c r="R18" s="40" t="s">
        <v>10</v>
      </c>
    </row>
    <row r="19" spans="1:18" ht="20.100000000000001" customHeight="1" x14ac:dyDescent="0.25">
      <c r="A19" s="57" t="str">
        <f>$M$13&amp;"/"&amp;$C$16</f>
        <v>x/</v>
      </c>
      <c r="B19" s="49" t="s">
        <v>11</v>
      </c>
      <c r="C19" s="52">
        <f>F17</f>
        <v>1</v>
      </c>
      <c r="D19" s="58">
        <f>M17</f>
        <v>1200</v>
      </c>
      <c r="E19" s="73">
        <f>Q17-28</f>
        <v>871</v>
      </c>
      <c r="F19" s="64">
        <v>19</v>
      </c>
      <c r="G19" s="42"/>
      <c r="H19" s="39"/>
      <c r="I19" s="39"/>
      <c r="J19" s="18"/>
      <c r="K19" s="42" t="s">
        <v>10</v>
      </c>
      <c r="L19" s="39"/>
      <c r="M19" s="39" t="s">
        <v>10</v>
      </c>
      <c r="N19" s="18" t="s">
        <v>10</v>
      </c>
      <c r="O19" s="59" t="s">
        <v>10</v>
      </c>
      <c r="P19" s="60" t="s">
        <v>10</v>
      </c>
      <c r="Q19" s="40" t="s">
        <v>10</v>
      </c>
      <c r="R19" s="40" t="s">
        <v>10</v>
      </c>
    </row>
    <row r="20" spans="1:18" ht="20.100000000000001" customHeight="1" x14ac:dyDescent="0.25">
      <c r="A20" s="57" t="str">
        <f t="shared" si="1"/>
        <v>x/</v>
      </c>
      <c r="B20" s="49" t="s">
        <v>13</v>
      </c>
      <c r="C20" s="52">
        <f>F17*2</f>
        <v>2</v>
      </c>
      <c r="D20" s="58">
        <f>I17-19</f>
        <v>481</v>
      </c>
      <c r="E20" s="73">
        <f>Q17-28</f>
        <v>871</v>
      </c>
      <c r="F20" s="64">
        <v>19</v>
      </c>
      <c r="G20" s="42"/>
      <c r="H20" s="39"/>
      <c r="I20" s="39"/>
      <c r="J20" s="18"/>
      <c r="K20" s="42" t="s">
        <v>10</v>
      </c>
      <c r="L20" s="39"/>
      <c r="M20" s="39"/>
      <c r="N20" s="18"/>
      <c r="O20" s="59" t="s">
        <v>10</v>
      </c>
      <c r="P20" s="60" t="s">
        <v>10</v>
      </c>
      <c r="Q20" s="40" t="s">
        <v>10</v>
      </c>
      <c r="R20" s="40" t="s">
        <v>10</v>
      </c>
    </row>
    <row r="21" spans="1:18" ht="20.100000000000001" customHeight="1" x14ac:dyDescent="0.25">
      <c r="A21" s="57" t="str">
        <f t="shared" si="1"/>
        <v>x/</v>
      </c>
      <c r="B21" s="49" t="s">
        <v>14</v>
      </c>
      <c r="C21" s="52">
        <f>F17</f>
        <v>1</v>
      </c>
      <c r="D21" s="58">
        <f>I17</f>
        <v>500</v>
      </c>
      <c r="E21" s="73">
        <f>M17</f>
        <v>1200</v>
      </c>
      <c r="F21" s="64">
        <v>8</v>
      </c>
      <c r="G21" s="42"/>
      <c r="H21" s="39"/>
      <c r="I21" s="39"/>
      <c r="J21" s="18"/>
      <c r="K21" s="42"/>
      <c r="L21" s="39"/>
      <c r="M21" s="39"/>
      <c r="N21" s="18"/>
      <c r="O21" s="59" t="s">
        <v>10</v>
      </c>
      <c r="P21" s="60" t="s">
        <v>10</v>
      </c>
      <c r="Q21" s="40" t="s">
        <v>10</v>
      </c>
      <c r="R21" s="40" t="s">
        <v>10</v>
      </c>
    </row>
    <row r="22" spans="1:18" ht="20.100000000000001" customHeight="1" x14ac:dyDescent="0.25">
      <c r="A22" s="57" t="str">
        <f t="shared" si="1"/>
        <v>x/</v>
      </c>
      <c r="B22" s="49" t="s">
        <v>15</v>
      </c>
      <c r="C22" s="52">
        <v>3</v>
      </c>
      <c r="D22" s="58">
        <f>(M17-60)/2</f>
        <v>570</v>
      </c>
      <c r="E22" s="73">
        <f>E19-5</f>
        <v>866</v>
      </c>
      <c r="F22" s="64">
        <v>19</v>
      </c>
      <c r="G22" s="42"/>
      <c r="H22" s="39"/>
      <c r="I22" s="39"/>
      <c r="J22" s="18"/>
      <c r="K22" s="42" t="s">
        <v>10</v>
      </c>
      <c r="L22" s="39"/>
      <c r="M22" s="39"/>
      <c r="N22" s="18"/>
      <c r="O22" s="59" t="s">
        <v>10</v>
      </c>
      <c r="P22" s="60" t="s">
        <v>10</v>
      </c>
      <c r="Q22" s="40" t="s">
        <v>10</v>
      </c>
      <c r="R22" s="40" t="s">
        <v>10</v>
      </c>
    </row>
    <row r="23" spans="1:18" ht="20.100000000000001" customHeight="1" x14ac:dyDescent="0.25">
      <c r="A23" s="57" t="str">
        <f t="shared" si="1"/>
        <v>x/</v>
      </c>
      <c r="B23" s="49" t="s">
        <v>19</v>
      </c>
      <c r="C23" s="52">
        <v>0</v>
      </c>
      <c r="D23" s="58">
        <f>I17-38</f>
        <v>462</v>
      </c>
      <c r="E23" s="73">
        <f>Q17-28</f>
        <v>871</v>
      </c>
      <c r="F23" s="64">
        <v>19</v>
      </c>
      <c r="G23" s="42"/>
      <c r="H23" s="39"/>
      <c r="I23" s="39"/>
      <c r="J23" s="18"/>
      <c r="K23" s="42" t="s">
        <v>10</v>
      </c>
      <c r="L23" s="39"/>
      <c r="M23" s="39" t="s">
        <v>10</v>
      </c>
      <c r="N23" s="18"/>
      <c r="O23" s="59" t="s">
        <v>10</v>
      </c>
      <c r="P23" s="60" t="s">
        <v>10</v>
      </c>
      <c r="Q23" s="40" t="s">
        <v>10</v>
      </c>
      <c r="R23" s="40" t="s">
        <v>10</v>
      </c>
    </row>
    <row r="24" spans="1:18" ht="20.100000000000001" customHeight="1" x14ac:dyDescent="0.25">
      <c r="A24" s="57" t="str">
        <f t="shared" si="1"/>
        <v>x/</v>
      </c>
      <c r="B24" s="49" t="s">
        <v>909</v>
      </c>
      <c r="C24" s="52">
        <v>7</v>
      </c>
      <c r="D24" s="58">
        <f>I17-3</f>
        <v>497</v>
      </c>
      <c r="E24" s="73">
        <f>((M17-6)/2)</f>
        <v>597</v>
      </c>
      <c r="F24" s="64">
        <v>19</v>
      </c>
      <c r="G24" s="42"/>
      <c r="H24" s="39"/>
      <c r="I24" s="39"/>
      <c r="J24" s="18"/>
      <c r="K24" s="42" t="s">
        <v>10</v>
      </c>
      <c r="L24" s="39" t="s">
        <v>10</v>
      </c>
      <c r="M24" s="39" t="s">
        <v>10</v>
      </c>
      <c r="N24" s="18" t="s">
        <v>10</v>
      </c>
      <c r="O24" s="59" t="s">
        <v>10</v>
      </c>
      <c r="P24" s="60" t="s">
        <v>10</v>
      </c>
      <c r="Q24" s="40" t="s">
        <v>10</v>
      </c>
      <c r="R24" s="40" t="s">
        <v>10</v>
      </c>
    </row>
    <row r="25" spans="1:18" ht="20.100000000000001" customHeight="1" x14ac:dyDescent="0.25">
      <c r="A25" s="57"/>
      <c r="B25" s="76" t="s">
        <v>4</v>
      </c>
      <c r="C25" s="52"/>
      <c r="D25" s="58"/>
      <c r="E25" s="73"/>
      <c r="F25" s="64"/>
      <c r="G25" s="42"/>
      <c r="H25" s="39"/>
      <c r="I25" s="39"/>
      <c r="J25" s="18"/>
      <c r="K25" s="42"/>
      <c r="L25" s="39"/>
      <c r="M25" s="39"/>
      <c r="N25" s="18"/>
      <c r="O25" s="59"/>
      <c r="P25" s="60"/>
      <c r="Q25" s="40"/>
      <c r="R25" s="40"/>
    </row>
    <row r="26" spans="1:18" ht="20.100000000000001" customHeight="1" thickBot="1" x14ac:dyDescent="0.3">
      <c r="A26" s="57"/>
      <c r="B26" s="76"/>
      <c r="C26" s="52"/>
      <c r="D26" s="58"/>
      <c r="E26" s="73"/>
      <c r="F26" s="64"/>
      <c r="G26" s="42"/>
      <c r="H26" s="39"/>
      <c r="I26" s="39"/>
      <c r="J26" s="18"/>
      <c r="K26" s="42"/>
      <c r="L26" s="39"/>
      <c r="M26" s="39"/>
      <c r="N26" s="18"/>
      <c r="O26" s="59"/>
      <c r="P26" s="60"/>
      <c r="Q26" s="40"/>
      <c r="R26" s="40"/>
    </row>
    <row r="27" spans="1:18" ht="20.100000000000001" customHeight="1" thickBot="1" x14ac:dyDescent="0.3">
      <c r="A27" s="140" t="s">
        <v>39</v>
      </c>
      <c r="B27" s="141"/>
      <c r="C27" s="115" t="s">
        <v>927</v>
      </c>
      <c r="D27" s="116"/>
      <c r="E27" s="116"/>
      <c r="F27" s="142"/>
      <c r="G27" s="115" t="s">
        <v>40</v>
      </c>
      <c r="H27" s="116"/>
      <c r="I27" s="116"/>
      <c r="J27" s="142"/>
      <c r="K27" s="115" t="s">
        <v>40</v>
      </c>
      <c r="L27" s="116"/>
      <c r="M27" s="116"/>
      <c r="N27" s="142"/>
      <c r="O27" s="115" t="s">
        <v>40</v>
      </c>
      <c r="P27" s="116"/>
      <c r="Q27" s="116"/>
      <c r="R27" s="142"/>
    </row>
    <row r="28" spans="1:18" ht="20.100000000000001" customHeight="1" thickBot="1" x14ac:dyDescent="0.3">
      <c r="A28" s="140" t="s">
        <v>41</v>
      </c>
      <c r="B28" s="143"/>
      <c r="C28" s="144">
        <f>SUM(IF(A7="",0,C7*D7*E7),IF(A8="",0,C8*D8*E8),IF(A9="",0,C9*D9*E9),IF(A10="",0,C10*D10*E10),IF(A11="",0,C11*D11*E11),IF(A12="",0,C12*D12*E12),IF(A13="",0,C13*D13*E13),IF(A14="",0,C14*D14*E14),IF(A15="",0,C15*D15*E15),IF(A16="",0,C16*D16*E16),IF(A17="",0,C17*D17*E17),IF(A18="",0,C18*D18*E18),IF(A19="",0,C19*D19*E19),IF(A20="",0,C20*D20*E20),IF(A21="",0,C21*D21*E21),IF(A22="",0,C22*D22*E22),IF(A23="",0,C23*D23*E23),IF(A24="",0,C24*D24*E24),IF(A25="",0,C25*D25*E25),IF(A26="",0,C26*D26*E26))/1000000</f>
        <v>6.9485450000000002</v>
      </c>
      <c r="D28" s="145"/>
      <c r="E28" s="145"/>
      <c r="F28" s="146"/>
      <c r="G28" s="147">
        <f>SUM((IF(G7="x",C7*D7,0))+(IF(H7="x",C7*D7,0))+(IF(I7="x",C7*E7,0))+(IF(J7="x",C7*E7)),(IF(G8="x",C8*D8,0))+(IF(H8="x",C8*D8,0))+(IF(I8="x",C8*E8,0))+(IF(J8="x",C8*E8)),(IF(G9="x",C9*D9,0))+(IF(H9="x",C9*D9,0))+(IF(I9="x",C9*E9,0))+(IF(J9="x",C9*E9)),(IF(G10="x",C10*D10,0))+(IF(H10="x",C10*D10,0))+(IF(I10="x",C10*E10,0))+(IF(J10="x",C10*E10)),(IF(G11="x",C11*D11,0))+(IF(H11="x",C11*D11,0))+(IF(I11="x",C11*E11,0))+(IF(J11="x",C11*E11)),(IF(G12="x",C12*D12,0))+(IF(H12="x",C12*D12,0))+(IF(I12="x",C12*E12,0))+(IF(J12="x",C12*E12)),(IF(G13="x",C13*D13,0))+(IF(H13="x",C13*D13,0))+(IF(I13="x",C13*E13,0))+(IF(J13="x",C13*E13)),(IF(G14="x",C14*D14,0))+(IF(H14="x",C14*D14,0))+(IF(I14="x",C14*E14,0))+(IF(J14="x",C14*E14)),(IF(G15="x",C15*D15,0))+(IF(H15="x",C15*D15,0))+(IF(I15="x",C15*E15,0))+(IF(J15="x",C15*E15)),(IF(G16="x",C16*D16,0))+(IF(H16="x",C16*D16,0))+(IF(I16="x",C16*E16,0))+(IF(J16="x",C16*E16)),(IF(G17="x",C17*D17,0))+(IF(H17="x",C17*D17,0))+(IF(I17="x",C17*E17,0))+(IF(J17="x",C17*E17)),(IF(G18="x",C18*D18,0))+(IF(H18="x",C18*D18,0))+(IF(I18="x",C18*E18,0))+(IF(J18="x",C18*E18)),(IF(G19="x",C19*D19,0))+(IF(H19="x",C19*D19,0))+(IF(I19="x",C19*E19,0))+(IF(J19="x",C19*E19)),(IF(G20="x",C20*D20,0))+(IF(H20="x",C20*D20,0))+(IF(I20="x",C20*E20,0))+(IF(J20="x",C20*E20)),(IF(G21="x",C21*D21,0))+(IF(H21="x",C21*D21,0))+(IF(I21="x",C21*E21,0))+(IF(J21="x",C21*E21)),(IF(G22="x",C22*D22,0))+(IF(H22="x",C22*D22,0))+(IF(I22="x",C22*E22,0))+(IF(J22="x",C22*E22)),(IF(G23="x",C23*D23,0))+(IF(H23="x",C23*D23,0))+(IF(I23="x",C23*E23,0))+(IF(J23="x",C23*E23)),(IF(G24="x",C24*D24,0))+(IF(H24="x",C24*D24,0))+(IF(I24="x",C24*E24,0))+(IF(J24="x",C24*E24)),(IF(G25="x",C25*D25,0))+(IF(H25="x",C25*D25,0))+(IF(I25="x",C25*E25,0))+(IF(J25="x",C25*E25)),(IF(G26="x",C26*D26,0))+(IF(H26="x",C26*D26,0))+(IF(I26="x",C26*E26,0))+(IF(J26="x",C26*E26)))/1000</f>
        <v>0</v>
      </c>
      <c r="H28" s="120"/>
      <c r="I28" s="120"/>
      <c r="J28" s="121"/>
      <c r="K28" s="147">
        <f>SUM((IF(K7="x",C7*D7,0))+(IF(L7="x",C7*D7,0))+(IF(M7="x",C7*E7,0))+(IF(N7="x",C7*E7)),(IF(K8="x",C8*D8,0))+(IF(L8="x",C8*D8,0))+(IF(M8="x",C8*E8,0))+(IF(N8="x",C8*E8)),(IF(K9="x",C9*D9,0))+(IF(L9="x",C9*D9,0))+(IF(M9="x",C9*E9,0))+(IF(N9="x",C9*E9)),(IF(K10="x",C10*D10,0))+(IF(L10="x",C10*D10,0))+(IF(M10="x",C10*E10,0))+(IF(N10="x",C10*E10)),(IF(K11="x",C11*D11,0))+(IF(L11="x",C11*D11,0))+(IF(M11="x",C11*E11,0))+(IF(N11="x",C11*E11)),(IF(K12="x",C12*D12,0))+(IF(L12="x",C12*D12,0))+(IF(M12="x",C12*E12,0))+(IF(N12="x",C12*E12)),(IF(K13="x",C13*D13,0))+(IF(L13="x",C13*D13,0))+(IF(M13="x",C13*E13,0))+(IF(N13="x",C13*E13)),(IF(K14="x",C14*D14,0))+(IF(L14="x",C14*D14,0))+(IF(M14="x",C14*E14,0))+(IF(N14="x",C14*E14)),(IF(K15="x",C15*D15,0))+(IF(L15="x",C15*D15,0))+(IF(M15="x",C15*E15,0))+(IF(N15="x",C15*E15)),(IF(K16="x",C16*D16,0))+(IF(L16="x",C16*D16,0))+(IF(M16="x",C16*E16,0))+(IF(N16="x",C16*E16)),(IF(K17="x",C17*D17,0))+(IF(L17="x",C17*D17,0))+(IF(M17="x",C17*E17,0))+(IF(N17="x",C17*E17)),(IF(K18="x",C18*D18,0))+(IF(L18="x",C18*D18,0))+(IF(M18="x",C18*E18,0))+(IF(N18="x",C18*E18)),(IF(K19="x",C19*D19,0))+(IF(L19="x",C19*D19,0))+(IF(M19="x",C19*E19,0))+(IF(N19="x",C19*E19)),(IF(K20="x",C20*D20,0))+(IF(L20="x",C20*D20,0))+(IF(M20="x",C20*E20,0))+(IF(N20="x",C20*E20)),(IF(K21="x",C21*D21,0))+(IF(L21="x",C21*D21,0))+(IF(M21="x",C21*E21,0))+(IF(N21="x",C21*E21)),(IF(K22="x",C22*D22,0))+(IF(L22="x",C22*D22,0))+(IF(M22="x",C22*E22,0))+(IF(N22="x",C22*E22)),(IF(K23="x",C23*D23,0))+(IF(L23="x",C23*D23,0))+(IF(M23="x",C23*E23,0))+(IF(N23="x",C23*E23)),(IF(K24="x",C24*D24,0))+(IF(L24="x",C24*D24,0))+(IF(M24="x",C24*E24,0))+(IF(N24="x",C24*E24)),(IF(K25="x",C25*D25,0))+(IF(L25="x",C25*D25,0))+(IF(M25="x",C25*E25,0))+(IF(N25="x",C25*E25)),(IF(K26="x",C26*D26,0))+(IF(L26="x",C26*D26,0))+(IF(M26="x",C26*E26,0))+(IF(N26="x",C26*E26)))/1000</f>
        <v>35.427999999999997</v>
      </c>
      <c r="L28" s="120"/>
      <c r="M28" s="120"/>
      <c r="N28" s="121"/>
      <c r="O28" s="147">
        <f>SUM((IF(O7="x",C7*D7,0))+(IF(P7="x",C7*D7,0))+(IF(Q7="x",C7*E7,0))+(IF(R7="x",C7*E7)),(IF(O8="x",C8*D8,0))+(IF(P8="x",C8*D8,0))+(IF(Q8="x",C8*E8,0))+(IF(R8="x",C8*E8)),(IF(O9="x",C9*D9,0))+(IF(P9="x",C9*D9,0))+(IF(Q9="x",C9*E9,0))+(IF(R9="x",C9*E9)),(IF(O10="x",C10*D10,0))+(IF(P10="x",C10*D10,0))+(IF(Q10="x",C10*E10,0))+(IF(R10="x",C10*E10)),(IF(O11="x",C11*D11,0))+(IF(P11="x",C11*D11,0))+(IF(Q11="x",C11*E11,0))+(IF(R11="x",C11*E11)),(IF(O12="x",C12*D12,0))+(IF(P12="x",C12*D12,0))+(IF(Q12="x",C12*E12,0))+(IF(R12="x",C12*E12)),(IF(O13="x",C13*D13,0))+(IF(P13="x",C13*D13,0))+(IF(Q13="x",C13*E13,0))+(IF(R13="x",C13*E13)),(IF(O14="x",C14*D14,0))+(IF(P14="x",C14*D14,0))+(IF(Q14="x",C14*E14,0))+(IF(R14="x",C14*E14)),(IF(O15="x",C15*D15,0))+(IF(P15="x",C15*D15,0))+(IF(Q15="x",C15*E15,0))+(IF(R15="x",C15*E15)),(IF(O16="x",C16*D16,0))+(IF(P16="x",C16*D16,0))+(IF(Q16="x",C16*E16,0))+(IF(R16="x",C16*E16)),(IF(O17="x",C17*D17,0))+(IF(P17="x",C17*D17,0))+(IF(Q17="x",C17*E17,0))+(IF(R17="x",C17*E17)),(IF(O18="x",C18*D18,0))+(IF(P18="x",C18*D18,0))+(IF(Q18="x",C18*E18,0))+(IF(R18="x",C18*E18)),(IF(O19="x",C19*D19,0))+(IF(P19="x",C19*D19,0))+(IF(Q19="x",C19*E19,0))+(IF(R19="x",C19*E19)),(IF(O20="x",C20*D20,0))+(IF(P20="x",C20*D20,0))+(IF(Q20="x",C20*E20,0))+(IF(R20="x",C20*E20)),(IF(O21="x",C21*D21,0))+(IF(P21="x",C21*D21,0))+(IF(Q21="x",C21*E21,0))+(IF(R21="x",C21*E21)),(IF(O22="x",C22*D22,0))+(IF(P22="x",C22*D22,0))+(IF(Q22="x",C22*E22,0))+(IF(R22="x",C22*E22)),(IF(O23="x",C23*D23,0))+(IF(P23="x",C23*D23,0))+(IF(Q23="x",C23*E23,0))+(IF(R23="x",C23*E23)),(IF(O24="x",C24*D24,0))+(IF(P24="x",C24*D24,0))+(IF(Q24="x",C24*E24,0))+(IF(R24="x",C24*E24)),(IF(O25="x",C25*D25,0))+(IF(P25="x",C25*D25,0))+(IF(Q25="x",C25*E25,0))+(IF(R25="x",C25*E25)),(IF(O26="x",C26*D26,0))+(IF(P26="x",C26*D26,0))+(IF(Q26="x",C26*E26,0))+(IF(R26="x",C26*E26)))/1000</f>
        <v>56.026000000000003</v>
      </c>
      <c r="P28" s="120"/>
      <c r="Q28" s="120"/>
      <c r="R28" s="121"/>
    </row>
    <row r="29" spans="1:18" ht="20.100000000000001" customHeight="1" x14ac:dyDescent="0.25"/>
    <row r="30" spans="1:18" ht="20.100000000000001" customHeight="1" thickBot="1" x14ac:dyDescent="0.3"/>
    <row r="31" spans="1:18" ht="20.100000000000001" customHeight="1" thickBot="1" x14ac:dyDescent="0.3">
      <c r="A31" s="30"/>
      <c r="B31" s="109" t="s">
        <v>24</v>
      </c>
      <c r="C31" s="110"/>
      <c r="D31" s="111"/>
      <c r="E31" s="31"/>
      <c r="F31" s="31"/>
      <c r="G31" s="31"/>
      <c r="H31" s="31"/>
      <c r="I31" s="31"/>
      <c r="J31" s="31"/>
      <c r="K31" s="31"/>
      <c r="L31" s="31"/>
      <c r="M31" s="112">
        <f ca="1">TODAY()</f>
        <v>44839</v>
      </c>
      <c r="N31" s="113"/>
      <c r="O31" s="113"/>
      <c r="P31" s="113"/>
      <c r="Q31" s="114"/>
      <c r="R31" s="32"/>
    </row>
    <row r="32" spans="1:18" ht="20.100000000000001" customHeight="1" thickBot="1" x14ac:dyDescent="0.3">
      <c r="A32" s="33"/>
      <c r="O32" s="115" t="s">
        <v>25</v>
      </c>
      <c r="P32" s="116"/>
      <c r="Q32" s="117"/>
      <c r="R32" s="118"/>
    </row>
    <row r="33" spans="1:18" ht="20.100000000000001" customHeight="1" thickBot="1" x14ac:dyDescent="0.3">
      <c r="A33" s="33"/>
      <c r="B33" s="23" t="s">
        <v>26</v>
      </c>
      <c r="C33" s="119"/>
      <c r="D33" s="120"/>
      <c r="E33" s="120"/>
      <c r="F33" s="120"/>
      <c r="G33" s="121"/>
      <c r="H33" s="122" t="s">
        <v>27</v>
      </c>
      <c r="I33" s="123"/>
      <c r="J33" s="123"/>
      <c r="K33" s="117"/>
      <c r="L33" s="124"/>
      <c r="M33" s="124"/>
      <c r="N33" s="124"/>
      <c r="O33" s="124"/>
      <c r="P33" s="124"/>
      <c r="Q33" s="124"/>
      <c r="R33" s="118"/>
    </row>
    <row r="34" spans="1:18" ht="20.100000000000001" customHeight="1" thickBot="1" x14ac:dyDescent="0.3">
      <c r="A34" s="128"/>
      <c r="B34" s="129"/>
      <c r="C34" s="130"/>
      <c r="D34" s="134" t="s">
        <v>28</v>
      </c>
      <c r="E34" s="135"/>
      <c r="F34" s="136"/>
      <c r="G34" s="117"/>
      <c r="H34" s="124"/>
      <c r="I34" s="124"/>
      <c r="J34" s="124"/>
      <c r="K34" s="137" t="s">
        <v>29</v>
      </c>
      <c r="L34" s="138"/>
      <c r="M34" s="117"/>
      <c r="N34" s="124"/>
      <c r="O34" s="137" t="s">
        <v>30</v>
      </c>
      <c r="P34" s="139"/>
      <c r="Q34" s="117"/>
      <c r="R34" s="118"/>
    </row>
    <row r="35" spans="1:18" ht="20.100000000000001" customHeight="1" thickBot="1" x14ac:dyDescent="0.3">
      <c r="A35" s="125"/>
      <c r="B35" s="126"/>
      <c r="C35" s="127"/>
      <c r="D35" s="125" t="s">
        <v>31</v>
      </c>
      <c r="E35" s="126"/>
      <c r="F35" s="127"/>
      <c r="G35" s="128" t="s">
        <v>32</v>
      </c>
      <c r="H35" s="129"/>
      <c r="I35" s="129"/>
      <c r="J35" s="130"/>
      <c r="K35" s="131" t="s">
        <v>33</v>
      </c>
      <c r="L35" s="132"/>
      <c r="M35" s="132"/>
      <c r="N35" s="133"/>
      <c r="O35" s="128" t="s">
        <v>34</v>
      </c>
      <c r="P35" s="129"/>
      <c r="Q35" s="129"/>
      <c r="R35" s="130"/>
    </row>
    <row r="36" spans="1:18" ht="54.95" customHeight="1" thickBot="1" x14ac:dyDescent="0.3">
      <c r="A36" s="24" t="s">
        <v>27</v>
      </c>
      <c r="B36" s="25" t="s">
        <v>35</v>
      </c>
      <c r="C36" s="25" t="s">
        <v>36</v>
      </c>
      <c r="D36" s="25" t="s">
        <v>37</v>
      </c>
      <c r="E36" s="25" t="s">
        <v>6</v>
      </c>
      <c r="F36" s="26" t="s">
        <v>38</v>
      </c>
      <c r="G36" s="27" t="s">
        <v>59</v>
      </c>
      <c r="H36" s="28" t="s">
        <v>60</v>
      </c>
      <c r="I36" s="28" t="s">
        <v>61</v>
      </c>
      <c r="J36" s="29" t="s">
        <v>62</v>
      </c>
      <c r="K36" s="27" t="s">
        <v>59</v>
      </c>
      <c r="L36" s="28" t="s">
        <v>60</v>
      </c>
      <c r="M36" s="28" t="s">
        <v>61</v>
      </c>
      <c r="N36" s="29" t="s">
        <v>62</v>
      </c>
      <c r="O36" s="27" t="s">
        <v>59</v>
      </c>
      <c r="P36" s="28" t="s">
        <v>60</v>
      </c>
      <c r="Q36" s="28" t="s">
        <v>61</v>
      </c>
      <c r="R36" s="29" t="s">
        <v>62</v>
      </c>
    </row>
    <row r="37" spans="1:18" ht="20.100000000000001" customHeight="1" thickBot="1" x14ac:dyDescent="0.3">
      <c r="A37" s="53"/>
      <c r="B37" s="54" t="s">
        <v>4</v>
      </c>
      <c r="C37" s="55" t="s">
        <v>891</v>
      </c>
      <c r="D37" s="95" t="s">
        <v>8</v>
      </c>
      <c r="E37" s="96"/>
      <c r="F37" s="56">
        <v>1</v>
      </c>
      <c r="G37" s="97" t="s">
        <v>5</v>
      </c>
      <c r="H37" s="98"/>
      <c r="I37" s="99">
        <v>350</v>
      </c>
      <c r="J37" s="94"/>
      <c r="K37" s="97" t="s">
        <v>6</v>
      </c>
      <c r="L37" s="100"/>
      <c r="M37" s="93">
        <v>1500</v>
      </c>
      <c r="N37" s="94"/>
      <c r="O37" s="99" t="s">
        <v>7</v>
      </c>
      <c r="P37" s="100"/>
      <c r="Q37" s="93">
        <v>588</v>
      </c>
      <c r="R37" s="94"/>
    </row>
    <row r="38" spans="1:18" ht="20.100000000000001" customHeight="1" x14ac:dyDescent="0.25">
      <c r="A38" s="57" t="str">
        <f t="shared" ref="A38:A45" si="2">$M$13&amp;"/"&amp;$C$16</f>
        <v>x/</v>
      </c>
      <c r="B38" s="48" t="s">
        <v>9</v>
      </c>
      <c r="C38" s="51">
        <f>F37</f>
        <v>1</v>
      </c>
      <c r="D38" s="58">
        <f>M37</f>
        <v>1500</v>
      </c>
      <c r="E38" s="72">
        <f>Q37-20</f>
        <v>568</v>
      </c>
      <c r="F38" s="71">
        <v>19</v>
      </c>
      <c r="G38" s="42"/>
      <c r="H38" s="39"/>
      <c r="I38" s="39"/>
      <c r="J38" s="9"/>
      <c r="K38" s="42" t="s">
        <v>10</v>
      </c>
      <c r="L38" s="39" t="s">
        <v>10</v>
      </c>
      <c r="M38" s="39" t="s">
        <v>10</v>
      </c>
      <c r="N38" s="9" t="s">
        <v>10</v>
      </c>
      <c r="O38" s="59" t="s">
        <v>10</v>
      </c>
      <c r="P38" s="60" t="s">
        <v>10</v>
      </c>
      <c r="Q38" s="40" t="s">
        <v>10</v>
      </c>
      <c r="R38" s="40" t="s">
        <v>10</v>
      </c>
    </row>
    <row r="39" spans="1:18" ht="20.100000000000001" customHeight="1" x14ac:dyDescent="0.25">
      <c r="A39" s="57" t="str">
        <f t="shared" si="2"/>
        <v>x/</v>
      </c>
      <c r="B39" s="49" t="s">
        <v>11</v>
      </c>
      <c r="C39" s="52">
        <f>F37</f>
        <v>1</v>
      </c>
      <c r="D39" s="58">
        <f>M37-38</f>
        <v>1462</v>
      </c>
      <c r="E39" s="73">
        <f>Q37-(20+19)</f>
        <v>549</v>
      </c>
      <c r="F39" s="64">
        <v>19</v>
      </c>
      <c r="G39" s="42"/>
      <c r="H39" s="39"/>
      <c r="I39" s="39"/>
      <c r="J39" s="18"/>
      <c r="K39" s="42" t="s">
        <v>10</v>
      </c>
      <c r="L39" s="39" t="s">
        <v>10</v>
      </c>
      <c r="M39" s="39" t="s">
        <v>10</v>
      </c>
      <c r="N39" s="18" t="s">
        <v>10</v>
      </c>
      <c r="O39" s="59" t="s">
        <v>10</v>
      </c>
      <c r="P39" s="60" t="s">
        <v>10</v>
      </c>
      <c r="Q39" s="40" t="s">
        <v>10</v>
      </c>
      <c r="R39" s="40" t="s">
        <v>10</v>
      </c>
    </row>
    <row r="40" spans="1:18" ht="20.100000000000001" customHeight="1" x14ac:dyDescent="0.25">
      <c r="A40" s="57" t="str">
        <f>$M$13&amp;"/"&amp;$C$16</f>
        <v>x/</v>
      </c>
      <c r="B40" s="49" t="s">
        <v>13</v>
      </c>
      <c r="C40" s="52">
        <f>F37*2</f>
        <v>2</v>
      </c>
      <c r="D40" s="58">
        <f>I37-19</f>
        <v>331</v>
      </c>
      <c r="E40" s="73">
        <f>Q37-20</f>
        <v>568</v>
      </c>
      <c r="F40" s="64">
        <v>19</v>
      </c>
      <c r="G40" s="42"/>
      <c r="H40" s="39"/>
      <c r="I40" s="39"/>
      <c r="J40" s="18"/>
      <c r="K40" s="42" t="s">
        <v>10</v>
      </c>
      <c r="L40" s="39" t="s">
        <v>10</v>
      </c>
      <c r="M40" s="39"/>
      <c r="N40" s="18"/>
      <c r="O40" s="59" t="s">
        <v>10</v>
      </c>
      <c r="P40" s="60" t="s">
        <v>10</v>
      </c>
      <c r="Q40" s="40" t="s">
        <v>10</v>
      </c>
      <c r="R40" s="40" t="s">
        <v>10</v>
      </c>
    </row>
    <row r="41" spans="1:18" ht="20.100000000000001" customHeight="1" x14ac:dyDescent="0.25">
      <c r="A41" s="57" t="str">
        <f t="shared" si="2"/>
        <v>x/</v>
      </c>
      <c r="B41" s="49" t="s">
        <v>14</v>
      </c>
      <c r="C41" s="52">
        <f>F37</f>
        <v>1</v>
      </c>
      <c r="D41" s="58">
        <f>I37-19</f>
        <v>331</v>
      </c>
      <c r="E41" s="73">
        <f>M37-38</f>
        <v>1462</v>
      </c>
      <c r="F41" s="64">
        <v>19</v>
      </c>
      <c r="G41" s="42"/>
      <c r="H41" s="39"/>
      <c r="I41" s="39"/>
      <c r="J41" s="18"/>
      <c r="K41" s="42"/>
      <c r="L41" s="39"/>
      <c r="M41" s="39"/>
      <c r="N41" s="18"/>
      <c r="O41" s="59" t="s">
        <v>10</v>
      </c>
      <c r="P41" s="60" t="s">
        <v>10</v>
      </c>
      <c r="Q41" s="40" t="s">
        <v>10</v>
      </c>
      <c r="R41" s="40" t="s">
        <v>10</v>
      </c>
    </row>
    <row r="42" spans="1:18" ht="20.100000000000001" customHeight="1" x14ac:dyDescent="0.25">
      <c r="A42" s="57" t="str">
        <f t="shared" si="2"/>
        <v>x/</v>
      </c>
      <c r="B42" s="49" t="s">
        <v>15</v>
      </c>
      <c r="C42" s="52">
        <v>2</v>
      </c>
      <c r="D42" s="58">
        <f>(M37-60)/2</f>
        <v>720</v>
      </c>
      <c r="E42" s="73">
        <f>Q37-45</f>
        <v>543</v>
      </c>
      <c r="F42" s="64">
        <v>19</v>
      </c>
      <c r="G42" s="42"/>
      <c r="H42" s="39"/>
      <c r="I42" s="39"/>
      <c r="J42" s="18"/>
      <c r="K42" s="42" t="s">
        <v>10</v>
      </c>
      <c r="L42" s="39"/>
      <c r="M42" s="39"/>
      <c r="N42" s="18"/>
      <c r="O42" s="59" t="s">
        <v>10</v>
      </c>
      <c r="P42" s="60" t="s">
        <v>10</v>
      </c>
      <c r="Q42" s="40" t="s">
        <v>10</v>
      </c>
      <c r="R42" s="40" t="s">
        <v>10</v>
      </c>
    </row>
    <row r="43" spans="1:18" ht="20.100000000000001" customHeight="1" x14ac:dyDescent="0.25">
      <c r="A43" s="57" t="str">
        <f t="shared" si="2"/>
        <v>x/</v>
      </c>
      <c r="B43" s="49" t="s">
        <v>19</v>
      </c>
      <c r="C43" s="52">
        <v>1</v>
      </c>
      <c r="D43" s="58">
        <f>I37-(57+38)</f>
        <v>255</v>
      </c>
      <c r="E43" s="73">
        <f>E38-19</f>
        <v>549</v>
      </c>
      <c r="F43" s="64">
        <v>19</v>
      </c>
      <c r="G43" s="42"/>
      <c r="H43" s="39"/>
      <c r="I43" s="39"/>
      <c r="J43" s="18"/>
      <c r="K43" s="42" t="s">
        <v>10</v>
      </c>
      <c r="L43" s="39"/>
      <c r="M43" s="39"/>
      <c r="N43" s="18"/>
      <c r="O43" s="59" t="s">
        <v>10</v>
      </c>
      <c r="P43" s="60" t="s">
        <v>10</v>
      </c>
      <c r="Q43" s="40" t="s">
        <v>10</v>
      </c>
      <c r="R43" s="40" t="s">
        <v>10</v>
      </c>
    </row>
    <row r="44" spans="1:18" ht="20.100000000000001" customHeight="1" x14ac:dyDescent="0.25">
      <c r="A44" s="57" t="str">
        <f t="shared" si="2"/>
        <v>x/</v>
      </c>
      <c r="B44" s="49" t="s">
        <v>23</v>
      </c>
      <c r="C44" s="52">
        <f>F37</f>
        <v>1</v>
      </c>
      <c r="D44" s="58">
        <f>M37-38</f>
        <v>1462</v>
      </c>
      <c r="E44" s="73">
        <f>57</f>
        <v>57</v>
      </c>
      <c r="F44" s="64">
        <v>19</v>
      </c>
      <c r="G44" s="42"/>
      <c r="H44" s="39"/>
      <c r="I44" s="39"/>
      <c r="J44" s="18"/>
      <c r="K44" s="42"/>
      <c r="L44" s="39"/>
      <c r="M44" s="39"/>
      <c r="N44" s="18"/>
      <c r="O44" s="59" t="s">
        <v>10</v>
      </c>
      <c r="P44" s="60" t="s">
        <v>10</v>
      </c>
      <c r="Q44" s="40" t="s">
        <v>10</v>
      </c>
      <c r="R44" s="40" t="s">
        <v>10</v>
      </c>
    </row>
    <row r="45" spans="1:18" ht="20.100000000000001" customHeight="1" x14ac:dyDescent="0.25">
      <c r="A45" s="57" t="str">
        <f t="shared" si="2"/>
        <v>x/</v>
      </c>
      <c r="B45" s="63" t="s">
        <v>16</v>
      </c>
      <c r="C45" s="64">
        <v>2</v>
      </c>
      <c r="D45" s="58">
        <f>2080-57</f>
        <v>2023</v>
      </c>
      <c r="E45" s="73">
        <f>((M37-6)/2)</f>
        <v>747</v>
      </c>
      <c r="F45" s="64">
        <v>19</v>
      </c>
      <c r="G45" s="42"/>
      <c r="H45" s="39"/>
      <c r="I45" s="39"/>
      <c r="J45" s="18"/>
      <c r="K45" s="42" t="s">
        <v>10</v>
      </c>
      <c r="L45" s="39" t="s">
        <v>10</v>
      </c>
      <c r="M45" s="39" t="s">
        <v>10</v>
      </c>
      <c r="N45" s="18" t="s">
        <v>10</v>
      </c>
      <c r="O45" s="59" t="s">
        <v>10</v>
      </c>
      <c r="P45" s="60" t="s">
        <v>10</v>
      </c>
      <c r="Q45" s="40" t="s">
        <v>10</v>
      </c>
      <c r="R45" s="40" t="s">
        <v>10</v>
      </c>
    </row>
    <row r="46" spans="1:18" ht="20.100000000000001" customHeight="1" thickBot="1" x14ac:dyDescent="0.3">
      <c r="A46" s="57"/>
      <c r="B46" s="77" t="s">
        <v>4</v>
      </c>
      <c r="C46" s="64"/>
      <c r="D46" s="58"/>
      <c r="E46" s="73"/>
      <c r="F46" s="64"/>
      <c r="G46" s="42"/>
      <c r="H46" s="39"/>
      <c r="I46" s="39"/>
      <c r="J46" s="18"/>
      <c r="K46" s="42"/>
      <c r="L46" s="39"/>
      <c r="M46" s="39"/>
      <c r="N46" s="18"/>
      <c r="O46" s="59"/>
      <c r="P46" s="60"/>
      <c r="Q46" s="40"/>
      <c r="R46" s="40"/>
    </row>
    <row r="47" spans="1:18" ht="20.100000000000001" customHeight="1" thickBot="1" x14ac:dyDescent="0.3">
      <c r="A47" s="53"/>
      <c r="B47" s="54" t="s">
        <v>4</v>
      </c>
      <c r="C47" s="55" t="s">
        <v>924</v>
      </c>
      <c r="D47" s="95" t="s">
        <v>8</v>
      </c>
      <c r="E47" s="96"/>
      <c r="F47" s="56">
        <v>1</v>
      </c>
      <c r="G47" s="97" t="s">
        <v>5</v>
      </c>
      <c r="H47" s="98"/>
      <c r="I47" s="99">
        <v>2330</v>
      </c>
      <c r="J47" s="94"/>
      <c r="K47" s="97" t="s">
        <v>6</v>
      </c>
      <c r="L47" s="100"/>
      <c r="M47" s="93">
        <v>190</v>
      </c>
      <c r="N47" s="94"/>
      <c r="O47" s="99" t="s">
        <v>7</v>
      </c>
      <c r="P47" s="100"/>
      <c r="Q47" s="93">
        <v>5880</v>
      </c>
      <c r="R47" s="94"/>
    </row>
    <row r="48" spans="1:18" ht="20.100000000000001" customHeight="1" x14ac:dyDescent="0.25">
      <c r="A48" s="57" t="str">
        <f t="shared" ref="A48:A55" si="3">$M$13&amp;"/"&amp;$C$16</f>
        <v>x/</v>
      </c>
      <c r="B48" s="48" t="s">
        <v>21</v>
      </c>
      <c r="C48" s="51">
        <f>F47*2</f>
        <v>2</v>
      </c>
      <c r="D48" s="58">
        <f>M47-38</f>
        <v>152</v>
      </c>
      <c r="E48" s="72">
        <v>120</v>
      </c>
      <c r="F48" s="71">
        <v>19</v>
      </c>
      <c r="G48" s="42"/>
      <c r="H48" s="39"/>
      <c r="I48" s="39"/>
      <c r="J48" s="9"/>
      <c r="K48" s="42" t="s">
        <v>10</v>
      </c>
      <c r="L48" s="39" t="s">
        <v>10</v>
      </c>
      <c r="M48" s="39"/>
      <c r="N48" s="9"/>
      <c r="O48" s="59" t="s">
        <v>10</v>
      </c>
      <c r="P48" s="60" t="s">
        <v>10</v>
      </c>
      <c r="Q48" s="40" t="s">
        <v>10</v>
      </c>
      <c r="R48" s="40" t="s">
        <v>10</v>
      </c>
    </row>
    <row r="49" spans="1:18" ht="20.100000000000001" customHeight="1" x14ac:dyDescent="0.25">
      <c r="A49" s="57" t="str">
        <f>$M$13&amp;"/"&amp;$C$16</f>
        <v>x/</v>
      </c>
      <c r="B49" s="49" t="s">
        <v>11</v>
      </c>
      <c r="C49" s="52">
        <f>F47</f>
        <v>1</v>
      </c>
      <c r="D49" s="58">
        <f>M47</f>
        <v>190</v>
      </c>
      <c r="E49" s="73">
        <f>Q47-20</f>
        <v>5860</v>
      </c>
      <c r="F49" s="64">
        <v>19</v>
      </c>
      <c r="G49" s="42"/>
      <c r="H49" s="39"/>
      <c r="I49" s="39"/>
      <c r="J49" s="18"/>
      <c r="K49" s="42" t="s">
        <v>10</v>
      </c>
      <c r="L49" s="39" t="s">
        <v>10</v>
      </c>
      <c r="M49" s="39" t="s">
        <v>10</v>
      </c>
      <c r="N49" s="18" t="s">
        <v>10</v>
      </c>
      <c r="O49" s="59" t="s">
        <v>10</v>
      </c>
      <c r="P49" s="60" t="s">
        <v>10</v>
      </c>
      <c r="Q49" s="40" t="s">
        <v>10</v>
      </c>
      <c r="R49" s="40" t="s">
        <v>10</v>
      </c>
    </row>
    <row r="50" spans="1:18" ht="20.100000000000001" customHeight="1" x14ac:dyDescent="0.25">
      <c r="A50" s="57" t="str">
        <f t="shared" si="3"/>
        <v>x/</v>
      </c>
      <c r="B50" s="49" t="s">
        <v>13</v>
      </c>
      <c r="C50" s="52">
        <f>F47*2</f>
        <v>2</v>
      </c>
      <c r="D50" s="58">
        <f>I47-19</f>
        <v>2311</v>
      </c>
      <c r="E50" s="73">
        <f>Q47-20</f>
        <v>5860</v>
      </c>
      <c r="F50" s="64">
        <v>19</v>
      </c>
      <c r="G50" s="42"/>
      <c r="H50" s="39"/>
      <c r="I50" s="39"/>
      <c r="J50" s="18"/>
      <c r="K50" s="42" t="s">
        <v>10</v>
      </c>
      <c r="L50" s="39" t="s">
        <v>10</v>
      </c>
      <c r="M50" s="39"/>
      <c r="N50" s="18"/>
      <c r="O50" s="59" t="s">
        <v>10</v>
      </c>
      <c r="P50" s="60" t="s">
        <v>10</v>
      </c>
      <c r="Q50" s="40" t="s">
        <v>10</v>
      </c>
      <c r="R50" s="40" t="s">
        <v>10</v>
      </c>
    </row>
    <row r="51" spans="1:18" ht="20.100000000000001" customHeight="1" x14ac:dyDescent="0.25">
      <c r="A51" s="57" t="str">
        <f t="shared" si="3"/>
        <v>x/</v>
      </c>
      <c r="B51" s="49" t="s">
        <v>892</v>
      </c>
      <c r="C51" s="52">
        <v>1</v>
      </c>
      <c r="D51" s="58">
        <f>I47-38</f>
        <v>2292</v>
      </c>
      <c r="E51" s="73">
        <f>M47-38-2</f>
        <v>150</v>
      </c>
      <c r="F51" s="64">
        <v>19</v>
      </c>
      <c r="G51" s="42"/>
      <c r="H51" s="39"/>
      <c r="I51" s="39"/>
      <c r="J51" s="18"/>
      <c r="K51" s="42" t="s">
        <v>10</v>
      </c>
      <c r="L51" s="39" t="s">
        <v>10</v>
      </c>
      <c r="M51" s="39"/>
      <c r="N51" s="18"/>
      <c r="O51" s="59" t="s">
        <v>10</v>
      </c>
      <c r="P51" s="60" t="s">
        <v>10</v>
      </c>
      <c r="Q51" s="40" t="s">
        <v>10</v>
      </c>
      <c r="R51" s="40" t="s">
        <v>10</v>
      </c>
    </row>
    <row r="52" spans="1:18" ht="20.100000000000001" customHeight="1" x14ac:dyDescent="0.25">
      <c r="A52" s="57" t="str">
        <f t="shared" si="3"/>
        <v>x/</v>
      </c>
      <c r="B52" s="49" t="s">
        <v>898</v>
      </c>
      <c r="C52" s="52">
        <f>(C54+1)-C51</f>
        <v>2</v>
      </c>
      <c r="D52" s="58">
        <f>I47-38</f>
        <v>2292</v>
      </c>
      <c r="E52" s="73">
        <f>M47-38</f>
        <v>152</v>
      </c>
      <c r="F52" s="64">
        <v>19</v>
      </c>
      <c r="G52" s="42"/>
      <c r="H52" s="39"/>
      <c r="I52" s="39"/>
      <c r="J52" s="18"/>
      <c r="K52" s="42"/>
      <c r="L52" s="39"/>
      <c r="M52" s="39"/>
      <c r="N52" s="18"/>
      <c r="O52" s="59" t="s">
        <v>10</v>
      </c>
      <c r="P52" s="60" t="s">
        <v>10</v>
      </c>
      <c r="Q52" s="40" t="s">
        <v>10</v>
      </c>
      <c r="R52" s="40" t="s">
        <v>10</v>
      </c>
    </row>
    <row r="53" spans="1:18" ht="20.100000000000001" customHeight="1" x14ac:dyDescent="0.25">
      <c r="A53" s="57" t="str">
        <f t="shared" si="3"/>
        <v>x/</v>
      </c>
      <c r="B53" s="49" t="s">
        <v>15</v>
      </c>
      <c r="C53" s="52">
        <v>0</v>
      </c>
      <c r="D53" s="58">
        <f>M47-39</f>
        <v>151</v>
      </c>
      <c r="E53" s="73">
        <f>Q47-45</f>
        <v>5835</v>
      </c>
      <c r="F53" s="64">
        <v>19</v>
      </c>
      <c r="G53" s="42"/>
      <c r="H53" s="39"/>
      <c r="I53" s="39"/>
      <c r="J53" s="18"/>
      <c r="K53" s="42" t="s">
        <v>10</v>
      </c>
      <c r="L53" s="39"/>
      <c r="M53" s="39"/>
      <c r="N53" s="18"/>
      <c r="O53" s="59" t="s">
        <v>10</v>
      </c>
      <c r="P53" s="60" t="s">
        <v>10</v>
      </c>
      <c r="Q53" s="40" t="s">
        <v>10</v>
      </c>
      <c r="R53" s="40" t="s">
        <v>10</v>
      </c>
    </row>
    <row r="54" spans="1:18" ht="20.100000000000001" customHeight="1" x14ac:dyDescent="0.25">
      <c r="A54" s="57" t="str">
        <f t="shared" si="3"/>
        <v>x/</v>
      </c>
      <c r="B54" s="49" t="s">
        <v>19</v>
      </c>
      <c r="C54" s="52">
        <v>2</v>
      </c>
      <c r="D54" s="58">
        <f>I47-38</f>
        <v>2292</v>
      </c>
      <c r="E54" s="73">
        <f>E49-20</f>
        <v>5840</v>
      </c>
      <c r="F54" s="64">
        <v>19</v>
      </c>
      <c r="G54" s="42"/>
      <c r="H54" s="39"/>
      <c r="I54" s="39"/>
      <c r="J54" s="18"/>
      <c r="K54" s="42" t="s">
        <v>10</v>
      </c>
      <c r="L54" s="39"/>
      <c r="M54" s="39" t="s">
        <v>10</v>
      </c>
      <c r="N54" s="18"/>
      <c r="O54" s="59" t="s">
        <v>10</v>
      </c>
      <c r="P54" s="60" t="s">
        <v>10</v>
      </c>
      <c r="Q54" s="40" t="s">
        <v>10</v>
      </c>
      <c r="R54" s="40" t="s">
        <v>10</v>
      </c>
    </row>
    <row r="55" spans="1:18" ht="20.100000000000001" customHeight="1" x14ac:dyDescent="0.25">
      <c r="A55" s="57" t="str">
        <f t="shared" si="3"/>
        <v>x/</v>
      </c>
      <c r="B55" s="49" t="s">
        <v>909</v>
      </c>
      <c r="C55" s="52">
        <v>5</v>
      </c>
      <c r="D55" s="58">
        <f>I47-3</f>
        <v>2327</v>
      </c>
      <c r="E55" s="73">
        <f>((M47-6)/2)</f>
        <v>92</v>
      </c>
      <c r="F55" s="64">
        <v>19</v>
      </c>
      <c r="G55" s="42"/>
      <c r="H55" s="39"/>
      <c r="I55" s="39"/>
      <c r="J55" s="18"/>
      <c r="K55" s="42" t="s">
        <v>10</v>
      </c>
      <c r="L55" s="39" t="s">
        <v>10</v>
      </c>
      <c r="M55" s="39" t="s">
        <v>10</v>
      </c>
      <c r="N55" s="18" t="s">
        <v>10</v>
      </c>
      <c r="O55" s="59" t="s">
        <v>10</v>
      </c>
      <c r="P55" s="60" t="s">
        <v>10</v>
      </c>
      <c r="Q55" s="40" t="s">
        <v>10</v>
      </c>
      <c r="R55" s="40" t="s">
        <v>10</v>
      </c>
    </row>
    <row r="56" spans="1:18" ht="20.100000000000001" customHeight="1" thickBot="1" x14ac:dyDescent="0.3">
      <c r="A56" s="57"/>
      <c r="B56" s="76" t="s">
        <v>4</v>
      </c>
      <c r="C56" s="52"/>
      <c r="D56" s="58"/>
      <c r="E56" s="73"/>
      <c r="F56" s="64"/>
      <c r="G56" s="42"/>
      <c r="H56" s="39"/>
      <c r="I56" s="39"/>
      <c r="J56" s="18"/>
      <c r="K56" s="42"/>
      <c r="L56" s="39"/>
      <c r="M56" s="39"/>
      <c r="N56" s="18"/>
      <c r="O56" s="59"/>
      <c r="P56" s="60"/>
      <c r="Q56" s="40"/>
      <c r="R56" s="40"/>
    </row>
    <row r="57" spans="1:18" ht="20.100000000000001" customHeight="1" thickBot="1" x14ac:dyDescent="0.3">
      <c r="A57" s="140" t="s">
        <v>39</v>
      </c>
      <c r="B57" s="141"/>
      <c r="C57" s="115" t="s">
        <v>927</v>
      </c>
      <c r="D57" s="116"/>
      <c r="E57" s="116"/>
      <c r="F57" s="142"/>
      <c r="G57" s="115" t="s">
        <v>40</v>
      </c>
      <c r="H57" s="116"/>
      <c r="I57" s="116"/>
      <c r="J57" s="142"/>
      <c r="K57" s="115" t="s">
        <v>40</v>
      </c>
      <c r="L57" s="116"/>
      <c r="M57" s="116"/>
      <c r="N57" s="142"/>
      <c r="O57" s="115" t="s">
        <v>40</v>
      </c>
      <c r="P57" s="116"/>
      <c r="Q57" s="116"/>
      <c r="R57" s="142"/>
    </row>
    <row r="58" spans="1:18" ht="20.100000000000001" customHeight="1" thickBot="1" x14ac:dyDescent="0.3">
      <c r="A58" s="140" t="s">
        <v>41</v>
      </c>
      <c r="B58" s="143"/>
      <c r="C58" s="144">
        <f>SUM(IF(A37="",0,C37*D37*E37),IF(A38="",0,C38*D38*E38),IF(A39="",0,C39*D39*E39),IF(A40="",0,C40*D40*E40),IF(A41="",0,C41*D41*E41),IF(A42="",0,C42*D42*E42),IF(A43="",0,C43*D43*E43),IF(A44="",0,C44*D44*E44),IF(A45="",0,C45*D45*E45),IF(A46="",0,C46*D46*E46),IF(A47="",0,C47*D47*E47),IF(A48="",0,C48*D48*E48),IF(A49="",0,C49*D49*E49),IF(A50="",0,C50*D50*E50),IF(A51="",0,C51*D51*E51),IF(A52="",0,C52*D52*E52),IF(A53="",0,C53*D53*E53),IF(A54="",0,C54*D54*E54),IF(A55="",0,C55*D55*E55),IF(A56="",0,C56*D56*E56))/1000000</f>
        <v>63.658535000000001</v>
      </c>
      <c r="D58" s="145"/>
      <c r="E58" s="145"/>
      <c r="F58" s="146"/>
      <c r="G58" s="147">
        <f>SUM((IF(G37="x",C37*D37,0))+(IF(H37="x",C37*D37,0))+(IF(I37="x",C37*E37,0))+(IF(J37="x",C37*E37)),(IF(G38="x",C38*D38,0))+(IF(H38="x",C38*D38,0))+(IF(I38="x",C38*E38,0))+(IF(J38="x",C38*E38)),(IF(G39="x",C39*D39,0))+(IF(H39="x",C39*D39,0))+(IF(I39="x",C39*E39,0))+(IF(J39="x",C39*E39)),(IF(G40="x",C40*D40,0))+(IF(H40="x",C40*D40,0))+(IF(I40="x",C40*E40,0))+(IF(J40="x",C40*E40)),(IF(G41="x",C41*D41,0))+(IF(H41="x",C41*D41,0))+(IF(I41="x",C41*E41,0))+(IF(J41="x",C41*E41)),(IF(G42="x",C42*D42,0))+(IF(H42="x",C42*D42,0))+(IF(I42="x",C42*E42,0))+(IF(J42="x",C42*E42)),(IF(G43="x",C43*D43,0))+(IF(H43="x",C43*D43,0))+(IF(I43="x",C43*E43,0))+(IF(J43="x",C43*E43)),(IF(G44="x",C44*D44,0))+(IF(H44="x",C44*D44,0))+(IF(I44="x",C44*E44,0))+(IF(J44="x",C44*E44)),(IF(G45="x",C45*D45,0))+(IF(H45="x",C45*D45,0))+(IF(I45="x",C45*E45,0))+(IF(J45="x",C45*E45)),(IF(G46="x",C46*D46,0))+(IF(H46="x",C46*D46,0))+(IF(I46="x",C46*E46,0))+(IF(J46="x",C46*E46)),(IF(G47="x",C47*D47,0))+(IF(H47="x",C47*D47,0))+(IF(I47="x",C47*E47,0))+(IF(J47="x",C47*E47)),(IF(G48="x",C48*D48,0))+(IF(H48="x",C48*D48,0))+(IF(I48="x",C48*E48,0))+(IF(J48="x",C48*E48)),(IF(G49="x",C49*D49,0))+(IF(H49="x",C49*D49,0))+(IF(I49="x",C49*E49,0))+(IF(J49="x",C49*E49)),(IF(G50="x",C50*D50,0))+(IF(H50="x",C50*D50,0))+(IF(I50="x",C50*E50,0))+(IF(J50="x",C50*E50)),(IF(G51="x",C51*D51,0))+(IF(H51="x",C51*D51,0))+(IF(I51="x",C51*E51,0))+(IF(J51="x",C51*E51)),(IF(G52="x",C52*D52,0))+(IF(H52="x",C52*D52,0))+(IF(I52="x",C52*E52,0))+(IF(J52="x",C52*E52)),(IF(G53="x",C53*D53,0))+(IF(H53="x",C53*D53,0))+(IF(I53="x",C53*E53,0))+(IF(J53="x",C53*E53)),(IF(G54="x",C54*D54,0))+(IF(H54="x",C54*D54,0))+(IF(I54="x",C54*E54,0))+(IF(J54="x",C54*E54)),(IF(G55="x",C55*D55,0))+(IF(H55="x",C55*D55,0))+(IF(I55="x",C55*E55,0))+(IF(J55="x",C55*E55)),(IF(G56="x",C56*D56,0))+(IF(H56="x",C56*D56,0))+(IF(I56="x",C56*E56,0))+(IF(J56="x",C56*E56)))/1000</f>
        <v>0</v>
      </c>
      <c r="H58" s="120"/>
      <c r="I58" s="120"/>
      <c r="J58" s="121"/>
      <c r="K58" s="147">
        <f>SUM((IF(K37="x",C37*D37,0))+(IF(L37="x",C37*D37,0))+(IF(M37="x",C37*E37,0))+(IF(N37="x",C37*E37)),(IF(K38="x",C38*D38,0))+(IF(L38="x",C38*D38,0))+(IF(M38="x",C38*E38,0))+(IF(N38="x",C38*E38)),(IF(K39="x",C39*D39,0))+(IF(L39="x",C39*D39,0))+(IF(M39="x",C39*E39,0))+(IF(N39="x",C39*E39)),(IF(K40="x",C40*D40,0))+(IF(L40="x",C40*D40,0))+(IF(M40="x",C40*E40,0))+(IF(N40="x",C40*E40)),(IF(K41="x",C41*D41,0))+(IF(L41="x",C41*D41,0))+(IF(M41="x",C41*E41,0))+(IF(N41="x",C41*E41)),(IF(K42="x",C42*D42,0))+(IF(L42="x",C42*D42,0))+(IF(M42="x",C42*E42,0))+(IF(N42="x",C42*E42)),(IF(K43="x",C43*D43,0))+(IF(L43="x",C43*D43,0))+(IF(M43="x",C43*E43,0))+(IF(N43="x",C43*E43)),(IF(K44="x",C44*D44,0))+(IF(L44="x",C44*D44,0))+(IF(M44="x",C44*E44,0))+(IF(N44="x",C44*E44)),(IF(K45="x",C45*D45,0))+(IF(L45="x",C45*D45,0))+(IF(M45="x",C45*E45,0))+(IF(N45="x",C45*E45)),(IF(K46="x",C46*D46,0))+(IF(L46="x",C46*D46,0))+(IF(M46="x",C46*E46,0))+(IF(N46="x",C46*E46)),(IF(K47="x",C47*D47,0))+(IF(L47="x",C47*D47,0))+(IF(M47="x",C47*E47,0))+(IF(N47="x",C47*E47)),(IF(K48="x",C48*D48,0))+(IF(L48="x",C48*D48,0))+(IF(M48="x",C48*E48,0))+(IF(N48="x",C48*E48)),(IF(K49="x",C49*D49,0))+(IF(L49="x",C49*D49,0))+(IF(M49="x",C49*E49,0))+(IF(N49="x",C49*E49)),(IF(K50="x",C50*D50,0))+(IF(L50="x",C50*D50,0))+(IF(M50="x",C50*E50,0))+(IF(N50="x",C50*E50)),(IF(K51="x",C51*D51,0))+(IF(L51="x",C51*D51,0))+(IF(M51="x",C51*E51,0))+(IF(N51="x",C51*E51)),(IF(K52="x",C52*D52,0))+(IF(L52="x",C52*D52,0))+(IF(M52="x",C52*E52,0))+(IF(N52="x",C52*E52)),(IF(K53="x",C53*D53,0))+(IF(L53="x",C53*D53,0))+(IF(M53="x",C53*E53,0))+(IF(N53="x",C53*E53)),(IF(K54="x",C54*D54,0))+(IF(L54="x",C54*D54,0))+(IF(M54="x",C54*E54,0))+(IF(N54="x",C54*E54)),(IF(K55="x",C55*D55,0))+(IF(L55="x",C55*D55,0))+(IF(M55="x",C55*E55,0))+(IF(N55="x",C55*E55)),(IF(K56="x",C56*D56,0))+(IF(L56="x",C56*D56,0))+(IF(M56="x",C56*E56,0))+(IF(N56="x",C56*E56)))/1000</f>
        <v>89.247</v>
      </c>
      <c r="L58" s="120"/>
      <c r="M58" s="120"/>
      <c r="N58" s="121"/>
      <c r="O58" s="147">
        <f>SUM((IF(O37="x",C37*D37,0))+(IF(P37="x",C37*D37,0))+(IF(Q37="x",C37*E37,0))+(IF(R37="x",C37*E37)),(IF(O38="x",C38*D38,0))+(IF(P38="x",C38*D38,0))+(IF(Q38="x",C38*E38,0))+(IF(R38="x",C38*E38)),(IF(O39="x",C39*D39,0))+(IF(P39="x",C39*D39,0))+(IF(Q39="x",C39*E39,0))+(IF(R39="x",C39*E39)),(IF(O40="x",C40*D40,0))+(IF(P40="x",C40*D40,0))+(IF(Q40="x",C40*E40,0))+(IF(R40="x",C40*E40)),(IF(O41="x",C41*D41,0))+(IF(P41="x",C41*D41,0))+(IF(Q41="x",C41*E41,0))+(IF(R41="x",C41*E41)),(IF(O42="x",C42*D42,0))+(IF(P42="x",C42*D42,0))+(IF(Q42="x",C42*E42,0))+(IF(R42="x",C42*E42)),(IF(O43="x",C43*D43,0))+(IF(P43="x",C43*D43,0))+(IF(Q43="x",C43*E43,0))+(IF(R43="x",C43*E43)),(IF(O44="x",C44*D44,0))+(IF(P44="x",C44*D44,0))+(IF(Q44="x",C44*E44,0))+(IF(R44="x",C44*E44)),(IF(O45="x",C45*D45,0))+(IF(P45="x",C45*D45,0))+(IF(Q45="x",C45*E45,0))+(IF(R45="x",C45*E45)),(IF(O46="x",C46*D46,0))+(IF(P46="x",C46*D46,0))+(IF(Q46="x",C46*E46,0))+(IF(R46="x",C46*E46)),(IF(O47="x",C47*D47,0))+(IF(P47="x",C47*D47,0))+(IF(Q47="x",C47*E47,0))+(IF(R47="x",C47*E47)),(IF(O48="x",C48*D48,0))+(IF(P48="x",C48*D48,0))+(IF(Q48="x",C48*E48,0))+(IF(R48="x",C48*E48)),(IF(O49="x",C49*D49,0))+(IF(P49="x",C49*D49,0))+(IF(Q49="x",C49*E49,0))+(IF(R49="x",C49*E49)),(IF(O50="x",C50*D50,0))+(IF(P50="x",C50*D50,0))+(IF(Q50="x",C50*E50,0))+(IF(R50="x",C50*E50)),(IF(O51="x",C51*D51,0))+(IF(P51="x",C51*D51,0))+(IF(Q51="x",C51*E51,0))+(IF(R51="x",C51*E51)),(IF(O52="x",C52*D52,0))+(IF(P52="x",C52*D52,0))+(IF(Q52="x",C52*E52,0))+(IF(R52="x",C52*E52)),(IF(O53="x",C53*D53,0))+(IF(P53="x",C53*D53,0))+(IF(Q53="x",C53*E53,0))+(IF(R53="x",C53*E53)),(IF(O54="x",C54*D54,0))+(IF(P54="x",C54*D54,0))+(IF(Q54="x",C54*E54,0))+(IF(R54="x",C54*E54)),(IF(O55="x",C55*D55,0))+(IF(P55="x",C55*D55,0))+(IF(Q55="x",C55*E55,0))+(IF(R55="x",C55*E55)),(IF(O56="x",C56*D56,0))+(IF(P56="x",C56*D56,0))+(IF(Q56="x",C56*E56,0))+(IF(R56="x",C56*E56)))/1000</f>
        <v>153.36799999999999</v>
      </c>
      <c r="P58" s="120"/>
      <c r="Q58" s="120"/>
      <c r="R58" s="121"/>
    </row>
    <row r="59" spans="1:18" ht="20.100000000000001" customHeight="1" x14ac:dyDescent="0.25"/>
    <row r="60" spans="1:18" ht="20.100000000000001" customHeight="1" thickBot="1" x14ac:dyDescent="0.3"/>
    <row r="61" spans="1:18" ht="20.100000000000001" customHeight="1" thickBot="1" x14ac:dyDescent="0.3">
      <c r="A61" s="30"/>
      <c r="B61" s="109" t="s">
        <v>24</v>
      </c>
      <c r="C61" s="110"/>
      <c r="D61" s="111"/>
      <c r="E61" s="31"/>
      <c r="F61" s="31"/>
      <c r="G61" s="31"/>
      <c r="H61" s="31"/>
      <c r="I61" s="31"/>
      <c r="J61" s="31"/>
      <c r="K61" s="31"/>
      <c r="L61" s="31"/>
      <c r="M61" s="112">
        <f ca="1">TODAY()</f>
        <v>44839</v>
      </c>
      <c r="N61" s="113"/>
      <c r="O61" s="113"/>
      <c r="P61" s="113"/>
      <c r="Q61" s="114"/>
      <c r="R61" s="32"/>
    </row>
    <row r="62" spans="1:18" ht="20.100000000000001" customHeight="1" thickBot="1" x14ac:dyDescent="0.3">
      <c r="A62" s="33"/>
      <c r="O62" s="115" t="s">
        <v>25</v>
      </c>
      <c r="P62" s="116"/>
      <c r="Q62" s="117"/>
      <c r="R62" s="118"/>
    </row>
    <row r="63" spans="1:18" ht="20.100000000000001" customHeight="1" thickBot="1" x14ac:dyDescent="0.3">
      <c r="A63" s="33"/>
      <c r="B63" s="23" t="s">
        <v>26</v>
      </c>
      <c r="C63" s="119"/>
      <c r="D63" s="120"/>
      <c r="E63" s="120"/>
      <c r="F63" s="120"/>
      <c r="G63" s="121"/>
      <c r="H63" s="122" t="s">
        <v>27</v>
      </c>
      <c r="I63" s="123"/>
      <c r="J63" s="123"/>
      <c r="K63" s="117"/>
      <c r="L63" s="124"/>
      <c r="M63" s="124"/>
      <c r="N63" s="124"/>
      <c r="O63" s="124"/>
      <c r="P63" s="124"/>
      <c r="Q63" s="124"/>
      <c r="R63" s="118"/>
    </row>
    <row r="64" spans="1:18" ht="20.100000000000001" customHeight="1" thickBot="1" x14ac:dyDescent="0.3">
      <c r="A64" s="128"/>
      <c r="B64" s="129"/>
      <c r="C64" s="130"/>
      <c r="D64" s="134" t="s">
        <v>28</v>
      </c>
      <c r="E64" s="135"/>
      <c r="F64" s="136"/>
      <c r="G64" s="117"/>
      <c r="H64" s="124"/>
      <c r="I64" s="124"/>
      <c r="J64" s="124"/>
      <c r="K64" s="137" t="s">
        <v>29</v>
      </c>
      <c r="L64" s="138"/>
      <c r="M64" s="117"/>
      <c r="N64" s="124"/>
      <c r="O64" s="137" t="s">
        <v>30</v>
      </c>
      <c r="P64" s="139"/>
      <c r="Q64" s="117"/>
      <c r="R64" s="118"/>
    </row>
    <row r="65" spans="1:18" ht="20.100000000000001" customHeight="1" thickBot="1" x14ac:dyDescent="0.3">
      <c r="A65" s="125"/>
      <c r="B65" s="126"/>
      <c r="C65" s="127"/>
      <c r="D65" s="125" t="s">
        <v>31</v>
      </c>
      <c r="E65" s="126"/>
      <c r="F65" s="127"/>
      <c r="G65" s="128" t="s">
        <v>32</v>
      </c>
      <c r="H65" s="129"/>
      <c r="I65" s="129"/>
      <c r="J65" s="130"/>
      <c r="K65" s="131" t="s">
        <v>33</v>
      </c>
      <c r="L65" s="132"/>
      <c r="M65" s="132"/>
      <c r="N65" s="133"/>
      <c r="O65" s="128" t="s">
        <v>34</v>
      </c>
      <c r="P65" s="129"/>
      <c r="Q65" s="129"/>
      <c r="R65" s="130"/>
    </row>
    <row r="66" spans="1:18" ht="54.95" customHeight="1" thickBot="1" x14ac:dyDescent="0.3">
      <c r="A66" s="24" t="s">
        <v>27</v>
      </c>
      <c r="B66" s="25" t="s">
        <v>35</v>
      </c>
      <c r="C66" s="25" t="s">
        <v>36</v>
      </c>
      <c r="D66" s="25" t="s">
        <v>37</v>
      </c>
      <c r="E66" s="25" t="s">
        <v>6</v>
      </c>
      <c r="F66" s="26" t="s">
        <v>38</v>
      </c>
      <c r="G66" s="27" t="s">
        <v>59</v>
      </c>
      <c r="H66" s="28" t="s">
        <v>60</v>
      </c>
      <c r="I66" s="28" t="s">
        <v>61</v>
      </c>
      <c r="J66" s="29" t="s">
        <v>62</v>
      </c>
      <c r="K66" s="27" t="s">
        <v>59</v>
      </c>
      <c r="L66" s="28" t="s">
        <v>60</v>
      </c>
      <c r="M66" s="28" t="s">
        <v>61</v>
      </c>
      <c r="N66" s="29" t="s">
        <v>62</v>
      </c>
      <c r="O66" s="27" t="s">
        <v>59</v>
      </c>
      <c r="P66" s="28" t="s">
        <v>60</v>
      </c>
      <c r="Q66" s="28" t="s">
        <v>61</v>
      </c>
      <c r="R66" s="29" t="s">
        <v>62</v>
      </c>
    </row>
    <row r="67" spans="1:18" ht="20.100000000000001" customHeight="1" x14ac:dyDescent="0.25">
      <c r="A67" s="57"/>
      <c r="B67" s="49" t="s">
        <v>76</v>
      </c>
      <c r="C67" s="52"/>
      <c r="D67" s="58"/>
      <c r="E67" s="73"/>
      <c r="F67" s="64"/>
      <c r="G67" s="42"/>
      <c r="H67" s="39"/>
      <c r="I67" s="39"/>
      <c r="J67" s="18"/>
      <c r="K67" s="42"/>
      <c r="L67" s="39"/>
      <c r="M67" s="39"/>
      <c r="N67" s="18"/>
      <c r="O67" s="59"/>
      <c r="P67" s="60"/>
      <c r="Q67" s="40"/>
      <c r="R67" s="12"/>
    </row>
    <row r="68" spans="1:18" ht="20.100000000000001" customHeight="1" x14ac:dyDescent="0.25">
      <c r="A68" s="57"/>
      <c r="B68" s="49" t="s">
        <v>926</v>
      </c>
      <c r="C68" s="52">
        <v>3</v>
      </c>
      <c r="D68" s="58">
        <v>345</v>
      </c>
      <c r="E68" s="73">
        <v>104</v>
      </c>
      <c r="F68" s="64">
        <v>23</v>
      </c>
      <c r="G68" s="42"/>
      <c r="H68" s="39"/>
      <c r="I68" s="39"/>
      <c r="J68" s="18"/>
      <c r="K68" s="42" t="s">
        <v>10</v>
      </c>
      <c r="L68" s="39" t="s">
        <v>10</v>
      </c>
      <c r="M68" s="39" t="s">
        <v>10</v>
      </c>
      <c r="N68" s="18" t="s">
        <v>10</v>
      </c>
      <c r="O68" s="59" t="s">
        <v>10</v>
      </c>
      <c r="P68" s="60" t="s">
        <v>10</v>
      </c>
      <c r="Q68" s="40" t="s">
        <v>10</v>
      </c>
      <c r="R68" s="21" t="s">
        <v>10</v>
      </c>
    </row>
    <row r="69" spans="1:18" ht="20.100000000000001" customHeight="1" x14ac:dyDescent="0.25">
      <c r="A69" s="57"/>
      <c r="B69" s="49"/>
      <c r="C69" s="52"/>
      <c r="D69" s="58"/>
      <c r="E69" s="73"/>
      <c r="F69" s="64"/>
      <c r="G69" s="42"/>
      <c r="H69" s="39"/>
      <c r="I69" s="39"/>
      <c r="J69" s="18"/>
      <c r="K69" s="42"/>
      <c r="L69" s="39"/>
      <c r="M69" s="39"/>
      <c r="N69" s="18"/>
      <c r="O69" s="59"/>
      <c r="P69" s="60"/>
      <c r="Q69" s="40"/>
      <c r="R69" s="21"/>
    </row>
    <row r="70" spans="1:18" ht="20.100000000000001" customHeight="1" x14ac:dyDescent="0.25">
      <c r="A70" s="57"/>
      <c r="B70" s="49" t="s">
        <v>77</v>
      </c>
      <c r="C70" s="52"/>
      <c r="D70" s="58"/>
      <c r="E70" s="73"/>
      <c r="F70" s="64"/>
      <c r="G70" s="42"/>
      <c r="H70" s="39"/>
      <c r="I70" s="39"/>
      <c r="J70" s="18"/>
      <c r="K70" s="42"/>
      <c r="L70" s="39"/>
      <c r="M70" s="39"/>
      <c r="N70" s="18"/>
      <c r="O70" s="59"/>
      <c r="P70" s="60"/>
      <c r="Q70" s="40"/>
      <c r="R70" s="21"/>
    </row>
    <row r="71" spans="1:18" ht="20.100000000000001" customHeight="1" x14ac:dyDescent="0.25">
      <c r="A71" s="57"/>
      <c r="B71" s="49" t="s">
        <v>911</v>
      </c>
      <c r="C71" s="52">
        <v>1</v>
      </c>
      <c r="D71" s="58">
        <v>953</v>
      </c>
      <c r="E71" s="73">
        <v>608</v>
      </c>
      <c r="F71" s="64">
        <v>30</v>
      </c>
      <c r="G71" s="42"/>
      <c r="H71" s="39"/>
      <c r="I71" s="39"/>
      <c r="J71" s="18"/>
      <c r="K71" s="42" t="s">
        <v>10</v>
      </c>
      <c r="L71" s="39" t="s">
        <v>10</v>
      </c>
      <c r="M71" s="39" t="s">
        <v>10</v>
      </c>
      <c r="N71" s="18" t="s">
        <v>10</v>
      </c>
      <c r="O71" s="59" t="s">
        <v>10</v>
      </c>
      <c r="P71" s="60" t="s">
        <v>10</v>
      </c>
      <c r="Q71" s="40" t="s">
        <v>10</v>
      </c>
      <c r="R71" s="21" t="s">
        <v>10</v>
      </c>
    </row>
    <row r="72" spans="1:18" ht="20.100000000000001" customHeight="1" x14ac:dyDescent="0.25">
      <c r="A72" s="57"/>
      <c r="B72" s="49"/>
      <c r="C72" s="52"/>
      <c r="D72" s="58"/>
      <c r="E72" s="73"/>
      <c r="F72" s="64"/>
      <c r="G72" s="42"/>
      <c r="H72" s="39"/>
      <c r="I72" s="39"/>
      <c r="J72" s="18"/>
      <c r="K72" s="42"/>
      <c r="L72" s="39"/>
      <c r="M72" s="39"/>
      <c r="N72" s="18"/>
      <c r="O72" s="59"/>
      <c r="P72" s="60"/>
      <c r="Q72" s="40"/>
      <c r="R72" s="21"/>
    </row>
    <row r="73" spans="1:18" ht="20.100000000000001" customHeight="1" x14ac:dyDescent="0.25">
      <c r="A73" s="57"/>
      <c r="B73" s="49"/>
      <c r="C73" s="52"/>
      <c r="D73" s="58"/>
      <c r="E73" s="73"/>
      <c r="F73" s="64"/>
      <c r="G73" s="42"/>
      <c r="H73" s="39"/>
      <c r="I73" s="39"/>
      <c r="J73" s="18"/>
      <c r="K73" s="42"/>
      <c r="L73" s="39"/>
      <c r="M73" s="39"/>
      <c r="N73" s="18"/>
      <c r="O73" s="59"/>
      <c r="P73" s="60"/>
      <c r="Q73" s="40"/>
      <c r="R73" s="21"/>
    </row>
    <row r="74" spans="1:18" ht="20.100000000000001" customHeight="1" x14ac:dyDescent="0.25">
      <c r="A74" s="57"/>
      <c r="B74" s="49"/>
      <c r="C74" s="52"/>
      <c r="D74" s="58"/>
      <c r="E74" s="73"/>
      <c r="F74" s="64"/>
      <c r="G74" s="42"/>
      <c r="H74" s="39"/>
      <c r="I74" s="39"/>
      <c r="J74" s="18"/>
      <c r="K74" s="42"/>
      <c r="L74" s="39"/>
      <c r="M74" s="39"/>
      <c r="N74" s="18"/>
      <c r="O74" s="59"/>
      <c r="P74" s="60"/>
      <c r="Q74" s="40"/>
      <c r="R74" s="21"/>
    </row>
    <row r="75" spans="1:18" ht="20.100000000000001" customHeight="1" x14ac:dyDescent="0.25">
      <c r="A75" s="57"/>
      <c r="B75" s="49"/>
      <c r="C75" s="52"/>
      <c r="D75" s="58"/>
      <c r="E75" s="73"/>
      <c r="F75" s="64"/>
      <c r="G75" s="42"/>
      <c r="H75" s="39"/>
      <c r="I75" s="39"/>
      <c r="J75" s="18"/>
      <c r="K75" s="42"/>
      <c r="L75" s="39"/>
      <c r="M75" s="39"/>
      <c r="N75" s="18"/>
      <c r="O75" s="59"/>
      <c r="P75" s="60"/>
      <c r="Q75" s="40"/>
      <c r="R75" s="21"/>
    </row>
    <row r="76" spans="1:18" ht="20.100000000000001" customHeight="1" x14ac:dyDescent="0.25">
      <c r="A76" s="57"/>
      <c r="B76" s="49"/>
      <c r="C76" s="52"/>
      <c r="D76" s="58"/>
      <c r="E76" s="73"/>
      <c r="F76" s="64"/>
      <c r="G76" s="42"/>
      <c r="H76" s="39"/>
      <c r="I76" s="39"/>
      <c r="J76" s="18"/>
      <c r="K76" s="42"/>
      <c r="L76" s="39"/>
      <c r="M76" s="39"/>
      <c r="N76" s="18"/>
      <c r="O76" s="59"/>
      <c r="P76" s="60"/>
      <c r="Q76" s="40"/>
      <c r="R76" s="21"/>
    </row>
    <row r="77" spans="1:18" ht="20.100000000000001" customHeight="1" x14ac:dyDescent="0.25">
      <c r="A77" s="57"/>
      <c r="B77" s="49"/>
      <c r="C77" s="52"/>
      <c r="D77" s="58"/>
      <c r="E77" s="73"/>
      <c r="F77" s="64"/>
      <c r="G77" s="42"/>
      <c r="H77" s="39"/>
      <c r="I77" s="39"/>
      <c r="J77" s="18"/>
      <c r="K77" s="42"/>
      <c r="L77" s="39"/>
      <c r="M77" s="39"/>
      <c r="N77" s="18"/>
      <c r="O77" s="59"/>
      <c r="P77" s="60"/>
      <c r="Q77" s="40"/>
      <c r="R77" s="21"/>
    </row>
    <row r="78" spans="1:18" ht="20.100000000000001" customHeight="1" x14ac:dyDescent="0.25">
      <c r="A78" s="57"/>
      <c r="B78" s="49"/>
      <c r="C78" s="52"/>
      <c r="D78" s="58"/>
      <c r="E78" s="73"/>
      <c r="F78" s="64"/>
      <c r="G78" s="42"/>
      <c r="H78" s="39"/>
      <c r="I78" s="39"/>
      <c r="J78" s="18"/>
      <c r="K78" s="42"/>
      <c r="L78" s="39"/>
      <c r="M78" s="39"/>
      <c r="N78" s="18"/>
      <c r="O78" s="59"/>
      <c r="P78" s="60"/>
      <c r="Q78" s="40"/>
      <c r="R78" s="21"/>
    </row>
    <row r="79" spans="1:18" ht="20.100000000000001" customHeight="1" x14ac:dyDescent="0.25">
      <c r="A79" s="57"/>
      <c r="B79" s="49"/>
      <c r="C79" s="52"/>
      <c r="D79" s="58"/>
      <c r="E79" s="73"/>
      <c r="F79" s="64"/>
      <c r="G79" s="42"/>
      <c r="H79" s="39"/>
      <c r="I79" s="39"/>
      <c r="J79" s="18"/>
      <c r="K79" s="42"/>
      <c r="L79" s="39"/>
      <c r="M79" s="39"/>
      <c r="N79" s="18"/>
      <c r="O79" s="59"/>
      <c r="P79" s="60"/>
      <c r="Q79" s="40"/>
      <c r="R79" s="21"/>
    </row>
    <row r="80" spans="1:18" ht="20.100000000000001" customHeight="1" x14ac:dyDescent="0.25">
      <c r="A80" s="57"/>
      <c r="B80" s="49"/>
      <c r="C80" s="52"/>
      <c r="D80" s="58"/>
      <c r="E80" s="73"/>
      <c r="F80" s="64"/>
      <c r="G80" s="42"/>
      <c r="H80" s="39"/>
      <c r="I80" s="39"/>
      <c r="J80" s="18"/>
      <c r="K80" s="42"/>
      <c r="L80" s="39"/>
      <c r="M80" s="39"/>
      <c r="N80" s="18"/>
      <c r="O80" s="59"/>
      <c r="P80" s="60"/>
      <c r="Q80" s="40"/>
      <c r="R80" s="21"/>
    </row>
    <row r="81" spans="1:18" ht="20.100000000000001" customHeight="1" x14ac:dyDescent="0.25">
      <c r="A81" s="57"/>
      <c r="B81" s="49"/>
      <c r="C81" s="52"/>
      <c r="D81" s="58"/>
      <c r="E81" s="73"/>
      <c r="F81" s="64"/>
      <c r="G81" s="42"/>
      <c r="H81" s="39"/>
      <c r="I81" s="39"/>
      <c r="J81" s="18"/>
      <c r="K81" s="42"/>
      <c r="L81" s="39"/>
      <c r="M81" s="39"/>
      <c r="N81" s="18"/>
      <c r="O81" s="59"/>
      <c r="P81" s="60"/>
      <c r="Q81" s="40"/>
      <c r="R81" s="21"/>
    </row>
    <row r="82" spans="1:18" ht="20.100000000000001" customHeight="1" x14ac:dyDescent="0.25">
      <c r="A82" s="57"/>
      <c r="B82" s="49"/>
      <c r="C82" s="52"/>
      <c r="D82" s="58"/>
      <c r="E82" s="73"/>
      <c r="F82" s="64"/>
      <c r="G82" s="42"/>
      <c r="H82" s="39"/>
      <c r="I82" s="39"/>
      <c r="J82" s="18"/>
      <c r="K82" s="42"/>
      <c r="L82" s="39"/>
      <c r="M82" s="39"/>
      <c r="N82" s="18"/>
      <c r="O82" s="59"/>
      <c r="P82" s="60"/>
      <c r="Q82" s="40"/>
      <c r="R82" s="21"/>
    </row>
    <row r="83" spans="1:18" ht="20.100000000000001" customHeight="1" x14ac:dyDescent="0.25">
      <c r="A83" s="57"/>
      <c r="B83" s="49"/>
      <c r="C83" s="52"/>
      <c r="D83" s="58"/>
      <c r="E83" s="73"/>
      <c r="F83" s="64"/>
      <c r="G83" s="42"/>
      <c r="H83" s="39"/>
      <c r="I83" s="39"/>
      <c r="J83" s="18"/>
      <c r="K83" s="42"/>
      <c r="L83" s="39"/>
      <c r="M83" s="39"/>
      <c r="N83" s="18"/>
      <c r="O83" s="59"/>
      <c r="P83" s="60"/>
      <c r="Q83" s="40"/>
      <c r="R83" s="21"/>
    </row>
    <row r="84" spans="1:18" ht="20.100000000000001" customHeight="1" x14ac:dyDescent="0.25">
      <c r="A84" s="57"/>
      <c r="B84" s="49"/>
      <c r="C84" s="52"/>
      <c r="D84" s="58"/>
      <c r="E84" s="73"/>
      <c r="F84" s="64"/>
      <c r="G84" s="42"/>
      <c r="H84" s="39"/>
      <c r="I84" s="39"/>
      <c r="J84" s="18"/>
      <c r="K84" s="42"/>
      <c r="L84" s="39"/>
      <c r="M84" s="39"/>
      <c r="N84" s="18"/>
      <c r="O84" s="59"/>
      <c r="P84" s="60"/>
      <c r="Q84" s="40"/>
      <c r="R84" s="21"/>
    </row>
    <row r="85" spans="1:18" ht="20.100000000000001" customHeight="1" x14ac:dyDescent="0.25">
      <c r="A85" s="57"/>
      <c r="B85" s="49"/>
      <c r="C85" s="52"/>
      <c r="D85" s="58"/>
      <c r="E85" s="73"/>
      <c r="F85" s="64"/>
      <c r="G85" s="42"/>
      <c r="H85" s="39"/>
      <c r="I85" s="39"/>
      <c r="J85" s="18"/>
      <c r="K85" s="42"/>
      <c r="L85" s="39"/>
      <c r="M85" s="39"/>
      <c r="N85" s="18"/>
      <c r="O85" s="59"/>
      <c r="P85" s="60"/>
      <c r="Q85" s="40"/>
      <c r="R85" s="21"/>
    </row>
    <row r="86" spans="1:18" ht="20.100000000000001" customHeight="1" thickBot="1" x14ac:dyDescent="0.3">
      <c r="A86" s="37"/>
      <c r="B86" s="49"/>
      <c r="C86" s="52"/>
      <c r="D86" s="47"/>
      <c r="E86" s="38"/>
      <c r="F86" s="50"/>
      <c r="G86" s="42"/>
      <c r="H86" s="39"/>
      <c r="I86" s="39"/>
      <c r="J86" s="18"/>
      <c r="K86" s="42"/>
      <c r="L86" s="39"/>
      <c r="M86" s="39"/>
      <c r="N86" s="18"/>
      <c r="O86" s="19"/>
      <c r="P86" s="20"/>
      <c r="Q86" s="20"/>
      <c r="R86" s="74"/>
    </row>
    <row r="87" spans="1:18" ht="20.100000000000001" customHeight="1" thickBot="1" x14ac:dyDescent="0.3">
      <c r="A87" s="140" t="s">
        <v>39</v>
      </c>
      <c r="B87" s="141"/>
      <c r="C87" s="115">
        <v>9</v>
      </c>
      <c r="D87" s="116"/>
      <c r="E87" s="116"/>
      <c r="F87" s="142"/>
      <c r="G87" s="115" t="s">
        <v>40</v>
      </c>
      <c r="H87" s="116"/>
      <c r="I87" s="116"/>
      <c r="J87" s="142"/>
      <c r="K87" s="115"/>
      <c r="L87" s="116"/>
      <c r="M87" s="116"/>
      <c r="N87" s="142"/>
      <c r="O87" s="115" t="s">
        <v>40</v>
      </c>
      <c r="P87" s="116"/>
      <c r="Q87" s="116"/>
      <c r="R87" s="142"/>
    </row>
    <row r="88" spans="1:18" ht="20.100000000000001" customHeight="1" thickBot="1" x14ac:dyDescent="0.3">
      <c r="A88" s="140" t="s">
        <v>41</v>
      </c>
      <c r="B88" s="143"/>
      <c r="C88" s="144">
        <v>9</v>
      </c>
      <c r="D88" s="145"/>
      <c r="E88" s="145"/>
      <c r="F88" s="146"/>
      <c r="G88" s="147">
        <v>0</v>
      </c>
      <c r="H88" s="120"/>
      <c r="I88" s="120"/>
      <c r="J88" s="121"/>
      <c r="K88" s="147"/>
      <c r="L88" s="120"/>
      <c r="M88" s="120"/>
      <c r="N88" s="121"/>
      <c r="O88" s="147">
        <v>0</v>
      </c>
      <c r="P88" s="120"/>
      <c r="Q88" s="120"/>
      <c r="R88" s="121"/>
    </row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</sheetData>
  <mergeCells count="115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Q7:R7"/>
    <mergeCell ref="D17:E17"/>
    <mergeCell ref="G17:H17"/>
    <mergeCell ref="I17:J17"/>
    <mergeCell ref="K17:L17"/>
    <mergeCell ref="M17:N17"/>
    <mergeCell ref="O17:P17"/>
    <mergeCell ref="Q17:R17"/>
    <mergeCell ref="D7:E7"/>
    <mergeCell ref="G7:H7"/>
    <mergeCell ref="I7:J7"/>
    <mergeCell ref="K7:L7"/>
    <mergeCell ref="M7:N7"/>
    <mergeCell ref="O7:P7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A34:C34"/>
    <mergeCell ref="D34:F34"/>
    <mergeCell ref="G34:J34"/>
    <mergeCell ref="K34:L34"/>
    <mergeCell ref="M34:N34"/>
    <mergeCell ref="O28:R28"/>
    <mergeCell ref="B31:D31"/>
    <mergeCell ref="M31:Q31"/>
    <mergeCell ref="O32:P32"/>
    <mergeCell ref="Q32:R32"/>
    <mergeCell ref="C33:G33"/>
    <mergeCell ref="H33:J33"/>
    <mergeCell ref="K33:R33"/>
    <mergeCell ref="O34:P34"/>
    <mergeCell ref="Q34:R34"/>
    <mergeCell ref="Q37:R37"/>
    <mergeCell ref="D47:E47"/>
    <mergeCell ref="G47:H47"/>
    <mergeCell ref="I47:J47"/>
    <mergeCell ref="K47:L47"/>
    <mergeCell ref="M47:N47"/>
    <mergeCell ref="O47:P47"/>
    <mergeCell ref="Q47:R47"/>
    <mergeCell ref="A35:C35"/>
    <mergeCell ref="D35:F35"/>
    <mergeCell ref="G35:J35"/>
    <mergeCell ref="K35:N35"/>
    <mergeCell ref="O35:R35"/>
    <mergeCell ref="D37:E37"/>
    <mergeCell ref="G37:H37"/>
    <mergeCell ref="I37:J37"/>
    <mergeCell ref="K37:L37"/>
    <mergeCell ref="M37:N37"/>
    <mergeCell ref="O37:P37"/>
    <mergeCell ref="M61:Q61"/>
    <mergeCell ref="O62:P62"/>
    <mergeCell ref="Q62:R62"/>
    <mergeCell ref="C63:G63"/>
    <mergeCell ref="H63:J63"/>
    <mergeCell ref="K63:R63"/>
    <mergeCell ref="A57:B57"/>
    <mergeCell ref="C57:F57"/>
    <mergeCell ref="K57:N57"/>
    <mergeCell ref="O57:R57"/>
    <mergeCell ref="A58:B58"/>
    <mergeCell ref="C58:F58"/>
    <mergeCell ref="G58:J58"/>
    <mergeCell ref="B61:D61"/>
    <mergeCell ref="G57:J57"/>
    <mergeCell ref="K58:N58"/>
    <mergeCell ref="O58:R58"/>
    <mergeCell ref="K64:L64"/>
    <mergeCell ref="M64:N64"/>
    <mergeCell ref="O64:P64"/>
    <mergeCell ref="Q64:R64"/>
    <mergeCell ref="A65:C65"/>
    <mergeCell ref="D65:F65"/>
    <mergeCell ref="G65:J65"/>
    <mergeCell ref="K65:N65"/>
    <mergeCell ref="O65:R65"/>
    <mergeCell ref="A64:C64"/>
    <mergeCell ref="D64:F64"/>
    <mergeCell ref="G64:J64"/>
    <mergeCell ref="A88:B88"/>
    <mergeCell ref="C88:F88"/>
    <mergeCell ref="G88:J88"/>
    <mergeCell ref="K88:N88"/>
    <mergeCell ref="O88:R88"/>
    <mergeCell ref="A87:B87"/>
    <mergeCell ref="C87:F87"/>
    <mergeCell ref="G87:J87"/>
    <mergeCell ref="K87:N87"/>
    <mergeCell ref="O87:R8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&amp;CPage &amp;P de &amp;N</oddFooter>
  </headerFooter>
  <rowBreaks count="5" manualBreakCount="5">
    <brk id="30" max="16383" man="1"/>
    <brk id="60" max="16383" man="1"/>
    <brk id="89" max="16383" man="1"/>
    <brk id="90" max="16383" man="1"/>
    <brk id="2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CC331-B3CB-4731-8726-A849491369E9}">
  <sheetPr codeName="Feuil5"/>
  <dimension ref="A1"/>
  <sheetViews>
    <sheetView workbookViewId="0">
      <selection sqref="A1:XFD1048576"/>
    </sheetView>
  </sheetViews>
  <sheetFormatPr baseColWidth="10" defaultRowHeight="15" x14ac:dyDescent="0.25"/>
  <cols>
    <col min="1" max="16384" width="11.42578125" style="75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51</vt:i4>
      </vt:variant>
    </vt:vector>
  </HeadingPairs>
  <TitlesOfParts>
    <vt:vector size="60" baseType="lpstr">
      <vt:lpstr>export</vt:lpstr>
      <vt:lpstr>Listes</vt:lpstr>
      <vt:lpstr>donnees</vt:lpstr>
      <vt:lpstr>donnees2</vt:lpstr>
      <vt:lpstr>Débit modele pieces</vt:lpstr>
      <vt:lpstr>Débit modele</vt:lpstr>
      <vt:lpstr>Calcul modele</vt:lpstr>
      <vt:lpstr>Débit</vt:lpstr>
      <vt:lpstr>Feuil1</vt:lpstr>
      <vt:lpstr>donnees2!cf_Fa19_cas2p</vt:lpstr>
      <vt:lpstr>donnees2!cf_Fa19_cbas2p</vt:lpstr>
      <vt:lpstr>donnees2!cf_Fa19_cbss2p</vt:lpstr>
      <vt:lpstr>donnees2!cf_Fa19_cpas2p</vt:lpstr>
      <vt:lpstr>donnees2!cf_Fa19_cpss2p</vt:lpstr>
      <vt:lpstr>donnees2!cf_Fa19_css2p</vt:lpstr>
      <vt:lpstr>cf_Fa8_cas2p</vt:lpstr>
      <vt:lpstr>cf_Fa8_cbas2p</vt:lpstr>
      <vt:lpstr>cf_Fa8_cbss2p</vt:lpstr>
      <vt:lpstr>cf_Fa8_cpas2p</vt:lpstr>
      <vt:lpstr>cf_Fa8_cpss2p</vt:lpstr>
      <vt:lpstr>cf_Fa8_css2p</vt:lpstr>
      <vt:lpstr>cf_Fd19_cb1fat</vt:lpstr>
      <vt:lpstr>cf_Fd19_cb1fst</vt:lpstr>
      <vt:lpstr>cf_Fd19_cb2fat</vt:lpstr>
      <vt:lpstr>cf_Fd19_cb2fst</vt:lpstr>
      <vt:lpstr>cf_Fo19_cas2p</vt:lpstr>
      <vt:lpstr>cf_Fo19_cbas2p</vt:lpstr>
      <vt:lpstr>cf_Fo19_cbss2p</vt:lpstr>
      <vt:lpstr>cf_Fo19_cpas2p</vt:lpstr>
      <vt:lpstr>cf_Fo19_cpss2p</vt:lpstr>
      <vt:lpstr>cf_Fo19_css2p</vt:lpstr>
      <vt:lpstr>pl_debit</vt:lpstr>
      <vt:lpstr>donnees2!pl_debit_Mod1</vt:lpstr>
      <vt:lpstr>pl_debit_Mod1</vt:lpstr>
      <vt:lpstr>pl_debit_pieces</vt:lpstr>
      <vt:lpstr>Débit!pl_debitBak</vt:lpstr>
      <vt:lpstr>pl_Fa19_cbas2p</vt:lpstr>
      <vt:lpstr>pl_Fa19_cbss2p</vt:lpstr>
      <vt:lpstr>pl_Fa19_cnapas2p</vt:lpstr>
      <vt:lpstr>pl_Fa19_cnas2p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pl_Fa8_cnspss2p</vt:lpstr>
      <vt:lpstr>pl_Fa8_cnss2p</vt:lpstr>
      <vt:lpstr>pl_Fd19_cb1fat</vt:lpstr>
      <vt:lpstr>pl_Fd19_cb1fst</vt:lpstr>
      <vt:lpstr>pl_Fd19_cb2fat</vt:lpstr>
      <vt:lpstr>pl_Fd19_cb2fst</vt:lpstr>
      <vt:lpstr>pl_Fo19_cbas2p</vt:lpstr>
      <vt:lpstr>pl_Fo19_cbss2p</vt:lpstr>
      <vt:lpstr>pl_Fo19_cnapas2p</vt:lpstr>
      <vt:lpstr>pl_Fo19_cnas2p</vt:lpstr>
      <vt:lpstr>pl_Fo19_cnspss2p</vt:lpstr>
      <vt:lpstr>pl_Fo19_cnss2p</vt:lpstr>
      <vt:lpstr>'Débit modele'!Zone_d_impression</vt:lpstr>
      <vt:lpstr>'Débit modele pieces'!Zone_d_impression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Léo SOTIN</cp:lastModifiedBy>
  <cp:lastPrinted>2022-08-12T17:47:23Z</cp:lastPrinted>
  <dcterms:created xsi:type="dcterms:W3CDTF">2022-07-14T10:42:57Z</dcterms:created>
  <dcterms:modified xsi:type="dcterms:W3CDTF">2022-10-05T18:27:05Z</dcterms:modified>
</cp:coreProperties>
</file>