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533" documentId="13_ncr:1_{C1300E51-B865-4F5A-BE33-860AB5684088}" xr6:coauthVersionLast="47" xr6:coauthVersionMax="47" xr10:uidLastSave="{53F0F3AB-3BCE-492C-8557-B7806E466CC9}"/>
  <bookViews>
    <workbookView xWindow="-120" yWindow="-120" windowWidth="29040" windowHeight="16440" tabRatio="724" activeTab="1" xr2:uid="{13E08850-27A8-4F9D-8190-707C77CAD3B6}"/>
  </bookViews>
  <sheets>
    <sheet name="export" sheetId="16" r:id="rId1"/>
    <sheet name="Listes" sheetId="11" r:id="rId2"/>
    <sheet name="donnees" sheetId="2" r:id="rId3"/>
    <sheet name="Débit modele pieces" sheetId="18" r:id="rId4"/>
    <sheet name="Débit modele" sheetId="17" r:id="rId5"/>
    <sheet name="Débit" sheetId="15" r:id="rId6"/>
    <sheet name="Feuil1" sheetId="19" state="hidden" r:id="rId7"/>
  </sheets>
  <definedNames>
    <definedName name="pl_debit">'Débit modele'!$A$7:$R$28</definedName>
    <definedName name="pl_debit_Mod1">donnees!$X$80:$AO$90</definedName>
    <definedName name="pl_debit_pieces">'Débit modele pieces'!$A$7:$R$28</definedName>
    <definedName name="pl_debitBak" localSheetId="5">Débit!$A$6:$R$14</definedName>
    <definedName name="pl_Fa19_cbas2p">donnees!$A$36:$R$44</definedName>
    <definedName name="pl_Fa19_cbss2p">donnees!$A$26:$R$33</definedName>
    <definedName name="pl_Fa19_cnapas2p">donnees!$A$58:$R$67</definedName>
    <definedName name="pl_Fa19_cnas2p">donnees!$A$15:$R$23</definedName>
    <definedName name="pl_Fa19_cnspss2p">donnees!$A$47:$R$55</definedName>
    <definedName name="pl_Fa19_cnss2p">donnees!$A$5:$R$12</definedName>
    <definedName name="pl_Fa8_cbas2p">donnees!$T$36:$AK$44</definedName>
    <definedName name="pl_Fa8_cbss2p">donnees!$T$26:$AK$33</definedName>
    <definedName name="pl_Fa8_cnapas2p">donnees!$T$58:$AK$67</definedName>
    <definedName name="pl_Fa8_cnas2p">donnees!$T$15:$AK$23</definedName>
    <definedName name="pl_Fa8_cnspss2p">donnees!$T$47:$AK$55</definedName>
    <definedName name="pl_Fa8_cnss2p">donnees!$T$5:$AK$12</definedName>
    <definedName name="pl_Fd19_cb1fat">donnees!$BF$15:$BW$24</definedName>
    <definedName name="pl_Fd19_cb1fst">donnees!$BF$5:$BW$12</definedName>
    <definedName name="pl_Fd19_cb2fat">donnees!$BF$39:$BW$50</definedName>
    <definedName name="pl_Fd19_cb2fst">donnees!$BF$27:$BW$36</definedName>
    <definedName name="pl_Fo19_cbas2p">donnees!$AM$36:$BD$44</definedName>
    <definedName name="pl_Fo19_cbss2p">donnees!$AM$26:$BD$33</definedName>
    <definedName name="pl_Fo19_cnapas2p">donnees!$AM$58:$BD$67</definedName>
    <definedName name="pl_Fo19_cnas2p">donnees!$AM$15:$BD$23</definedName>
    <definedName name="pl_Fo19_cnspss2p">donnees!$AM$47:$BD$55</definedName>
    <definedName name="pl_Fo19_cnss2p">donnees!$AM$5:$BD$12</definedName>
    <definedName name="TOP_Col1">export!#REF!</definedName>
    <definedName name="TOP_Col2">export!#REF!</definedName>
    <definedName name="_xlnm.Print_Area" localSheetId="4">'Débit modele'!$A$1:$R$28</definedName>
    <definedName name="_xlnm.Print_Area" localSheetId="3">'Débit modele pieces'!$A$1:$R$28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11" i="15" l="1"/>
  <c r="M181" i="15"/>
  <c r="E174" i="15"/>
  <c r="D174" i="15"/>
  <c r="A174" i="15"/>
  <c r="E173" i="15"/>
  <c r="D173" i="15"/>
  <c r="A173" i="15"/>
  <c r="D172" i="15"/>
  <c r="A172" i="15"/>
  <c r="E171" i="15"/>
  <c r="D171" i="15"/>
  <c r="C171" i="15"/>
  <c r="A171" i="15"/>
  <c r="E170" i="15"/>
  <c r="D170" i="15"/>
  <c r="C170" i="15"/>
  <c r="A170" i="15"/>
  <c r="E169" i="15"/>
  <c r="D169" i="15"/>
  <c r="C169" i="15"/>
  <c r="A169" i="15"/>
  <c r="E168" i="15"/>
  <c r="E172" i="15" s="1"/>
  <c r="D168" i="15"/>
  <c r="C168" i="15"/>
  <c r="A168" i="15"/>
  <c r="E163" i="15"/>
  <c r="D163" i="15"/>
  <c r="A163" i="15"/>
  <c r="E162" i="15"/>
  <c r="D162" i="15"/>
  <c r="A162" i="15"/>
  <c r="E161" i="15"/>
  <c r="D161" i="15"/>
  <c r="C161" i="15"/>
  <c r="A161" i="15"/>
  <c r="E160" i="15"/>
  <c r="D160" i="15"/>
  <c r="C160" i="15"/>
  <c r="A160" i="15"/>
  <c r="E159" i="15"/>
  <c r="D159" i="15"/>
  <c r="C159" i="15"/>
  <c r="A159" i="15"/>
  <c r="D158" i="15"/>
  <c r="C158" i="15"/>
  <c r="A158" i="15"/>
  <c r="E24" i="17"/>
  <c r="D24" i="17"/>
  <c r="A24" i="17"/>
  <c r="E23" i="17"/>
  <c r="D23" i="17"/>
  <c r="A23" i="17"/>
  <c r="E22" i="17"/>
  <c r="D22" i="17"/>
  <c r="A22" i="17"/>
  <c r="E21" i="17"/>
  <c r="D21" i="17"/>
  <c r="C21" i="17"/>
  <c r="A21" i="17"/>
  <c r="E20" i="17"/>
  <c r="D20" i="17"/>
  <c r="C20" i="17"/>
  <c r="A20" i="17"/>
  <c r="E19" i="17"/>
  <c r="D19" i="17"/>
  <c r="C19" i="17"/>
  <c r="A19" i="17"/>
  <c r="E18" i="17"/>
  <c r="D18" i="17"/>
  <c r="C18" i="17"/>
  <c r="A18" i="17"/>
  <c r="E13" i="17"/>
  <c r="D13" i="17"/>
  <c r="A13" i="17"/>
  <c r="E12" i="17"/>
  <c r="D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D8" i="17"/>
  <c r="C8" i="17"/>
  <c r="A8" i="17"/>
  <c r="E141" i="15"/>
  <c r="D141" i="15"/>
  <c r="C141" i="15"/>
  <c r="A141" i="15"/>
  <c r="E140" i="15"/>
  <c r="D140" i="15"/>
  <c r="C140" i="15"/>
  <c r="A140" i="15"/>
  <c r="E139" i="15"/>
  <c r="D139" i="15"/>
  <c r="C139" i="15"/>
  <c r="A139" i="15"/>
  <c r="E138" i="15"/>
  <c r="D138" i="15"/>
  <c r="C138" i="15"/>
  <c r="A138" i="15"/>
  <c r="E131" i="15"/>
  <c r="D131" i="15"/>
  <c r="C131" i="15"/>
  <c r="A131" i="15"/>
  <c r="E130" i="15"/>
  <c r="D130" i="15"/>
  <c r="C130" i="15"/>
  <c r="A130" i="15"/>
  <c r="E129" i="15"/>
  <c r="D129" i="15"/>
  <c r="C129" i="15"/>
  <c r="A129" i="15"/>
  <c r="E128" i="15"/>
  <c r="D128" i="15"/>
  <c r="C128" i="15"/>
  <c r="A128" i="15"/>
  <c r="E113" i="15"/>
  <c r="D113" i="15"/>
  <c r="A113" i="15"/>
  <c r="E112" i="15"/>
  <c r="D112" i="15"/>
  <c r="A112" i="15"/>
  <c r="E111" i="15"/>
  <c r="D111" i="15"/>
  <c r="C111" i="15"/>
  <c r="A111" i="15"/>
  <c r="E110" i="15"/>
  <c r="D110" i="15"/>
  <c r="C110" i="15"/>
  <c r="A110" i="15"/>
  <c r="E109" i="15"/>
  <c r="D109" i="15"/>
  <c r="C109" i="15"/>
  <c r="A109" i="15"/>
  <c r="D108" i="15"/>
  <c r="C108" i="15"/>
  <c r="A108" i="15"/>
  <c r="E101" i="15"/>
  <c r="D101" i="15"/>
  <c r="C101" i="15"/>
  <c r="A101" i="15"/>
  <c r="E100" i="15"/>
  <c r="D100" i="15"/>
  <c r="C100" i="15"/>
  <c r="A100" i="15"/>
  <c r="E99" i="15"/>
  <c r="D99" i="15"/>
  <c r="C99" i="15"/>
  <c r="A99" i="15"/>
  <c r="E98" i="15"/>
  <c r="D98" i="15"/>
  <c r="C98" i="15"/>
  <c r="A98" i="15"/>
  <c r="E81" i="15"/>
  <c r="D81" i="15"/>
  <c r="C81" i="15"/>
  <c r="A81" i="15"/>
  <c r="E80" i="15"/>
  <c r="D80" i="15"/>
  <c r="C80" i="15"/>
  <c r="A80" i="15"/>
  <c r="E79" i="15"/>
  <c r="D79" i="15"/>
  <c r="C79" i="15"/>
  <c r="A79" i="15"/>
  <c r="E78" i="15"/>
  <c r="D78" i="15"/>
  <c r="C78" i="15"/>
  <c r="A78" i="15"/>
  <c r="E73" i="15"/>
  <c r="D73" i="15"/>
  <c r="A73" i="15"/>
  <c r="E72" i="15"/>
  <c r="D72" i="15"/>
  <c r="A72" i="15"/>
  <c r="E71" i="15"/>
  <c r="D71" i="15"/>
  <c r="C71" i="15"/>
  <c r="A71" i="15"/>
  <c r="E70" i="15"/>
  <c r="D70" i="15"/>
  <c r="C70" i="15"/>
  <c r="A70" i="15"/>
  <c r="E69" i="15"/>
  <c r="D69" i="15"/>
  <c r="C69" i="15"/>
  <c r="A69" i="15"/>
  <c r="D68" i="15"/>
  <c r="C68" i="15"/>
  <c r="A68" i="15"/>
  <c r="E51" i="15"/>
  <c r="D51" i="15"/>
  <c r="C51" i="15"/>
  <c r="A51" i="15"/>
  <c r="E50" i="15"/>
  <c r="D50" i="15"/>
  <c r="C50" i="15"/>
  <c r="A50" i="15"/>
  <c r="E49" i="15"/>
  <c r="D49" i="15"/>
  <c r="C49" i="15"/>
  <c r="A49" i="15"/>
  <c r="E48" i="15"/>
  <c r="D48" i="15"/>
  <c r="C48" i="15"/>
  <c r="A48" i="15"/>
  <c r="E41" i="15"/>
  <c r="D41" i="15"/>
  <c r="C41" i="15"/>
  <c r="A41" i="15"/>
  <c r="E40" i="15"/>
  <c r="D40" i="15"/>
  <c r="C40" i="15"/>
  <c r="A40" i="15"/>
  <c r="E39" i="15"/>
  <c r="D39" i="15"/>
  <c r="C39" i="15"/>
  <c r="A39" i="15"/>
  <c r="E38" i="15"/>
  <c r="D38" i="15"/>
  <c r="C38" i="15"/>
  <c r="A38" i="15"/>
  <c r="E23" i="15"/>
  <c r="D23" i="15"/>
  <c r="A23" i="15"/>
  <c r="D22" i="15"/>
  <c r="A22" i="15"/>
  <c r="E21" i="15"/>
  <c r="D21" i="15"/>
  <c r="C21" i="15"/>
  <c r="A21" i="15"/>
  <c r="E20" i="15"/>
  <c r="D20" i="15"/>
  <c r="C20" i="15"/>
  <c r="A20" i="15"/>
  <c r="E19" i="15"/>
  <c r="D19" i="15"/>
  <c r="C19" i="15"/>
  <c r="A19" i="15"/>
  <c r="E18" i="15"/>
  <c r="E22" i="15" s="1"/>
  <c r="D18" i="15"/>
  <c r="C18" i="15"/>
  <c r="A18" i="15"/>
  <c r="E13" i="15"/>
  <c r="D13" i="15"/>
  <c r="A13" i="15"/>
  <c r="D12" i="15"/>
  <c r="A12" i="15"/>
  <c r="E11" i="15"/>
  <c r="D11" i="15"/>
  <c r="C11" i="15"/>
  <c r="A11" i="15"/>
  <c r="E10" i="15"/>
  <c r="D10" i="15"/>
  <c r="C10" i="15"/>
  <c r="A10" i="15"/>
  <c r="E9" i="15"/>
  <c r="D9" i="15"/>
  <c r="C9" i="15"/>
  <c r="A9" i="15"/>
  <c r="E8" i="15"/>
  <c r="E12" i="15" s="1"/>
  <c r="D8" i="15"/>
  <c r="C8" i="15"/>
  <c r="A8" i="15"/>
  <c r="M1" i="15"/>
  <c r="BI47" i="2" l="1"/>
  <c r="BJ45" i="2"/>
  <c r="BI45" i="2"/>
  <c r="BI49" i="2"/>
  <c r="BH49" i="2"/>
  <c r="BJ48" i="2"/>
  <c r="BI48" i="2"/>
  <c r="BJ46" i="2"/>
  <c r="BI46" i="2"/>
  <c r="BJ44" i="2"/>
  <c r="BI44" i="2"/>
  <c r="BH44" i="2"/>
  <c r="BH45" i="2" s="1"/>
  <c r="BJ43" i="2"/>
  <c r="BI43" i="2"/>
  <c r="BH43" i="2"/>
  <c r="BJ42" i="2"/>
  <c r="BJ47" i="2" s="1"/>
  <c r="BI42" i="2"/>
  <c r="BH42" i="2"/>
  <c r="BJ41" i="2"/>
  <c r="BI41" i="2"/>
  <c r="BH41" i="2"/>
  <c r="BI40" i="2"/>
  <c r="BH40" i="2"/>
  <c r="BJ32" i="2"/>
  <c r="BI32" i="2"/>
  <c r="BH32" i="2"/>
  <c r="BI34" i="2"/>
  <c r="BJ35" i="2"/>
  <c r="BI35" i="2"/>
  <c r="BJ33" i="2"/>
  <c r="BI33" i="2"/>
  <c r="BJ31" i="2"/>
  <c r="BI31" i="2"/>
  <c r="BJ30" i="2"/>
  <c r="BI30" i="2"/>
  <c r="BH30" i="2"/>
  <c r="BJ29" i="2"/>
  <c r="BJ34" i="2" s="1"/>
  <c r="BI29" i="2"/>
  <c r="BH29" i="2"/>
  <c r="BI28" i="2"/>
  <c r="BH28" i="2"/>
  <c r="BI23" i="2"/>
  <c r="BH23" i="2"/>
  <c r="BJ20" i="2"/>
  <c r="BJ9" i="2"/>
  <c r="BJ19" i="2"/>
  <c r="BI19" i="2"/>
  <c r="BH19" i="2"/>
  <c r="BJ22" i="2"/>
  <c r="BI22" i="2"/>
  <c r="BJ21" i="2"/>
  <c r="BI21" i="2"/>
  <c r="BI20" i="2"/>
  <c r="BH20" i="2"/>
  <c r="BJ18" i="2"/>
  <c r="BI18" i="2"/>
  <c r="BH18" i="2"/>
  <c r="BJ17" i="2"/>
  <c r="BI17" i="2"/>
  <c r="BH17" i="2"/>
  <c r="BI16" i="2"/>
  <c r="BH16" i="2"/>
  <c r="BJ11" i="2"/>
  <c r="BI11" i="2"/>
  <c r="BJ10" i="2"/>
  <c r="BI10" i="2"/>
  <c r="BI9" i="2"/>
  <c r="BH9" i="2"/>
  <c r="BJ8" i="2"/>
  <c r="BI8" i="2"/>
  <c r="BH8" i="2"/>
  <c r="BJ7" i="2"/>
  <c r="BI7" i="2"/>
  <c r="BH7" i="2"/>
  <c r="BI6" i="2"/>
  <c r="BH6" i="2"/>
  <c r="M1" i="18"/>
  <c r="Z818" i="11" l="1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66" i="2" l="1"/>
  <c r="AP66" i="2"/>
  <c r="X66" i="2"/>
  <c r="W66" i="2"/>
  <c r="E66" i="2"/>
  <c r="D66" i="2"/>
  <c r="AQ65" i="2"/>
  <c r="AP65" i="2"/>
  <c r="AO65" i="2"/>
  <c r="X65" i="2"/>
  <c r="W65" i="2"/>
  <c r="V65" i="2"/>
  <c r="E65" i="2"/>
  <c r="D65" i="2"/>
  <c r="C65" i="2"/>
  <c r="AP64" i="2"/>
  <c r="W64" i="2"/>
  <c r="D64" i="2"/>
  <c r="AQ63" i="2"/>
  <c r="AP63" i="2"/>
  <c r="W63" i="2"/>
  <c r="D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X54" i="2"/>
  <c r="W54" i="2"/>
  <c r="E54" i="2"/>
  <c r="D54" i="2"/>
  <c r="AQ53" i="2"/>
  <c r="AP53" i="2"/>
  <c r="AO53" i="2"/>
  <c r="X53" i="2"/>
  <c r="W53" i="2"/>
  <c r="V53" i="2"/>
  <c r="E53" i="2"/>
  <c r="D53" i="2"/>
  <c r="C53" i="2"/>
  <c r="AQ52" i="2"/>
  <c r="AP52" i="2"/>
  <c r="W52" i="2"/>
  <c r="D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X43" i="2"/>
  <c r="W43" i="2"/>
  <c r="AP42" i="2"/>
  <c r="X42" i="2"/>
  <c r="W42" i="2"/>
  <c r="AQ41" i="2"/>
  <c r="AP41" i="2"/>
  <c r="W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X32" i="2"/>
  <c r="W32" i="2"/>
  <c r="AQ31" i="2"/>
  <c r="AP31" i="2"/>
  <c r="W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X22" i="2"/>
  <c r="W22" i="2"/>
  <c r="AP21" i="2"/>
  <c r="X21" i="2"/>
  <c r="W21" i="2"/>
  <c r="AQ20" i="2"/>
  <c r="AP20" i="2"/>
  <c r="W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AQ11" i="2"/>
  <c r="AP11" i="2"/>
  <c r="X11" i="2"/>
  <c r="W11" i="2"/>
  <c r="AQ10" i="2"/>
  <c r="AP10" i="2"/>
  <c r="W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BF47" i="2" l="1"/>
  <c r="BF45" i="2"/>
  <c r="BF44" i="2"/>
  <c r="BF43" i="2"/>
  <c r="BF49" i="2"/>
  <c r="BF42" i="2"/>
  <c r="BF48" i="2"/>
  <c r="BF40" i="2"/>
  <c r="BF46" i="2"/>
  <c r="BF41" i="2"/>
  <c r="BF31" i="2"/>
  <c r="BF23" i="2"/>
  <c r="BF32" i="2"/>
  <c r="BF30" i="2"/>
  <c r="BF19" i="2"/>
  <c r="BF35" i="2"/>
  <c r="BF29" i="2"/>
  <c r="BF34" i="2"/>
  <c r="BF28" i="2"/>
  <c r="BF33" i="2"/>
  <c r="BF17" i="2"/>
  <c r="BF22" i="2"/>
  <c r="BF16" i="2"/>
  <c r="BF21" i="2"/>
  <c r="BF20" i="2"/>
  <c r="BF18" i="2"/>
  <c r="T38" i="2"/>
  <c r="BF7" i="2"/>
  <c r="BF11" i="2"/>
  <c r="BF6" i="2"/>
  <c r="BF10" i="2"/>
  <c r="BF9" i="2"/>
  <c r="BF8" i="2"/>
  <c r="AM11" i="2"/>
  <c r="AM9" i="2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BF5" authorId="0" shapeId="0" xr:uid="{62752C28-424F-4B36-B663-09C015F3A790}">
      <text>
        <r>
          <rPr>
            <sz val="9"/>
            <color indexed="81"/>
            <rFont val="Tahoma"/>
            <family val="2"/>
          </rPr>
          <t>pl_Fd19_cb1fst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BF15" authorId="0" shapeId="0" xr:uid="{42C46B39-B9AF-4642-B658-B5AB7951623F}">
      <text>
        <r>
          <rPr>
            <sz val="9"/>
            <color indexed="81"/>
            <rFont val="Tahoma"/>
            <family val="2"/>
          </rPr>
          <t>pl_Fd19_cb1fat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BF27" authorId="0" shapeId="0" xr:uid="{3766E8AA-2E39-4723-9D27-C6BBCA195BB6}">
      <text>
        <r>
          <rPr>
            <sz val="9"/>
            <color indexed="81"/>
            <rFont val="Tahoma"/>
            <family val="2"/>
          </rPr>
          <t>pl_Fd19_cb2fst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BF39" authorId="0" shapeId="0" xr:uid="{217143E3-7FEC-44EB-A1FD-12E83F6F0252}">
      <text>
        <r>
          <rPr>
            <sz val="9"/>
            <color indexed="81"/>
            <rFont val="Tahoma"/>
            <family val="2"/>
          </rPr>
          <t>pl_Fd19_cb2fat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2472510B-8ABB-4484-BAD7-43178EF92019}">
      <text>
        <r>
          <rPr>
            <sz val="9"/>
            <color indexed="81"/>
            <rFont val="Tahoma"/>
            <family val="2"/>
          </rPr>
          <t>pl_Fo19_cbas2p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B9AAC730-C12D-40CD-A199-19F3FAB62D76}">
      <text>
        <r>
          <rPr>
            <sz val="9"/>
            <color indexed="81"/>
            <rFont val="Tahoma"/>
            <family val="2"/>
          </rPr>
          <t>pl_Fo19_cbss2p</t>
        </r>
      </text>
    </comment>
    <comment ref="A17" authorId="0" shapeId="0" xr:uid="{A9FAC48A-751E-4AC7-9858-2CC7331F60EE}">
      <text>
        <r>
          <rPr>
            <sz val="9"/>
            <color indexed="81"/>
            <rFont val="Tahoma"/>
            <family val="2"/>
          </rPr>
          <t>pl_Fa19_cnas2p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D25C32B6-A6BD-4C00-985F-033CF4C3A119}">
      <text>
        <r>
          <rPr>
            <sz val="9"/>
            <color indexed="81"/>
            <rFont val="Tahoma"/>
            <family val="2"/>
          </rPr>
          <t>pl_Fa19_cnss2p</t>
        </r>
      </text>
    </comment>
    <comment ref="A17" authorId="0" shapeId="0" xr:uid="{1A96A764-7B2A-4603-82A3-6A3355C41EE4}">
      <text>
        <r>
          <rPr>
            <sz val="9"/>
            <color indexed="81"/>
            <rFont val="Tahoma"/>
            <family val="2"/>
          </rPr>
          <t>pl_Fa19_cnss2p</t>
        </r>
      </text>
    </comment>
    <comment ref="A37" authorId="0" shapeId="0" xr:uid="{DE569745-E3E5-4BF8-81E4-BF8A886E7C7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47" authorId="0" shapeId="0" xr:uid="{79102C9D-6465-4908-B598-60C7756E5DC1}">
      <text>
        <r>
          <rPr>
            <sz val="9"/>
            <color indexed="81"/>
            <rFont val="Tahoma"/>
            <family val="2"/>
          </rPr>
          <t>pl_Fo19_cnas2p</t>
        </r>
      </text>
    </comment>
    <comment ref="A67" authorId="0" shapeId="0" xr:uid="{0BCC5DE0-B2A2-48D1-BC86-8E8F5666F6E9}">
      <text>
        <r>
          <rPr>
            <sz val="9"/>
            <color indexed="81"/>
            <rFont val="Tahoma"/>
            <family val="2"/>
          </rPr>
          <t>pl_Fo19_cbss2p</t>
        </r>
      </text>
    </comment>
    <comment ref="A77" authorId="0" shapeId="0" xr:uid="{CD4B253A-EBC3-4F1B-9E6D-92ADB7EB9902}">
      <text>
        <r>
          <rPr>
            <sz val="9"/>
            <color indexed="81"/>
            <rFont val="Tahoma"/>
            <family val="2"/>
          </rPr>
          <t>pl_Fo19_cnas2p</t>
        </r>
      </text>
    </comment>
    <comment ref="A97" authorId="0" shapeId="0" xr:uid="{10259B3B-5AC6-4FE8-A11F-B97E4117C23F}">
      <text>
        <r>
          <rPr>
            <sz val="9"/>
            <color indexed="81"/>
            <rFont val="Tahoma"/>
            <family val="2"/>
          </rPr>
          <t>pl_Fo19_cnas2p</t>
        </r>
      </text>
    </comment>
    <comment ref="A107" authorId="0" shapeId="0" xr:uid="{A125CAA5-5ECF-4603-B1AB-A23B436025B4}">
      <text>
        <r>
          <rPr>
            <sz val="9"/>
            <color indexed="81"/>
            <rFont val="Tahoma"/>
            <family val="2"/>
          </rPr>
          <t>pl_Fo19_cbss2p</t>
        </r>
      </text>
    </comment>
    <comment ref="A127" authorId="0" shapeId="0" xr:uid="{87502DDA-988C-431C-B51D-CCAE6A32D153}">
      <text>
        <r>
          <rPr>
            <sz val="9"/>
            <color indexed="81"/>
            <rFont val="Tahoma"/>
            <family val="2"/>
          </rPr>
          <t>pl_Fo19_cnas2p</t>
        </r>
      </text>
    </comment>
    <comment ref="A137" authorId="0" shapeId="0" xr:uid="{800E3063-B3F1-4DBC-A8D1-CA22E36C991B}">
      <text>
        <r>
          <rPr>
            <sz val="9"/>
            <color indexed="81"/>
            <rFont val="Tahoma"/>
            <family val="2"/>
          </rPr>
          <t>pl_Fo19_cnas2p</t>
        </r>
      </text>
    </comment>
    <comment ref="A157" authorId="0" shapeId="0" xr:uid="{D62E339D-0E30-4CD3-98C0-71955A49107D}">
      <text>
        <r>
          <rPr>
            <sz val="9"/>
            <color indexed="81"/>
            <rFont val="Tahoma"/>
            <family val="2"/>
          </rPr>
          <t>pl_Fo19_cbss2p</t>
        </r>
      </text>
    </comment>
    <comment ref="A167" authorId="0" shapeId="0" xr:uid="{148C82D6-1AEC-4D3A-8949-EC05EB4824EF}">
      <text>
        <r>
          <rPr>
            <sz val="9"/>
            <color indexed="81"/>
            <rFont val="Tahoma"/>
            <family val="2"/>
          </rPr>
          <t>pl_Fa19_cnas2p</t>
        </r>
      </text>
    </comment>
  </commentList>
</comments>
</file>

<file path=xl/sharedStrings.xml><?xml version="1.0" encoding="utf-8"?>
<sst xmlns="http://schemas.openxmlformats.org/spreadsheetml/2006/main" count="3387" uniqueCount="938">
  <si>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</si>
  <si>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</si>
  <si>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</si>
  <si>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</si>
  <si>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</si>
  <si>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</si>
  <si>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</si>
  <si>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</si>
  <si>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</si>
  <si>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</si>
  <si>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</si>
  <si>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</si>
  <si>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</si>
  <si>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</si>
  <si>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</si>
  <si>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</si>
  <si>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</si>
  <si>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</si>
  <si>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</si>
  <si>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</si>
  <si>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</si>
  <si>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</si>
  <si>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</si>
  <si>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</si>
  <si>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</si>
  <si>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</si>
  <si>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</si>
  <si>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</si>
  <si>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</si>
  <si>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</si>
  <si>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</si>
  <si>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</si>
  <si>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</si>
  <si>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</si>
  <si>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</si>
  <si>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</si>
  <si>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</si>
  <si>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</si>
  <si>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</si>
  <si>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</si>
  <si>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</si>
  <si>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</si>
  <si>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</si>
  <si>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</si>
  <si>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</si>
  <si>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</si>
  <si>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</si>
  <si>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</si>
  <si>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</si>
  <si>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</si>
  <si>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</si>
  <si>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</si>
  <si>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</si>
  <si>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</si>
  <si>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</si>
  <si>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</si>
  <si>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</si>
  <si>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</si>
  <si>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</si>
  <si>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</si>
  <si>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</si>
  <si>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</si>
  <si>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</si>
  <si>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</si>
  <si>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</si>
  <si>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</si>
  <si>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</si>
  <si>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</si>
  <si>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</si>
  <si>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</si>
  <si>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</si>
  <si>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</si>
  <si>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</si>
  <si>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2333x899x588</t>
  </si>
  <si>
    <t xml:space="preserve">    350x1500x588</t>
  </si>
  <si>
    <t>Joue</t>
  </si>
  <si>
    <t>PLT</t>
  </si>
  <si>
    <t>Socle</t>
  </si>
  <si>
    <t>Pnx</t>
  </si>
  <si>
    <t>H1298 - Frêne de lyon sable</t>
  </si>
  <si>
    <t>H1115 - Bamenda grège</t>
  </si>
  <si>
    <t>H815 - Merisier verona transversal</t>
  </si>
  <si>
    <t>Fileur</t>
  </si>
  <si>
    <t>Fausse façade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</si>
  <si>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</si>
  <si>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</si>
  <si>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</si>
  <si>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</si>
  <si>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</si>
  <si>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</si>
  <si>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</si>
  <si>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</si>
  <si>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</si>
  <si>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</si>
  <si>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</si>
  <si>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</si>
  <si>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</si>
  <si>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</si>
  <si>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</si>
  <si>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</si>
  <si>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</si>
  <si>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</si>
  <si>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</si>
  <si>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</si>
  <si>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</si>
  <si>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</si>
  <si>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</si>
  <si>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</si>
  <si>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</si>
  <si>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</si>
  <si>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</si>
  <si>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</si>
  <si>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</si>
  <si>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</si>
  <si>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</si>
  <si>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</si>
  <si>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</si>
  <si>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</si>
  <si>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</si>
  <si>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</si>
  <si>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</si>
  <si>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</si>
  <si>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</si>
  <si>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</si>
  <si>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</si>
  <si>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</si>
  <si>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</si>
  <si>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H1486 - Pin pasadena</t>
  </si>
  <si>
    <t>H1487 - Epicéa de bramberg</t>
  </si>
  <si>
    <t>H151 - Bronze wood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</si>
  <si>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</si>
  <si>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</si>
  <si>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</si>
  <si>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</si>
  <si>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</si>
  <si>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</si>
  <si>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</si>
  <si>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</si>
  <si>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</si>
  <si>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</si>
  <si>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</si>
  <si>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</si>
  <si>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</si>
  <si>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</si>
  <si>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</si>
  <si>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</si>
  <si>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</si>
  <si>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</si>
  <si>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</si>
  <si>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</si>
  <si>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</si>
  <si>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</si>
  <si>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</si>
  <si>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</si>
  <si>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</si>
  <si>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</si>
  <si>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</si>
  <si>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</si>
  <si>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</si>
  <si>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</si>
  <si>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</si>
  <si>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</si>
  <si>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</si>
  <si>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</si>
  <si>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</si>
  <si>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</si>
  <si>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</si>
  <si>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</si>
  <si>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</si>
  <si>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</si>
  <si>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</si>
  <si>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</si>
  <si>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</si>
  <si>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</si>
  <si>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</si>
  <si>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</si>
  <si>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</si>
  <si>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</si>
  <si>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</si>
  <si>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</si>
  <si>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</si>
  <si>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</si>
  <si>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</si>
  <si>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</si>
  <si>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</si>
  <si>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</si>
  <si>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</si>
  <si>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</si>
  <si>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</si>
  <si>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</si>
  <si>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</si>
  <si>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</si>
  <si>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</si>
  <si>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</si>
  <si>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</si>
  <si>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</si>
  <si>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</si>
  <si>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</si>
  <si>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</si>
  <si>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</si>
  <si>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</si>
  <si>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</si>
  <si>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</si>
  <si>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</si>
  <si>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</si>
  <si>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</si>
  <si>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</si>
  <si>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</si>
  <si>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</si>
  <si>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</si>
  <si>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</si>
  <si>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</si>
  <si>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</si>
  <si>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</si>
  <si>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</si>
  <si>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</si>
  <si>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</si>
  <si>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</si>
  <si>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</si>
  <si>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</si>
  <si>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</si>
  <si>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</si>
  <si>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</si>
  <si>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</si>
  <si>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</si>
  <si>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</si>
  <si>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</si>
  <si>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</si>
  <si>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</si>
  <si>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</si>
  <si>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</si>
  <si>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</si>
  <si>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</si>
  <si>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</si>
  <si>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</si>
  <si>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</si>
  <si>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</si>
  <si>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</si>
  <si>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</si>
  <si>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</si>
  <si>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</si>
  <si>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</si>
  <si>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</si>
  <si>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</si>
  <si>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</si>
  <si>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</si>
  <si>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</si>
  <si>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</si>
  <si>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</si>
  <si>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</si>
  <si>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</si>
  <si>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</si>
  <si>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</si>
  <si>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</si>
  <si>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</si>
  <si>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</si>
  <si>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</si>
  <si>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</si>
  <si>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</si>
  <si>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</si>
  <si>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</si>
  <si>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</si>
  <si>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</si>
  <si>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</si>
  <si>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</si>
  <si>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</si>
  <si>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</si>
  <si>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</si>
  <si>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</si>
  <si>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</si>
  <si>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</si>
  <si>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</si>
  <si>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</si>
  <si>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</si>
  <si>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</si>
  <si>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</si>
  <si>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</si>
  <si>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</si>
  <si>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</si>
  <si>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</si>
  <si>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</si>
  <si>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</si>
  <si>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</si>
  <si>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</si>
  <si>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</si>
  <si>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</si>
  <si>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</si>
  <si>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</si>
  <si>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</si>
  <si>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</si>
  <si>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</si>
  <si>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</si>
  <si>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</si>
  <si>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</si>
  <si>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</si>
  <si>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</si>
  <si>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</si>
  <si>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</si>
  <si>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</si>
  <si>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</si>
  <si>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</si>
  <si>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</si>
  <si>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</si>
  <si>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</si>
  <si>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</si>
  <si>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</si>
  <si>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</si>
  <si>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</si>
  <si>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</si>
  <si>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</si>
  <si>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</si>
  <si>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</si>
  <si>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</si>
  <si>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</si>
  <si>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</si>
  <si>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</si>
  <si>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</si>
  <si>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</si>
  <si>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</si>
  <si>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</si>
  <si>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</si>
  <si>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</si>
  <si>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</si>
  <si>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</si>
  <si>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</si>
  <si>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</si>
  <si>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</si>
  <si>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</si>
  <si>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</si>
  <si>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</si>
  <si>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</si>
  <si>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</si>
  <si>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</si>
  <si>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</si>
  <si>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</si>
  <si>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</si>
  <si>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</si>
  <si>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</si>
  <si>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</si>
  <si>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</si>
  <si>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</si>
  <si>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</si>
  <si>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</si>
  <si>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</si>
  <si>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</si>
  <si>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</si>
  <si>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</si>
  <si>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</si>
  <si>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</si>
  <si>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</si>
  <si>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</si>
  <si>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</si>
  <si>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</si>
  <si>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</si>
  <si>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</si>
  <si>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</si>
  <si>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</si>
  <si>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</si>
  <si>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</si>
  <si>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</si>
  <si>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</si>
  <si>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</si>
  <si>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</si>
  <si>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</si>
  <si>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</si>
  <si>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</si>
  <si>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</si>
  <si>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</si>
  <si>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</si>
  <si>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</si>
  <si>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</si>
  <si>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</si>
  <si>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</si>
  <si>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</si>
  <si>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</si>
  <si>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</si>
  <si>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</si>
  <si>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</si>
  <si>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</si>
  <si>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</si>
  <si>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</si>
  <si>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</si>
  <si>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</si>
  <si>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</si>
  <si>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</si>
  <si>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</si>
  <si>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</si>
  <si>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</si>
  <si>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</si>
  <si>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</si>
  <si>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</si>
  <si>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</si>
  <si>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</si>
  <si>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</si>
  <si>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</si>
  <si>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</si>
  <si>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</si>
  <si>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</si>
  <si>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</si>
  <si>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</si>
  <si>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</si>
  <si>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</si>
  <si>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</si>
  <si>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</si>
  <si>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</si>
  <si>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</si>
  <si>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</si>
  <si>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</si>
  <si>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</si>
  <si>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</si>
  <si>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</si>
  <si>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</si>
  <si>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</si>
  <si>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</si>
  <si>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</si>
  <si>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</si>
  <si>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</si>
  <si>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</si>
  <si>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</si>
  <si>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</si>
  <si>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</si>
  <si>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</si>
  <si>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</si>
  <si>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</si>
  <si>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</si>
  <si>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</si>
  <si>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</si>
  <si>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</si>
  <si>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</si>
  <si>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</si>
  <si>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</si>
  <si>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</si>
  <si>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</si>
  <si>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</si>
  <si>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</si>
  <si>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</si>
  <si>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</si>
  <si>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</si>
  <si>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</si>
  <si>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</si>
  <si>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</si>
  <si>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</si>
  <si>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</si>
  <si>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</si>
  <si>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</si>
  <si>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</si>
  <si>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</si>
  <si>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</si>
  <si>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</si>
  <si>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</si>
  <si>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</si>
  <si>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</si>
  <si>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</si>
  <si>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</si>
  <si>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</si>
  <si>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</si>
  <si>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</si>
  <si>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</si>
  <si>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</si>
  <si>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</si>
  <si>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</si>
  <si>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</si>
  <si>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</si>
  <si>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</si>
  <si>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</si>
  <si>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</si>
  <si>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</si>
  <si>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</si>
  <si>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</si>
  <si>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</si>
  <si>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</si>
  <si>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</si>
  <si>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</si>
  <si>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</si>
  <si>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</si>
  <si>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</si>
  <si>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</si>
  <si>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</si>
  <si>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</si>
  <si>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</si>
  <si>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</si>
  <si>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</si>
  <si>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</si>
  <si>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</si>
  <si>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</si>
  <si>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</si>
  <si>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</si>
  <si>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</si>
  <si>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</si>
  <si>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</si>
  <si>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</si>
  <si>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</si>
  <si>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</si>
  <si>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</si>
  <si>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</si>
  <si>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</si>
  <si>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</si>
  <si>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</si>
  <si>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</si>
  <si>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</si>
  <si>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</si>
  <si>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</si>
  <si>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</si>
  <si>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</si>
  <si>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</si>
  <si>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</si>
  <si>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</si>
  <si>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</si>
  <si>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</si>
  <si>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</si>
  <si>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</si>
  <si>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</si>
  <si>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</si>
  <si>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</si>
  <si>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</si>
  <si>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</si>
  <si>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</si>
  <si>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</si>
  <si>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</si>
  <si>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</si>
  <si>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</si>
  <si>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</si>
  <si>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</si>
  <si>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</si>
  <si>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</si>
  <si>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</si>
  <si>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</si>
  <si>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</si>
  <si>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</si>
  <si>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</si>
  <si>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</si>
  <si>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</si>
  <si>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</si>
  <si>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</si>
  <si>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</si>
  <si>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</si>
  <si>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</si>
  <si>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</si>
  <si>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</si>
  <si>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</si>
  <si>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</si>
  <si>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</si>
  <si>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</si>
  <si>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</si>
  <si>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</si>
  <si>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</si>
  <si>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</si>
  <si>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</si>
  <si>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</si>
  <si>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</si>
  <si>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</si>
  <si>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</si>
  <si>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</si>
  <si>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</si>
  <si>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</si>
  <si>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</si>
  <si>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</si>
  <si>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</si>
  <si>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</si>
  <si>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</si>
  <si>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</si>
  <si>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</si>
  <si>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</si>
  <si>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</si>
  <si>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</si>
  <si>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</si>
  <si>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</si>
  <si>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</si>
  <si>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</si>
  <si>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</si>
  <si>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</si>
  <si>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</si>
  <si>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</si>
  <si>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</si>
  <si>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</si>
  <si>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</si>
  <si>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</si>
  <si>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</si>
  <si>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</si>
  <si>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</si>
  <si>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</si>
  <si>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</si>
  <si>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</si>
  <si>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</si>
  <si>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</si>
  <si>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</si>
  <si>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</si>
  <si>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</si>
  <si>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</si>
  <si>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</si>
  <si>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</si>
  <si>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</si>
  <si>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</si>
  <si>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</si>
  <si>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</si>
  <si>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</si>
  <si>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</si>
  <si>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</si>
  <si>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</si>
  <si>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</si>
  <si>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</si>
  <si>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</si>
  <si>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</si>
  <si>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</si>
  <si>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</si>
  <si>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</si>
  <si>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</si>
  <si>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</si>
  <si>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</si>
  <si>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</si>
  <si>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</si>
  <si>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</si>
  <si>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</si>
  <si>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</si>
  <si>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</si>
  <si>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</si>
  <si>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</si>
  <si>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</si>
  <si>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</si>
  <si>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</si>
  <si>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</si>
  <si>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</si>
  <si>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</si>
  <si>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</si>
  <si>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</si>
  <si>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</si>
  <si>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</si>
  <si>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</si>
  <si>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</si>
  <si>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</si>
  <si>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</si>
  <si>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</si>
  <si>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</si>
  <si>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</si>
  <si>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</si>
  <si>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</si>
  <si>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</si>
  <si>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</si>
  <si>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</si>
  <si>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</si>
  <si>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</si>
  <si>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</si>
  <si>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</si>
  <si>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</si>
  <si>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</si>
  <si>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</si>
  <si>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</si>
  <si>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</si>
  <si>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</si>
  <si>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</si>
  <si>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</si>
  <si>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</si>
  <si>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</si>
  <si>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</si>
  <si>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</si>
  <si>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</si>
  <si>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</si>
  <si>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</si>
  <si>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</si>
  <si>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</si>
  <si>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</si>
  <si>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</si>
  <si>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</si>
  <si>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</si>
  <si>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</si>
  <si>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</si>
  <si>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</si>
  <si>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</si>
  <si>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</si>
  <si>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</si>
  <si>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</si>
  <si>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</si>
  <si>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</si>
  <si>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</si>
  <si>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</si>
  <si>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</si>
  <si>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</si>
  <si>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</si>
  <si>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</si>
  <si>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</si>
  <si>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</si>
  <si>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</si>
  <si>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</si>
  <si>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</si>
  <si>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</si>
  <si>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</si>
  <si>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</si>
  <si>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</si>
  <si>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</si>
  <si>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</si>
  <si>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</si>
  <si>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</si>
  <si>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</si>
  <si>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</si>
  <si>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</si>
  <si>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</si>
  <si>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</si>
  <si>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</si>
  <si>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</si>
  <si>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</si>
  <si>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</si>
  <si>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</si>
  <si>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</si>
  <si>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</si>
  <si>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</si>
  <si>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</si>
  <si>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</si>
  <si>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</si>
  <si>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</si>
  <si>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</si>
  <si>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</si>
  <si>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</si>
  <si>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</si>
  <si>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</si>
  <si>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</si>
  <si>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</si>
  <si>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</si>
  <si>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</si>
  <si>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</si>
  <si>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</si>
  <si>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</si>
  <si>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</si>
  <si>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</si>
  <si>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</si>
  <si>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</si>
  <si>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</si>
  <si>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</si>
  <si>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</si>
  <si>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</si>
  <si>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</si>
  <si>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</si>
  <si>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</si>
  <si>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</si>
  <si>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</si>
  <si>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</si>
  <si>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</si>
  <si>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</si>
  <si>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</si>
  <si>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</si>
  <si>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</si>
  <si>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</si>
  <si>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</si>
  <si>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</si>
  <si>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</si>
  <si>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</si>
  <si>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</si>
  <si>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</si>
  <si>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</si>
  <si>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</si>
  <si>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</si>
  <si>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</si>
  <si>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</si>
  <si>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</si>
  <si>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</si>
  <si>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</si>
  <si>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</si>
  <si>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</si>
  <si>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</si>
  <si>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</si>
  <si>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</si>
  <si>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</si>
  <si>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</si>
  <si>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</si>
  <si>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</si>
  <si>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</si>
  <si>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</si>
  <si>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</si>
  <si>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</si>
  <si>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</si>
  <si>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</si>
  <si>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</si>
  <si>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</si>
  <si>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</si>
  <si>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</si>
  <si>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</si>
  <si>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</si>
  <si>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</si>
  <si>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</si>
  <si>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</si>
  <si>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</si>
  <si>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</si>
  <si>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</si>
  <si>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</si>
  <si>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</si>
  <si>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</si>
  <si>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</si>
  <si>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</si>
  <si>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</si>
  <si>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</si>
  <si>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</si>
  <si>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</si>
  <si>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</si>
  <si>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</si>
  <si>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</si>
  <si>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</si>
  <si>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</si>
  <si>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</si>
  <si>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</si>
  <si>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</si>
  <si>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</si>
  <si>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</si>
  <si>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</si>
  <si>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</si>
  <si>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</si>
  <si>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</si>
  <si>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</si>
  <si>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</si>
  <si>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</si>
  <si>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</si>
  <si>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</si>
  <si>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</si>
  <si>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</si>
  <si>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</si>
  <si>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</si>
  <si>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</si>
  <si>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</si>
  <si>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</si>
  <si>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</si>
  <si>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</si>
  <si>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</si>
  <si>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</si>
  <si>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</si>
  <si>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</si>
  <si>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</si>
  <si>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</si>
  <si>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</si>
  <si>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</si>
  <si>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</si>
  <si>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</si>
  <si>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</si>
  <si>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</si>
  <si>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</si>
  <si>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</si>
  <si>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</si>
  <si>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</si>
  <si>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</si>
  <si>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</si>
  <si>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</si>
  <si>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</si>
  <si>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</si>
  <si>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</si>
  <si>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</si>
  <si>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</si>
  <si>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</si>
  <si>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</si>
  <si>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</si>
  <si>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</si>
  <si>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</si>
  <si>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</si>
  <si>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</si>
  <si>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</si>
  <si>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</si>
  <si>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</si>
  <si>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</si>
  <si>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</si>
  <si>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</si>
  <si>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</si>
  <si>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</si>
  <si>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</si>
  <si>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</si>
  <si>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</si>
  <si>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</si>
  <si>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</si>
  <si>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</si>
  <si>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</si>
  <si>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</si>
  <si>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</si>
  <si>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</si>
  <si>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</si>
  <si>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</si>
  <si>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</si>
  <si>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</si>
  <si>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</si>
  <si>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</si>
  <si>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</si>
  <si>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</si>
  <si>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</si>
  <si>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</si>
  <si>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</si>
  <si>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</si>
  <si>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</si>
  <si>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</si>
  <si>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</si>
  <si>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</si>
  <si>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</si>
  <si>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</si>
  <si>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</si>
  <si>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</si>
  <si>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</si>
  <si>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</si>
  <si>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</si>
  <si>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</si>
  <si>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</si>
  <si>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</si>
  <si>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</si>
  <si>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</si>
  <si>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</si>
  <si>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>type</t>
  </si>
  <si>
    <t xml:space="preserve"> &lt;&lt;&lt; "pl_debit_Mod1"</t>
  </si>
  <si>
    <t xml:space="preserve"> &lt;&lt;&lt; colonnes originales</t>
  </si>
  <si>
    <t>matière</t>
  </si>
  <si>
    <t>cht face</t>
  </si>
  <si>
    <t>cht arrière</t>
  </si>
  <si>
    <t>cht gauche</t>
  </si>
  <si>
    <t>cht droit</t>
  </si>
  <si>
    <t xml:space="preserve">    253x709x428</t>
  </si>
  <si>
    <t>A</t>
  </si>
  <si>
    <t>B</t>
  </si>
  <si>
    <t>C</t>
  </si>
  <si>
    <t>JoueSS</t>
  </si>
  <si>
    <t>D</t>
  </si>
  <si>
    <t>E</t>
  </si>
  <si>
    <t>F</t>
  </si>
  <si>
    <t>G</t>
  </si>
  <si>
    <t>H</t>
  </si>
  <si>
    <t>I</t>
  </si>
  <si>
    <t>J</t>
  </si>
  <si>
    <t>K</t>
  </si>
  <si>
    <t>L</t>
  </si>
  <si>
    <t>Fond démontable</t>
  </si>
  <si>
    <t>Caisson bas type cuisine  1 fond sans tiroirs</t>
  </si>
  <si>
    <t>Caisson bas type cuisine  1 fond avec tiroirs</t>
  </si>
  <si>
    <t>Bande tiroir</t>
  </si>
  <si>
    <t>Fausse Façade</t>
  </si>
  <si>
    <t>Caisson bas type cuisine  2 fond sans tiroirs</t>
  </si>
  <si>
    <t>Fond fixe</t>
  </si>
  <si>
    <t>Caisson bas type cuisine  2 fond avec tiroirs</t>
  </si>
  <si>
    <t>Fd19</t>
  </si>
  <si>
    <t>cb1fst</t>
  </si>
  <si>
    <t>cb1fat</t>
  </si>
  <si>
    <t>cb2fst</t>
  </si>
  <si>
    <t>cb2fat</t>
  </si>
  <si>
    <t>1 fond démontable sans tiroir</t>
  </si>
  <si>
    <t>1 fond démontable avec tiroir</t>
  </si>
  <si>
    <t>2 fonds démontable avec tiroir</t>
  </si>
  <si>
    <t>2 fonds démontable sans tiroir</t>
  </si>
  <si>
    <t>Façade tiroir</t>
  </si>
  <si>
    <t>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</si>
</sst>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164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1" xfId="1" applyNumberFormat="1" applyFont="1" applyFill="1" applyBorder="1" applyAlignment="1" applyProtection="1">
      <alignment horizontal="center"/>
      <protection locked="0"/>
    </xf>
    <xf numFmtId="0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0" xfId="1" applyNumberFormat="1" applyFont="1" applyFill="1" applyBorder="1" applyAlignment="1" applyProtection="1">
      <alignment horizontal="center"/>
      <protection locked="0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11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4" fontId="3" fillId="0" borderId="14" xfId="1" applyNumberFormat="1" applyFont="1" applyFill="1" applyBorder="1" applyAlignment="1" applyProtection="1">
      <alignment horizontal="center"/>
      <protection locked="0"/>
    </xf>
    <xf numFmtId="0" fontId="3" fillId="0" borderId="16" xfId="1" applyNumberFormat="1" applyFont="1" applyFill="1" applyBorder="1" applyAlignment="1" applyProtection="1">
      <alignment horizontal="center"/>
      <protection locked="0"/>
    </xf>
    <xf numFmtId="0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5" fontId="5" fillId="0" borderId="16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left"/>
    </xf>
    <xf numFmtId="0" fontId="12" fillId="0" borderId="0" xfId="0" applyFont="1"/>
    <xf numFmtId="0" fontId="13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left"/>
    </xf>
    <xf numFmtId="0" fontId="12" fillId="0" borderId="30" xfId="0" applyFont="1" applyBorder="1" applyAlignment="1">
      <alignment horizontal="left"/>
    </xf>
    <xf numFmtId="0" fontId="13" fillId="0" borderId="29" xfId="0" applyFont="1" applyBorder="1" applyAlignment="1">
      <alignment horizontal="center"/>
    </xf>
    <xf numFmtId="0" fontId="12" fillId="0" borderId="29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38" xfId="0" applyBorder="1"/>
    <xf numFmtId="0" fontId="0" fillId="6" borderId="0" xfId="0" applyFill="1"/>
    <xf numFmtId="0" fontId="0" fillId="7" borderId="0" xfId="0" applyFill="1"/>
    <xf numFmtId="0" fontId="3" fillId="0" borderId="5" xfId="0" applyFont="1" applyBorder="1" applyAlignment="1">
      <alignment horizontal="center"/>
    </xf>
    <xf numFmtId="164" fontId="3" fillId="0" borderId="15" xfId="1" applyNumberFormat="1" applyFont="1" applyFill="1" applyBorder="1" applyAlignment="1" applyProtection="1">
      <alignment horizontal="center"/>
      <protection locked="0"/>
    </xf>
    <xf numFmtId="0" fontId="3" fillId="0" borderId="31" xfId="1" applyNumberFormat="1" applyFont="1" applyFill="1" applyBorder="1" applyAlignment="1" applyProtection="1">
      <alignment horizontal="center"/>
      <protection locked="0"/>
    </xf>
    <xf numFmtId="165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31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7" fillId="8" borderId="0" xfId="0" quotePrefix="1" applyFont="1" applyFill="1"/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27" xfId="1" applyNumberFormat="1" applyFont="1" applyFill="1" applyBorder="1" applyAlignment="1" applyProtection="1">
      <alignment horizontal="center"/>
      <protection locked="0"/>
    </xf>
    <xf numFmtId="164" fontId="3" fillId="0" borderId="9" xfId="1" applyNumberFormat="1" applyFont="1" applyFill="1" applyBorder="1" applyAlignment="1" applyProtection="1">
      <alignment horizontal="left"/>
      <protection locked="0"/>
    </xf>
    <xf numFmtId="164" fontId="3" fillId="0" borderId="14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0" fontId="0" fillId="0" borderId="31" xfId="0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40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3" fillId="0" borderId="18" xfId="1" applyNumberFormat="1" applyFont="1" applyFill="1" applyBorder="1" applyAlignment="1" applyProtection="1">
      <alignment horizontal="center"/>
      <protection locked="0"/>
    </xf>
    <xf numFmtId="1" fontId="3" fillId="0" borderId="27" xfId="1" applyNumberFormat="1" applyFont="1" applyFill="1" applyBorder="1" applyAlignment="1" applyProtection="1">
      <alignment horizontal="center"/>
      <protection locked="0"/>
    </xf>
    <xf numFmtId="165" fontId="5" fillId="0" borderId="27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44" xfId="1" applyNumberFormat="1" applyFont="1" applyFill="1" applyBorder="1" applyAlignment="1" applyProtection="1">
      <alignment horizontal="left"/>
      <protection locked="0"/>
    </xf>
    <xf numFmtId="0" fontId="3" fillId="0" borderId="44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3" fillId="0" borderId="45" xfId="1" applyNumberFormat="1" applyFont="1" applyFill="1" applyBorder="1" applyAlignment="1" applyProtection="1">
      <alignment horizontal="center"/>
      <protection locked="0"/>
    </xf>
    <xf numFmtId="1" fontId="3" fillId="0" borderId="11" xfId="1" applyNumberFormat="1" applyFont="1" applyFill="1" applyBorder="1" applyAlignment="1" applyProtection="1">
      <alignment horizontal="center"/>
      <protection locked="0"/>
    </xf>
    <xf numFmtId="1" fontId="3" fillId="0" borderId="31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0" fontId="12" fillId="0" borderId="47" xfId="0" applyFont="1" applyBorder="1" applyAlignment="1">
      <alignment horizontal="left"/>
    </xf>
    <xf numFmtId="0" fontId="18" fillId="9" borderId="0" xfId="0" applyFont="1" applyFill="1"/>
    <xf numFmtId="164" fontId="19" fillId="0" borderId="14" xfId="1" applyNumberFormat="1" applyFont="1" applyFill="1" applyBorder="1" applyAlignment="1" applyProtection="1">
      <alignment horizontal="left"/>
      <protection locked="0"/>
    </xf>
    <xf numFmtId="164" fontId="19" fillId="0" borderId="44" xfId="1" applyNumberFormat="1" applyFont="1" applyFill="1" applyBorder="1" applyAlignment="1" applyProtection="1">
      <alignment horizontal="left"/>
      <protection locked="0"/>
    </xf>
    <xf numFmtId="14" fontId="0" fillId="0" borderId="0" xfId="0" applyNumberFormat="1"/>
    <xf numFmtId="0" fontId="3" fillId="0" borderId="4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29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361950</xdr:colOff>
          <xdr:row>26</xdr:row>
          <xdr:rowOff>38100</xdr:rowOff>
        </xdr:from>
        <xdr:to>
          <xdr:col>11</xdr:col>
          <xdr:colOff>1295400</xdr:colOff>
          <xdr:row>27</xdr:row>
          <xdr:rowOff>180975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133350</xdr:colOff>
          <xdr:row>26</xdr:row>
          <xdr:rowOff>28575</xdr:rowOff>
        </xdr:from>
        <xdr:to>
          <xdr:col>15</xdr:col>
          <xdr:colOff>523875</xdr:colOff>
          <xdr:row>27</xdr:row>
          <xdr:rowOff>171450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276225</xdr:colOff>
          <xdr:row>25</xdr:row>
          <xdr:rowOff>38100</xdr:rowOff>
        </xdr:from>
        <xdr:to>
          <xdr:col>13</xdr:col>
          <xdr:colOff>123825</xdr:colOff>
          <xdr:row>29</xdr:row>
          <xdr:rowOff>114300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752475</xdr:colOff>
      <xdr:row>22</xdr:row>
      <xdr:rowOff>57150</xdr:rowOff>
    </xdr:from>
    <xdr:to>
      <xdr:col>3</xdr:col>
      <xdr:colOff>1343025</xdr:colOff>
      <xdr:row>37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52475" y="4248150"/>
          <a:ext cx="4324350" cy="283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Changer le code</a:t>
          </a:r>
          <a:r>
            <a:rPr lang="fr-FR" sz="1100" baseline="0"/>
            <a:t> du débit :</a:t>
          </a:r>
        </a:p>
        <a:p>
          <a:endParaRPr lang="fr-FR" sz="1100" baseline="0"/>
        </a:p>
        <a:p>
          <a:r>
            <a:rPr lang="fr-FR" sz="1100" baseline="0"/>
            <a:t>Quand renseigne la famille et le type pour un caisson, copie/colle les valeurs dans un tableau temporaire.</a:t>
          </a:r>
        </a:p>
        <a:p>
          <a:endParaRPr lang="fr-FR" sz="1100" baseline="0"/>
        </a:p>
        <a:p>
          <a:r>
            <a:rPr lang="fr-FR" sz="1100" baseline="0"/>
            <a:t>Quand clique sur "générer le débit" copie les valeur du tableau temporaire dans la feuille débit.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Soucis de mise en page dans feuille débit :</a:t>
          </a:r>
        </a:p>
        <a:p>
          <a:endParaRPr lang="fr-FR" sz="1100" baseline="0"/>
        </a:p>
        <a:p>
          <a:r>
            <a:rPr lang="fr-FR" sz="1100" baseline="0"/>
            <a:t>A partir de la 2eme feuille, la première ligne reste sur la feuille précédente.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5" totalsRowShown="0" headerRowDxfId="28" tableBorderDxfId="27">
  <autoFilter ref="A1:B5" xr:uid="{00000000-0009-0000-0100-000003000000}"/>
  <tableColumns count="2">
    <tableColumn id="1" xr3:uid="{00000000-0010-0000-0000-000001000000}" name="Familles" dataDxfId="26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11" totalsRowShown="0" headerRowDxfId="25" dataDxfId="23" headerRowBorderDxfId="24" tableBorderDxfId="22" totalsRowBorderDxfId="21">
  <autoFilter ref="D1:E11" xr:uid="{00000000-0009-0000-0100-000004000000}"/>
  <tableColumns count="2">
    <tableColumn id="1" xr3:uid="{00000000-0010-0000-0100-000001000000}" name="Types" dataDxfId="20"/>
    <tableColumn id="2" xr3:uid="{00000000-0010-0000-0100-000002000000}" name="Abreviation" dataDxfId="1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13" totalsRowShown="0" headerRowDxfId="18">
  <autoFilter ref="G1:M13" xr:uid="{00000000-0009-0000-0100-000002000000}"/>
  <tableColumns count="7">
    <tableColumn id="1" xr3:uid="{00000000-0010-0000-0200-000001000000}" name="Nom" dataDxfId="17"/>
    <tableColumn id="2" xr3:uid="{00000000-0010-0000-0200-000002000000}" name="Hauteur" dataDxfId="16"/>
    <tableColumn id="3" xr3:uid="{00000000-0010-0000-0200-000003000000}" name="Largeur" dataDxfId="15"/>
    <tableColumn id="4" xr3:uid="{00000000-0010-0000-0200-000004000000}" name="Profondeur" dataDxfId="14"/>
    <tableColumn id="7" xr3:uid="{00000000-0010-0000-0200-000007000000}" name="Nombre" dataDxfId="13"/>
    <tableColumn id="5" xr3:uid="{00000000-0010-0000-0200-000005000000}" name="Fond en applique 19mm" dataDxfId="12"/>
    <tableColumn id="6" xr3:uid="{00000000-0010-0000-0200-000006000000}" name="type" dataDxfId="1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matiere6" displayName="matiere6" ref="Z1:Z1048576" headerRowCount="0" totalsRowShown="0">
  <tableColumns count="1">
    <tableColumn id="1" xr3:uid="{00000000-0010-0000-0300-000001000000}" name="Matièr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b_pieces" displayName="tb_pieces" ref="O1:X23" totalsRowShown="0" headerRowDxfId="10">
  <autoFilter ref="O1:X23" xr:uid="{00000000-0009-0000-0100-000001000000}"/>
  <sortState xmlns:xlrd2="http://schemas.microsoft.com/office/spreadsheetml/2017/richdata2" ref="O2:X23">
    <sortCondition ref="T1:T23"/>
  </sortState>
  <tableColumns count="10">
    <tableColumn id="1" xr3:uid="{00000000-0010-0000-0400-000001000000}" name="Nom" dataDxfId="9"/>
    <tableColumn id="2" xr3:uid="{00000000-0010-0000-0400-000002000000}" name="Hauteur" dataDxfId="8"/>
    <tableColumn id="3" xr3:uid="{00000000-0010-0000-0400-000003000000}" name="Largeur" dataDxfId="7"/>
    <tableColumn id="4" xr3:uid="{00000000-0010-0000-0400-000004000000}" name="Profondeur" dataDxfId="6"/>
    <tableColumn id="7" xr3:uid="{00000000-0010-0000-0400-000007000000}" name="Nb" dataDxfId="5"/>
    <tableColumn id="5" xr3:uid="{F98347CE-3EC8-4482-BD21-CE39439DC50B}" name="matière" dataDxfId="4"/>
    <tableColumn id="6" xr3:uid="{E78E1F93-C732-47A5-A9EF-98EE537D1D25}" name="cht face" dataDxfId="3"/>
    <tableColumn id="8" xr3:uid="{660554FF-FEC8-4FB2-8589-362E29DFEEC2}" name="cht arrière" dataDxfId="2"/>
    <tableColumn id="9" xr3:uid="{BDE9113B-593A-40C8-A0C9-341D066BFB2F}" name="cht gauche" dataDxfId="1"/>
    <tableColumn id="10" xr3:uid="{A3856319-93AB-4262-A5D9-15414880A855}" name="cht droi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workbookViewId="0">
      <selection activeCell="C20" sqref="C20"/>
    </sheetView>
  </sheetViews>
  <sheetFormatPr baseColWidth="10" defaultRowHeight="15" x14ac:dyDescent="0.25"/>
  <cols>
    <col min="1" max="1" width="15.28515625" bestFit="1" customWidth="1"/>
  </cols>
  <sheetData>
    <row r="1" spans="1:9" x14ac:dyDescent="0.25">
      <c r="A1" s="48" t="s">
        <v>906</v>
      </c>
      <c r="B1" s="48">
        <v>1</v>
      </c>
    </row>
    <row r="2" spans="1:9" x14ac:dyDescent="0.25">
      <c r="A2" s="48" t="s">
        <v>73</v>
      </c>
      <c r="B2" s="48">
        <v>1</v>
      </c>
    </row>
    <row r="3" spans="1:9" x14ac:dyDescent="0.25">
      <c r="A3" s="48" t="s">
        <v>907</v>
      </c>
      <c r="B3" s="48">
        <v>1</v>
      </c>
    </row>
    <row r="4" spans="1:9" x14ac:dyDescent="0.25">
      <c r="A4" s="48" t="s">
        <v>905</v>
      </c>
      <c r="B4" s="48">
        <v>1</v>
      </c>
    </row>
    <row r="5" spans="1:9" x14ac:dyDescent="0.25">
      <c r="A5" s="48" t="s">
        <v>908</v>
      </c>
      <c r="B5" s="48">
        <v>1</v>
      </c>
    </row>
    <row r="6" spans="1:9" x14ac:dyDescent="0.25">
      <c r="A6" s="48" t="s">
        <v>74</v>
      </c>
      <c r="B6" s="48">
        <v>1</v>
      </c>
    </row>
    <row r="7" spans="1:9" x14ac:dyDescent="0.25">
      <c r="A7" s="47" t="s">
        <v>75</v>
      </c>
      <c r="B7" s="47">
        <v>1</v>
      </c>
      <c r="C7" s="47">
        <v>953</v>
      </c>
      <c r="D7" s="47">
        <v>608</v>
      </c>
      <c r="E7" s="47">
        <v>30</v>
      </c>
      <c r="F7" t="s">
        <v>10</v>
      </c>
      <c r="G7" t="s">
        <v>10</v>
      </c>
      <c r="H7" t="s">
        <v>10</v>
      </c>
      <c r="I7" t="s">
        <v>10</v>
      </c>
    </row>
    <row r="8" spans="1:9" x14ac:dyDescent="0.25">
      <c r="A8" s="47" t="s">
        <v>76</v>
      </c>
      <c r="B8" s="47">
        <v>1</v>
      </c>
      <c r="C8" s="47">
        <v>1500</v>
      </c>
      <c r="D8" s="47">
        <v>608</v>
      </c>
      <c r="E8" s="47">
        <v>30</v>
      </c>
      <c r="F8" t="s">
        <v>10</v>
      </c>
    </row>
    <row r="9" spans="1:9" x14ac:dyDescent="0.25">
      <c r="A9" s="47" t="s">
        <v>77</v>
      </c>
      <c r="B9" s="47">
        <v>1</v>
      </c>
      <c r="C9" s="47">
        <v>1699</v>
      </c>
      <c r="D9" s="47">
        <v>520</v>
      </c>
      <c r="E9" s="47">
        <v>100</v>
      </c>
      <c r="F9" t="s">
        <v>10</v>
      </c>
    </row>
    <row r="10" spans="1:9" x14ac:dyDescent="0.25">
      <c r="A10" s="47" t="s">
        <v>78</v>
      </c>
      <c r="B10" s="47">
        <v>2</v>
      </c>
      <c r="C10" s="47">
        <v>2597</v>
      </c>
      <c r="D10" s="47">
        <v>500</v>
      </c>
      <c r="E10" s="47">
        <v>19</v>
      </c>
      <c r="F10" t="s">
        <v>10</v>
      </c>
      <c r="G10" t="s">
        <v>10</v>
      </c>
    </row>
    <row r="11" spans="1:9" x14ac:dyDescent="0.25">
      <c r="A11" s="47" t="s">
        <v>82</v>
      </c>
      <c r="B11" s="47">
        <v>5</v>
      </c>
      <c r="C11" s="47">
        <v>1845</v>
      </c>
      <c r="D11" s="47">
        <v>40</v>
      </c>
      <c r="E11" s="47">
        <v>10</v>
      </c>
      <c r="H11" t="s">
        <v>10</v>
      </c>
      <c r="I11" t="s">
        <v>10</v>
      </c>
    </row>
    <row r="12" spans="1:9" x14ac:dyDescent="0.25">
      <c r="A12" s="47" t="s">
        <v>14</v>
      </c>
      <c r="B12" s="47">
        <v>3</v>
      </c>
      <c r="C12" s="47">
        <v>489</v>
      </c>
      <c r="D12" s="47">
        <v>520</v>
      </c>
      <c r="E12" s="47">
        <v>19</v>
      </c>
      <c r="I12" t="s">
        <v>10</v>
      </c>
    </row>
    <row r="13" spans="1:9" x14ac:dyDescent="0.25">
      <c r="A13" s="47" t="s">
        <v>83</v>
      </c>
      <c r="B13" s="47">
        <v>9</v>
      </c>
      <c r="C13" s="47">
        <v>875</v>
      </c>
      <c r="D13" s="47">
        <v>258</v>
      </c>
      <c r="E13" s="47">
        <v>19</v>
      </c>
      <c r="G13" t="s">
        <v>10</v>
      </c>
      <c r="H13" t="s">
        <v>10</v>
      </c>
    </row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Z818"/>
  <sheetViews>
    <sheetView tabSelected="1" zoomScaleNormal="100" workbookViewId="0">
      <selection activeCell="H23" sqref="H23"/>
    </sheetView>
  </sheetViews>
  <sheetFormatPr baseColWidth="10" defaultColWidth="10.7109375" defaultRowHeight="15" x14ac:dyDescent="0.25"/>
  <cols>
    <col min="1" max="1" width="18.140625" customWidth="1"/>
    <col min="2" max="2" width="19.42578125" customWidth="1"/>
    <col min="3" max="3" width="18.42578125" customWidth="1"/>
    <col min="4" max="4" width="26" customWidth="1"/>
    <col min="5" max="5" width="13.7109375" bestFit="1" customWidth="1"/>
    <col min="12" max="12" width="24.28515625" customWidth="1"/>
    <col min="13" max="13" width="27.42578125" customWidth="1"/>
    <col min="15" max="15" width="14.42578125" bestFit="1" customWidth="1"/>
    <col min="16" max="16" width="13.28515625" bestFit="1" customWidth="1"/>
    <col min="17" max="17" width="12.7109375" bestFit="1" customWidth="1"/>
    <col min="18" max="18" width="15.7109375" bestFit="1" customWidth="1"/>
    <col min="19" max="19" width="13.28515625" bestFit="1" customWidth="1"/>
    <col min="20" max="20" width="43" customWidth="1"/>
    <col min="21" max="21" width="10.7109375" customWidth="1"/>
    <col min="26" max="26" width="56.5703125" customWidth="1"/>
  </cols>
  <sheetData>
    <row r="1" spans="1:26" x14ac:dyDescent="0.25">
      <c r="A1" s="26" t="s">
        <v>51</v>
      </c>
      <c r="B1" s="25" t="s">
        <v>58</v>
      </c>
      <c r="D1" s="29" t="s">
        <v>52</v>
      </c>
      <c r="E1" s="25" t="s">
        <v>58</v>
      </c>
      <c r="F1" s="25"/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66</v>
      </c>
      <c r="M1" s="1" t="s">
        <v>897</v>
      </c>
      <c r="O1" s="1" t="s">
        <v>53</v>
      </c>
      <c r="P1" s="1" t="s">
        <v>54</v>
      </c>
      <c r="Q1" s="1" t="s">
        <v>55</v>
      </c>
      <c r="R1" s="1" t="s">
        <v>56</v>
      </c>
      <c r="S1" s="1" t="s">
        <v>36</v>
      </c>
      <c r="T1" s="1" t="s">
        <v>900</v>
      </c>
      <c r="U1" s="1" t="s">
        <v>901</v>
      </c>
      <c r="V1" s="1" t="s">
        <v>902</v>
      </c>
      <c r="W1" s="1" t="s">
        <v>903</v>
      </c>
      <c r="X1" s="1" t="s">
        <v>904</v>
      </c>
    </row>
    <row r="2" spans="1:26" x14ac:dyDescent="0.25">
      <c r="A2" t="s">
        <v>66</v>
      </c>
      <c r="B2" t="s">
        <v>48</v>
      </c>
      <c r="D2" s="24" t="s">
        <v>63</v>
      </c>
      <c r="E2" s="30" t="s">
        <v>42</v>
      </c>
      <c r="F2" s="42"/>
      <c r="G2" s="31" t="s">
        <v>906</v>
      </c>
      <c r="H2" s="32">
        <v>2333</v>
      </c>
      <c r="I2" s="32">
        <v>899</v>
      </c>
      <c r="J2" s="32">
        <v>588</v>
      </c>
      <c r="K2" s="35">
        <v>1</v>
      </c>
      <c r="L2" s="33" t="s">
        <v>66</v>
      </c>
      <c r="M2" s="33" t="s">
        <v>63</v>
      </c>
      <c r="O2" s="31" t="s">
        <v>82</v>
      </c>
      <c r="P2" s="32">
        <v>1845</v>
      </c>
      <c r="Q2" s="32">
        <v>40</v>
      </c>
      <c r="R2" s="32">
        <v>10</v>
      </c>
      <c r="S2" s="35">
        <v>5</v>
      </c>
      <c r="T2" s="32" t="s">
        <v>87</v>
      </c>
      <c r="U2" s="32"/>
      <c r="V2" s="32"/>
      <c r="W2" s="32" t="s">
        <v>10</v>
      </c>
      <c r="X2" s="32" t="s">
        <v>10</v>
      </c>
      <c r="Z2" t="s">
        <v>84</v>
      </c>
    </row>
    <row r="3" spans="1:26" x14ac:dyDescent="0.25">
      <c r="A3" t="s">
        <v>71</v>
      </c>
      <c r="B3" t="s">
        <v>49</v>
      </c>
      <c r="D3" s="24" t="s">
        <v>68</v>
      </c>
      <c r="E3" s="27" t="s">
        <v>43</v>
      </c>
      <c r="F3" s="42"/>
      <c r="G3" s="31" t="s">
        <v>907</v>
      </c>
      <c r="H3" s="32">
        <v>253</v>
      </c>
      <c r="I3" s="32">
        <v>709</v>
      </c>
      <c r="J3" s="32">
        <v>428</v>
      </c>
      <c r="K3" s="35">
        <v>1</v>
      </c>
      <c r="L3" s="33" t="s">
        <v>66</v>
      </c>
      <c r="M3" s="33" t="s">
        <v>63</v>
      </c>
      <c r="O3" s="31" t="s">
        <v>82</v>
      </c>
      <c r="P3" s="32">
        <v>1845</v>
      </c>
      <c r="Q3" s="32">
        <v>40</v>
      </c>
      <c r="R3" s="32">
        <v>10</v>
      </c>
      <c r="S3" s="35">
        <v>5</v>
      </c>
      <c r="T3" s="32" t="s">
        <v>87</v>
      </c>
      <c r="U3" s="32"/>
      <c r="V3" s="32"/>
      <c r="W3" s="32" t="s">
        <v>10</v>
      </c>
      <c r="X3" s="32" t="s">
        <v>10</v>
      </c>
      <c r="Z3" t="s">
        <v>85</v>
      </c>
    </row>
    <row r="4" spans="1:26" x14ac:dyDescent="0.25">
      <c r="A4" t="s">
        <v>72</v>
      </c>
      <c r="B4" t="s">
        <v>50</v>
      </c>
      <c r="D4" s="24" t="s">
        <v>64</v>
      </c>
      <c r="E4" s="27" t="s">
        <v>44</v>
      </c>
      <c r="F4" s="42"/>
      <c r="G4" s="34" t="s">
        <v>908</v>
      </c>
      <c r="H4" s="1">
        <v>350</v>
      </c>
      <c r="I4" s="1">
        <v>1500</v>
      </c>
      <c r="J4" s="1">
        <v>588</v>
      </c>
      <c r="K4" s="35">
        <v>1</v>
      </c>
      <c r="L4" s="87" t="s">
        <v>72</v>
      </c>
      <c r="M4" s="87" t="s">
        <v>68</v>
      </c>
      <c r="O4" s="34" t="s">
        <v>82</v>
      </c>
      <c r="P4" s="1">
        <v>1845</v>
      </c>
      <c r="Q4" s="1">
        <v>40</v>
      </c>
      <c r="R4" s="1">
        <v>10</v>
      </c>
      <c r="S4" s="35">
        <v>5</v>
      </c>
      <c r="T4" s="1" t="s">
        <v>87</v>
      </c>
      <c r="U4" s="1"/>
      <c r="V4" s="1"/>
      <c r="W4" s="1" t="s">
        <v>10</v>
      </c>
      <c r="X4" s="1" t="s">
        <v>10</v>
      </c>
      <c r="Z4" t="s">
        <v>86</v>
      </c>
    </row>
    <row r="5" spans="1:26" x14ac:dyDescent="0.25">
      <c r="A5" t="s">
        <v>919</v>
      </c>
      <c r="B5" t="s">
        <v>927</v>
      </c>
      <c r="D5" s="24" t="s">
        <v>69</v>
      </c>
      <c r="E5" s="27" t="s">
        <v>45</v>
      </c>
      <c r="F5" s="42"/>
      <c r="G5" s="31" t="s">
        <v>910</v>
      </c>
      <c r="H5" s="32">
        <v>2333</v>
      </c>
      <c r="I5" s="32">
        <v>899</v>
      </c>
      <c r="J5" s="32">
        <v>588</v>
      </c>
      <c r="K5" s="35">
        <v>1</v>
      </c>
      <c r="L5" s="33" t="s">
        <v>72</v>
      </c>
      <c r="M5" s="33" t="s">
        <v>68</v>
      </c>
      <c r="O5" s="34" t="s">
        <v>76</v>
      </c>
      <c r="P5" s="1">
        <v>1500</v>
      </c>
      <c r="Q5" s="1">
        <v>608</v>
      </c>
      <c r="R5" s="1">
        <v>30</v>
      </c>
      <c r="S5" s="35">
        <v>1</v>
      </c>
      <c r="T5" s="1" t="s">
        <v>89</v>
      </c>
      <c r="U5" s="1" t="s">
        <v>10</v>
      </c>
      <c r="V5" s="1"/>
      <c r="W5" s="1"/>
      <c r="X5" s="1"/>
      <c r="Z5" t="s">
        <v>87</v>
      </c>
    </row>
    <row r="6" spans="1:26" x14ac:dyDescent="0.25">
      <c r="D6" s="24" t="s">
        <v>67</v>
      </c>
      <c r="E6" s="27" t="s">
        <v>46</v>
      </c>
      <c r="F6" s="42"/>
      <c r="G6" s="31" t="s">
        <v>911</v>
      </c>
      <c r="H6" s="32">
        <v>253</v>
      </c>
      <c r="I6" s="32">
        <v>709</v>
      </c>
      <c r="J6" s="32">
        <v>428</v>
      </c>
      <c r="K6" s="35">
        <v>1</v>
      </c>
      <c r="L6" s="33" t="s">
        <v>72</v>
      </c>
      <c r="M6" s="33" t="s">
        <v>64</v>
      </c>
      <c r="O6" s="34" t="s">
        <v>76</v>
      </c>
      <c r="P6" s="1">
        <v>1500</v>
      </c>
      <c r="Q6" s="1">
        <v>608</v>
      </c>
      <c r="R6" s="1">
        <v>30</v>
      </c>
      <c r="S6" s="35">
        <v>1</v>
      </c>
      <c r="T6" s="1" t="s">
        <v>89</v>
      </c>
      <c r="U6" s="1" t="s">
        <v>10</v>
      </c>
      <c r="V6" s="1"/>
      <c r="W6" s="1"/>
      <c r="X6" s="1"/>
      <c r="Z6" t="s">
        <v>88</v>
      </c>
    </row>
    <row r="7" spans="1:26" x14ac:dyDescent="0.25">
      <c r="D7" s="24" t="s">
        <v>65</v>
      </c>
      <c r="E7" s="27" t="s">
        <v>47</v>
      </c>
      <c r="F7" s="42"/>
      <c r="G7" s="34" t="s">
        <v>912</v>
      </c>
      <c r="H7" s="1">
        <v>350</v>
      </c>
      <c r="I7" s="1">
        <v>1500</v>
      </c>
      <c r="J7" s="1">
        <v>588</v>
      </c>
      <c r="K7" s="35">
        <v>1</v>
      </c>
      <c r="L7" s="87" t="s">
        <v>72</v>
      </c>
      <c r="M7" s="87" t="s">
        <v>68</v>
      </c>
      <c r="O7" s="34" t="s">
        <v>76</v>
      </c>
      <c r="P7" s="1">
        <v>1500</v>
      </c>
      <c r="Q7" s="1">
        <v>608</v>
      </c>
      <c r="R7" s="1">
        <v>30</v>
      </c>
      <c r="S7" s="35">
        <v>1</v>
      </c>
      <c r="T7" s="1" t="s">
        <v>89</v>
      </c>
      <c r="U7" s="1" t="s">
        <v>10</v>
      </c>
      <c r="V7" s="1"/>
      <c r="W7" s="1"/>
      <c r="X7" s="1"/>
      <c r="Z7" t="s">
        <v>89</v>
      </c>
    </row>
    <row r="8" spans="1:26" x14ac:dyDescent="0.25">
      <c r="D8" s="89" t="s">
        <v>932</v>
      </c>
      <c r="E8" s="28" t="s">
        <v>928</v>
      </c>
      <c r="F8" s="42"/>
      <c r="G8" s="31" t="s">
        <v>913</v>
      </c>
      <c r="H8" s="32">
        <v>2333</v>
      </c>
      <c r="I8" s="32">
        <v>899</v>
      </c>
      <c r="J8" s="32">
        <v>588</v>
      </c>
      <c r="K8" s="35">
        <v>1</v>
      </c>
      <c r="L8" s="33" t="s">
        <v>72</v>
      </c>
      <c r="M8" s="33" t="s">
        <v>68</v>
      </c>
      <c r="O8" s="34" t="s">
        <v>909</v>
      </c>
      <c r="P8" s="1">
        <v>953</v>
      </c>
      <c r="Q8" s="1">
        <v>608</v>
      </c>
      <c r="R8" s="1">
        <v>30</v>
      </c>
      <c r="S8" s="35">
        <v>1</v>
      </c>
      <c r="T8" s="1" t="s">
        <v>84</v>
      </c>
      <c r="U8" s="1" t="s">
        <v>10</v>
      </c>
      <c r="V8" s="1" t="s">
        <v>10</v>
      </c>
      <c r="W8" s="1" t="s">
        <v>10</v>
      </c>
      <c r="X8" s="1" t="s">
        <v>10</v>
      </c>
      <c r="Z8" t="s">
        <v>81</v>
      </c>
    </row>
    <row r="9" spans="1:26" x14ac:dyDescent="0.25">
      <c r="D9" s="89" t="s">
        <v>933</v>
      </c>
      <c r="E9" s="28" t="s">
        <v>929</v>
      </c>
      <c r="G9" s="31" t="s">
        <v>914</v>
      </c>
      <c r="H9" s="32">
        <v>253</v>
      </c>
      <c r="I9" s="32">
        <v>709</v>
      </c>
      <c r="J9" s="32">
        <v>428</v>
      </c>
      <c r="K9" s="35">
        <v>1</v>
      </c>
      <c r="L9" s="33" t="s">
        <v>72</v>
      </c>
      <c r="M9" s="33" t="s">
        <v>64</v>
      </c>
      <c r="O9" s="34" t="s">
        <v>75</v>
      </c>
      <c r="P9" s="1">
        <v>953</v>
      </c>
      <c r="Q9" s="1">
        <v>608</v>
      </c>
      <c r="R9" s="1">
        <v>30</v>
      </c>
      <c r="S9" s="35">
        <v>1</v>
      </c>
      <c r="T9" s="1" t="s">
        <v>84</v>
      </c>
      <c r="U9" s="1" t="s">
        <v>10</v>
      </c>
      <c r="V9" s="1" t="s">
        <v>10</v>
      </c>
      <c r="W9" s="1" t="s">
        <v>10</v>
      </c>
      <c r="X9" s="1" t="s">
        <v>10</v>
      </c>
      <c r="Z9" t="s">
        <v>90</v>
      </c>
    </row>
    <row r="10" spans="1:26" x14ac:dyDescent="0.25">
      <c r="D10" s="89" t="s">
        <v>935</v>
      </c>
      <c r="E10" s="28" t="s">
        <v>930</v>
      </c>
      <c r="G10" s="34" t="s">
        <v>915</v>
      </c>
      <c r="H10" s="1">
        <v>350</v>
      </c>
      <c r="I10" s="1">
        <v>1500</v>
      </c>
      <c r="J10" s="1">
        <v>588</v>
      </c>
      <c r="K10" s="35">
        <v>1</v>
      </c>
      <c r="L10" s="87" t="s">
        <v>72</v>
      </c>
      <c r="M10" s="87" t="s">
        <v>68</v>
      </c>
      <c r="O10" s="31" t="s">
        <v>78</v>
      </c>
      <c r="P10" s="32">
        <v>2597</v>
      </c>
      <c r="Q10" s="32">
        <v>500</v>
      </c>
      <c r="R10" s="32">
        <v>19</v>
      </c>
      <c r="S10" s="35">
        <v>2</v>
      </c>
      <c r="T10" s="32" t="s">
        <v>84</v>
      </c>
      <c r="U10" s="32" t="s">
        <v>10</v>
      </c>
      <c r="V10" s="32" t="s">
        <v>10</v>
      </c>
      <c r="W10" s="32"/>
      <c r="X10" s="32"/>
      <c r="Z10" t="s">
        <v>91</v>
      </c>
    </row>
    <row r="11" spans="1:26" x14ac:dyDescent="0.25">
      <c r="D11" s="89" t="s">
        <v>934</v>
      </c>
      <c r="E11" s="28" t="s">
        <v>931</v>
      </c>
      <c r="G11" s="31" t="s">
        <v>916</v>
      </c>
      <c r="H11" s="32">
        <v>2333</v>
      </c>
      <c r="I11" s="32">
        <v>899</v>
      </c>
      <c r="J11" s="32">
        <v>588</v>
      </c>
      <c r="K11" s="35">
        <v>1</v>
      </c>
      <c r="L11" s="33" t="s">
        <v>72</v>
      </c>
      <c r="M11" s="33" t="s">
        <v>68</v>
      </c>
      <c r="O11" s="31" t="s">
        <v>77</v>
      </c>
      <c r="P11" s="32">
        <v>1699</v>
      </c>
      <c r="Q11" s="32">
        <v>520</v>
      </c>
      <c r="R11" s="32">
        <v>100</v>
      </c>
      <c r="S11" s="35">
        <v>1</v>
      </c>
      <c r="T11" s="32" t="s">
        <v>84</v>
      </c>
      <c r="U11" s="32" t="s">
        <v>10</v>
      </c>
      <c r="V11" s="32"/>
      <c r="W11" s="32"/>
      <c r="X11" s="32"/>
      <c r="Z11" t="s">
        <v>92</v>
      </c>
    </row>
    <row r="12" spans="1:26" x14ac:dyDescent="0.25">
      <c r="G12" s="31" t="s">
        <v>917</v>
      </c>
      <c r="H12" s="32">
        <v>253</v>
      </c>
      <c r="I12" s="32">
        <v>709</v>
      </c>
      <c r="J12" s="32">
        <v>428</v>
      </c>
      <c r="K12" s="35">
        <v>1</v>
      </c>
      <c r="L12" s="33" t="s">
        <v>72</v>
      </c>
      <c r="M12" s="33" t="s">
        <v>64</v>
      </c>
      <c r="O12" s="34" t="s">
        <v>75</v>
      </c>
      <c r="P12" s="1">
        <v>953</v>
      </c>
      <c r="Q12" s="1">
        <v>608</v>
      </c>
      <c r="R12" s="1">
        <v>30</v>
      </c>
      <c r="S12" s="35">
        <v>1</v>
      </c>
      <c r="T12" s="1" t="s">
        <v>84</v>
      </c>
      <c r="U12" s="1" t="s">
        <v>10</v>
      </c>
      <c r="V12" s="1" t="s">
        <v>10</v>
      </c>
      <c r="W12" s="1" t="s">
        <v>10</v>
      </c>
      <c r="X12" s="1" t="s">
        <v>10</v>
      </c>
      <c r="Z12" t="s">
        <v>93</v>
      </c>
    </row>
    <row r="13" spans="1:26" x14ac:dyDescent="0.25">
      <c r="G13" s="34" t="s">
        <v>918</v>
      </c>
      <c r="H13" s="1">
        <v>350</v>
      </c>
      <c r="I13" s="1">
        <v>1500</v>
      </c>
      <c r="J13" s="1">
        <v>588</v>
      </c>
      <c r="K13" s="35">
        <v>1</v>
      </c>
      <c r="L13" s="87" t="s">
        <v>66</v>
      </c>
      <c r="M13" s="87" t="s">
        <v>68</v>
      </c>
      <c r="O13" s="34" t="s">
        <v>78</v>
      </c>
      <c r="P13" s="1">
        <v>2597</v>
      </c>
      <c r="Q13" s="1">
        <v>500</v>
      </c>
      <c r="R13" s="1">
        <v>19</v>
      </c>
      <c r="S13" s="35">
        <v>2</v>
      </c>
      <c r="T13" s="1" t="s">
        <v>84</v>
      </c>
      <c r="U13" s="1" t="s">
        <v>10</v>
      </c>
      <c r="V13" s="1" t="s">
        <v>10</v>
      </c>
      <c r="W13" s="1"/>
      <c r="X13" s="1"/>
      <c r="Z13" t="s">
        <v>94</v>
      </c>
    </row>
    <row r="14" spans="1:26" x14ac:dyDescent="0.25">
      <c r="O14" s="34" t="s">
        <v>77</v>
      </c>
      <c r="P14" s="1">
        <v>1699</v>
      </c>
      <c r="Q14" s="1">
        <v>520</v>
      </c>
      <c r="R14" s="1">
        <v>100</v>
      </c>
      <c r="S14" s="35">
        <v>1</v>
      </c>
      <c r="T14" s="1" t="s">
        <v>84</v>
      </c>
      <c r="U14" s="1" t="s">
        <v>10</v>
      </c>
      <c r="V14" s="1"/>
      <c r="W14" s="1"/>
      <c r="X14" s="1"/>
      <c r="Z14" t="s">
        <v>95</v>
      </c>
    </row>
    <row r="15" spans="1:26" x14ac:dyDescent="0.25">
      <c r="O15" s="34" t="s">
        <v>75</v>
      </c>
      <c r="P15" s="1">
        <v>953</v>
      </c>
      <c r="Q15" s="1">
        <v>608</v>
      </c>
      <c r="R15" s="1">
        <v>30</v>
      </c>
      <c r="S15" s="35">
        <v>1</v>
      </c>
      <c r="T15" s="1" t="s">
        <v>84</v>
      </c>
      <c r="U15" s="1" t="s">
        <v>10</v>
      </c>
      <c r="V15" s="1" t="s">
        <v>10</v>
      </c>
      <c r="W15" s="1" t="s">
        <v>10</v>
      </c>
      <c r="X15" s="1" t="s">
        <v>10</v>
      </c>
      <c r="Z15" t="s">
        <v>96</v>
      </c>
    </row>
    <row r="16" spans="1:26" x14ac:dyDescent="0.25">
      <c r="O16" s="34" t="s">
        <v>78</v>
      </c>
      <c r="P16" s="1">
        <v>2597</v>
      </c>
      <c r="Q16" s="1">
        <v>500</v>
      </c>
      <c r="R16" s="1">
        <v>19</v>
      </c>
      <c r="S16" s="35">
        <v>2</v>
      </c>
      <c r="T16" s="1" t="s">
        <v>84</v>
      </c>
      <c r="U16" s="1" t="s">
        <v>10</v>
      </c>
      <c r="V16" s="1" t="s">
        <v>10</v>
      </c>
      <c r="W16" s="1"/>
      <c r="X16" s="1"/>
      <c r="Z16" t="s">
        <v>97</v>
      </c>
    </row>
    <row r="17" spans="15:26" x14ac:dyDescent="0.25">
      <c r="O17" s="31" t="s">
        <v>77</v>
      </c>
      <c r="P17" s="32">
        <v>1699</v>
      </c>
      <c r="Q17" s="32">
        <v>520</v>
      </c>
      <c r="R17" s="32">
        <v>100</v>
      </c>
      <c r="S17" s="35">
        <v>1</v>
      </c>
      <c r="T17" s="32" t="s">
        <v>84</v>
      </c>
      <c r="U17" s="32" t="s">
        <v>10</v>
      </c>
      <c r="V17" s="32"/>
      <c r="W17" s="32"/>
      <c r="X17" s="32"/>
      <c r="Z17" t="s">
        <v>98</v>
      </c>
    </row>
    <row r="18" spans="15:26" x14ac:dyDescent="0.25">
      <c r="O18" s="31" t="s">
        <v>83</v>
      </c>
      <c r="P18" s="32">
        <v>875</v>
      </c>
      <c r="Q18" s="32">
        <v>258</v>
      </c>
      <c r="R18" s="32">
        <v>19</v>
      </c>
      <c r="S18" s="35">
        <v>9</v>
      </c>
      <c r="T18" s="32" t="s">
        <v>892</v>
      </c>
      <c r="U18" s="32"/>
      <c r="V18" s="32" t="s">
        <v>10</v>
      </c>
      <c r="W18" s="32" t="s">
        <v>10</v>
      </c>
      <c r="X18" s="32"/>
      <c r="Z18" t="s">
        <v>99</v>
      </c>
    </row>
    <row r="19" spans="15:26" x14ac:dyDescent="0.25">
      <c r="O19" s="34" t="s">
        <v>14</v>
      </c>
      <c r="P19" s="1">
        <v>489</v>
      </c>
      <c r="Q19" s="1">
        <v>520</v>
      </c>
      <c r="R19" s="1">
        <v>19</v>
      </c>
      <c r="S19" s="35">
        <v>3</v>
      </c>
      <c r="T19" s="1" t="s">
        <v>892</v>
      </c>
      <c r="U19" s="1"/>
      <c r="V19" s="1"/>
      <c r="W19" s="1"/>
      <c r="X19" s="1" t="s">
        <v>10</v>
      </c>
      <c r="Z19" t="s">
        <v>100</v>
      </c>
    </row>
    <row r="20" spans="15:26" x14ac:dyDescent="0.25">
      <c r="O20" s="34" t="s">
        <v>83</v>
      </c>
      <c r="P20" s="1">
        <v>875</v>
      </c>
      <c r="Q20" s="1">
        <v>258</v>
      </c>
      <c r="R20" s="1">
        <v>19</v>
      </c>
      <c r="S20" s="35">
        <v>9</v>
      </c>
      <c r="T20" s="1" t="s">
        <v>892</v>
      </c>
      <c r="U20" s="1"/>
      <c r="V20" s="1" t="s">
        <v>10</v>
      </c>
      <c r="W20" s="1" t="s">
        <v>10</v>
      </c>
      <c r="X20" s="1"/>
      <c r="Z20" t="s">
        <v>80</v>
      </c>
    </row>
    <row r="21" spans="15:26" x14ac:dyDescent="0.25">
      <c r="O21" s="34" t="s">
        <v>14</v>
      </c>
      <c r="P21" s="1">
        <v>489</v>
      </c>
      <c r="Q21" s="1">
        <v>520</v>
      </c>
      <c r="R21" s="1">
        <v>19</v>
      </c>
      <c r="S21" s="35">
        <v>3</v>
      </c>
      <c r="T21" s="1" t="s">
        <v>892</v>
      </c>
      <c r="U21" s="1"/>
      <c r="V21" s="1"/>
      <c r="W21" s="1"/>
      <c r="X21" s="1" t="s">
        <v>10</v>
      </c>
      <c r="Z21" t="s">
        <v>101</v>
      </c>
    </row>
    <row r="22" spans="15:26" x14ac:dyDescent="0.25">
      <c r="O22" s="34" t="s">
        <v>83</v>
      </c>
      <c r="P22" s="1">
        <v>875</v>
      </c>
      <c r="Q22" s="1">
        <v>258</v>
      </c>
      <c r="R22" s="1">
        <v>19</v>
      </c>
      <c r="S22" s="35">
        <v>9</v>
      </c>
      <c r="T22" s="1" t="s">
        <v>892</v>
      </c>
      <c r="U22" s="1"/>
      <c r="V22" s="1" t="s">
        <v>10</v>
      </c>
      <c r="W22" s="1" t="s">
        <v>10</v>
      </c>
      <c r="X22" s="1"/>
      <c r="Z22" t="s">
        <v>102</v>
      </c>
    </row>
    <row r="23" spans="15:26" x14ac:dyDescent="0.25">
      <c r="O23" s="34" t="s">
        <v>14</v>
      </c>
      <c r="P23" s="1">
        <v>489</v>
      </c>
      <c r="Q23" s="1">
        <v>520</v>
      </c>
      <c r="R23" s="1">
        <v>19</v>
      </c>
      <c r="S23" s="35">
        <v>3</v>
      </c>
      <c r="T23" s="1" t="s">
        <v>892</v>
      </c>
      <c r="U23" s="1"/>
      <c r="V23" s="1"/>
      <c r="W23" s="1"/>
      <c r="X23" s="1" t="s">
        <v>10</v>
      </c>
      <c r="Z23" t="s">
        <v>103</v>
      </c>
    </row>
    <row r="24" spans="15:26" x14ac:dyDescent="0.25">
      <c r="Z24" t="s">
        <v>104</v>
      </c>
    </row>
    <row r="25" spans="15:26" x14ac:dyDescent="0.25">
      <c r="Z25" t="s">
        <v>105</v>
      </c>
    </row>
    <row r="26" spans="15:26" x14ac:dyDescent="0.25">
      <c r="Z26" t="s">
        <v>106</v>
      </c>
    </row>
    <row r="27" spans="15:26" x14ac:dyDescent="0.25">
      <c r="Z27" t="s">
        <v>107</v>
      </c>
    </row>
    <row r="28" spans="15:26" x14ac:dyDescent="0.25">
      <c r="Z28" t="s">
        <v>108</v>
      </c>
    </row>
    <row r="29" spans="15:26" x14ac:dyDescent="0.25">
      <c r="Z29" t="s">
        <v>109</v>
      </c>
    </row>
    <row r="30" spans="15:26" x14ac:dyDescent="0.25">
      <c r="Z30" t="s">
        <v>110</v>
      </c>
    </row>
    <row r="31" spans="15:26" x14ac:dyDescent="0.25">
      <c r="Z31" t="s">
        <v>111</v>
      </c>
    </row>
    <row r="32" spans="15:26" x14ac:dyDescent="0.25">
      <c r="Z32" t="s">
        <v>112</v>
      </c>
    </row>
    <row r="33" spans="26:26" x14ac:dyDescent="0.25">
      <c r="Z33" t="s">
        <v>113</v>
      </c>
    </row>
    <row r="34" spans="26:26" x14ac:dyDescent="0.25">
      <c r="Z34" t="s">
        <v>114</v>
      </c>
    </row>
    <row r="35" spans="26:26" x14ac:dyDescent="0.25">
      <c r="Z35" t="s">
        <v>115</v>
      </c>
    </row>
    <row r="36" spans="26:26" x14ac:dyDescent="0.25">
      <c r="Z36" t="s">
        <v>116</v>
      </c>
    </row>
    <row r="37" spans="26:26" x14ac:dyDescent="0.25">
      <c r="Z37" t="s">
        <v>117</v>
      </c>
    </row>
    <row r="38" spans="26:26" x14ac:dyDescent="0.25">
      <c r="Z38" t="s">
        <v>79</v>
      </c>
    </row>
    <row r="39" spans="26:26" x14ac:dyDescent="0.25">
      <c r="Z39" t="s">
        <v>118</v>
      </c>
    </row>
    <row r="40" spans="26:26" x14ac:dyDescent="0.25">
      <c r="Z40" t="s">
        <v>119</v>
      </c>
    </row>
    <row r="41" spans="26:26" x14ac:dyDescent="0.25">
      <c r="Z41" t="s">
        <v>120</v>
      </c>
    </row>
    <row r="42" spans="26:26" x14ac:dyDescent="0.25">
      <c r="Z42" t="s">
        <v>121</v>
      </c>
    </row>
    <row r="43" spans="26:26" x14ac:dyDescent="0.25">
      <c r="Z43" t="s">
        <v>122</v>
      </c>
    </row>
    <row r="44" spans="26:26" x14ac:dyDescent="0.25">
      <c r="Z44" t="s">
        <v>123</v>
      </c>
    </row>
    <row r="45" spans="26:26" x14ac:dyDescent="0.25">
      <c r="Z45" t="s">
        <v>124</v>
      </c>
    </row>
    <row r="46" spans="26:26" x14ac:dyDescent="0.25">
      <c r="Z46" t="s">
        <v>125</v>
      </c>
    </row>
    <row r="47" spans="26:26" x14ac:dyDescent="0.25">
      <c r="Z47" t="s">
        <v>126</v>
      </c>
    </row>
    <row r="48" spans="26:26" x14ac:dyDescent="0.25">
      <c r="Z48" t="s">
        <v>127</v>
      </c>
    </row>
    <row r="49" spans="26:26" x14ac:dyDescent="0.25">
      <c r="Z49" t="s">
        <v>128</v>
      </c>
    </row>
    <row r="50" spans="26:26" x14ac:dyDescent="0.25">
      <c r="Z50" t="s">
        <v>129</v>
      </c>
    </row>
    <row r="51" spans="26:26" x14ac:dyDescent="0.25">
      <c r="Z51" t="s">
        <v>130</v>
      </c>
    </row>
    <row r="52" spans="26:26" x14ac:dyDescent="0.25">
      <c r="Z52" t="s">
        <v>131</v>
      </c>
    </row>
    <row r="53" spans="26:26" x14ac:dyDescent="0.25">
      <c r="Z53" t="s">
        <v>132</v>
      </c>
    </row>
    <row r="54" spans="26:26" x14ac:dyDescent="0.25">
      <c r="Z54" t="s">
        <v>133</v>
      </c>
    </row>
    <row r="55" spans="26:26" x14ac:dyDescent="0.25">
      <c r="Z55" t="s">
        <v>134</v>
      </c>
    </row>
    <row r="56" spans="26:26" x14ac:dyDescent="0.25">
      <c r="Z56" t="s">
        <v>135</v>
      </c>
    </row>
    <row r="57" spans="26:26" x14ac:dyDescent="0.25">
      <c r="Z57" t="s">
        <v>136</v>
      </c>
    </row>
    <row r="58" spans="26:26" x14ac:dyDescent="0.25">
      <c r="Z58" t="s">
        <v>137</v>
      </c>
    </row>
    <row r="59" spans="26:26" x14ac:dyDescent="0.25">
      <c r="Z59" t="s">
        <v>138</v>
      </c>
    </row>
    <row r="60" spans="26:26" x14ac:dyDescent="0.25">
      <c r="Z60" t="s">
        <v>139</v>
      </c>
    </row>
    <row r="61" spans="26:26" x14ac:dyDescent="0.25">
      <c r="Z61" t="s">
        <v>140</v>
      </c>
    </row>
    <row r="62" spans="26:26" x14ac:dyDescent="0.25">
      <c r="Z62" t="s">
        <v>141</v>
      </c>
    </row>
    <row r="63" spans="26:26" x14ac:dyDescent="0.25">
      <c r="Z63" t="s">
        <v>142</v>
      </c>
    </row>
    <row r="64" spans="26:26" x14ac:dyDescent="0.25">
      <c r="Z64" t="s">
        <v>143</v>
      </c>
    </row>
    <row r="65" spans="26:26" x14ac:dyDescent="0.25">
      <c r="Z65" t="s">
        <v>144</v>
      </c>
    </row>
    <row r="66" spans="26:26" x14ac:dyDescent="0.25">
      <c r="Z66" t="s">
        <v>145</v>
      </c>
    </row>
    <row r="67" spans="26:26" x14ac:dyDescent="0.25">
      <c r="Z67" t="s">
        <v>146</v>
      </c>
    </row>
    <row r="68" spans="26:26" x14ac:dyDescent="0.25">
      <c r="Z68" t="s">
        <v>147</v>
      </c>
    </row>
    <row r="69" spans="26:26" x14ac:dyDescent="0.25">
      <c r="Z69" t="s">
        <v>148</v>
      </c>
    </row>
    <row r="70" spans="26:26" x14ac:dyDescent="0.25">
      <c r="Z70" t="s">
        <v>149</v>
      </c>
    </row>
    <row r="71" spans="26:26" x14ac:dyDescent="0.25">
      <c r="Z71" t="s">
        <v>150</v>
      </c>
    </row>
    <row r="72" spans="26:26" x14ac:dyDescent="0.25">
      <c r="Z72" t="s">
        <v>151</v>
      </c>
    </row>
    <row r="73" spans="26:26" x14ac:dyDescent="0.25">
      <c r="Z73" t="s">
        <v>152</v>
      </c>
    </row>
    <row r="74" spans="26:26" x14ac:dyDescent="0.25">
      <c r="Z74" t="s">
        <v>153</v>
      </c>
    </row>
    <row r="75" spans="26:26" x14ac:dyDescent="0.25">
      <c r="Z75" t="s">
        <v>154</v>
      </c>
    </row>
    <row r="76" spans="26:26" x14ac:dyDescent="0.25">
      <c r="Z76" t="s">
        <v>155</v>
      </c>
    </row>
    <row r="77" spans="26:26" x14ac:dyDescent="0.25">
      <c r="Z77" t="s">
        <v>156</v>
      </c>
    </row>
    <row r="78" spans="26:26" x14ac:dyDescent="0.25">
      <c r="Z78" t="s">
        <v>157</v>
      </c>
    </row>
    <row r="79" spans="26:26" x14ac:dyDescent="0.25">
      <c r="Z79" t="s">
        <v>158</v>
      </c>
    </row>
    <row r="80" spans="26:26" x14ac:dyDescent="0.25">
      <c r="Z80" t="s">
        <v>159</v>
      </c>
    </row>
    <row r="81" spans="26:26" x14ac:dyDescent="0.25">
      <c r="Z81" t="s">
        <v>160</v>
      </c>
    </row>
    <row r="82" spans="26:26" x14ac:dyDescent="0.25">
      <c r="Z82" t="s">
        <v>161</v>
      </c>
    </row>
    <row r="83" spans="26:26" x14ac:dyDescent="0.25">
      <c r="Z83" t="s">
        <v>162</v>
      </c>
    </row>
    <row r="84" spans="26:26" x14ac:dyDescent="0.25">
      <c r="Z84" t="s">
        <v>163</v>
      </c>
    </row>
    <row r="85" spans="26:26" x14ac:dyDescent="0.25">
      <c r="Z85" t="s">
        <v>164</v>
      </c>
    </row>
    <row r="86" spans="26:26" x14ac:dyDescent="0.25">
      <c r="Z86" t="s">
        <v>165</v>
      </c>
    </row>
    <row r="87" spans="26:26" x14ac:dyDescent="0.25">
      <c r="Z87" t="s">
        <v>166</v>
      </c>
    </row>
    <row r="88" spans="26:26" x14ac:dyDescent="0.25">
      <c r="Z88" t="s">
        <v>167</v>
      </c>
    </row>
    <row r="89" spans="26:26" x14ac:dyDescent="0.25">
      <c r="Z89" t="s">
        <v>168</v>
      </c>
    </row>
    <row r="90" spans="26:26" x14ac:dyDescent="0.25">
      <c r="Z90" t="s">
        <v>169</v>
      </c>
    </row>
    <row r="91" spans="26:26" x14ac:dyDescent="0.25">
      <c r="Z91" t="s">
        <v>170</v>
      </c>
    </row>
    <row r="92" spans="26:26" x14ac:dyDescent="0.25">
      <c r="Z92" t="s">
        <v>171</v>
      </c>
    </row>
    <row r="93" spans="26:26" x14ac:dyDescent="0.25">
      <c r="Z93" t="s">
        <v>172</v>
      </c>
    </row>
    <row r="94" spans="26:26" x14ac:dyDescent="0.25">
      <c r="Z94" t="s">
        <v>173</v>
      </c>
    </row>
    <row r="95" spans="26:26" x14ac:dyDescent="0.25">
      <c r="Z95" t="s">
        <v>174</v>
      </c>
    </row>
    <row r="96" spans="26:26" x14ac:dyDescent="0.25">
      <c r="Z96" t="s">
        <v>175</v>
      </c>
    </row>
    <row r="97" spans="26:26" x14ac:dyDescent="0.25">
      <c r="Z97" t="s">
        <v>176</v>
      </c>
    </row>
    <row r="98" spans="26:26" x14ac:dyDescent="0.25">
      <c r="Z98" t="s">
        <v>177</v>
      </c>
    </row>
    <row r="99" spans="26:26" x14ac:dyDescent="0.25">
      <c r="Z99" t="s">
        <v>178</v>
      </c>
    </row>
    <row r="100" spans="26:26" x14ac:dyDescent="0.25">
      <c r="Z100" t="s">
        <v>179</v>
      </c>
    </row>
    <row r="101" spans="26:26" x14ac:dyDescent="0.25">
      <c r="Z101" t="s">
        <v>180</v>
      </c>
    </row>
    <row r="102" spans="26:26" x14ac:dyDescent="0.25">
      <c r="Z102" t="s">
        <v>181</v>
      </c>
    </row>
    <row r="103" spans="26:26" x14ac:dyDescent="0.25">
      <c r="Z103" t="s">
        <v>182</v>
      </c>
    </row>
    <row r="104" spans="26:26" x14ac:dyDescent="0.25">
      <c r="Z104" t="s">
        <v>183</v>
      </c>
    </row>
    <row r="105" spans="26:26" x14ac:dyDescent="0.25">
      <c r="Z105" t="s">
        <v>184</v>
      </c>
    </row>
    <row r="106" spans="26:26" x14ac:dyDescent="0.25">
      <c r="Z106" t="s">
        <v>185</v>
      </c>
    </row>
    <row r="107" spans="26:26" x14ac:dyDescent="0.25">
      <c r="Z107" t="s">
        <v>186</v>
      </c>
    </row>
    <row r="108" spans="26:26" x14ac:dyDescent="0.25">
      <c r="Z108" t="s">
        <v>187</v>
      </c>
    </row>
    <row r="109" spans="26:26" x14ac:dyDescent="0.25">
      <c r="Z109" t="s">
        <v>188</v>
      </c>
    </row>
    <row r="110" spans="26:26" x14ac:dyDescent="0.25">
      <c r="Z110" t="s">
        <v>189</v>
      </c>
    </row>
    <row r="111" spans="26:26" x14ac:dyDescent="0.25">
      <c r="Z111" t="s">
        <v>190</v>
      </c>
    </row>
    <row r="112" spans="26:26" x14ac:dyDescent="0.25">
      <c r="Z112" t="s">
        <v>191</v>
      </c>
    </row>
    <row r="113" spans="26:26" x14ac:dyDescent="0.25">
      <c r="Z113" t="s">
        <v>192</v>
      </c>
    </row>
    <row r="114" spans="26:26" x14ac:dyDescent="0.25">
      <c r="Z114" t="s">
        <v>193</v>
      </c>
    </row>
    <row r="115" spans="26:26" x14ac:dyDescent="0.25">
      <c r="Z115" t="s">
        <v>194</v>
      </c>
    </row>
    <row r="116" spans="26:26" x14ac:dyDescent="0.25">
      <c r="Z116" t="s">
        <v>195</v>
      </c>
    </row>
    <row r="117" spans="26:26" x14ac:dyDescent="0.25">
      <c r="Z117" t="s">
        <v>196</v>
      </c>
    </row>
    <row r="118" spans="26:26" x14ac:dyDescent="0.25">
      <c r="Z118" t="s">
        <v>197</v>
      </c>
    </row>
    <row r="119" spans="26:26" x14ac:dyDescent="0.25">
      <c r="Z119" t="s">
        <v>198</v>
      </c>
    </row>
    <row r="120" spans="26:26" x14ac:dyDescent="0.25">
      <c r="Z120" t="s">
        <v>199</v>
      </c>
    </row>
    <row r="121" spans="26:26" x14ac:dyDescent="0.25">
      <c r="Z121" t="s">
        <v>200</v>
      </c>
    </row>
    <row r="122" spans="26:26" x14ac:dyDescent="0.25">
      <c r="Z122" t="s">
        <v>201</v>
      </c>
    </row>
    <row r="123" spans="26:26" x14ac:dyDescent="0.25">
      <c r="Z123" t="s">
        <v>202</v>
      </c>
    </row>
    <row r="124" spans="26:26" x14ac:dyDescent="0.25">
      <c r="Z124" t="s">
        <v>203</v>
      </c>
    </row>
    <row r="125" spans="26:26" x14ac:dyDescent="0.25">
      <c r="Z125" t="s">
        <v>204</v>
      </c>
    </row>
    <row r="126" spans="26:26" x14ac:dyDescent="0.25">
      <c r="Z126" t="s">
        <v>205</v>
      </c>
    </row>
    <row r="127" spans="26:26" x14ac:dyDescent="0.25">
      <c r="Z127" t="s">
        <v>206</v>
      </c>
    </row>
    <row r="128" spans="26:26" x14ac:dyDescent="0.25">
      <c r="Z128" t="s">
        <v>207</v>
      </c>
    </row>
    <row r="129" spans="26:26" x14ac:dyDescent="0.25">
      <c r="Z129" t="s">
        <v>208</v>
      </c>
    </row>
    <row r="130" spans="26:26" x14ac:dyDescent="0.25">
      <c r="Z130" t="s">
        <v>209</v>
      </c>
    </row>
    <row r="131" spans="26:26" x14ac:dyDescent="0.25">
      <c r="Z131" t="s">
        <v>210</v>
      </c>
    </row>
    <row r="132" spans="26:26" x14ac:dyDescent="0.25">
      <c r="Z132" t="s">
        <v>211</v>
      </c>
    </row>
    <row r="133" spans="26:26" x14ac:dyDescent="0.25">
      <c r="Z133" t="s">
        <v>212</v>
      </c>
    </row>
    <row r="134" spans="26:26" x14ac:dyDescent="0.25">
      <c r="Z134" t="s">
        <v>213</v>
      </c>
    </row>
    <row r="135" spans="26:26" x14ac:dyDescent="0.25">
      <c r="Z135" t="s">
        <v>214</v>
      </c>
    </row>
    <row r="136" spans="26:26" x14ac:dyDescent="0.25">
      <c r="Z136" t="s">
        <v>215</v>
      </c>
    </row>
    <row r="137" spans="26:26" x14ac:dyDescent="0.25">
      <c r="Z137" t="s">
        <v>216</v>
      </c>
    </row>
    <row r="138" spans="26:26" x14ac:dyDescent="0.25">
      <c r="Z138" t="s">
        <v>217</v>
      </c>
    </row>
    <row r="139" spans="26:26" x14ac:dyDescent="0.25">
      <c r="Z139" t="s">
        <v>218</v>
      </c>
    </row>
    <row r="140" spans="26:26" x14ac:dyDescent="0.25">
      <c r="Z140" t="s">
        <v>219</v>
      </c>
    </row>
    <row r="141" spans="26:26" x14ac:dyDescent="0.25">
      <c r="Z141" t="s">
        <v>220</v>
      </c>
    </row>
    <row r="142" spans="26:26" x14ac:dyDescent="0.25">
      <c r="Z142" t="s">
        <v>221</v>
      </c>
    </row>
    <row r="143" spans="26:26" x14ac:dyDescent="0.25">
      <c r="Z143" t="s">
        <v>222</v>
      </c>
    </row>
    <row r="144" spans="26:26" x14ac:dyDescent="0.25">
      <c r="Z144" t="s">
        <v>223</v>
      </c>
    </row>
    <row r="145" spans="26:26" x14ac:dyDescent="0.25">
      <c r="Z145" t="s">
        <v>224</v>
      </c>
    </row>
    <row r="146" spans="26:26" x14ac:dyDescent="0.25">
      <c r="Z146" t="s">
        <v>225</v>
      </c>
    </row>
    <row r="147" spans="26:26" x14ac:dyDescent="0.25">
      <c r="Z147" t="s">
        <v>226</v>
      </c>
    </row>
    <row r="148" spans="26:26" x14ac:dyDescent="0.25">
      <c r="Z148" t="s">
        <v>227</v>
      </c>
    </row>
    <row r="149" spans="26:26" x14ac:dyDescent="0.25">
      <c r="Z149" t="s">
        <v>228</v>
      </c>
    </row>
    <row r="150" spans="26:26" x14ac:dyDescent="0.25">
      <c r="Z150" t="s">
        <v>229</v>
      </c>
    </row>
    <row r="151" spans="26:26" x14ac:dyDescent="0.25">
      <c r="Z151" t="s">
        <v>230</v>
      </c>
    </row>
    <row r="152" spans="26:26" x14ac:dyDescent="0.25">
      <c r="Z152" t="s">
        <v>231</v>
      </c>
    </row>
    <row r="153" spans="26:26" x14ac:dyDescent="0.25">
      <c r="Z153" t="s">
        <v>232</v>
      </c>
    </row>
    <row r="154" spans="26:26" x14ac:dyDescent="0.25">
      <c r="Z154" t="s">
        <v>233</v>
      </c>
    </row>
    <row r="155" spans="26:26" x14ac:dyDescent="0.25">
      <c r="Z155" t="s">
        <v>234</v>
      </c>
    </row>
    <row r="156" spans="26:26" x14ac:dyDescent="0.25">
      <c r="Z156" t="s">
        <v>235</v>
      </c>
    </row>
    <row r="157" spans="26:26" x14ac:dyDescent="0.25">
      <c r="Z157" t="s">
        <v>236</v>
      </c>
    </row>
    <row r="158" spans="26:26" x14ac:dyDescent="0.25">
      <c r="Z158" t="s">
        <v>237</v>
      </c>
    </row>
    <row r="159" spans="26:26" x14ac:dyDescent="0.25">
      <c r="Z159" t="s">
        <v>238</v>
      </c>
    </row>
    <row r="160" spans="26:26" x14ac:dyDescent="0.25">
      <c r="Z160" t="s">
        <v>239</v>
      </c>
    </row>
    <row r="161" spans="26:26" x14ac:dyDescent="0.25">
      <c r="Z161" t="s">
        <v>240</v>
      </c>
    </row>
    <row r="162" spans="26:26" x14ac:dyDescent="0.25">
      <c r="Z162" t="s">
        <v>241</v>
      </c>
    </row>
    <row r="163" spans="26:26" x14ac:dyDescent="0.25">
      <c r="Z163" t="s">
        <v>242</v>
      </c>
    </row>
    <row r="164" spans="26:26" x14ac:dyDescent="0.25">
      <c r="Z164" t="s">
        <v>243</v>
      </c>
    </row>
    <row r="165" spans="26:26" x14ac:dyDescent="0.25">
      <c r="Z165" t="s">
        <v>244</v>
      </c>
    </row>
    <row r="166" spans="26:26" x14ac:dyDescent="0.25">
      <c r="Z166" t="s">
        <v>245</v>
      </c>
    </row>
    <row r="167" spans="26:26" x14ac:dyDescent="0.25">
      <c r="Z167" t="s">
        <v>246</v>
      </c>
    </row>
    <row r="168" spans="26:26" x14ac:dyDescent="0.25">
      <c r="Z168" t="s">
        <v>247</v>
      </c>
    </row>
    <row r="169" spans="26:26" x14ac:dyDescent="0.25">
      <c r="Z169" t="s">
        <v>248</v>
      </c>
    </row>
    <row r="170" spans="26:26" x14ac:dyDescent="0.25">
      <c r="Z170" t="s">
        <v>249</v>
      </c>
    </row>
    <row r="171" spans="26:26" x14ac:dyDescent="0.25">
      <c r="Z171" t="s">
        <v>250</v>
      </c>
    </row>
    <row r="172" spans="26:26" x14ac:dyDescent="0.25">
      <c r="Z172" t="s">
        <v>251</v>
      </c>
    </row>
    <row r="173" spans="26:26" x14ac:dyDescent="0.25">
      <c r="Z173" t="s">
        <v>252</v>
      </c>
    </row>
    <row r="174" spans="26:26" x14ac:dyDescent="0.25">
      <c r="Z174" t="s">
        <v>253</v>
      </c>
    </row>
    <row r="175" spans="26:26" x14ac:dyDescent="0.25">
      <c r="Z175" t="s">
        <v>254</v>
      </c>
    </row>
    <row r="176" spans="26:26" x14ac:dyDescent="0.25">
      <c r="Z176" t="s">
        <v>255</v>
      </c>
    </row>
    <row r="177" spans="26:26" x14ac:dyDescent="0.25">
      <c r="Z177" t="s">
        <v>256</v>
      </c>
    </row>
    <row r="178" spans="26:26" x14ac:dyDescent="0.25">
      <c r="Z178" t="s">
        <v>257</v>
      </c>
    </row>
    <row r="179" spans="26:26" x14ac:dyDescent="0.25">
      <c r="Z179" t="s">
        <v>258</v>
      </c>
    </row>
    <row r="180" spans="26:26" x14ac:dyDescent="0.25">
      <c r="Z180" t="s">
        <v>259</v>
      </c>
    </row>
    <row r="181" spans="26:26" x14ac:dyDescent="0.25">
      <c r="Z181" t="s">
        <v>260</v>
      </c>
    </row>
    <row r="182" spans="26:26" x14ac:dyDescent="0.25">
      <c r="Z182" t="s">
        <v>261</v>
      </c>
    </row>
    <row r="183" spans="26:26" x14ac:dyDescent="0.25">
      <c r="Z183" t="s">
        <v>262</v>
      </c>
    </row>
    <row r="184" spans="26:26" x14ac:dyDescent="0.25">
      <c r="Z184" t="s">
        <v>263</v>
      </c>
    </row>
    <row r="185" spans="26:26" x14ac:dyDescent="0.25">
      <c r="Z185" t="s">
        <v>264</v>
      </c>
    </row>
    <row r="186" spans="26:26" x14ac:dyDescent="0.25">
      <c r="Z186" t="s">
        <v>265</v>
      </c>
    </row>
    <row r="187" spans="26:26" x14ac:dyDescent="0.25">
      <c r="Z187" t="s">
        <v>266</v>
      </c>
    </row>
    <row r="188" spans="26:26" x14ac:dyDescent="0.25">
      <c r="Z188" t="s">
        <v>267</v>
      </c>
    </row>
    <row r="189" spans="26:26" x14ac:dyDescent="0.25">
      <c r="Z189" t="s">
        <v>268</v>
      </c>
    </row>
    <row r="190" spans="26:26" x14ac:dyDescent="0.25">
      <c r="Z190" t="s">
        <v>269</v>
      </c>
    </row>
    <row r="191" spans="26:26" x14ac:dyDescent="0.25">
      <c r="Z191" t="s">
        <v>270</v>
      </c>
    </row>
    <row r="192" spans="26:26" x14ac:dyDescent="0.25">
      <c r="Z192" t="s">
        <v>271</v>
      </c>
    </row>
    <row r="193" spans="26:26" x14ac:dyDescent="0.25">
      <c r="Z193" t="s">
        <v>272</v>
      </c>
    </row>
    <row r="194" spans="26:26" x14ac:dyDescent="0.25">
      <c r="Z194" t="s">
        <v>273</v>
      </c>
    </row>
    <row r="195" spans="26:26" x14ac:dyDescent="0.25">
      <c r="Z195" t="s">
        <v>274</v>
      </c>
    </row>
    <row r="196" spans="26:26" x14ac:dyDescent="0.25">
      <c r="Z196" t="s">
        <v>275</v>
      </c>
    </row>
    <row r="197" spans="26:26" x14ac:dyDescent="0.25">
      <c r="Z197" t="s">
        <v>276</v>
      </c>
    </row>
    <row r="198" spans="26:26" x14ac:dyDescent="0.25">
      <c r="Z198" t="s">
        <v>277</v>
      </c>
    </row>
    <row r="199" spans="26:26" x14ac:dyDescent="0.25">
      <c r="Z199" t="s">
        <v>278</v>
      </c>
    </row>
    <row r="200" spans="26:26" x14ac:dyDescent="0.25">
      <c r="Z200" t="s">
        <v>279</v>
      </c>
    </row>
    <row r="201" spans="26:26" x14ac:dyDescent="0.25">
      <c r="Z201" t="s">
        <v>280</v>
      </c>
    </row>
    <row r="202" spans="26:26" x14ac:dyDescent="0.25">
      <c r="Z202" t="s">
        <v>281</v>
      </c>
    </row>
    <row r="203" spans="26:26" x14ac:dyDescent="0.25">
      <c r="Z203" t="s">
        <v>282</v>
      </c>
    </row>
    <row r="204" spans="26:26" x14ac:dyDescent="0.25">
      <c r="Z204" t="s">
        <v>283</v>
      </c>
    </row>
    <row r="205" spans="26:26" x14ac:dyDescent="0.25">
      <c r="Z205" t="s">
        <v>284</v>
      </c>
    </row>
    <row r="206" spans="26:26" x14ac:dyDescent="0.25">
      <c r="Z206" t="s">
        <v>285</v>
      </c>
    </row>
    <row r="207" spans="26:26" x14ac:dyDescent="0.25">
      <c r="Z207" t="s">
        <v>286</v>
      </c>
    </row>
    <row r="208" spans="26:26" x14ac:dyDescent="0.25">
      <c r="Z208" t="s">
        <v>287</v>
      </c>
    </row>
    <row r="209" spans="26:26" x14ac:dyDescent="0.25">
      <c r="Z209" t="s">
        <v>288</v>
      </c>
    </row>
    <row r="210" spans="26:26" x14ac:dyDescent="0.25">
      <c r="Z210" t="s">
        <v>289</v>
      </c>
    </row>
    <row r="211" spans="26:26" x14ac:dyDescent="0.25">
      <c r="Z211" t="s">
        <v>290</v>
      </c>
    </row>
    <row r="212" spans="26:26" x14ac:dyDescent="0.25">
      <c r="Z212" t="s">
        <v>291</v>
      </c>
    </row>
    <row r="213" spans="26:26" x14ac:dyDescent="0.25">
      <c r="Z213" t="s">
        <v>292</v>
      </c>
    </row>
    <row r="214" spans="26:26" x14ac:dyDescent="0.25">
      <c r="Z214" t="s">
        <v>293</v>
      </c>
    </row>
    <row r="215" spans="26:26" x14ac:dyDescent="0.25">
      <c r="Z215" t="s">
        <v>294</v>
      </c>
    </row>
    <row r="216" spans="26:26" x14ac:dyDescent="0.25">
      <c r="Z216" t="s">
        <v>295</v>
      </c>
    </row>
    <row r="217" spans="26:26" x14ac:dyDescent="0.25">
      <c r="Z217" t="s">
        <v>296</v>
      </c>
    </row>
    <row r="218" spans="26:26" x14ac:dyDescent="0.25">
      <c r="Z218" t="s">
        <v>297</v>
      </c>
    </row>
    <row r="219" spans="26:26" x14ac:dyDescent="0.25">
      <c r="Z219" t="s">
        <v>298</v>
      </c>
    </row>
    <row r="220" spans="26:26" x14ac:dyDescent="0.25">
      <c r="Z220" t="s">
        <v>299</v>
      </c>
    </row>
    <row r="221" spans="26:26" x14ac:dyDescent="0.25">
      <c r="Z221" t="s">
        <v>300</v>
      </c>
    </row>
    <row r="222" spans="26:26" x14ac:dyDescent="0.25">
      <c r="Z222" t="s">
        <v>301</v>
      </c>
    </row>
    <row r="223" spans="26:26" x14ac:dyDescent="0.25">
      <c r="Z223" t="s">
        <v>302</v>
      </c>
    </row>
    <row r="224" spans="26:26" x14ac:dyDescent="0.25">
      <c r="Z224" t="s">
        <v>303</v>
      </c>
    </row>
    <row r="225" spans="26:26" x14ac:dyDescent="0.25">
      <c r="Z225" t="s">
        <v>304</v>
      </c>
    </row>
    <row r="226" spans="26:26" x14ac:dyDescent="0.25">
      <c r="Z226" t="s">
        <v>305</v>
      </c>
    </row>
    <row r="227" spans="26:26" x14ac:dyDescent="0.25">
      <c r="Z227" t="s">
        <v>306</v>
      </c>
    </row>
    <row r="228" spans="26:26" x14ac:dyDescent="0.25">
      <c r="Z228" t="s">
        <v>307</v>
      </c>
    </row>
    <row r="229" spans="26:26" x14ac:dyDescent="0.25">
      <c r="Z229" t="s">
        <v>308</v>
      </c>
    </row>
    <row r="230" spans="26:26" x14ac:dyDescent="0.25">
      <c r="Z230" t="s">
        <v>309</v>
      </c>
    </row>
    <row r="231" spans="26:26" x14ac:dyDescent="0.25">
      <c r="Z231" t="s">
        <v>310</v>
      </c>
    </row>
    <row r="232" spans="26:26" x14ac:dyDescent="0.25">
      <c r="Z232" t="s">
        <v>311</v>
      </c>
    </row>
    <row r="233" spans="26:26" x14ac:dyDescent="0.25">
      <c r="Z233" t="s">
        <v>312</v>
      </c>
    </row>
    <row r="234" spans="26:26" x14ac:dyDescent="0.25">
      <c r="Z234" t="s">
        <v>313</v>
      </c>
    </row>
    <row r="235" spans="26:26" x14ac:dyDescent="0.25">
      <c r="Z235" t="s">
        <v>314</v>
      </c>
    </row>
    <row r="236" spans="26:26" x14ac:dyDescent="0.25">
      <c r="Z236" t="s">
        <v>315</v>
      </c>
    </row>
    <row r="237" spans="26:26" x14ac:dyDescent="0.25">
      <c r="Z237" t="s">
        <v>316</v>
      </c>
    </row>
    <row r="238" spans="26:26" x14ac:dyDescent="0.25">
      <c r="Z238" t="s">
        <v>317</v>
      </c>
    </row>
    <row r="239" spans="26:26" x14ac:dyDescent="0.25">
      <c r="Z239" t="s">
        <v>318</v>
      </c>
    </row>
    <row r="240" spans="26:26" x14ac:dyDescent="0.25">
      <c r="Z240" t="s">
        <v>319</v>
      </c>
    </row>
    <row r="241" spans="26:26" x14ac:dyDescent="0.25">
      <c r="Z241" t="s">
        <v>320</v>
      </c>
    </row>
    <row r="242" spans="26:26" x14ac:dyDescent="0.25">
      <c r="Z242" t="s">
        <v>321</v>
      </c>
    </row>
    <row r="243" spans="26:26" x14ac:dyDescent="0.25">
      <c r="Z243" t="s">
        <v>322</v>
      </c>
    </row>
    <row r="244" spans="26:26" x14ac:dyDescent="0.25">
      <c r="Z244" t="s">
        <v>323</v>
      </c>
    </row>
    <row r="245" spans="26:26" x14ac:dyDescent="0.25">
      <c r="Z245" t="s">
        <v>324</v>
      </c>
    </row>
    <row r="246" spans="26:26" x14ac:dyDescent="0.25">
      <c r="Z246" t="s">
        <v>325</v>
      </c>
    </row>
    <row r="247" spans="26:26" x14ac:dyDescent="0.25">
      <c r="Z247" t="s">
        <v>326</v>
      </c>
    </row>
    <row r="248" spans="26:26" x14ac:dyDescent="0.25">
      <c r="Z248" t="s">
        <v>327</v>
      </c>
    </row>
    <row r="249" spans="26:26" x14ac:dyDescent="0.25">
      <c r="Z249" t="s">
        <v>328</v>
      </c>
    </row>
    <row r="250" spans="26:26" x14ac:dyDescent="0.25">
      <c r="Z250" t="s">
        <v>329</v>
      </c>
    </row>
    <row r="251" spans="26:26" x14ac:dyDescent="0.25">
      <c r="Z251" t="s">
        <v>330</v>
      </c>
    </row>
    <row r="252" spans="26:26" x14ac:dyDescent="0.25">
      <c r="Z252" t="s">
        <v>331</v>
      </c>
    </row>
    <row r="253" spans="26:26" x14ac:dyDescent="0.25">
      <c r="Z253" t="s">
        <v>332</v>
      </c>
    </row>
    <row r="254" spans="26:26" x14ac:dyDescent="0.25">
      <c r="Z254" t="s">
        <v>333</v>
      </c>
    </row>
    <row r="255" spans="26:26" x14ac:dyDescent="0.25">
      <c r="Z255" t="s">
        <v>334</v>
      </c>
    </row>
    <row r="256" spans="26:26" x14ac:dyDescent="0.25">
      <c r="Z256" t="s">
        <v>335</v>
      </c>
    </row>
    <row r="257" spans="26:26" x14ac:dyDescent="0.25">
      <c r="Z257" t="s">
        <v>336</v>
      </c>
    </row>
    <row r="258" spans="26:26" x14ac:dyDescent="0.25">
      <c r="Z258" t="s">
        <v>337</v>
      </c>
    </row>
    <row r="259" spans="26:26" x14ac:dyDescent="0.25">
      <c r="Z259" t="s">
        <v>338</v>
      </c>
    </row>
    <row r="260" spans="26:26" x14ac:dyDescent="0.25">
      <c r="Z260" t="s">
        <v>339</v>
      </c>
    </row>
    <row r="261" spans="26:26" x14ac:dyDescent="0.25">
      <c r="Z261" t="s">
        <v>340</v>
      </c>
    </row>
    <row r="262" spans="26:26" x14ac:dyDescent="0.25">
      <c r="Z262" t="s">
        <v>341</v>
      </c>
    </row>
    <row r="263" spans="26:26" x14ac:dyDescent="0.25">
      <c r="Z263" t="s">
        <v>342</v>
      </c>
    </row>
    <row r="264" spans="26:26" x14ac:dyDescent="0.25">
      <c r="Z264" t="s">
        <v>343</v>
      </c>
    </row>
    <row r="265" spans="26:26" x14ac:dyDescent="0.25">
      <c r="Z265" t="s">
        <v>344</v>
      </c>
    </row>
    <row r="266" spans="26:26" x14ac:dyDescent="0.25">
      <c r="Z266" t="s">
        <v>345</v>
      </c>
    </row>
    <row r="267" spans="26:26" x14ac:dyDescent="0.25">
      <c r="Z267" t="s">
        <v>346</v>
      </c>
    </row>
    <row r="268" spans="26:26" x14ac:dyDescent="0.25">
      <c r="Z268" t="s">
        <v>347</v>
      </c>
    </row>
    <row r="269" spans="26:26" x14ac:dyDescent="0.25">
      <c r="Z269" t="s">
        <v>348</v>
      </c>
    </row>
    <row r="270" spans="26:26" x14ac:dyDescent="0.25">
      <c r="Z270" t="s">
        <v>349</v>
      </c>
    </row>
    <row r="271" spans="26:26" x14ac:dyDescent="0.25">
      <c r="Z271" t="s">
        <v>350</v>
      </c>
    </row>
    <row r="272" spans="26:26" x14ac:dyDescent="0.25">
      <c r="Z272" t="s">
        <v>351</v>
      </c>
    </row>
    <row r="273" spans="26:26" x14ac:dyDescent="0.25">
      <c r="Z273" t="s">
        <v>352</v>
      </c>
    </row>
    <row r="274" spans="26:26" x14ac:dyDescent="0.25">
      <c r="Z274" t="s">
        <v>353</v>
      </c>
    </row>
    <row r="275" spans="26:26" x14ac:dyDescent="0.25">
      <c r="Z275" t="s">
        <v>354</v>
      </c>
    </row>
    <row r="276" spans="26:26" x14ac:dyDescent="0.25">
      <c r="Z276" t="s">
        <v>355</v>
      </c>
    </row>
    <row r="277" spans="26:26" x14ac:dyDescent="0.25">
      <c r="Z277" t="s">
        <v>356</v>
      </c>
    </row>
    <row r="278" spans="26:26" x14ac:dyDescent="0.25">
      <c r="Z278" t="s">
        <v>357</v>
      </c>
    </row>
    <row r="279" spans="26:26" x14ac:dyDescent="0.25">
      <c r="Z279" t="s">
        <v>358</v>
      </c>
    </row>
    <row r="280" spans="26:26" x14ac:dyDescent="0.25">
      <c r="Z280" t="s">
        <v>359</v>
      </c>
    </row>
    <row r="281" spans="26:26" x14ac:dyDescent="0.25">
      <c r="Z281" t="s">
        <v>360</v>
      </c>
    </row>
    <row r="282" spans="26:26" x14ac:dyDescent="0.25">
      <c r="Z282" t="s">
        <v>361</v>
      </c>
    </row>
    <row r="283" spans="26:26" x14ac:dyDescent="0.25">
      <c r="Z283" t="s">
        <v>362</v>
      </c>
    </row>
    <row r="284" spans="26:26" x14ac:dyDescent="0.25">
      <c r="Z284" t="s">
        <v>363</v>
      </c>
    </row>
    <row r="285" spans="26:26" x14ac:dyDescent="0.25">
      <c r="Z285" t="s">
        <v>364</v>
      </c>
    </row>
    <row r="286" spans="26:26" x14ac:dyDescent="0.25">
      <c r="Z286" t="s">
        <v>365</v>
      </c>
    </row>
    <row r="287" spans="26:26" x14ac:dyDescent="0.25">
      <c r="Z287" t="s">
        <v>366</v>
      </c>
    </row>
    <row r="288" spans="26:26" x14ac:dyDescent="0.25">
      <c r="Z288" t="s">
        <v>367</v>
      </c>
    </row>
    <row r="289" spans="26:26" x14ac:dyDescent="0.25">
      <c r="Z289" t="s">
        <v>368</v>
      </c>
    </row>
    <row r="290" spans="26:26" x14ac:dyDescent="0.25">
      <c r="Z290" t="s">
        <v>369</v>
      </c>
    </row>
    <row r="291" spans="26:26" x14ac:dyDescent="0.25">
      <c r="Z291" t="s">
        <v>370</v>
      </c>
    </row>
    <row r="292" spans="26:26" x14ac:dyDescent="0.25">
      <c r="Z292" t="s">
        <v>371</v>
      </c>
    </row>
    <row r="293" spans="26:26" x14ac:dyDescent="0.25">
      <c r="Z293" t="s">
        <v>372</v>
      </c>
    </row>
    <row r="294" spans="26:26" x14ac:dyDescent="0.25">
      <c r="Z294" t="s">
        <v>373</v>
      </c>
    </row>
    <row r="295" spans="26:26" x14ac:dyDescent="0.25">
      <c r="Z295" t="s">
        <v>374</v>
      </c>
    </row>
    <row r="296" spans="26:26" x14ac:dyDescent="0.25">
      <c r="Z296" t="s">
        <v>375</v>
      </c>
    </row>
    <row r="297" spans="26:26" x14ac:dyDescent="0.25">
      <c r="Z297" t="s">
        <v>376</v>
      </c>
    </row>
    <row r="298" spans="26:26" x14ac:dyDescent="0.25">
      <c r="Z298" t="s">
        <v>377</v>
      </c>
    </row>
    <row r="299" spans="26:26" x14ac:dyDescent="0.25">
      <c r="Z299" t="s">
        <v>378</v>
      </c>
    </row>
    <row r="300" spans="26:26" x14ac:dyDescent="0.25">
      <c r="Z300" t="s">
        <v>379</v>
      </c>
    </row>
    <row r="301" spans="26:26" x14ac:dyDescent="0.25">
      <c r="Z301" t="s">
        <v>380</v>
      </c>
    </row>
    <row r="302" spans="26:26" x14ac:dyDescent="0.25">
      <c r="Z302" t="s">
        <v>381</v>
      </c>
    </row>
    <row r="303" spans="26:26" x14ac:dyDescent="0.25">
      <c r="Z303" t="s">
        <v>382</v>
      </c>
    </row>
    <row r="304" spans="26:26" x14ac:dyDescent="0.25">
      <c r="Z304" t="s">
        <v>383</v>
      </c>
    </row>
    <row r="305" spans="26:26" x14ac:dyDescent="0.25">
      <c r="Z305" t="s">
        <v>384</v>
      </c>
    </row>
    <row r="306" spans="26:26" x14ac:dyDescent="0.25">
      <c r="Z306" t="s">
        <v>385</v>
      </c>
    </row>
    <row r="307" spans="26:26" x14ac:dyDescent="0.25">
      <c r="Z307" t="s">
        <v>386</v>
      </c>
    </row>
    <row r="308" spans="26:26" x14ac:dyDescent="0.25">
      <c r="Z308" t="s">
        <v>387</v>
      </c>
    </row>
    <row r="309" spans="26:26" x14ac:dyDescent="0.25">
      <c r="Z309" t="s">
        <v>388</v>
      </c>
    </row>
    <row r="310" spans="26:26" x14ac:dyDescent="0.25">
      <c r="Z310" t="s">
        <v>389</v>
      </c>
    </row>
    <row r="311" spans="26:26" x14ac:dyDescent="0.25">
      <c r="Z311" t="s">
        <v>390</v>
      </c>
    </row>
    <row r="312" spans="26:26" x14ac:dyDescent="0.25">
      <c r="Z312" t="s">
        <v>391</v>
      </c>
    </row>
    <row r="313" spans="26:26" x14ac:dyDescent="0.25">
      <c r="Z313" t="s">
        <v>392</v>
      </c>
    </row>
    <row r="314" spans="26:26" x14ac:dyDescent="0.25">
      <c r="Z314" t="s">
        <v>393</v>
      </c>
    </row>
    <row r="315" spans="26:26" x14ac:dyDescent="0.25">
      <c r="Z315" t="s">
        <v>394</v>
      </c>
    </row>
    <row r="316" spans="26:26" x14ac:dyDescent="0.25">
      <c r="Z316" t="s">
        <v>395</v>
      </c>
    </row>
    <row r="317" spans="26:26" x14ac:dyDescent="0.25">
      <c r="Z317" t="s">
        <v>396</v>
      </c>
    </row>
    <row r="318" spans="26:26" x14ac:dyDescent="0.25">
      <c r="Z318" t="s">
        <v>397</v>
      </c>
    </row>
    <row r="319" spans="26:26" x14ac:dyDescent="0.25">
      <c r="Z319" t="s">
        <v>398</v>
      </c>
    </row>
    <row r="320" spans="26:26" x14ac:dyDescent="0.25">
      <c r="Z320" t="s">
        <v>399</v>
      </c>
    </row>
    <row r="321" spans="26:26" x14ac:dyDescent="0.25">
      <c r="Z321" t="s">
        <v>400</v>
      </c>
    </row>
    <row r="322" spans="26:26" x14ac:dyDescent="0.25">
      <c r="Z322" t="s">
        <v>401</v>
      </c>
    </row>
    <row r="323" spans="26:26" x14ac:dyDescent="0.25">
      <c r="Z323" t="s">
        <v>402</v>
      </c>
    </row>
    <row r="324" spans="26:26" x14ac:dyDescent="0.25">
      <c r="Z324" t="s">
        <v>403</v>
      </c>
    </row>
    <row r="325" spans="26:26" x14ac:dyDescent="0.25">
      <c r="Z325" t="s">
        <v>404</v>
      </c>
    </row>
    <row r="326" spans="26:26" x14ac:dyDescent="0.25">
      <c r="Z326" t="s">
        <v>405</v>
      </c>
    </row>
    <row r="327" spans="26:26" x14ac:dyDescent="0.25">
      <c r="Z327" t="s">
        <v>406</v>
      </c>
    </row>
    <row r="328" spans="26:26" x14ac:dyDescent="0.25">
      <c r="Z328" t="s">
        <v>407</v>
      </c>
    </row>
    <row r="329" spans="26:26" x14ac:dyDescent="0.25">
      <c r="Z329" t="s">
        <v>408</v>
      </c>
    </row>
    <row r="330" spans="26:26" x14ac:dyDescent="0.25">
      <c r="Z330" t="s">
        <v>409</v>
      </c>
    </row>
    <row r="331" spans="26:26" x14ac:dyDescent="0.25">
      <c r="Z331" t="s">
        <v>410</v>
      </c>
    </row>
    <row r="332" spans="26:26" x14ac:dyDescent="0.25">
      <c r="Z332" t="s">
        <v>411</v>
      </c>
    </row>
    <row r="333" spans="26:26" x14ac:dyDescent="0.25">
      <c r="Z333" t="s">
        <v>412</v>
      </c>
    </row>
    <row r="334" spans="26:26" x14ac:dyDescent="0.25">
      <c r="Z334" t="s">
        <v>413</v>
      </c>
    </row>
    <row r="335" spans="26:26" x14ac:dyDescent="0.25">
      <c r="Z335" t="s">
        <v>414</v>
      </c>
    </row>
    <row r="336" spans="26:26" x14ac:dyDescent="0.25">
      <c r="Z336" t="s">
        <v>415</v>
      </c>
    </row>
    <row r="337" spans="26:26" x14ac:dyDescent="0.25">
      <c r="Z337" t="s">
        <v>416</v>
      </c>
    </row>
    <row r="338" spans="26:26" x14ac:dyDescent="0.25">
      <c r="Z338" t="s">
        <v>417</v>
      </c>
    </row>
    <row r="339" spans="26:26" x14ac:dyDescent="0.25">
      <c r="Z339" t="s">
        <v>418</v>
      </c>
    </row>
    <row r="340" spans="26:26" x14ac:dyDescent="0.25">
      <c r="Z340" t="s">
        <v>419</v>
      </c>
    </row>
    <row r="341" spans="26:26" x14ac:dyDescent="0.25">
      <c r="Z341" t="s">
        <v>420</v>
      </c>
    </row>
    <row r="342" spans="26:26" x14ac:dyDescent="0.25">
      <c r="Z342" t="s">
        <v>421</v>
      </c>
    </row>
    <row r="343" spans="26:26" x14ac:dyDescent="0.25">
      <c r="Z343" t="s">
        <v>422</v>
      </c>
    </row>
    <row r="344" spans="26:26" x14ac:dyDescent="0.25">
      <c r="Z344" t="s">
        <v>423</v>
      </c>
    </row>
    <row r="345" spans="26:26" x14ac:dyDescent="0.25">
      <c r="Z345" t="s">
        <v>424</v>
      </c>
    </row>
    <row r="346" spans="26:26" x14ac:dyDescent="0.25">
      <c r="Z346" t="s">
        <v>425</v>
      </c>
    </row>
    <row r="347" spans="26:26" x14ac:dyDescent="0.25">
      <c r="Z347" t="s">
        <v>426</v>
      </c>
    </row>
    <row r="348" spans="26:26" x14ac:dyDescent="0.25">
      <c r="Z348" t="s">
        <v>427</v>
      </c>
    </row>
    <row r="349" spans="26:26" x14ac:dyDescent="0.25">
      <c r="Z349" t="s">
        <v>428</v>
      </c>
    </row>
    <row r="350" spans="26:26" x14ac:dyDescent="0.25">
      <c r="Z350" t="s">
        <v>429</v>
      </c>
    </row>
    <row r="351" spans="26:26" x14ac:dyDescent="0.25">
      <c r="Z351" t="s">
        <v>430</v>
      </c>
    </row>
    <row r="352" spans="26:26" x14ac:dyDescent="0.25">
      <c r="Z352" t="s">
        <v>431</v>
      </c>
    </row>
    <row r="353" spans="26:26" x14ac:dyDescent="0.25">
      <c r="Z353" t="s">
        <v>432</v>
      </c>
    </row>
    <row r="354" spans="26:26" x14ac:dyDescent="0.25">
      <c r="Z354" t="s">
        <v>433</v>
      </c>
    </row>
    <row r="355" spans="26:26" x14ac:dyDescent="0.25">
      <c r="Z355" t="s">
        <v>434</v>
      </c>
    </row>
    <row r="356" spans="26:26" x14ac:dyDescent="0.25">
      <c r="Z356" t="s">
        <v>435</v>
      </c>
    </row>
    <row r="357" spans="26:26" x14ac:dyDescent="0.25">
      <c r="Z357" t="s">
        <v>436</v>
      </c>
    </row>
    <row r="358" spans="26:26" x14ac:dyDescent="0.25">
      <c r="Z358" t="s">
        <v>437</v>
      </c>
    </row>
    <row r="359" spans="26:26" x14ac:dyDescent="0.25">
      <c r="Z359" t="s">
        <v>438</v>
      </c>
    </row>
    <row r="360" spans="26:26" x14ac:dyDescent="0.25">
      <c r="Z360" t="s">
        <v>439</v>
      </c>
    </row>
    <row r="361" spans="26:26" x14ac:dyDescent="0.25">
      <c r="Z361" t="s">
        <v>440</v>
      </c>
    </row>
    <row r="362" spans="26:26" x14ac:dyDescent="0.25">
      <c r="Z362" t="s">
        <v>441</v>
      </c>
    </row>
    <row r="363" spans="26:26" x14ac:dyDescent="0.25">
      <c r="Z363" t="s">
        <v>442</v>
      </c>
    </row>
    <row r="364" spans="26:26" x14ac:dyDescent="0.25">
      <c r="Z364" t="s">
        <v>443</v>
      </c>
    </row>
    <row r="365" spans="26:26" x14ac:dyDescent="0.25">
      <c r="Z365" t="s">
        <v>444</v>
      </c>
    </row>
    <row r="366" spans="26:26" x14ac:dyDescent="0.25">
      <c r="Z366" t="s">
        <v>445</v>
      </c>
    </row>
    <row r="367" spans="26:26" x14ac:dyDescent="0.25">
      <c r="Z367" t="s">
        <v>446</v>
      </c>
    </row>
    <row r="368" spans="26:26" x14ac:dyDescent="0.25">
      <c r="Z368" t="s">
        <v>447</v>
      </c>
    </row>
    <row r="369" spans="26:26" x14ac:dyDescent="0.25">
      <c r="Z369" t="s">
        <v>448</v>
      </c>
    </row>
    <row r="370" spans="26:26" x14ac:dyDescent="0.25">
      <c r="Z370" t="s">
        <v>449</v>
      </c>
    </row>
    <row r="371" spans="26:26" x14ac:dyDescent="0.25">
      <c r="Z371" t="s">
        <v>450</v>
      </c>
    </row>
    <row r="372" spans="26:26" x14ac:dyDescent="0.25">
      <c r="Z372" t="s">
        <v>451</v>
      </c>
    </row>
    <row r="373" spans="26:26" x14ac:dyDescent="0.25">
      <c r="Z373" t="s">
        <v>452</v>
      </c>
    </row>
    <row r="374" spans="26:26" x14ac:dyDescent="0.25">
      <c r="Z374" t="s">
        <v>453</v>
      </c>
    </row>
    <row r="375" spans="26:26" x14ac:dyDescent="0.25">
      <c r="Z375" t="s">
        <v>454</v>
      </c>
    </row>
    <row r="376" spans="26:26" x14ac:dyDescent="0.25">
      <c r="Z376" t="s">
        <v>455</v>
      </c>
    </row>
    <row r="377" spans="26:26" x14ac:dyDescent="0.25">
      <c r="Z377" t="s">
        <v>456</v>
      </c>
    </row>
    <row r="378" spans="26:26" x14ac:dyDescent="0.25">
      <c r="Z378" t="s">
        <v>457</v>
      </c>
    </row>
    <row r="379" spans="26:26" x14ac:dyDescent="0.25">
      <c r="Z379" t="s">
        <v>458</v>
      </c>
    </row>
    <row r="380" spans="26:26" x14ac:dyDescent="0.25">
      <c r="Z380" t="s">
        <v>459</v>
      </c>
    </row>
    <row r="381" spans="26:26" x14ac:dyDescent="0.25">
      <c r="Z381" t="s">
        <v>460</v>
      </c>
    </row>
    <row r="382" spans="26:26" x14ac:dyDescent="0.25">
      <c r="Z382" t="s">
        <v>461</v>
      </c>
    </row>
    <row r="383" spans="26:26" x14ac:dyDescent="0.25">
      <c r="Z383" t="s">
        <v>462</v>
      </c>
    </row>
    <row r="384" spans="26:26" x14ac:dyDescent="0.25">
      <c r="Z384" t="s">
        <v>463</v>
      </c>
    </row>
    <row r="385" spans="26:26" x14ac:dyDescent="0.25">
      <c r="Z385" t="s">
        <v>464</v>
      </c>
    </row>
    <row r="386" spans="26:26" x14ac:dyDescent="0.25">
      <c r="Z386" t="s">
        <v>465</v>
      </c>
    </row>
    <row r="387" spans="26:26" x14ac:dyDescent="0.25">
      <c r="Z387" t="s">
        <v>466</v>
      </c>
    </row>
    <row r="388" spans="26:26" x14ac:dyDescent="0.25">
      <c r="Z388" t="s">
        <v>467</v>
      </c>
    </row>
    <row r="389" spans="26:26" x14ac:dyDescent="0.25">
      <c r="Z389" t="s">
        <v>468</v>
      </c>
    </row>
    <row r="390" spans="26:26" x14ac:dyDescent="0.25">
      <c r="Z390" t="s">
        <v>469</v>
      </c>
    </row>
    <row r="391" spans="26:26" x14ac:dyDescent="0.25">
      <c r="Z391" t="s">
        <v>470</v>
      </c>
    </row>
    <row r="392" spans="26:26" x14ac:dyDescent="0.25">
      <c r="Z392" t="s">
        <v>471</v>
      </c>
    </row>
    <row r="393" spans="26:26" x14ac:dyDescent="0.25">
      <c r="Z393" t="s">
        <v>472</v>
      </c>
    </row>
    <row r="394" spans="26:26" x14ac:dyDescent="0.25">
      <c r="Z394" t="s">
        <v>473</v>
      </c>
    </row>
    <row r="395" spans="26:26" x14ac:dyDescent="0.25">
      <c r="Z395" t="s">
        <v>474</v>
      </c>
    </row>
    <row r="396" spans="26:26" x14ac:dyDescent="0.25">
      <c r="Z396" t="s">
        <v>475</v>
      </c>
    </row>
    <row r="397" spans="26:26" x14ac:dyDescent="0.25">
      <c r="Z397" t="s">
        <v>476</v>
      </c>
    </row>
    <row r="398" spans="26:26" x14ac:dyDescent="0.25">
      <c r="Z398" t="s">
        <v>477</v>
      </c>
    </row>
    <row r="399" spans="26:26" x14ac:dyDescent="0.25">
      <c r="Z399" t="s">
        <v>478</v>
      </c>
    </row>
    <row r="400" spans="26:26" x14ac:dyDescent="0.25">
      <c r="Z400" t="s">
        <v>479</v>
      </c>
    </row>
    <row r="401" spans="26:26" x14ac:dyDescent="0.25">
      <c r="Z401" t="s">
        <v>480</v>
      </c>
    </row>
    <row r="402" spans="26:26" x14ac:dyDescent="0.25">
      <c r="Z402" t="s">
        <v>481</v>
      </c>
    </row>
    <row r="403" spans="26:26" x14ac:dyDescent="0.25">
      <c r="Z403" t="s">
        <v>482</v>
      </c>
    </row>
    <row r="404" spans="26:26" x14ac:dyDescent="0.25">
      <c r="Z404" t="s">
        <v>483</v>
      </c>
    </row>
    <row r="405" spans="26:26" x14ac:dyDescent="0.25">
      <c r="Z405" t="s">
        <v>484</v>
      </c>
    </row>
    <row r="406" spans="26:26" x14ac:dyDescent="0.25">
      <c r="Z406" t="s">
        <v>485</v>
      </c>
    </row>
    <row r="407" spans="26:26" x14ac:dyDescent="0.25">
      <c r="Z407" t="s">
        <v>486</v>
      </c>
    </row>
    <row r="408" spans="26:26" x14ac:dyDescent="0.25">
      <c r="Z408" t="s">
        <v>487</v>
      </c>
    </row>
    <row r="409" spans="26:26" x14ac:dyDescent="0.25">
      <c r="Z409" t="s">
        <v>488</v>
      </c>
    </row>
    <row r="410" spans="26:26" x14ac:dyDescent="0.25">
      <c r="Z410" t="s">
        <v>489</v>
      </c>
    </row>
    <row r="411" spans="26:26" x14ac:dyDescent="0.25">
      <c r="Z411" t="s">
        <v>490</v>
      </c>
    </row>
    <row r="412" spans="26:26" x14ac:dyDescent="0.25">
      <c r="Z412" t="s">
        <v>491</v>
      </c>
    </row>
    <row r="413" spans="26:26" x14ac:dyDescent="0.25">
      <c r="Z413" t="s">
        <v>492</v>
      </c>
    </row>
    <row r="414" spans="26:26" x14ac:dyDescent="0.25">
      <c r="Z414" t="s">
        <v>493</v>
      </c>
    </row>
    <row r="415" spans="26:26" x14ac:dyDescent="0.25">
      <c r="Z415" t="s">
        <v>494</v>
      </c>
    </row>
    <row r="416" spans="26:26" x14ac:dyDescent="0.25">
      <c r="Z416" t="s">
        <v>495</v>
      </c>
    </row>
    <row r="417" spans="26:26" x14ac:dyDescent="0.25">
      <c r="Z417" t="s">
        <v>496</v>
      </c>
    </row>
    <row r="418" spans="26:26" x14ac:dyDescent="0.25">
      <c r="Z418" t="s">
        <v>497</v>
      </c>
    </row>
    <row r="419" spans="26:26" x14ac:dyDescent="0.25">
      <c r="Z419" t="s">
        <v>498</v>
      </c>
    </row>
    <row r="420" spans="26:26" x14ac:dyDescent="0.25">
      <c r="Z420" t="s">
        <v>499</v>
      </c>
    </row>
    <row r="421" spans="26:26" x14ac:dyDescent="0.25">
      <c r="Z421" t="s">
        <v>500</v>
      </c>
    </row>
    <row r="422" spans="26:26" x14ac:dyDescent="0.25">
      <c r="Z422" t="s">
        <v>501</v>
      </c>
    </row>
    <row r="423" spans="26:26" x14ac:dyDescent="0.25">
      <c r="Z423" t="s">
        <v>502</v>
      </c>
    </row>
    <row r="424" spans="26:26" x14ac:dyDescent="0.25">
      <c r="Z424" t="s">
        <v>503</v>
      </c>
    </row>
    <row r="425" spans="26:26" x14ac:dyDescent="0.25">
      <c r="Z425" t="s">
        <v>504</v>
      </c>
    </row>
    <row r="426" spans="26:26" x14ac:dyDescent="0.25">
      <c r="Z426" t="s">
        <v>505</v>
      </c>
    </row>
    <row r="427" spans="26:26" x14ac:dyDescent="0.25">
      <c r="Z427" t="s">
        <v>506</v>
      </c>
    </row>
    <row r="428" spans="26:26" x14ac:dyDescent="0.25">
      <c r="Z428" t="s">
        <v>507</v>
      </c>
    </row>
    <row r="429" spans="26:26" x14ac:dyDescent="0.25">
      <c r="Z429" t="s">
        <v>508</v>
      </c>
    </row>
    <row r="430" spans="26:26" x14ac:dyDescent="0.25">
      <c r="Z430" t="s">
        <v>509</v>
      </c>
    </row>
    <row r="431" spans="26:26" x14ac:dyDescent="0.25">
      <c r="Z431" t="s">
        <v>510</v>
      </c>
    </row>
    <row r="432" spans="26:26" x14ac:dyDescent="0.25">
      <c r="Z432" t="s">
        <v>511</v>
      </c>
    </row>
    <row r="433" spans="26:26" x14ac:dyDescent="0.25">
      <c r="Z433" t="s">
        <v>512</v>
      </c>
    </row>
    <row r="434" spans="26:26" x14ac:dyDescent="0.25">
      <c r="Z434" t="s">
        <v>513</v>
      </c>
    </row>
    <row r="435" spans="26:26" x14ac:dyDescent="0.25">
      <c r="Z435" t="s">
        <v>514</v>
      </c>
    </row>
    <row r="436" spans="26:26" x14ac:dyDescent="0.25">
      <c r="Z436" t="s">
        <v>515</v>
      </c>
    </row>
    <row r="437" spans="26:26" x14ac:dyDescent="0.25">
      <c r="Z437" t="s">
        <v>516</v>
      </c>
    </row>
    <row r="438" spans="26:26" x14ac:dyDescent="0.25">
      <c r="Z438" t="s">
        <v>517</v>
      </c>
    </row>
    <row r="439" spans="26:26" x14ac:dyDescent="0.25">
      <c r="Z439" t="s">
        <v>518</v>
      </c>
    </row>
    <row r="440" spans="26:26" x14ac:dyDescent="0.25">
      <c r="Z440" t="s">
        <v>519</v>
      </c>
    </row>
    <row r="441" spans="26:26" x14ac:dyDescent="0.25">
      <c r="Z441" t="s">
        <v>520</v>
      </c>
    </row>
    <row r="442" spans="26:26" x14ac:dyDescent="0.25">
      <c r="Z442" t="s">
        <v>521</v>
      </c>
    </row>
    <row r="443" spans="26:26" x14ac:dyDescent="0.25">
      <c r="Z443" t="s">
        <v>522</v>
      </c>
    </row>
    <row r="444" spans="26:26" x14ac:dyDescent="0.25">
      <c r="Z444" t="s">
        <v>523</v>
      </c>
    </row>
    <row r="445" spans="26:26" x14ac:dyDescent="0.25">
      <c r="Z445" t="s">
        <v>524</v>
      </c>
    </row>
    <row r="446" spans="26:26" x14ac:dyDescent="0.25">
      <c r="Z446" t="s">
        <v>525</v>
      </c>
    </row>
    <row r="447" spans="26:26" x14ac:dyDescent="0.25">
      <c r="Z447" t="s">
        <v>526</v>
      </c>
    </row>
    <row r="448" spans="26:26" x14ac:dyDescent="0.25">
      <c r="Z448" t="s">
        <v>527</v>
      </c>
    </row>
    <row r="449" spans="26:26" x14ac:dyDescent="0.25">
      <c r="Z449" t="s">
        <v>528</v>
      </c>
    </row>
    <row r="450" spans="26:26" x14ac:dyDescent="0.25">
      <c r="Z450" t="s">
        <v>529</v>
      </c>
    </row>
    <row r="451" spans="26:26" x14ac:dyDescent="0.25">
      <c r="Z451" t="s">
        <v>530</v>
      </c>
    </row>
    <row r="452" spans="26:26" x14ac:dyDescent="0.25">
      <c r="Z452" t="s">
        <v>531</v>
      </c>
    </row>
    <row r="453" spans="26:26" x14ac:dyDescent="0.25">
      <c r="Z453" t="s">
        <v>532</v>
      </c>
    </row>
    <row r="454" spans="26:26" x14ac:dyDescent="0.25">
      <c r="Z454" t="s">
        <v>533</v>
      </c>
    </row>
    <row r="455" spans="26:26" x14ac:dyDescent="0.25">
      <c r="Z455" t="s">
        <v>534</v>
      </c>
    </row>
    <row r="456" spans="26:26" x14ac:dyDescent="0.25">
      <c r="Z456" t="s">
        <v>535</v>
      </c>
    </row>
    <row r="457" spans="26:26" x14ac:dyDescent="0.25">
      <c r="Z457" t="s">
        <v>536</v>
      </c>
    </row>
    <row r="458" spans="26:26" x14ac:dyDescent="0.25">
      <c r="Z458" t="s">
        <v>537</v>
      </c>
    </row>
    <row r="459" spans="26:26" x14ac:dyDescent="0.25">
      <c r="Z459" t="s">
        <v>538</v>
      </c>
    </row>
    <row r="460" spans="26:26" x14ac:dyDescent="0.25">
      <c r="Z460" t="s">
        <v>539</v>
      </c>
    </row>
    <row r="461" spans="26:26" x14ac:dyDescent="0.25">
      <c r="Z461" t="s">
        <v>540</v>
      </c>
    </row>
    <row r="462" spans="26:26" x14ac:dyDescent="0.25">
      <c r="Z462" t="s">
        <v>541</v>
      </c>
    </row>
    <row r="463" spans="26:26" x14ac:dyDescent="0.25">
      <c r="Z463" t="s">
        <v>542</v>
      </c>
    </row>
    <row r="464" spans="26:26" x14ac:dyDescent="0.25">
      <c r="Z464" t="s">
        <v>543</v>
      </c>
    </row>
    <row r="465" spans="26:26" x14ac:dyDescent="0.25">
      <c r="Z465" t="s">
        <v>544</v>
      </c>
    </row>
    <row r="466" spans="26:26" x14ac:dyDescent="0.25">
      <c r="Z466" t="s">
        <v>545</v>
      </c>
    </row>
    <row r="467" spans="26:26" x14ac:dyDescent="0.25">
      <c r="Z467" t="s">
        <v>546</v>
      </c>
    </row>
    <row r="468" spans="26:26" x14ac:dyDescent="0.25">
      <c r="Z468" t="s">
        <v>547</v>
      </c>
    </row>
    <row r="469" spans="26:26" x14ac:dyDescent="0.25">
      <c r="Z469" t="s">
        <v>548</v>
      </c>
    </row>
    <row r="470" spans="26:26" x14ac:dyDescent="0.25">
      <c r="Z470" t="s">
        <v>549</v>
      </c>
    </row>
    <row r="471" spans="26:26" x14ac:dyDescent="0.25">
      <c r="Z471" t="s">
        <v>550</v>
      </c>
    </row>
    <row r="472" spans="26:26" x14ac:dyDescent="0.25">
      <c r="Z472" t="s">
        <v>551</v>
      </c>
    </row>
    <row r="473" spans="26:26" x14ac:dyDescent="0.25">
      <c r="Z473" t="s">
        <v>552</v>
      </c>
    </row>
    <row r="474" spans="26:26" x14ac:dyDescent="0.25">
      <c r="Z474" t="s">
        <v>553</v>
      </c>
    </row>
    <row r="475" spans="26:26" x14ac:dyDescent="0.25">
      <c r="Z475" t="s">
        <v>554</v>
      </c>
    </row>
    <row r="476" spans="26:26" x14ac:dyDescent="0.25">
      <c r="Z476" t="s">
        <v>555</v>
      </c>
    </row>
    <row r="477" spans="26:26" x14ac:dyDescent="0.25">
      <c r="Z477" t="s">
        <v>556</v>
      </c>
    </row>
    <row r="478" spans="26:26" x14ac:dyDescent="0.25">
      <c r="Z478" t="s">
        <v>557</v>
      </c>
    </row>
    <row r="479" spans="26:26" x14ac:dyDescent="0.25">
      <c r="Z479" t="s">
        <v>558</v>
      </c>
    </row>
    <row r="480" spans="26:26" x14ac:dyDescent="0.25">
      <c r="Z480" t="s">
        <v>559</v>
      </c>
    </row>
    <row r="481" spans="26:26" x14ac:dyDescent="0.25">
      <c r="Z481" t="s">
        <v>560</v>
      </c>
    </row>
    <row r="482" spans="26:26" x14ac:dyDescent="0.25">
      <c r="Z482" t="s">
        <v>561</v>
      </c>
    </row>
    <row r="483" spans="26:26" x14ac:dyDescent="0.25">
      <c r="Z483" t="s">
        <v>562</v>
      </c>
    </row>
    <row r="484" spans="26:26" x14ac:dyDescent="0.25">
      <c r="Z484" t="s">
        <v>563</v>
      </c>
    </row>
    <row r="485" spans="26:26" x14ac:dyDescent="0.25">
      <c r="Z485" t="s">
        <v>564</v>
      </c>
    </row>
    <row r="486" spans="26:26" x14ac:dyDescent="0.25">
      <c r="Z486" t="s">
        <v>565</v>
      </c>
    </row>
    <row r="487" spans="26:26" x14ac:dyDescent="0.25">
      <c r="Z487" t="s">
        <v>566</v>
      </c>
    </row>
    <row r="488" spans="26:26" x14ac:dyDescent="0.25">
      <c r="Z488" t="s">
        <v>567</v>
      </c>
    </row>
    <row r="489" spans="26:26" x14ac:dyDescent="0.25">
      <c r="Z489" t="s">
        <v>568</v>
      </c>
    </row>
    <row r="490" spans="26:26" x14ac:dyDescent="0.25">
      <c r="Z490" t="s">
        <v>569</v>
      </c>
    </row>
    <row r="491" spans="26:26" x14ac:dyDescent="0.25">
      <c r="Z491" t="s">
        <v>570</v>
      </c>
    </row>
    <row r="492" spans="26:26" x14ac:dyDescent="0.25">
      <c r="Z492" t="s">
        <v>571</v>
      </c>
    </row>
    <row r="493" spans="26:26" x14ac:dyDescent="0.25">
      <c r="Z493" t="s">
        <v>572</v>
      </c>
    </row>
    <row r="494" spans="26:26" x14ac:dyDescent="0.25">
      <c r="Z494" t="s">
        <v>573</v>
      </c>
    </row>
    <row r="495" spans="26:26" x14ac:dyDescent="0.25">
      <c r="Z495" t="s">
        <v>574</v>
      </c>
    </row>
    <row r="496" spans="26:26" x14ac:dyDescent="0.25">
      <c r="Z496" t="s">
        <v>575</v>
      </c>
    </row>
    <row r="497" spans="26:26" x14ac:dyDescent="0.25">
      <c r="Z497" t="s">
        <v>576</v>
      </c>
    </row>
    <row r="498" spans="26:26" x14ac:dyDescent="0.25">
      <c r="Z498" t="s">
        <v>577</v>
      </c>
    </row>
    <row r="499" spans="26:26" x14ac:dyDescent="0.25">
      <c r="Z499" t="s">
        <v>578</v>
      </c>
    </row>
    <row r="500" spans="26:26" x14ac:dyDescent="0.25">
      <c r="Z500" t="s">
        <v>579</v>
      </c>
    </row>
    <row r="501" spans="26:26" x14ac:dyDescent="0.25">
      <c r="Z501" t="s">
        <v>580</v>
      </c>
    </row>
    <row r="502" spans="26:26" x14ac:dyDescent="0.25">
      <c r="Z502" t="s">
        <v>581</v>
      </c>
    </row>
    <row r="503" spans="26:26" x14ac:dyDescent="0.25">
      <c r="Z503" t="s">
        <v>582</v>
      </c>
    </row>
    <row r="504" spans="26:26" x14ac:dyDescent="0.25">
      <c r="Z504" t="s">
        <v>583</v>
      </c>
    </row>
    <row r="505" spans="26:26" x14ac:dyDescent="0.25">
      <c r="Z505" t="s">
        <v>584</v>
      </c>
    </row>
    <row r="506" spans="26:26" x14ac:dyDescent="0.25">
      <c r="Z506" t="s">
        <v>585</v>
      </c>
    </row>
    <row r="507" spans="26:26" x14ac:dyDescent="0.25">
      <c r="Z507" t="s">
        <v>586</v>
      </c>
    </row>
    <row r="508" spans="26:26" x14ac:dyDescent="0.25">
      <c r="Z508" t="s">
        <v>587</v>
      </c>
    </row>
    <row r="509" spans="26:26" x14ac:dyDescent="0.25">
      <c r="Z509" t="s">
        <v>588</v>
      </c>
    </row>
    <row r="510" spans="26:26" x14ac:dyDescent="0.25">
      <c r="Z510" t="s">
        <v>589</v>
      </c>
    </row>
    <row r="511" spans="26:26" x14ac:dyDescent="0.25">
      <c r="Z511" t="s">
        <v>590</v>
      </c>
    </row>
    <row r="512" spans="26:26" x14ac:dyDescent="0.25">
      <c r="Z512" t="s">
        <v>591</v>
      </c>
    </row>
    <row r="513" spans="26:26" x14ac:dyDescent="0.25">
      <c r="Z513" t="s">
        <v>592</v>
      </c>
    </row>
    <row r="514" spans="26:26" x14ac:dyDescent="0.25">
      <c r="Z514" t="s">
        <v>593</v>
      </c>
    </row>
    <row r="515" spans="26:26" x14ac:dyDescent="0.25">
      <c r="Z515" t="s">
        <v>594</v>
      </c>
    </row>
    <row r="516" spans="26:26" x14ac:dyDescent="0.25">
      <c r="Z516" t="s">
        <v>595</v>
      </c>
    </row>
    <row r="517" spans="26:26" x14ac:dyDescent="0.25">
      <c r="Z517" t="s">
        <v>596</v>
      </c>
    </row>
    <row r="518" spans="26:26" x14ac:dyDescent="0.25">
      <c r="Z518" t="s">
        <v>597</v>
      </c>
    </row>
    <row r="519" spans="26:26" x14ac:dyDescent="0.25">
      <c r="Z519" t="s">
        <v>598</v>
      </c>
    </row>
    <row r="520" spans="26:26" x14ac:dyDescent="0.25">
      <c r="Z520" t="s">
        <v>599</v>
      </c>
    </row>
    <row r="521" spans="26:26" x14ac:dyDescent="0.25">
      <c r="Z521" t="s">
        <v>600</v>
      </c>
    </row>
    <row r="522" spans="26:26" x14ac:dyDescent="0.25">
      <c r="Z522" t="s">
        <v>601</v>
      </c>
    </row>
    <row r="523" spans="26:26" x14ac:dyDescent="0.25">
      <c r="Z523" t="s">
        <v>602</v>
      </c>
    </row>
    <row r="524" spans="26:26" x14ac:dyDescent="0.25">
      <c r="Z524" t="s">
        <v>603</v>
      </c>
    </row>
    <row r="525" spans="26:26" x14ac:dyDescent="0.25">
      <c r="Z525" t="s">
        <v>604</v>
      </c>
    </row>
    <row r="526" spans="26:26" x14ac:dyDescent="0.25">
      <c r="Z526" t="s">
        <v>605</v>
      </c>
    </row>
    <row r="527" spans="26:26" x14ac:dyDescent="0.25">
      <c r="Z527" t="s">
        <v>606</v>
      </c>
    </row>
    <row r="528" spans="26:26" x14ac:dyDescent="0.25">
      <c r="Z528" t="s">
        <v>607</v>
      </c>
    </row>
    <row r="529" spans="26:26" x14ac:dyDescent="0.25">
      <c r="Z529" t="s">
        <v>608</v>
      </c>
    </row>
    <row r="530" spans="26:26" x14ac:dyDescent="0.25">
      <c r="Z530" t="s">
        <v>609</v>
      </c>
    </row>
    <row r="531" spans="26:26" x14ac:dyDescent="0.25">
      <c r="Z531" t="s">
        <v>610</v>
      </c>
    </row>
    <row r="532" spans="26:26" x14ac:dyDescent="0.25">
      <c r="Z532" t="s">
        <v>611</v>
      </c>
    </row>
    <row r="533" spans="26:26" x14ac:dyDescent="0.25">
      <c r="Z533" t="s">
        <v>612</v>
      </c>
    </row>
    <row r="534" spans="26:26" x14ac:dyDescent="0.25">
      <c r="Z534" t="s">
        <v>613</v>
      </c>
    </row>
    <row r="535" spans="26:26" x14ac:dyDescent="0.25">
      <c r="Z535" t="s">
        <v>614</v>
      </c>
    </row>
    <row r="536" spans="26:26" x14ac:dyDescent="0.25">
      <c r="Z536" t="s">
        <v>615</v>
      </c>
    </row>
    <row r="537" spans="26:26" x14ac:dyDescent="0.25">
      <c r="Z537" t="s">
        <v>616</v>
      </c>
    </row>
    <row r="538" spans="26:26" x14ac:dyDescent="0.25">
      <c r="Z538" t="s">
        <v>617</v>
      </c>
    </row>
    <row r="539" spans="26:26" x14ac:dyDescent="0.25">
      <c r="Z539" t="s">
        <v>618</v>
      </c>
    </row>
    <row r="540" spans="26:26" x14ac:dyDescent="0.25">
      <c r="Z540" t="s">
        <v>619</v>
      </c>
    </row>
    <row r="541" spans="26:26" x14ac:dyDescent="0.25">
      <c r="Z541" t="s">
        <v>620</v>
      </c>
    </row>
    <row r="542" spans="26:26" x14ac:dyDescent="0.25">
      <c r="Z542" t="s">
        <v>621</v>
      </c>
    </row>
    <row r="543" spans="26:26" x14ac:dyDescent="0.25">
      <c r="Z543" t="s">
        <v>622</v>
      </c>
    </row>
    <row r="544" spans="26:26" x14ac:dyDescent="0.25">
      <c r="Z544" t="s">
        <v>623</v>
      </c>
    </row>
    <row r="545" spans="26:26" x14ac:dyDescent="0.25">
      <c r="Z545" t="s">
        <v>624</v>
      </c>
    </row>
    <row r="546" spans="26:26" x14ac:dyDescent="0.25">
      <c r="Z546" t="s">
        <v>625</v>
      </c>
    </row>
    <row r="547" spans="26:26" x14ac:dyDescent="0.25">
      <c r="Z547" t="s">
        <v>626</v>
      </c>
    </row>
    <row r="548" spans="26:26" x14ac:dyDescent="0.25">
      <c r="Z548" t="s">
        <v>627</v>
      </c>
    </row>
    <row r="549" spans="26:26" x14ac:dyDescent="0.25">
      <c r="Z549" t="s">
        <v>628</v>
      </c>
    </row>
    <row r="550" spans="26:26" x14ac:dyDescent="0.25">
      <c r="Z550" t="s">
        <v>629</v>
      </c>
    </row>
    <row r="551" spans="26:26" x14ac:dyDescent="0.25">
      <c r="Z551" t="s">
        <v>630</v>
      </c>
    </row>
    <row r="552" spans="26:26" x14ac:dyDescent="0.25">
      <c r="Z552" t="s">
        <v>631</v>
      </c>
    </row>
    <row r="553" spans="26:26" x14ac:dyDescent="0.25">
      <c r="Z553" t="s">
        <v>632</v>
      </c>
    </row>
    <row r="554" spans="26:26" x14ac:dyDescent="0.25">
      <c r="Z554" t="s">
        <v>633</v>
      </c>
    </row>
    <row r="555" spans="26:26" x14ac:dyDescent="0.25">
      <c r="Z555" t="s">
        <v>634</v>
      </c>
    </row>
    <row r="556" spans="26:26" x14ac:dyDescent="0.25">
      <c r="Z556" t="s">
        <v>635</v>
      </c>
    </row>
    <row r="557" spans="26:26" x14ac:dyDescent="0.25">
      <c r="Z557" t="s">
        <v>636</v>
      </c>
    </row>
    <row r="558" spans="26:26" x14ac:dyDescent="0.25">
      <c r="Z558" t="s">
        <v>637</v>
      </c>
    </row>
    <row r="559" spans="26:26" x14ac:dyDescent="0.25">
      <c r="Z559" t="s">
        <v>638</v>
      </c>
    </row>
    <row r="560" spans="26:26" x14ac:dyDescent="0.25">
      <c r="Z560" t="s">
        <v>639</v>
      </c>
    </row>
    <row r="561" spans="26:26" x14ac:dyDescent="0.25">
      <c r="Z561" t="s">
        <v>640</v>
      </c>
    </row>
    <row r="562" spans="26:26" x14ac:dyDescent="0.25">
      <c r="Z562" t="s">
        <v>641</v>
      </c>
    </row>
    <row r="563" spans="26:26" x14ac:dyDescent="0.25">
      <c r="Z563" t="s">
        <v>642</v>
      </c>
    </row>
    <row r="564" spans="26:26" x14ac:dyDescent="0.25">
      <c r="Z564" t="s">
        <v>643</v>
      </c>
    </row>
    <row r="565" spans="26:26" x14ac:dyDescent="0.25">
      <c r="Z565" t="s">
        <v>644</v>
      </c>
    </row>
    <row r="566" spans="26:26" x14ac:dyDescent="0.25">
      <c r="Z566" t="s">
        <v>645</v>
      </c>
    </row>
    <row r="567" spans="26:26" x14ac:dyDescent="0.25">
      <c r="Z567" t="s">
        <v>646</v>
      </c>
    </row>
    <row r="568" spans="26:26" x14ac:dyDescent="0.25">
      <c r="Z568" t="s">
        <v>647</v>
      </c>
    </row>
    <row r="569" spans="26:26" x14ac:dyDescent="0.25">
      <c r="Z569" t="s">
        <v>648</v>
      </c>
    </row>
    <row r="570" spans="26:26" x14ac:dyDescent="0.25">
      <c r="Z570" t="s">
        <v>649</v>
      </c>
    </row>
    <row r="571" spans="26:26" x14ac:dyDescent="0.25">
      <c r="Z571" t="s">
        <v>650</v>
      </c>
    </row>
    <row r="572" spans="26:26" x14ac:dyDescent="0.25">
      <c r="Z572" t="s">
        <v>651</v>
      </c>
    </row>
    <row r="573" spans="26:26" x14ac:dyDescent="0.25">
      <c r="Z573" t="s">
        <v>652</v>
      </c>
    </row>
    <row r="574" spans="26:26" x14ac:dyDescent="0.25">
      <c r="Z574" t="s">
        <v>653</v>
      </c>
    </row>
    <row r="575" spans="26:26" x14ac:dyDescent="0.25">
      <c r="Z575" t="s">
        <v>654</v>
      </c>
    </row>
    <row r="576" spans="26:26" x14ac:dyDescent="0.25">
      <c r="Z576" t="s">
        <v>655</v>
      </c>
    </row>
    <row r="577" spans="26:26" x14ac:dyDescent="0.25">
      <c r="Z577" t="s">
        <v>656</v>
      </c>
    </row>
    <row r="578" spans="26:26" x14ac:dyDescent="0.25">
      <c r="Z578" t="s">
        <v>657</v>
      </c>
    </row>
    <row r="579" spans="26:26" x14ac:dyDescent="0.25">
      <c r="Z579" t="s">
        <v>658</v>
      </c>
    </row>
    <row r="580" spans="26:26" x14ac:dyDescent="0.25">
      <c r="Z580" t="s">
        <v>659</v>
      </c>
    </row>
    <row r="581" spans="26:26" x14ac:dyDescent="0.25">
      <c r="Z581" t="s">
        <v>660</v>
      </c>
    </row>
    <row r="582" spans="26:26" x14ac:dyDescent="0.25">
      <c r="Z582" t="s">
        <v>661</v>
      </c>
    </row>
    <row r="583" spans="26:26" x14ac:dyDescent="0.25">
      <c r="Z583" t="s">
        <v>662</v>
      </c>
    </row>
    <row r="584" spans="26:26" x14ac:dyDescent="0.25">
      <c r="Z584" t="s">
        <v>663</v>
      </c>
    </row>
    <row r="585" spans="26:26" x14ac:dyDescent="0.25">
      <c r="Z585" t="s">
        <v>664</v>
      </c>
    </row>
    <row r="586" spans="26:26" x14ac:dyDescent="0.25">
      <c r="Z586" t="s">
        <v>665</v>
      </c>
    </row>
    <row r="587" spans="26:26" x14ac:dyDescent="0.25">
      <c r="Z587" t="s">
        <v>666</v>
      </c>
    </row>
    <row r="588" spans="26:26" x14ac:dyDescent="0.25">
      <c r="Z588" t="s">
        <v>667</v>
      </c>
    </row>
    <row r="589" spans="26:26" x14ac:dyDescent="0.25">
      <c r="Z589" t="s">
        <v>668</v>
      </c>
    </row>
    <row r="590" spans="26:26" x14ac:dyDescent="0.25">
      <c r="Z590" t="s">
        <v>669</v>
      </c>
    </row>
    <row r="591" spans="26:26" x14ac:dyDescent="0.25">
      <c r="Z591" t="s">
        <v>670</v>
      </c>
    </row>
    <row r="592" spans="26:26" x14ac:dyDescent="0.25">
      <c r="Z592" t="s">
        <v>671</v>
      </c>
    </row>
    <row r="593" spans="26:26" x14ac:dyDescent="0.25">
      <c r="Z593" t="s">
        <v>672</v>
      </c>
    </row>
    <row r="594" spans="26:26" x14ac:dyDescent="0.25">
      <c r="Z594" t="s">
        <v>673</v>
      </c>
    </row>
    <row r="595" spans="26:26" x14ac:dyDescent="0.25">
      <c r="Z595" t="s">
        <v>674</v>
      </c>
    </row>
    <row r="596" spans="26:26" x14ac:dyDescent="0.25">
      <c r="Z596" t="s">
        <v>675</v>
      </c>
    </row>
    <row r="597" spans="26:26" x14ac:dyDescent="0.25">
      <c r="Z597" t="s">
        <v>676</v>
      </c>
    </row>
    <row r="598" spans="26:26" x14ac:dyDescent="0.25">
      <c r="Z598" t="s">
        <v>677</v>
      </c>
    </row>
    <row r="599" spans="26:26" x14ac:dyDescent="0.25">
      <c r="Z599" t="s">
        <v>678</v>
      </c>
    </row>
    <row r="600" spans="26:26" x14ac:dyDescent="0.25">
      <c r="Z600" t="s">
        <v>679</v>
      </c>
    </row>
    <row r="601" spans="26:26" x14ac:dyDescent="0.25">
      <c r="Z601" t="s">
        <v>680</v>
      </c>
    </row>
    <row r="602" spans="26:26" x14ac:dyDescent="0.25">
      <c r="Z602" t="s">
        <v>681</v>
      </c>
    </row>
    <row r="603" spans="26:26" x14ac:dyDescent="0.25">
      <c r="Z603" t="s">
        <v>682</v>
      </c>
    </row>
    <row r="604" spans="26:26" x14ac:dyDescent="0.25">
      <c r="Z604" t="s">
        <v>683</v>
      </c>
    </row>
    <row r="605" spans="26:26" x14ac:dyDescent="0.25">
      <c r="Z605" t="s">
        <v>684</v>
      </c>
    </row>
    <row r="606" spans="26:26" x14ac:dyDescent="0.25">
      <c r="Z606" t="s">
        <v>685</v>
      </c>
    </row>
    <row r="607" spans="26:26" x14ac:dyDescent="0.25">
      <c r="Z607" t="s">
        <v>686</v>
      </c>
    </row>
    <row r="608" spans="26:26" x14ac:dyDescent="0.25">
      <c r="Z608" t="s">
        <v>687</v>
      </c>
    </row>
    <row r="609" spans="26:26" x14ac:dyDescent="0.25">
      <c r="Z609" t="s">
        <v>688</v>
      </c>
    </row>
    <row r="610" spans="26:26" x14ac:dyDescent="0.25">
      <c r="Z610" t="s">
        <v>689</v>
      </c>
    </row>
    <row r="611" spans="26:26" x14ac:dyDescent="0.25">
      <c r="Z611" t="s">
        <v>690</v>
      </c>
    </row>
    <row r="612" spans="26:26" x14ac:dyDescent="0.25">
      <c r="Z612" t="s">
        <v>691</v>
      </c>
    </row>
    <row r="613" spans="26:26" x14ac:dyDescent="0.25">
      <c r="Z613" t="s">
        <v>692</v>
      </c>
    </row>
    <row r="614" spans="26:26" x14ac:dyDescent="0.25">
      <c r="Z614" t="s">
        <v>693</v>
      </c>
    </row>
    <row r="615" spans="26:26" x14ac:dyDescent="0.25">
      <c r="Z615" t="s">
        <v>694</v>
      </c>
    </row>
    <row r="616" spans="26:26" x14ac:dyDescent="0.25">
      <c r="Z616" t="s">
        <v>695</v>
      </c>
    </row>
    <row r="617" spans="26:26" x14ac:dyDescent="0.25">
      <c r="Z617" t="s">
        <v>696</v>
      </c>
    </row>
    <row r="618" spans="26:26" x14ac:dyDescent="0.25">
      <c r="Z618" t="s">
        <v>697</v>
      </c>
    </row>
    <row r="619" spans="26:26" x14ac:dyDescent="0.25">
      <c r="Z619" t="s">
        <v>698</v>
      </c>
    </row>
    <row r="620" spans="26:26" x14ac:dyDescent="0.25">
      <c r="Z620" t="s">
        <v>699</v>
      </c>
    </row>
    <row r="621" spans="26:26" x14ac:dyDescent="0.25">
      <c r="Z621" t="s">
        <v>700</v>
      </c>
    </row>
    <row r="622" spans="26:26" x14ac:dyDescent="0.25">
      <c r="Z622" t="s">
        <v>701</v>
      </c>
    </row>
    <row r="623" spans="26:26" x14ac:dyDescent="0.25">
      <c r="Z623" t="s">
        <v>702</v>
      </c>
    </row>
    <row r="624" spans="26:26" x14ac:dyDescent="0.25">
      <c r="Z624" t="s">
        <v>703</v>
      </c>
    </row>
    <row r="625" spans="26:26" x14ac:dyDescent="0.25">
      <c r="Z625" t="s">
        <v>704</v>
      </c>
    </row>
    <row r="626" spans="26:26" x14ac:dyDescent="0.25">
      <c r="Z626" t="s">
        <v>705</v>
      </c>
    </row>
    <row r="627" spans="26:26" x14ac:dyDescent="0.25">
      <c r="Z627" t="s">
        <v>706</v>
      </c>
    </row>
    <row r="628" spans="26:26" x14ac:dyDescent="0.25">
      <c r="Z628" t="s">
        <v>707</v>
      </c>
    </row>
    <row r="629" spans="26:26" x14ac:dyDescent="0.25">
      <c r="Z629" t="s">
        <v>708</v>
      </c>
    </row>
    <row r="630" spans="26:26" x14ac:dyDescent="0.25">
      <c r="Z630" t="s">
        <v>709</v>
      </c>
    </row>
    <row r="631" spans="26:26" x14ac:dyDescent="0.25">
      <c r="Z631" t="s">
        <v>710</v>
      </c>
    </row>
    <row r="632" spans="26:26" x14ac:dyDescent="0.25">
      <c r="Z632" t="s">
        <v>711</v>
      </c>
    </row>
    <row r="633" spans="26:26" x14ac:dyDescent="0.25">
      <c r="Z633" t="s">
        <v>712</v>
      </c>
    </row>
    <row r="634" spans="26:26" x14ac:dyDescent="0.25">
      <c r="Z634" t="s">
        <v>713</v>
      </c>
    </row>
    <row r="635" spans="26:26" x14ac:dyDescent="0.25">
      <c r="Z635" t="s">
        <v>714</v>
      </c>
    </row>
    <row r="636" spans="26:26" x14ac:dyDescent="0.25">
      <c r="Z636" t="s">
        <v>715</v>
      </c>
    </row>
    <row r="637" spans="26:26" x14ac:dyDescent="0.25">
      <c r="Z637" t="s">
        <v>716</v>
      </c>
    </row>
    <row r="638" spans="26:26" x14ac:dyDescent="0.25">
      <c r="Z638" t="s">
        <v>717</v>
      </c>
    </row>
    <row r="639" spans="26:26" x14ac:dyDescent="0.25">
      <c r="Z639" t="s">
        <v>718</v>
      </c>
    </row>
    <row r="640" spans="26:26" x14ac:dyDescent="0.25">
      <c r="Z640" t="s">
        <v>719</v>
      </c>
    </row>
    <row r="641" spans="26:26" x14ac:dyDescent="0.25">
      <c r="Z641" t="s">
        <v>720</v>
      </c>
    </row>
    <row r="642" spans="26:26" x14ac:dyDescent="0.25">
      <c r="Z642" t="s">
        <v>721</v>
      </c>
    </row>
    <row r="643" spans="26:26" x14ac:dyDescent="0.25">
      <c r="Z643" t="s">
        <v>722</v>
      </c>
    </row>
    <row r="644" spans="26:26" x14ac:dyDescent="0.25">
      <c r="Z644" t="s">
        <v>723</v>
      </c>
    </row>
    <row r="645" spans="26:26" x14ac:dyDescent="0.25">
      <c r="Z645" t="s">
        <v>724</v>
      </c>
    </row>
    <row r="646" spans="26:26" x14ac:dyDescent="0.25">
      <c r="Z646" t="s">
        <v>725</v>
      </c>
    </row>
    <row r="647" spans="26:26" x14ac:dyDescent="0.25">
      <c r="Z647" t="s">
        <v>726</v>
      </c>
    </row>
    <row r="648" spans="26:26" x14ac:dyDescent="0.25">
      <c r="Z648" t="s">
        <v>727</v>
      </c>
    </row>
    <row r="649" spans="26:26" x14ac:dyDescent="0.25">
      <c r="Z649" t="s">
        <v>728</v>
      </c>
    </row>
    <row r="650" spans="26:26" x14ac:dyDescent="0.25">
      <c r="Z650" t="s">
        <v>729</v>
      </c>
    </row>
    <row r="651" spans="26:26" x14ac:dyDescent="0.25">
      <c r="Z651" t="s">
        <v>730</v>
      </c>
    </row>
    <row r="652" spans="26:26" x14ac:dyDescent="0.25">
      <c r="Z652" t="s">
        <v>731</v>
      </c>
    </row>
    <row r="653" spans="26:26" x14ac:dyDescent="0.25">
      <c r="Z653" t="s">
        <v>732</v>
      </c>
    </row>
    <row r="654" spans="26:26" x14ac:dyDescent="0.25">
      <c r="Z654" t="s">
        <v>733</v>
      </c>
    </row>
    <row r="655" spans="26:26" x14ac:dyDescent="0.25">
      <c r="Z655" t="s">
        <v>734</v>
      </c>
    </row>
    <row r="656" spans="26:26" x14ac:dyDescent="0.25">
      <c r="Z656" t="s">
        <v>735</v>
      </c>
    </row>
    <row r="657" spans="26:26" x14ac:dyDescent="0.25">
      <c r="Z657" t="s">
        <v>736</v>
      </c>
    </row>
    <row r="658" spans="26:26" x14ac:dyDescent="0.25">
      <c r="Z658" t="s">
        <v>737</v>
      </c>
    </row>
    <row r="659" spans="26:26" x14ac:dyDescent="0.25">
      <c r="Z659" t="s">
        <v>738</v>
      </c>
    </row>
    <row r="660" spans="26:26" x14ac:dyDescent="0.25">
      <c r="Z660" t="s">
        <v>739</v>
      </c>
    </row>
    <row r="661" spans="26:26" x14ac:dyDescent="0.25">
      <c r="Z661" t="s">
        <v>740</v>
      </c>
    </row>
    <row r="662" spans="26:26" x14ac:dyDescent="0.25">
      <c r="Z662" t="s">
        <v>741</v>
      </c>
    </row>
    <row r="663" spans="26:26" x14ac:dyDescent="0.25">
      <c r="Z663" t="s">
        <v>742</v>
      </c>
    </row>
    <row r="664" spans="26:26" x14ac:dyDescent="0.25">
      <c r="Z664" t="s">
        <v>743</v>
      </c>
    </row>
    <row r="665" spans="26:26" x14ac:dyDescent="0.25">
      <c r="Z665" t="s">
        <v>744</v>
      </c>
    </row>
    <row r="666" spans="26:26" x14ac:dyDescent="0.25">
      <c r="Z666" t="s">
        <v>745</v>
      </c>
    </row>
    <row r="667" spans="26:26" x14ac:dyDescent="0.25">
      <c r="Z667" t="s">
        <v>746</v>
      </c>
    </row>
    <row r="668" spans="26:26" x14ac:dyDescent="0.25">
      <c r="Z668" t="s">
        <v>747</v>
      </c>
    </row>
    <row r="669" spans="26:26" x14ac:dyDescent="0.25">
      <c r="Z669" t="s">
        <v>748</v>
      </c>
    </row>
    <row r="670" spans="26:26" x14ac:dyDescent="0.25">
      <c r="Z670" t="s">
        <v>749</v>
      </c>
    </row>
    <row r="671" spans="26:26" x14ac:dyDescent="0.25">
      <c r="Z671" t="s">
        <v>750</v>
      </c>
    </row>
    <row r="672" spans="26:26" x14ac:dyDescent="0.25">
      <c r="Z672" t="s">
        <v>751</v>
      </c>
    </row>
    <row r="673" spans="26:26" x14ac:dyDescent="0.25">
      <c r="Z673" t="s">
        <v>752</v>
      </c>
    </row>
    <row r="674" spans="26:26" x14ac:dyDescent="0.25">
      <c r="Z674" t="s">
        <v>753</v>
      </c>
    </row>
    <row r="675" spans="26:26" x14ac:dyDescent="0.25">
      <c r="Z675" t="s">
        <v>754</v>
      </c>
    </row>
    <row r="676" spans="26:26" x14ac:dyDescent="0.25">
      <c r="Z676" t="s">
        <v>755</v>
      </c>
    </row>
    <row r="677" spans="26:26" x14ac:dyDescent="0.25">
      <c r="Z677" t="s">
        <v>756</v>
      </c>
    </row>
    <row r="678" spans="26:26" x14ac:dyDescent="0.25">
      <c r="Z678" t="s">
        <v>757</v>
      </c>
    </row>
    <row r="679" spans="26:26" x14ac:dyDescent="0.25">
      <c r="Z679" t="s">
        <v>758</v>
      </c>
    </row>
    <row r="680" spans="26:26" x14ac:dyDescent="0.25">
      <c r="Z680" t="s">
        <v>759</v>
      </c>
    </row>
    <row r="681" spans="26:26" x14ac:dyDescent="0.25">
      <c r="Z681" t="s">
        <v>760</v>
      </c>
    </row>
    <row r="682" spans="26:26" x14ac:dyDescent="0.25">
      <c r="Z682" t="s">
        <v>761</v>
      </c>
    </row>
    <row r="683" spans="26:26" x14ac:dyDescent="0.25">
      <c r="Z683" t="s">
        <v>762</v>
      </c>
    </row>
    <row r="684" spans="26:26" x14ac:dyDescent="0.25">
      <c r="Z684" t="s">
        <v>763</v>
      </c>
    </row>
    <row r="685" spans="26:26" x14ac:dyDescent="0.25">
      <c r="Z685" t="s">
        <v>764</v>
      </c>
    </row>
    <row r="686" spans="26:26" x14ac:dyDescent="0.25">
      <c r="Z686" t="s">
        <v>765</v>
      </c>
    </row>
    <row r="687" spans="26:26" x14ac:dyDescent="0.25">
      <c r="Z687" t="s">
        <v>766</v>
      </c>
    </row>
    <row r="688" spans="26:26" x14ac:dyDescent="0.25">
      <c r="Z688" t="s">
        <v>767</v>
      </c>
    </row>
    <row r="689" spans="26:26" x14ac:dyDescent="0.25">
      <c r="Z689" t="s">
        <v>768</v>
      </c>
    </row>
    <row r="690" spans="26:26" x14ac:dyDescent="0.25">
      <c r="Z690" t="s">
        <v>769</v>
      </c>
    </row>
    <row r="691" spans="26:26" x14ac:dyDescent="0.25">
      <c r="Z691" t="s">
        <v>770</v>
      </c>
    </row>
    <row r="692" spans="26:26" x14ac:dyDescent="0.25">
      <c r="Z692" t="s">
        <v>771</v>
      </c>
    </row>
    <row r="693" spans="26:26" x14ac:dyDescent="0.25">
      <c r="Z693" t="s">
        <v>772</v>
      </c>
    </row>
    <row r="694" spans="26:26" x14ac:dyDescent="0.25">
      <c r="Z694" t="s">
        <v>773</v>
      </c>
    </row>
    <row r="695" spans="26:26" x14ac:dyDescent="0.25">
      <c r="Z695" t="s">
        <v>774</v>
      </c>
    </row>
    <row r="696" spans="26:26" x14ac:dyDescent="0.25">
      <c r="Z696" t="s">
        <v>775</v>
      </c>
    </row>
    <row r="697" spans="26:26" x14ac:dyDescent="0.25">
      <c r="Z697" t="s">
        <v>776</v>
      </c>
    </row>
    <row r="698" spans="26:26" x14ac:dyDescent="0.25">
      <c r="Z698" t="s">
        <v>777</v>
      </c>
    </row>
    <row r="699" spans="26:26" x14ac:dyDescent="0.25">
      <c r="Z699" t="s">
        <v>778</v>
      </c>
    </row>
    <row r="700" spans="26:26" x14ac:dyDescent="0.25">
      <c r="Z700" t="s">
        <v>779</v>
      </c>
    </row>
    <row r="701" spans="26:26" x14ac:dyDescent="0.25">
      <c r="Z701" t="s">
        <v>780</v>
      </c>
    </row>
    <row r="702" spans="26:26" x14ac:dyDescent="0.25">
      <c r="Z702" t="s">
        <v>781</v>
      </c>
    </row>
    <row r="703" spans="26:26" x14ac:dyDescent="0.25">
      <c r="Z703" t="s">
        <v>782</v>
      </c>
    </row>
    <row r="704" spans="26:26" x14ac:dyDescent="0.25">
      <c r="Z704" t="s">
        <v>783</v>
      </c>
    </row>
    <row r="705" spans="26:26" x14ac:dyDescent="0.25">
      <c r="Z705" t="s">
        <v>784</v>
      </c>
    </row>
    <row r="706" spans="26:26" x14ac:dyDescent="0.25">
      <c r="Z706" t="s">
        <v>785</v>
      </c>
    </row>
    <row r="707" spans="26:26" x14ac:dyDescent="0.25">
      <c r="Z707" t="s">
        <v>786</v>
      </c>
    </row>
    <row r="708" spans="26:26" x14ac:dyDescent="0.25">
      <c r="Z708" t="s">
        <v>787</v>
      </c>
    </row>
    <row r="709" spans="26:26" x14ac:dyDescent="0.25">
      <c r="Z709" t="s">
        <v>788</v>
      </c>
    </row>
    <row r="710" spans="26:26" x14ac:dyDescent="0.25">
      <c r="Z710" t="s">
        <v>789</v>
      </c>
    </row>
    <row r="711" spans="26:26" x14ac:dyDescent="0.25">
      <c r="Z711" t="s">
        <v>790</v>
      </c>
    </row>
    <row r="712" spans="26:26" x14ac:dyDescent="0.25">
      <c r="Z712" t="s">
        <v>791</v>
      </c>
    </row>
    <row r="713" spans="26:26" x14ac:dyDescent="0.25">
      <c r="Z713" t="s">
        <v>792</v>
      </c>
    </row>
    <row r="714" spans="26:26" x14ac:dyDescent="0.25">
      <c r="Z714" t="s">
        <v>793</v>
      </c>
    </row>
    <row r="715" spans="26:26" x14ac:dyDescent="0.25">
      <c r="Z715" t="s">
        <v>794</v>
      </c>
    </row>
    <row r="716" spans="26:26" x14ac:dyDescent="0.25">
      <c r="Z716" t="s">
        <v>795</v>
      </c>
    </row>
    <row r="717" spans="26:26" x14ac:dyDescent="0.25">
      <c r="Z717" t="s">
        <v>796</v>
      </c>
    </row>
    <row r="718" spans="26:26" x14ac:dyDescent="0.25">
      <c r="Z718" t="s">
        <v>797</v>
      </c>
    </row>
    <row r="719" spans="26:26" x14ac:dyDescent="0.25">
      <c r="Z719" t="s">
        <v>798</v>
      </c>
    </row>
    <row r="720" spans="26:26" x14ac:dyDescent="0.25">
      <c r="Z720" t="s">
        <v>799</v>
      </c>
    </row>
    <row r="721" spans="26:26" x14ac:dyDescent="0.25">
      <c r="Z721" t="s">
        <v>800</v>
      </c>
    </row>
    <row r="722" spans="26:26" x14ac:dyDescent="0.25">
      <c r="Z722" t="s">
        <v>801</v>
      </c>
    </row>
    <row r="723" spans="26:26" x14ac:dyDescent="0.25">
      <c r="Z723" t="s">
        <v>802</v>
      </c>
    </row>
    <row r="724" spans="26:26" x14ac:dyDescent="0.25">
      <c r="Z724" t="s">
        <v>803</v>
      </c>
    </row>
    <row r="725" spans="26:26" x14ac:dyDescent="0.25">
      <c r="Z725" t="s">
        <v>804</v>
      </c>
    </row>
    <row r="726" spans="26:26" x14ac:dyDescent="0.25">
      <c r="Z726" t="s">
        <v>805</v>
      </c>
    </row>
    <row r="727" spans="26:26" x14ac:dyDescent="0.25">
      <c r="Z727" t="s">
        <v>806</v>
      </c>
    </row>
    <row r="728" spans="26:26" x14ac:dyDescent="0.25">
      <c r="Z728" t="s">
        <v>807</v>
      </c>
    </row>
    <row r="729" spans="26:26" x14ac:dyDescent="0.25">
      <c r="Z729" t="s">
        <v>808</v>
      </c>
    </row>
    <row r="730" spans="26:26" x14ac:dyDescent="0.25">
      <c r="Z730" t="s">
        <v>809</v>
      </c>
    </row>
    <row r="731" spans="26:26" x14ac:dyDescent="0.25">
      <c r="Z731" t="s">
        <v>810</v>
      </c>
    </row>
    <row r="732" spans="26:26" x14ac:dyDescent="0.25">
      <c r="Z732" t="s">
        <v>811</v>
      </c>
    </row>
    <row r="733" spans="26:26" x14ac:dyDescent="0.25">
      <c r="Z733" t="s">
        <v>812</v>
      </c>
    </row>
    <row r="734" spans="26:26" x14ac:dyDescent="0.25">
      <c r="Z734" t="s">
        <v>813</v>
      </c>
    </row>
    <row r="735" spans="26:26" x14ac:dyDescent="0.25">
      <c r="Z735" t="s">
        <v>814</v>
      </c>
    </row>
    <row r="736" spans="26:26" x14ac:dyDescent="0.25">
      <c r="Z736" t="s">
        <v>815</v>
      </c>
    </row>
    <row r="737" spans="26:26" x14ac:dyDescent="0.25">
      <c r="Z737" t="s">
        <v>816</v>
      </c>
    </row>
    <row r="738" spans="26:26" x14ac:dyDescent="0.25">
      <c r="Z738" t="s">
        <v>817</v>
      </c>
    </row>
    <row r="739" spans="26:26" x14ac:dyDescent="0.25">
      <c r="Z739" t="s">
        <v>818</v>
      </c>
    </row>
    <row r="740" spans="26:26" x14ac:dyDescent="0.25">
      <c r="Z740" t="s">
        <v>819</v>
      </c>
    </row>
    <row r="741" spans="26:26" x14ac:dyDescent="0.25">
      <c r="Z741" t="s">
        <v>820</v>
      </c>
    </row>
    <row r="742" spans="26:26" x14ac:dyDescent="0.25">
      <c r="Z742" t="s">
        <v>821</v>
      </c>
    </row>
    <row r="743" spans="26:26" x14ac:dyDescent="0.25">
      <c r="Z743" t="s">
        <v>822</v>
      </c>
    </row>
    <row r="744" spans="26:26" x14ac:dyDescent="0.25">
      <c r="Z744" t="s">
        <v>823</v>
      </c>
    </row>
    <row r="745" spans="26:26" x14ac:dyDescent="0.25">
      <c r="Z745" t="s">
        <v>824</v>
      </c>
    </row>
    <row r="746" spans="26:26" x14ac:dyDescent="0.25">
      <c r="Z746" t="s">
        <v>825</v>
      </c>
    </row>
    <row r="747" spans="26:26" x14ac:dyDescent="0.25">
      <c r="Z747" t="s">
        <v>826</v>
      </c>
    </row>
    <row r="748" spans="26:26" x14ac:dyDescent="0.25">
      <c r="Z748" t="s">
        <v>827</v>
      </c>
    </row>
    <row r="749" spans="26:26" x14ac:dyDescent="0.25">
      <c r="Z749" t="s">
        <v>828</v>
      </c>
    </row>
    <row r="750" spans="26:26" x14ac:dyDescent="0.25">
      <c r="Z750" t="s">
        <v>829</v>
      </c>
    </row>
    <row r="751" spans="26:26" x14ac:dyDescent="0.25">
      <c r="Z751" t="s">
        <v>830</v>
      </c>
    </row>
    <row r="752" spans="26:26" x14ac:dyDescent="0.25">
      <c r="Z752" t="s">
        <v>831</v>
      </c>
    </row>
    <row r="753" spans="26:26" x14ac:dyDescent="0.25">
      <c r="Z753" t="s">
        <v>832</v>
      </c>
    </row>
    <row r="754" spans="26:26" x14ac:dyDescent="0.25">
      <c r="Z754" t="s">
        <v>833</v>
      </c>
    </row>
    <row r="755" spans="26:26" x14ac:dyDescent="0.25">
      <c r="Z755" t="s">
        <v>834</v>
      </c>
    </row>
    <row r="756" spans="26:26" x14ac:dyDescent="0.25">
      <c r="Z756" t="s">
        <v>835</v>
      </c>
    </row>
    <row r="757" spans="26:26" x14ac:dyDescent="0.25">
      <c r="Z757" t="s">
        <v>836</v>
      </c>
    </row>
    <row r="758" spans="26:26" x14ac:dyDescent="0.25">
      <c r="Z758" t="s">
        <v>837</v>
      </c>
    </row>
    <row r="759" spans="26:26" x14ac:dyDescent="0.25">
      <c r="Z759" t="s">
        <v>838</v>
      </c>
    </row>
    <row r="760" spans="26:26" x14ac:dyDescent="0.25">
      <c r="Z760" t="s">
        <v>839</v>
      </c>
    </row>
    <row r="761" spans="26:26" x14ac:dyDescent="0.25">
      <c r="Z761" t="s">
        <v>840</v>
      </c>
    </row>
    <row r="762" spans="26:26" x14ac:dyDescent="0.25">
      <c r="Z762" t="s">
        <v>841</v>
      </c>
    </row>
    <row r="763" spans="26:26" x14ac:dyDescent="0.25">
      <c r="Z763" t="s">
        <v>842</v>
      </c>
    </row>
    <row r="764" spans="26:26" x14ac:dyDescent="0.25">
      <c r="Z764" t="s">
        <v>843</v>
      </c>
    </row>
    <row r="765" spans="26:26" x14ac:dyDescent="0.25">
      <c r="Z765" t="s">
        <v>844</v>
      </c>
    </row>
    <row r="766" spans="26:26" x14ac:dyDescent="0.25">
      <c r="Z766" t="s">
        <v>845</v>
      </c>
    </row>
    <row r="767" spans="26:26" x14ac:dyDescent="0.25">
      <c r="Z767" t="s">
        <v>846</v>
      </c>
    </row>
    <row r="768" spans="26:26" x14ac:dyDescent="0.25">
      <c r="Z768" t="s">
        <v>847</v>
      </c>
    </row>
    <row r="769" spans="26:26" x14ac:dyDescent="0.25">
      <c r="Z769" t="s">
        <v>848</v>
      </c>
    </row>
    <row r="770" spans="26:26" x14ac:dyDescent="0.25">
      <c r="Z770" t="s">
        <v>849</v>
      </c>
    </row>
    <row r="771" spans="26:26" x14ac:dyDescent="0.25">
      <c r="Z771" t="s">
        <v>850</v>
      </c>
    </row>
    <row r="772" spans="26:26" x14ac:dyDescent="0.25">
      <c r="Z772" t="s">
        <v>851</v>
      </c>
    </row>
    <row r="773" spans="26:26" x14ac:dyDescent="0.25">
      <c r="Z773" t="s">
        <v>852</v>
      </c>
    </row>
    <row r="774" spans="26:26" x14ac:dyDescent="0.25">
      <c r="Z774" t="s">
        <v>853</v>
      </c>
    </row>
    <row r="775" spans="26:26" x14ac:dyDescent="0.25">
      <c r="Z775" t="s">
        <v>854</v>
      </c>
    </row>
    <row r="776" spans="26:26" x14ac:dyDescent="0.25">
      <c r="Z776" t="s">
        <v>855</v>
      </c>
    </row>
    <row r="777" spans="26:26" x14ac:dyDescent="0.25">
      <c r="Z777" t="s">
        <v>856</v>
      </c>
    </row>
    <row r="778" spans="26:26" x14ac:dyDescent="0.25">
      <c r="Z778" t="s">
        <v>857</v>
      </c>
    </row>
    <row r="779" spans="26:26" x14ac:dyDescent="0.25">
      <c r="Z779" t="s">
        <v>858</v>
      </c>
    </row>
    <row r="780" spans="26:26" x14ac:dyDescent="0.25">
      <c r="Z780" t="s">
        <v>859</v>
      </c>
    </row>
    <row r="781" spans="26:26" x14ac:dyDescent="0.25">
      <c r="Z781" t="s">
        <v>860</v>
      </c>
    </row>
    <row r="782" spans="26:26" x14ac:dyDescent="0.25">
      <c r="Z782" t="s">
        <v>861</v>
      </c>
    </row>
    <row r="783" spans="26:26" x14ac:dyDescent="0.25">
      <c r="Z783" t="s">
        <v>862</v>
      </c>
    </row>
    <row r="784" spans="26:26" x14ac:dyDescent="0.25">
      <c r="Z784" t="s">
        <v>863</v>
      </c>
    </row>
    <row r="785" spans="26:26" x14ac:dyDescent="0.25">
      <c r="Z785" t="s">
        <v>864</v>
      </c>
    </row>
    <row r="786" spans="26:26" x14ac:dyDescent="0.25">
      <c r="Z786" t="s">
        <v>865</v>
      </c>
    </row>
    <row r="787" spans="26:26" x14ac:dyDescent="0.25">
      <c r="Z787" t="s">
        <v>866</v>
      </c>
    </row>
    <row r="788" spans="26:26" x14ac:dyDescent="0.25">
      <c r="Z788" t="s">
        <v>867</v>
      </c>
    </row>
    <row r="789" spans="26:26" x14ac:dyDescent="0.25">
      <c r="Z789" t="s">
        <v>868</v>
      </c>
    </row>
    <row r="790" spans="26:26" x14ac:dyDescent="0.25">
      <c r="Z790" t="s">
        <v>869</v>
      </c>
    </row>
    <row r="791" spans="26:26" x14ac:dyDescent="0.25">
      <c r="Z791" t="s">
        <v>870</v>
      </c>
    </row>
    <row r="792" spans="26:26" x14ac:dyDescent="0.25">
      <c r="Z792" t="s">
        <v>871</v>
      </c>
    </row>
    <row r="793" spans="26:26" x14ac:dyDescent="0.25">
      <c r="Z793" t="s">
        <v>872</v>
      </c>
    </row>
    <row r="794" spans="26:26" x14ac:dyDescent="0.25">
      <c r="Z794" t="s">
        <v>873</v>
      </c>
    </row>
    <row r="795" spans="26:26" x14ac:dyDescent="0.25">
      <c r="Z795" t="s">
        <v>874</v>
      </c>
    </row>
    <row r="796" spans="26:26" x14ac:dyDescent="0.25">
      <c r="Z796" t="s">
        <v>875</v>
      </c>
    </row>
    <row r="797" spans="26:26" x14ac:dyDescent="0.25">
      <c r="Z797" t="s">
        <v>876</v>
      </c>
    </row>
    <row r="798" spans="26:26" x14ac:dyDescent="0.25">
      <c r="Z798" t="s">
        <v>877</v>
      </c>
    </row>
    <row r="799" spans="26:26" x14ac:dyDescent="0.25">
      <c r="Z799" t="s">
        <v>878</v>
      </c>
    </row>
    <row r="800" spans="26:26" x14ac:dyDescent="0.25">
      <c r="Z800" t="s">
        <v>879</v>
      </c>
    </row>
    <row r="801" spans="26:26" x14ac:dyDescent="0.25">
      <c r="Z801" t="s">
        <v>880</v>
      </c>
    </row>
    <row r="802" spans="26:26" x14ac:dyDescent="0.25">
      <c r="Z802" t="s">
        <v>881</v>
      </c>
    </row>
    <row r="803" spans="26:26" x14ac:dyDescent="0.25">
      <c r="Z803" t="s">
        <v>882</v>
      </c>
    </row>
    <row r="804" spans="26:26" x14ac:dyDescent="0.25">
      <c r="Z804" t="s">
        <v>883</v>
      </c>
    </row>
    <row r="805" spans="26:26" x14ac:dyDescent="0.25">
      <c r="Z805" t="s">
        <v>884</v>
      </c>
    </row>
    <row r="806" spans="26:26" x14ac:dyDescent="0.25">
      <c r="Z806" t="s">
        <v>885</v>
      </c>
    </row>
    <row r="807" spans="26:26" x14ac:dyDescent="0.25">
      <c r="Z807" t="s">
        <v>886</v>
      </c>
    </row>
    <row r="808" spans="26:26" x14ac:dyDescent="0.25">
      <c r="Z808" t="s">
        <v>887</v>
      </c>
    </row>
    <row r="809" spans="26:26" x14ac:dyDescent="0.25">
      <c r="Z809" t="s">
        <v>888</v>
      </c>
    </row>
    <row r="810" spans="26:26" x14ac:dyDescent="0.25">
      <c r="Z810" t="s">
        <v>889</v>
      </c>
    </row>
    <row r="811" spans="26:26" x14ac:dyDescent="0.25">
      <c r="Z811" t="s">
        <v>890</v>
      </c>
    </row>
    <row r="812" spans="26:26" x14ac:dyDescent="0.25">
      <c r="Z812" t="s">
        <v>891</v>
      </c>
    </row>
    <row r="813" spans="26:26" x14ac:dyDescent="0.25">
      <c r="Z813" t="s">
        <v>892</v>
      </c>
    </row>
    <row r="814" spans="26:26" x14ac:dyDescent="0.25">
      <c r="Z814" t="s">
        <v>893</v>
      </c>
    </row>
    <row r="815" spans="26:26" x14ac:dyDescent="0.25">
      <c r="Z815" t="s">
        <v>894</v>
      </c>
    </row>
    <row r="816" spans="26:26" x14ac:dyDescent="0.25">
      <c r="Z816" t="s">
        <v>895</v>
      </c>
    </row>
    <row r="817" spans="26:26" x14ac:dyDescent="0.25">
      <c r="Z817" t="s">
        <v>896</v>
      </c>
    </row>
    <row r="818" spans="26:26" x14ac:dyDescent="0.25">
      <c r="Z818" t="e">
        <f>SUBTOTAL(103,#REF!)</f>
        <v>#REF!</v>
      </c>
    </row>
  </sheetData>
  <phoneticPr fontId="16" type="noConversion"/>
  <dataValidations count="2">
    <dataValidation type="list" allowBlank="1" showInputMessage="1" showErrorMessage="1" sqref="M2:M13" xr:uid="{00000000-0002-0000-0100-000000000000}">
      <formula1>INDIRECT("tb_types[Types]")</formula1>
    </dataValidation>
    <dataValidation type="list" allowBlank="1" showInputMessage="1" showErrorMessage="1" sqref="L2:L13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>
              <from>
                <xdr:col>12</xdr:col>
                <xdr:colOff>276225</xdr:colOff>
                <xdr:row>25</xdr:row>
                <xdr:rowOff>38100</xdr:rowOff>
              </from>
              <to>
                <xdr:col>13</xdr:col>
                <xdr:colOff>123825</xdr:colOff>
                <xdr:row>29</xdr:row>
                <xdr:rowOff>114300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>
              <from>
                <xdr:col>8</xdr:col>
                <xdr:colOff>361950</xdr:colOff>
                <xdr:row>26</xdr:row>
                <xdr:rowOff>38100</xdr:rowOff>
              </from>
              <to>
                <xdr:col>11</xdr:col>
                <xdr:colOff>1295400</xdr:colOff>
                <xdr:row>27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>
              <from>
                <xdr:col>14</xdr:col>
                <xdr:colOff>133350</xdr:colOff>
                <xdr:row>26</xdr:row>
                <xdr:rowOff>28575</xdr:rowOff>
              </from>
              <to>
                <xdr:col>15</xdr:col>
                <xdr:colOff>523875</xdr:colOff>
                <xdr:row>27</xdr:row>
                <xdr:rowOff>171450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W90"/>
  <sheetViews>
    <sheetView zoomScale="55" zoomScaleNormal="55" workbookViewId="0">
      <selection activeCell="AF94" sqref="AF94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  <col min="59" max="59" width="27.5703125" customWidth="1"/>
    <col min="64" max="75" width="7.140625" customWidth="1"/>
  </cols>
  <sheetData>
    <row r="1" spans="1:75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T1" s="103" t="s">
        <v>1</v>
      </c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M1" s="103" t="s">
        <v>2</v>
      </c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F1" s="103" t="s">
        <v>919</v>
      </c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</row>
    <row r="3" spans="1:75" ht="20.25" x14ac:dyDescent="0.3">
      <c r="A3" s="103" t="s">
        <v>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T3" s="103" t="s">
        <v>3</v>
      </c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M3" s="103" t="s">
        <v>3</v>
      </c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F3" s="103" t="s">
        <v>920</v>
      </c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</row>
    <row r="4" spans="1:75" ht="15.75" thickBot="1" x14ac:dyDescent="0.3"/>
    <row r="5" spans="1:75" ht="18.75" thickBot="1" x14ac:dyDescent="0.3">
      <c r="A5" s="66"/>
      <c r="B5" s="67" t="s">
        <v>4</v>
      </c>
      <c r="C5" s="68" t="s">
        <v>907</v>
      </c>
      <c r="D5" s="96" t="s">
        <v>8</v>
      </c>
      <c r="E5" s="97"/>
      <c r="F5" s="69">
        <v>1</v>
      </c>
      <c r="G5" s="98" t="s">
        <v>5</v>
      </c>
      <c r="H5" s="99"/>
      <c r="I5" s="100">
        <v>253</v>
      </c>
      <c r="J5" s="95"/>
      <c r="K5" s="98" t="s">
        <v>6</v>
      </c>
      <c r="L5" s="101"/>
      <c r="M5" s="94">
        <v>709</v>
      </c>
      <c r="N5" s="95"/>
      <c r="O5" s="100" t="s">
        <v>7</v>
      </c>
      <c r="P5" s="101"/>
      <c r="Q5" s="94">
        <v>428</v>
      </c>
      <c r="R5" s="95"/>
      <c r="T5" s="66"/>
      <c r="U5" s="67" t="s">
        <v>4</v>
      </c>
      <c r="V5" s="68"/>
      <c r="W5" s="96" t="s">
        <v>8</v>
      </c>
      <c r="X5" s="97"/>
      <c r="Y5" s="69">
        <v>1</v>
      </c>
      <c r="Z5" s="98" t="s">
        <v>5</v>
      </c>
      <c r="AA5" s="99"/>
      <c r="AB5" s="100">
        <v>350</v>
      </c>
      <c r="AC5" s="95"/>
      <c r="AD5" s="98" t="s">
        <v>6</v>
      </c>
      <c r="AE5" s="101"/>
      <c r="AF5" s="94">
        <v>1500</v>
      </c>
      <c r="AG5" s="95"/>
      <c r="AH5" s="100" t="s">
        <v>7</v>
      </c>
      <c r="AI5" s="101"/>
      <c r="AJ5" s="94">
        <v>588</v>
      </c>
      <c r="AK5" s="95"/>
      <c r="AM5" s="66"/>
      <c r="AN5" s="67" t="s">
        <v>4</v>
      </c>
      <c r="AO5" s="68"/>
      <c r="AP5" s="96" t="s">
        <v>8</v>
      </c>
      <c r="AQ5" s="97"/>
      <c r="AR5" s="69"/>
      <c r="AS5" s="98" t="s">
        <v>5</v>
      </c>
      <c r="AT5" s="99"/>
      <c r="AU5" s="100"/>
      <c r="AV5" s="95"/>
      <c r="AW5" s="98" t="s">
        <v>6</v>
      </c>
      <c r="AX5" s="101"/>
      <c r="AY5" s="94"/>
      <c r="AZ5" s="95"/>
      <c r="BA5" s="100" t="s">
        <v>7</v>
      </c>
      <c r="BB5" s="101"/>
      <c r="BC5" s="94"/>
      <c r="BD5" s="95"/>
      <c r="BF5" s="66"/>
      <c r="BG5" s="67" t="s">
        <v>4</v>
      </c>
      <c r="BH5" s="68" t="s">
        <v>906</v>
      </c>
      <c r="BI5" s="96" t="s">
        <v>8</v>
      </c>
      <c r="BJ5" s="97"/>
      <c r="BK5" s="69">
        <v>1</v>
      </c>
      <c r="BL5" s="98" t="s">
        <v>5</v>
      </c>
      <c r="BM5" s="99"/>
      <c r="BN5" s="100">
        <v>2333</v>
      </c>
      <c r="BO5" s="95"/>
      <c r="BP5" s="98" t="s">
        <v>6</v>
      </c>
      <c r="BQ5" s="101"/>
      <c r="BR5" s="94">
        <v>899</v>
      </c>
      <c r="BS5" s="95"/>
      <c r="BT5" s="100" t="s">
        <v>7</v>
      </c>
      <c r="BU5" s="101"/>
      <c r="BV5" s="94">
        <v>588</v>
      </c>
      <c r="BW5" s="95"/>
    </row>
    <row r="6" spans="1:75" ht="18" x14ac:dyDescent="0.25">
      <c r="A6" s="70" t="str">
        <f t="shared" ref="A6:A11" si="0">$M$4&amp;"/"&amp;$C$5</f>
        <v>/B</v>
      </c>
      <c r="B6" s="61" t="s">
        <v>9</v>
      </c>
      <c r="C6" s="64">
        <f>F5</f>
        <v>1</v>
      </c>
      <c r="D6" s="71">
        <f>M5</f>
        <v>709</v>
      </c>
      <c r="E6" s="85">
        <f>Q5-39</f>
        <v>389</v>
      </c>
      <c r="F6" s="84">
        <v>19</v>
      </c>
      <c r="G6" s="55"/>
      <c r="H6" s="52"/>
      <c r="I6" s="52"/>
      <c r="J6" s="9"/>
      <c r="K6" s="55" t="s">
        <v>10</v>
      </c>
      <c r="L6" s="52"/>
      <c r="M6" s="52" t="s">
        <v>10</v>
      </c>
      <c r="N6" s="9" t="s">
        <v>10</v>
      </c>
      <c r="O6" s="72" t="s">
        <v>10</v>
      </c>
      <c r="P6" s="73" t="s">
        <v>10</v>
      </c>
      <c r="Q6" s="53" t="s">
        <v>10</v>
      </c>
      <c r="R6" s="53" t="s">
        <v>10</v>
      </c>
      <c r="T6" s="70" t="str">
        <f t="shared" ref="T6:T11" si="1">$M$13&amp;"/"&amp;$C$16</f>
        <v>/1</v>
      </c>
      <c r="U6" s="61" t="s">
        <v>9</v>
      </c>
      <c r="V6" s="64">
        <f>Y5</f>
        <v>1</v>
      </c>
      <c r="W6" s="71">
        <f>AF5</f>
        <v>1500</v>
      </c>
      <c r="X6" s="85">
        <f>AJ5-28</f>
        <v>560</v>
      </c>
      <c r="Y6" s="84">
        <v>19</v>
      </c>
      <c r="Z6" s="55"/>
      <c r="AA6" s="52"/>
      <c r="AB6" s="52"/>
      <c r="AC6" s="9"/>
      <c r="AD6" s="55" t="s">
        <v>10</v>
      </c>
      <c r="AE6" s="52"/>
      <c r="AF6" s="52" t="s">
        <v>10</v>
      </c>
      <c r="AG6" s="9" t="s">
        <v>10</v>
      </c>
      <c r="AH6" s="72" t="s">
        <v>10</v>
      </c>
      <c r="AI6" s="73" t="s">
        <v>10</v>
      </c>
      <c r="AJ6" s="53" t="s">
        <v>10</v>
      </c>
      <c r="AK6" s="53" t="s">
        <v>10</v>
      </c>
      <c r="AM6" s="70" t="str">
        <f t="shared" ref="AM6:AM11" si="2">$M$13&amp;"/"&amp;$C$16</f>
        <v>/1</v>
      </c>
      <c r="AN6" s="61" t="s">
        <v>9</v>
      </c>
      <c r="AO6" s="64">
        <f>AR5</f>
        <v>0</v>
      </c>
      <c r="AP6" s="71">
        <f>AY5</f>
        <v>0</v>
      </c>
      <c r="AQ6" s="85">
        <f>BC5-20</f>
        <v>-20</v>
      </c>
      <c r="AR6" s="84">
        <v>19</v>
      </c>
      <c r="AS6" s="55"/>
      <c r="AT6" s="52"/>
      <c r="AU6" s="52"/>
      <c r="AV6" s="9"/>
      <c r="AW6" s="55" t="s">
        <v>10</v>
      </c>
      <c r="AX6" s="52" t="s">
        <v>10</v>
      </c>
      <c r="AY6" s="52" t="s">
        <v>10</v>
      </c>
      <c r="AZ6" s="9" t="s">
        <v>10</v>
      </c>
      <c r="BA6" s="72" t="s">
        <v>10</v>
      </c>
      <c r="BB6" s="73" t="s">
        <v>10</v>
      </c>
      <c r="BC6" s="53" t="s">
        <v>10</v>
      </c>
      <c r="BD6" s="53" t="s">
        <v>10</v>
      </c>
      <c r="BF6" s="70" t="str">
        <f t="shared" ref="BF6:BF11" si="3">$M$13&amp;"/"&amp;$C$16</f>
        <v>/1</v>
      </c>
      <c r="BG6" s="61" t="s">
        <v>21</v>
      </c>
      <c r="BH6" s="64">
        <f>BK5*2</f>
        <v>2</v>
      </c>
      <c r="BI6" s="71">
        <f>BR5-38</f>
        <v>861</v>
      </c>
      <c r="BJ6" s="85">
        <v>120</v>
      </c>
      <c r="BK6" s="84">
        <v>19</v>
      </c>
      <c r="BL6" s="55"/>
      <c r="BM6" s="52"/>
      <c r="BN6" s="52"/>
      <c r="BO6" s="9"/>
      <c r="BP6" s="55" t="s">
        <v>10</v>
      </c>
      <c r="BQ6" s="52" t="s">
        <v>10</v>
      </c>
      <c r="BR6" s="52"/>
      <c r="BS6" s="9"/>
      <c r="BT6" s="72" t="s">
        <v>10</v>
      </c>
      <c r="BU6" s="73" t="s">
        <v>10</v>
      </c>
      <c r="BV6" s="53" t="s">
        <v>10</v>
      </c>
      <c r="BW6" s="53" t="s">
        <v>10</v>
      </c>
    </row>
    <row r="7" spans="1:75" ht="18" x14ac:dyDescent="0.25">
      <c r="A7" s="70" t="str">
        <f t="shared" si="0"/>
        <v>/B</v>
      </c>
      <c r="B7" s="62" t="s">
        <v>11</v>
      </c>
      <c r="C7" s="65">
        <f>F5</f>
        <v>1</v>
      </c>
      <c r="D7" s="71">
        <f>M5</f>
        <v>709</v>
      </c>
      <c r="E7" s="86">
        <f>Q5-39</f>
        <v>389</v>
      </c>
      <c r="F7" s="77">
        <v>19</v>
      </c>
      <c r="G7" s="55"/>
      <c r="H7" s="52"/>
      <c r="I7" s="52"/>
      <c r="J7" s="18"/>
      <c r="K7" s="55" t="s">
        <v>10</v>
      </c>
      <c r="L7" s="52"/>
      <c r="M7" s="52" t="s">
        <v>10</v>
      </c>
      <c r="N7" s="18" t="s">
        <v>10</v>
      </c>
      <c r="O7" s="72" t="s">
        <v>10</v>
      </c>
      <c r="P7" s="73" t="s">
        <v>10</v>
      </c>
      <c r="Q7" s="53" t="s">
        <v>10</v>
      </c>
      <c r="R7" s="53" t="s">
        <v>10</v>
      </c>
      <c r="T7" s="70" t="str">
        <f t="shared" si="1"/>
        <v>/1</v>
      </c>
      <c r="U7" s="62" t="s">
        <v>11</v>
      </c>
      <c r="V7" s="65">
        <f>Y5</f>
        <v>1</v>
      </c>
      <c r="W7" s="71">
        <f>AF5</f>
        <v>1500</v>
      </c>
      <c r="X7" s="86">
        <f>AJ5-28</f>
        <v>560</v>
      </c>
      <c r="Y7" s="77">
        <v>19</v>
      </c>
      <c r="Z7" s="55"/>
      <c r="AA7" s="52"/>
      <c r="AB7" s="52"/>
      <c r="AC7" s="18"/>
      <c r="AD7" s="55" t="s">
        <v>10</v>
      </c>
      <c r="AE7" s="52"/>
      <c r="AF7" s="52" t="s">
        <v>10</v>
      </c>
      <c r="AG7" s="18" t="s">
        <v>10</v>
      </c>
      <c r="AH7" s="72" t="s">
        <v>10</v>
      </c>
      <c r="AI7" s="73" t="s">
        <v>10</v>
      </c>
      <c r="AJ7" s="53" t="s">
        <v>10</v>
      </c>
      <c r="AK7" s="53" t="s">
        <v>10</v>
      </c>
      <c r="AM7" s="70" t="str">
        <f t="shared" si="2"/>
        <v>/1</v>
      </c>
      <c r="AN7" s="62" t="s">
        <v>11</v>
      </c>
      <c r="AO7" s="65">
        <f>AR5</f>
        <v>0</v>
      </c>
      <c r="AP7" s="71">
        <f>AY5</f>
        <v>0</v>
      </c>
      <c r="AQ7" s="86">
        <f>BC5-20</f>
        <v>-20</v>
      </c>
      <c r="AR7" s="77">
        <v>19</v>
      </c>
      <c r="AS7" s="55"/>
      <c r="AT7" s="52"/>
      <c r="AU7" s="52"/>
      <c r="AV7" s="18"/>
      <c r="AW7" s="55" t="s">
        <v>10</v>
      </c>
      <c r="AX7" s="52" t="s">
        <v>10</v>
      </c>
      <c r="AY7" s="52" t="s">
        <v>10</v>
      </c>
      <c r="AZ7" s="18" t="s">
        <v>10</v>
      </c>
      <c r="BA7" s="72" t="s">
        <v>10</v>
      </c>
      <c r="BB7" s="73" t="s">
        <v>10</v>
      </c>
      <c r="BC7" s="53" t="s">
        <v>10</v>
      </c>
      <c r="BD7" s="53" t="s">
        <v>10</v>
      </c>
      <c r="BF7" s="70" t="str">
        <f>$M$13&amp;"/"&amp;$C$16</f>
        <v>/1</v>
      </c>
      <c r="BG7" s="62" t="s">
        <v>11</v>
      </c>
      <c r="BH7" s="65">
        <f>BK5</f>
        <v>1</v>
      </c>
      <c r="BI7" s="71">
        <f>BR5</f>
        <v>899</v>
      </c>
      <c r="BJ7" s="86">
        <f>BV5-20</f>
        <v>568</v>
      </c>
      <c r="BK7" s="77">
        <v>19</v>
      </c>
      <c r="BL7" s="55"/>
      <c r="BM7" s="52"/>
      <c r="BN7" s="52"/>
      <c r="BO7" s="18"/>
      <c r="BP7" s="55" t="s">
        <v>10</v>
      </c>
      <c r="BQ7" s="52" t="s">
        <v>10</v>
      </c>
      <c r="BR7" s="52" t="s">
        <v>10</v>
      </c>
      <c r="BS7" s="18" t="s">
        <v>10</v>
      </c>
      <c r="BT7" s="72" t="s">
        <v>10</v>
      </c>
      <c r="BU7" s="73" t="s">
        <v>10</v>
      </c>
      <c r="BV7" s="53" t="s">
        <v>10</v>
      </c>
      <c r="BW7" s="53" t="s">
        <v>10</v>
      </c>
    </row>
    <row r="8" spans="1:75" ht="18" x14ac:dyDescent="0.25">
      <c r="A8" s="70" t="str">
        <f t="shared" si="0"/>
        <v>/B</v>
      </c>
      <c r="B8" s="62" t="s">
        <v>13</v>
      </c>
      <c r="C8" s="65">
        <f>F5*2</f>
        <v>2</v>
      </c>
      <c r="D8" s="71">
        <f>I5-38</f>
        <v>215</v>
      </c>
      <c r="E8" s="86">
        <f>Q5-39</f>
        <v>389</v>
      </c>
      <c r="F8" s="77">
        <v>19</v>
      </c>
      <c r="G8" s="55"/>
      <c r="H8" s="52"/>
      <c r="I8" s="52"/>
      <c r="J8" s="18"/>
      <c r="K8" s="55" t="s">
        <v>10</v>
      </c>
      <c r="L8" s="52"/>
      <c r="M8" s="52"/>
      <c r="N8" s="18"/>
      <c r="O8" s="72" t="s">
        <v>10</v>
      </c>
      <c r="P8" s="73" t="s">
        <v>10</v>
      </c>
      <c r="Q8" s="53" t="s">
        <v>10</v>
      </c>
      <c r="R8" s="53" t="s">
        <v>10</v>
      </c>
      <c r="T8" s="70" t="str">
        <f t="shared" si="1"/>
        <v>/1</v>
      </c>
      <c r="U8" s="62" t="s">
        <v>13</v>
      </c>
      <c r="V8" s="65">
        <f>Y5*2</f>
        <v>2</v>
      </c>
      <c r="W8" s="71">
        <f>AB5-38</f>
        <v>312</v>
      </c>
      <c r="X8" s="86">
        <f>AJ5-28</f>
        <v>560</v>
      </c>
      <c r="Y8" s="77">
        <v>19</v>
      </c>
      <c r="Z8" s="55"/>
      <c r="AA8" s="52"/>
      <c r="AB8" s="52"/>
      <c r="AC8" s="18"/>
      <c r="AD8" s="55" t="s">
        <v>10</v>
      </c>
      <c r="AE8" s="52"/>
      <c r="AF8" s="52"/>
      <c r="AG8" s="18"/>
      <c r="AH8" s="72" t="s">
        <v>10</v>
      </c>
      <c r="AI8" s="73" t="s">
        <v>10</v>
      </c>
      <c r="AJ8" s="53" t="s">
        <v>10</v>
      </c>
      <c r="AK8" s="53" t="s">
        <v>10</v>
      </c>
      <c r="AM8" s="70" t="str">
        <f t="shared" si="2"/>
        <v>/1</v>
      </c>
      <c r="AN8" s="62" t="s">
        <v>13</v>
      </c>
      <c r="AO8" s="65">
        <f>AR5*2</f>
        <v>0</v>
      </c>
      <c r="AP8" s="71">
        <f>AU5-38</f>
        <v>-38</v>
      </c>
      <c r="AQ8" s="86">
        <f>BC5-20</f>
        <v>-20</v>
      </c>
      <c r="AR8" s="77">
        <v>19</v>
      </c>
      <c r="AS8" s="55"/>
      <c r="AT8" s="52"/>
      <c r="AU8" s="52"/>
      <c r="AV8" s="18"/>
      <c r="AW8" s="55" t="s">
        <v>10</v>
      </c>
      <c r="AX8" s="52" t="s">
        <v>10</v>
      </c>
      <c r="AY8" s="52"/>
      <c r="AZ8" s="18"/>
      <c r="BA8" s="72" t="s">
        <v>10</v>
      </c>
      <c r="BB8" s="73" t="s">
        <v>10</v>
      </c>
      <c r="BC8" s="53" t="s">
        <v>10</v>
      </c>
      <c r="BD8" s="53" t="s">
        <v>10</v>
      </c>
      <c r="BF8" s="70" t="str">
        <f t="shared" si="3"/>
        <v>/1</v>
      </c>
      <c r="BG8" s="62" t="s">
        <v>13</v>
      </c>
      <c r="BH8" s="65">
        <f>BK5*2</f>
        <v>2</v>
      </c>
      <c r="BI8" s="71">
        <f>BN5-19</f>
        <v>2314</v>
      </c>
      <c r="BJ8" s="86">
        <f>BV5-20</f>
        <v>568</v>
      </c>
      <c r="BK8" s="77">
        <v>19</v>
      </c>
      <c r="BL8" s="55"/>
      <c r="BM8" s="52"/>
      <c r="BN8" s="52"/>
      <c r="BO8" s="18"/>
      <c r="BP8" s="55" t="s">
        <v>10</v>
      </c>
      <c r="BQ8" s="52" t="s">
        <v>10</v>
      </c>
      <c r="BR8" s="52"/>
      <c r="BS8" s="18"/>
      <c r="BT8" s="72" t="s">
        <v>10</v>
      </c>
      <c r="BU8" s="73" t="s">
        <v>10</v>
      </c>
      <c r="BV8" s="53" t="s">
        <v>10</v>
      </c>
      <c r="BW8" s="53" t="s">
        <v>10</v>
      </c>
    </row>
    <row r="9" spans="1:75" ht="18" x14ac:dyDescent="0.25">
      <c r="A9" s="70" t="str">
        <f t="shared" si="0"/>
        <v>/B</v>
      </c>
      <c r="B9" s="62" t="s">
        <v>14</v>
      </c>
      <c r="C9" s="65">
        <f>F5</f>
        <v>1</v>
      </c>
      <c r="D9" s="71">
        <f>I5</f>
        <v>253</v>
      </c>
      <c r="E9" s="86">
        <f>M5</f>
        <v>709</v>
      </c>
      <c r="F9" s="77">
        <v>19</v>
      </c>
      <c r="G9" s="55"/>
      <c r="H9" s="52"/>
      <c r="I9" s="52"/>
      <c r="J9" s="18"/>
      <c r="K9" s="55" t="s">
        <v>10</v>
      </c>
      <c r="L9" s="52" t="s">
        <v>10</v>
      </c>
      <c r="M9" s="52" t="s">
        <v>10</v>
      </c>
      <c r="N9" s="18" t="s">
        <v>10</v>
      </c>
      <c r="O9" s="72" t="s">
        <v>10</v>
      </c>
      <c r="P9" s="73" t="s">
        <v>10</v>
      </c>
      <c r="Q9" s="53" t="s">
        <v>10</v>
      </c>
      <c r="R9" s="53" t="s">
        <v>10</v>
      </c>
      <c r="T9" s="70" t="str">
        <f t="shared" si="1"/>
        <v>/1</v>
      </c>
      <c r="U9" s="62" t="s">
        <v>14</v>
      </c>
      <c r="V9" s="65">
        <f>Y5</f>
        <v>1</v>
      </c>
      <c r="W9" s="71">
        <f>AB5</f>
        <v>350</v>
      </c>
      <c r="X9" s="86">
        <f>AF5</f>
        <v>1500</v>
      </c>
      <c r="Y9" s="77">
        <v>8</v>
      </c>
      <c r="Z9" s="55"/>
      <c r="AA9" s="52"/>
      <c r="AB9" s="52"/>
      <c r="AC9" s="18"/>
      <c r="AD9" s="55"/>
      <c r="AE9" s="52"/>
      <c r="AF9" s="52"/>
      <c r="AG9" s="18"/>
      <c r="AH9" s="72" t="s">
        <v>10</v>
      </c>
      <c r="AI9" s="73" t="s">
        <v>10</v>
      </c>
      <c r="AJ9" s="53" t="s">
        <v>10</v>
      </c>
      <c r="AK9" s="53" t="s">
        <v>10</v>
      </c>
      <c r="AM9" s="70" t="str">
        <f t="shared" si="2"/>
        <v>/1</v>
      </c>
      <c r="AN9" s="62" t="s">
        <v>14</v>
      </c>
      <c r="AO9" s="65">
        <f>AR5</f>
        <v>0</v>
      </c>
      <c r="AP9" s="71">
        <f>AU5-38</f>
        <v>-38</v>
      </c>
      <c r="AQ9" s="86">
        <f>AY5-38</f>
        <v>-38</v>
      </c>
      <c r="AR9" s="77">
        <v>19</v>
      </c>
      <c r="AS9" s="55"/>
      <c r="AT9" s="52"/>
      <c r="AU9" s="52"/>
      <c r="AV9" s="18"/>
      <c r="AW9" s="55"/>
      <c r="AX9" s="52"/>
      <c r="AY9" s="52"/>
      <c r="AZ9" s="18"/>
      <c r="BA9" s="72" t="s">
        <v>10</v>
      </c>
      <c r="BB9" s="73" t="s">
        <v>10</v>
      </c>
      <c r="BC9" s="53" t="s">
        <v>10</v>
      </c>
      <c r="BD9" s="53" t="s">
        <v>10</v>
      </c>
      <c r="BF9" s="70" t="str">
        <f t="shared" si="3"/>
        <v>/1</v>
      </c>
      <c r="BG9" s="62" t="s">
        <v>919</v>
      </c>
      <c r="BH9" s="65">
        <f>BK5</f>
        <v>1</v>
      </c>
      <c r="BI9" s="71">
        <f>BN5-38</f>
        <v>2295</v>
      </c>
      <c r="BJ9" s="86">
        <f>BR5-38-2</f>
        <v>859</v>
      </c>
      <c r="BK9" s="77">
        <v>19</v>
      </c>
      <c r="BL9" s="55"/>
      <c r="BM9" s="52"/>
      <c r="BN9" s="52"/>
      <c r="BO9" s="18"/>
      <c r="BP9" s="55" t="s">
        <v>10</v>
      </c>
      <c r="BQ9" s="52" t="s">
        <v>10</v>
      </c>
      <c r="BR9" s="52"/>
      <c r="BS9" s="18"/>
      <c r="BT9" s="72" t="s">
        <v>10</v>
      </c>
      <c r="BU9" s="73" t="s">
        <v>10</v>
      </c>
      <c r="BV9" s="53" t="s">
        <v>10</v>
      </c>
      <c r="BW9" s="53" t="s">
        <v>10</v>
      </c>
    </row>
    <row r="10" spans="1:75" ht="18" x14ac:dyDescent="0.25">
      <c r="A10" s="70" t="str">
        <f t="shared" si="0"/>
        <v>/B</v>
      </c>
      <c r="B10" s="62" t="s">
        <v>15</v>
      </c>
      <c r="C10" s="65">
        <v>3</v>
      </c>
      <c r="D10" s="71">
        <f>M5-39</f>
        <v>670</v>
      </c>
      <c r="E10" s="86">
        <f>E6-5</f>
        <v>384</v>
      </c>
      <c r="F10" s="77">
        <v>19</v>
      </c>
      <c r="G10" s="55"/>
      <c r="H10" s="52"/>
      <c r="I10" s="52"/>
      <c r="J10" s="18"/>
      <c r="K10" s="55" t="s">
        <v>10</v>
      </c>
      <c r="L10" s="52"/>
      <c r="M10" s="52"/>
      <c r="N10" s="18"/>
      <c r="O10" s="72" t="s">
        <v>10</v>
      </c>
      <c r="P10" s="73" t="s">
        <v>10</v>
      </c>
      <c r="Q10" s="53" t="s">
        <v>10</v>
      </c>
      <c r="R10" s="53" t="s">
        <v>10</v>
      </c>
      <c r="T10" s="70" t="str">
        <f t="shared" si="1"/>
        <v>/1</v>
      </c>
      <c r="U10" s="62" t="s">
        <v>15</v>
      </c>
      <c r="V10" s="65">
        <v>2</v>
      </c>
      <c r="W10" s="71">
        <f>AF5-39</f>
        <v>1461</v>
      </c>
      <c r="X10" s="86">
        <f>X6-5</f>
        <v>555</v>
      </c>
      <c r="Y10" s="77">
        <v>19</v>
      </c>
      <c r="Z10" s="55"/>
      <c r="AA10" s="52"/>
      <c r="AB10" s="52"/>
      <c r="AC10" s="18"/>
      <c r="AD10" s="55" t="s">
        <v>10</v>
      </c>
      <c r="AE10" s="52"/>
      <c r="AF10" s="52"/>
      <c r="AG10" s="18"/>
      <c r="AH10" s="72" t="s">
        <v>10</v>
      </c>
      <c r="AI10" s="73" t="s">
        <v>10</v>
      </c>
      <c r="AJ10" s="53" t="s">
        <v>10</v>
      </c>
      <c r="AK10" s="53" t="s">
        <v>10</v>
      </c>
      <c r="AM10" s="70" t="str">
        <f t="shared" si="2"/>
        <v>/1</v>
      </c>
      <c r="AN10" s="62" t="s">
        <v>15</v>
      </c>
      <c r="AO10" s="65">
        <v>3</v>
      </c>
      <c r="AP10" s="71">
        <f>AY5-39</f>
        <v>-39</v>
      </c>
      <c r="AQ10" s="86">
        <f>BC5-45</f>
        <v>-45</v>
      </c>
      <c r="AR10" s="77">
        <v>19</v>
      </c>
      <c r="AS10" s="55"/>
      <c r="AT10" s="52"/>
      <c r="AU10" s="52"/>
      <c r="AV10" s="18"/>
      <c r="AW10" s="55" t="s">
        <v>10</v>
      </c>
      <c r="AX10" s="52"/>
      <c r="AY10" s="52"/>
      <c r="AZ10" s="18"/>
      <c r="BA10" s="72" t="s">
        <v>10</v>
      </c>
      <c r="BB10" s="73" t="s">
        <v>10</v>
      </c>
      <c r="BC10" s="53" t="s">
        <v>10</v>
      </c>
      <c r="BD10" s="53" t="s">
        <v>10</v>
      </c>
      <c r="BF10" s="70" t="str">
        <f t="shared" si="3"/>
        <v>/1</v>
      </c>
      <c r="BG10" s="62" t="s">
        <v>15</v>
      </c>
      <c r="BH10" s="65">
        <v>4</v>
      </c>
      <c r="BI10" s="71">
        <f>BR5-39</f>
        <v>860</v>
      </c>
      <c r="BJ10" s="86">
        <f>BV5-45</f>
        <v>543</v>
      </c>
      <c r="BK10" s="77">
        <v>19</v>
      </c>
      <c r="BL10" s="55"/>
      <c r="BM10" s="52"/>
      <c r="BN10" s="52"/>
      <c r="BO10" s="18"/>
      <c r="BP10" s="55" t="s">
        <v>10</v>
      </c>
      <c r="BQ10" s="52"/>
      <c r="BR10" s="52"/>
      <c r="BS10" s="18"/>
      <c r="BT10" s="72" t="s">
        <v>10</v>
      </c>
      <c r="BU10" s="73" t="s">
        <v>10</v>
      </c>
      <c r="BV10" s="53" t="s">
        <v>10</v>
      </c>
      <c r="BW10" s="53" t="s">
        <v>10</v>
      </c>
    </row>
    <row r="11" spans="1:75" ht="18" x14ac:dyDescent="0.25">
      <c r="A11" s="70" t="str">
        <f t="shared" si="0"/>
        <v>/B</v>
      </c>
      <c r="B11" s="62" t="s">
        <v>16</v>
      </c>
      <c r="C11" s="65">
        <v>4</v>
      </c>
      <c r="D11" s="71">
        <f>I5</f>
        <v>253</v>
      </c>
      <c r="E11" s="86">
        <f>((M5-6)/2)</f>
        <v>351.5</v>
      </c>
      <c r="F11" s="77">
        <v>19</v>
      </c>
      <c r="G11" s="55"/>
      <c r="H11" s="52"/>
      <c r="I11" s="52"/>
      <c r="J11" s="18"/>
      <c r="K11" s="55" t="s">
        <v>10</v>
      </c>
      <c r="L11" s="52" t="s">
        <v>10</v>
      </c>
      <c r="M11" s="52" t="s">
        <v>10</v>
      </c>
      <c r="N11" s="18" t="s">
        <v>10</v>
      </c>
      <c r="O11" s="72" t="s">
        <v>10</v>
      </c>
      <c r="P11" s="73" t="s">
        <v>10</v>
      </c>
      <c r="Q11" s="53" t="s">
        <v>10</v>
      </c>
      <c r="R11" s="53" t="s">
        <v>10</v>
      </c>
      <c r="T11" s="70" t="str">
        <f t="shared" si="1"/>
        <v>/1</v>
      </c>
      <c r="U11" s="62" t="s">
        <v>16</v>
      </c>
      <c r="V11" s="65">
        <v>4</v>
      </c>
      <c r="W11" s="71">
        <f>AB5</f>
        <v>350</v>
      </c>
      <c r="X11" s="86">
        <f>((AF5-6)/2)</f>
        <v>747</v>
      </c>
      <c r="Y11" s="77">
        <v>19</v>
      </c>
      <c r="Z11" s="55"/>
      <c r="AA11" s="52"/>
      <c r="AB11" s="52"/>
      <c r="AC11" s="18"/>
      <c r="AD11" s="55" t="s">
        <v>10</v>
      </c>
      <c r="AE11" s="52" t="s">
        <v>10</v>
      </c>
      <c r="AF11" s="52" t="s">
        <v>10</v>
      </c>
      <c r="AG11" s="18" t="s">
        <v>10</v>
      </c>
      <c r="AH11" s="72" t="s">
        <v>10</v>
      </c>
      <c r="AI11" s="73" t="s">
        <v>10</v>
      </c>
      <c r="AJ11" s="53" t="s">
        <v>10</v>
      </c>
      <c r="AK11" s="53" t="s">
        <v>10</v>
      </c>
      <c r="AM11" s="70" t="str">
        <f t="shared" si="2"/>
        <v>/1</v>
      </c>
      <c r="AN11" s="62" t="s">
        <v>16</v>
      </c>
      <c r="AO11" s="65">
        <v>4</v>
      </c>
      <c r="AP11" s="71">
        <f>AU5</f>
        <v>0</v>
      </c>
      <c r="AQ11" s="86">
        <f>((AY5-6)/2)</f>
        <v>-3</v>
      </c>
      <c r="AR11" s="77">
        <v>19</v>
      </c>
      <c r="AS11" s="55"/>
      <c r="AT11" s="52"/>
      <c r="AU11" s="52"/>
      <c r="AV11" s="18"/>
      <c r="AW11" s="55" t="s">
        <v>10</v>
      </c>
      <c r="AX11" s="52" t="s">
        <v>10</v>
      </c>
      <c r="AY11" s="52" t="s">
        <v>10</v>
      </c>
      <c r="AZ11" s="18" t="s">
        <v>10</v>
      </c>
      <c r="BA11" s="72" t="s">
        <v>10</v>
      </c>
      <c r="BB11" s="73" t="s">
        <v>10</v>
      </c>
      <c r="BC11" s="53" t="s">
        <v>10</v>
      </c>
      <c r="BD11" s="53" t="s">
        <v>10</v>
      </c>
      <c r="BF11" s="70" t="str">
        <f t="shared" si="3"/>
        <v>/1</v>
      </c>
      <c r="BG11" s="62" t="s">
        <v>16</v>
      </c>
      <c r="BH11" s="65">
        <v>2</v>
      </c>
      <c r="BI11" s="71">
        <f>BN5-3</f>
        <v>2330</v>
      </c>
      <c r="BJ11" s="86">
        <f>((BR5-6)/2)</f>
        <v>446.5</v>
      </c>
      <c r="BK11" s="77">
        <v>19</v>
      </c>
      <c r="BL11" s="55"/>
      <c r="BM11" s="52"/>
      <c r="BN11" s="52"/>
      <c r="BO11" s="18"/>
      <c r="BP11" s="55" t="s">
        <v>10</v>
      </c>
      <c r="BQ11" s="52" t="s">
        <v>10</v>
      </c>
      <c r="BR11" s="52" t="s">
        <v>10</v>
      </c>
      <c r="BS11" s="18" t="s">
        <v>10</v>
      </c>
      <c r="BT11" s="72" t="s">
        <v>10</v>
      </c>
      <c r="BU11" s="73" t="s">
        <v>10</v>
      </c>
      <c r="BV11" s="53" t="s">
        <v>10</v>
      </c>
      <c r="BW11" s="53" t="s">
        <v>10</v>
      </c>
    </row>
    <row r="12" spans="1:75" ht="18" x14ac:dyDescent="0.25">
      <c r="A12" s="70"/>
      <c r="B12" s="91" t="s">
        <v>4</v>
      </c>
      <c r="C12" s="65"/>
      <c r="D12" s="71"/>
      <c r="E12" s="86"/>
      <c r="F12" s="77"/>
      <c r="G12" s="55"/>
      <c r="H12" s="52"/>
      <c r="I12" s="52"/>
      <c r="J12" s="18"/>
      <c r="K12" s="55"/>
      <c r="L12" s="52"/>
      <c r="M12" s="52"/>
      <c r="N12" s="18"/>
      <c r="O12" s="72"/>
      <c r="P12" s="73"/>
      <c r="Q12" s="53"/>
      <c r="R12" s="53"/>
      <c r="T12" s="70"/>
      <c r="U12" s="91" t="s">
        <v>4</v>
      </c>
      <c r="V12" s="65"/>
      <c r="W12" s="71"/>
      <c r="X12" s="86"/>
      <c r="Y12" s="77"/>
      <c r="Z12" s="55"/>
      <c r="AA12" s="52"/>
      <c r="AB12" s="52"/>
      <c r="AC12" s="18"/>
      <c r="AD12" s="55"/>
      <c r="AE12" s="52"/>
      <c r="AF12" s="52"/>
      <c r="AG12" s="18"/>
      <c r="AH12" s="72"/>
      <c r="AI12" s="73"/>
      <c r="AJ12" s="53"/>
      <c r="AK12" s="53"/>
      <c r="AM12" s="70"/>
      <c r="AN12" s="91" t="s">
        <v>4</v>
      </c>
      <c r="AO12" s="65"/>
      <c r="AP12" s="71"/>
      <c r="AQ12" s="86"/>
      <c r="AR12" s="77"/>
      <c r="AS12" s="55"/>
      <c r="AT12" s="52"/>
      <c r="AU12" s="52"/>
      <c r="AV12" s="18"/>
      <c r="AW12" s="55"/>
      <c r="AX12" s="52"/>
      <c r="AY12" s="52"/>
      <c r="AZ12" s="18"/>
      <c r="BA12" s="72"/>
      <c r="BB12" s="73"/>
      <c r="BC12" s="53"/>
      <c r="BD12" s="53"/>
      <c r="BF12" s="70"/>
      <c r="BG12" s="91" t="s">
        <v>4</v>
      </c>
      <c r="BH12" s="65"/>
      <c r="BI12" s="71"/>
      <c r="BJ12" s="86"/>
      <c r="BK12" s="77"/>
      <c r="BL12" s="55"/>
      <c r="BM12" s="52"/>
      <c r="BN12" s="52"/>
      <c r="BO12" s="18"/>
      <c r="BP12" s="55"/>
      <c r="BQ12" s="52"/>
      <c r="BR12" s="52"/>
      <c r="BS12" s="18"/>
      <c r="BT12" s="72"/>
      <c r="BU12" s="73"/>
      <c r="BV12" s="53"/>
      <c r="BW12" s="53"/>
    </row>
    <row r="13" spans="1:75" ht="20.25" x14ac:dyDescent="0.3">
      <c r="A13" s="102" t="s">
        <v>12</v>
      </c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T13" s="102" t="s">
        <v>12</v>
      </c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M13" s="102" t="s">
        <v>12</v>
      </c>
      <c r="AN13" s="102"/>
      <c r="AO13" s="102"/>
      <c r="AP13" s="102"/>
      <c r="AQ13" s="102"/>
      <c r="AR13" s="102"/>
      <c r="AS13" s="102"/>
      <c r="AT13" s="102"/>
      <c r="AU13" s="102"/>
      <c r="AV13" s="102"/>
      <c r="AW13" s="102"/>
      <c r="AX13" s="102"/>
      <c r="AY13" s="102"/>
      <c r="AZ13" s="102"/>
      <c r="BA13" s="102"/>
      <c r="BB13" s="102"/>
      <c r="BC13" s="102"/>
      <c r="BD13" s="102"/>
      <c r="BF13" s="102" t="s">
        <v>921</v>
      </c>
      <c r="BG13" s="102"/>
      <c r="BH13" s="102"/>
      <c r="BI13" s="102"/>
      <c r="BJ13" s="102"/>
      <c r="BK13" s="102"/>
      <c r="BL13" s="102"/>
      <c r="BM13" s="102"/>
      <c r="BN13" s="102"/>
      <c r="BO13" s="102"/>
      <c r="BP13" s="102"/>
      <c r="BQ13" s="102"/>
      <c r="BR13" s="102"/>
      <c r="BS13" s="102"/>
      <c r="BT13" s="102"/>
      <c r="BU13" s="102"/>
      <c r="BV13" s="102"/>
      <c r="BW13" s="102"/>
    </row>
    <row r="14" spans="1:75" ht="15.75" thickBot="1" x14ac:dyDescent="0.3"/>
    <row r="15" spans="1:75" ht="18.75" thickBot="1" x14ac:dyDescent="0.3">
      <c r="A15" s="66"/>
      <c r="B15" s="67" t="s">
        <v>4</v>
      </c>
      <c r="C15" s="68" t="s">
        <v>918</v>
      </c>
      <c r="D15" s="96" t="s">
        <v>8</v>
      </c>
      <c r="E15" s="97"/>
      <c r="F15" s="69">
        <v>1</v>
      </c>
      <c r="G15" s="98" t="s">
        <v>5</v>
      </c>
      <c r="H15" s="99"/>
      <c r="I15" s="100">
        <v>350</v>
      </c>
      <c r="J15" s="95"/>
      <c r="K15" s="98" t="s">
        <v>6</v>
      </c>
      <c r="L15" s="101"/>
      <c r="M15" s="94">
        <v>1500</v>
      </c>
      <c r="N15" s="95"/>
      <c r="O15" s="100" t="s">
        <v>7</v>
      </c>
      <c r="P15" s="101"/>
      <c r="Q15" s="94">
        <v>588</v>
      </c>
      <c r="R15" s="95"/>
      <c r="T15" s="66"/>
      <c r="U15" s="67" t="s">
        <v>4</v>
      </c>
      <c r="V15" s="68"/>
      <c r="W15" s="96" t="s">
        <v>8</v>
      </c>
      <c r="X15" s="97"/>
      <c r="Y15" s="69">
        <v>1</v>
      </c>
      <c r="Z15" s="98" t="s">
        <v>5</v>
      </c>
      <c r="AA15" s="99"/>
      <c r="AB15" s="100">
        <v>2333</v>
      </c>
      <c r="AC15" s="95"/>
      <c r="AD15" s="98" t="s">
        <v>6</v>
      </c>
      <c r="AE15" s="101"/>
      <c r="AF15" s="94">
        <v>899</v>
      </c>
      <c r="AG15" s="95"/>
      <c r="AH15" s="100" t="s">
        <v>7</v>
      </c>
      <c r="AI15" s="101"/>
      <c r="AJ15" s="94">
        <v>588</v>
      </c>
      <c r="AK15" s="95"/>
      <c r="AM15" s="66"/>
      <c r="AN15" s="67" t="s">
        <v>4</v>
      </c>
      <c r="AO15" s="68" t="s">
        <v>916</v>
      </c>
      <c r="AP15" s="96" t="s">
        <v>8</v>
      </c>
      <c r="AQ15" s="97"/>
      <c r="AR15" s="69">
        <v>1</v>
      </c>
      <c r="AS15" s="98" t="s">
        <v>5</v>
      </c>
      <c r="AT15" s="99"/>
      <c r="AU15" s="100">
        <v>2333</v>
      </c>
      <c r="AV15" s="95"/>
      <c r="AW15" s="98" t="s">
        <v>6</v>
      </c>
      <c r="AX15" s="101"/>
      <c r="AY15" s="94">
        <v>899</v>
      </c>
      <c r="AZ15" s="95"/>
      <c r="BA15" s="100" t="s">
        <v>7</v>
      </c>
      <c r="BB15" s="101"/>
      <c r="BC15" s="94">
        <v>588</v>
      </c>
      <c r="BD15" s="95"/>
      <c r="BF15" s="66"/>
      <c r="BG15" s="67" t="s">
        <v>4</v>
      </c>
      <c r="BH15" s="68" t="s">
        <v>906</v>
      </c>
      <c r="BI15" s="96" t="s">
        <v>8</v>
      </c>
      <c r="BJ15" s="97"/>
      <c r="BK15" s="69">
        <v>1</v>
      </c>
      <c r="BL15" s="98" t="s">
        <v>5</v>
      </c>
      <c r="BM15" s="99"/>
      <c r="BN15" s="100">
        <v>2333</v>
      </c>
      <c r="BO15" s="95"/>
      <c r="BP15" s="98" t="s">
        <v>6</v>
      </c>
      <c r="BQ15" s="101"/>
      <c r="BR15" s="94">
        <v>899</v>
      </c>
      <c r="BS15" s="95"/>
      <c r="BT15" s="100" t="s">
        <v>7</v>
      </c>
      <c r="BU15" s="101"/>
      <c r="BV15" s="94">
        <v>588</v>
      </c>
      <c r="BW15" s="95"/>
    </row>
    <row r="16" spans="1:75" ht="18" x14ac:dyDescent="0.25">
      <c r="A16" s="70" t="str">
        <f>$M$13&amp;"/"&amp;$C$16</f>
        <v>/1</v>
      </c>
      <c r="B16" s="61" t="s">
        <v>9</v>
      </c>
      <c r="C16" s="64">
        <f>F15</f>
        <v>1</v>
      </c>
      <c r="D16" s="71">
        <f>M15</f>
        <v>1500</v>
      </c>
      <c r="E16" s="85">
        <f>Q15-39</f>
        <v>549</v>
      </c>
      <c r="F16" s="84">
        <v>19</v>
      </c>
      <c r="G16" s="55"/>
      <c r="H16" s="52"/>
      <c r="I16" s="52"/>
      <c r="J16" s="9"/>
      <c r="K16" s="55" t="s">
        <v>10</v>
      </c>
      <c r="L16" s="52"/>
      <c r="M16" s="52" t="s">
        <v>10</v>
      </c>
      <c r="N16" s="9" t="s">
        <v>10</v>
      </c>
      <c r="O16" s="72" t="s">
        <v>10</v>
      </c>
      <c r="P16" s="73" t="s">
        <v>10</v>
      </c>
      <c r="Q16" s="53" t="s">
        <v>10</v>
      </c>
      <c r="R16" s="53" t="s">
        <v>10</v>
      </c>
      <c r="T16" s="70" t="str">
        <f>$M$13&amp;"/"&amp;$C$16</f>
        <v>/1</v>
      </c>
      <c r="U16" s="61" t="s">
        <v>9</v>
      </c>
      <c r="V16" s="64">
        <f>Y15</f>
        <v>1</v>
      </c>
      <c r="W16" s="71">
        <f>AF15</f>
        <v>899</v>
      </c>
      <c r="X16" s="85">
        <f>AJ15-28</f>
        <v>560</v>
      </c>
      <c r="Y16" s="84">
        <v>19</v>
      </c>
      <c r="Z16" s="55"/>
      <c r="AA16" s="52"/>
      <c r="AB16" s="52"/>
      <c r="AC16" s="9"/>
      <c r="AD16" s="55" t="s">
        <v>10</v>
      </c>
      <c r="AE16" s="52"/>
      <c r="AF16" s="52" t="s">
        <v>10</v>
      </c>
      <c r="AG16" s="9" t="s">
        <v>10</v>
      </c>
      <c r="AH16" s="72" t="s">
        <v>10</v>
      </c>
      <c r="AI16" s="73" t="s">
        <v>10</v>
      </c>
      <c r="AJ16" s="53" t="s">
        <v>10</v>
      </c>
      <c r="AK16" s="53" t="s">
        <v>10</v>
      </c>
      <c r="AM16" s="70" t="str">
        <f>$M$13&amp;"/"&amp;$C$16</f>
        <v>/1</v>
      </c>
      <c r="AN16" s="61" t="s">
        <v>9</v>
      </c>
      <c r="AO16" s="64">
        <f>AR15</f>
        <v>1</v>
      </c>
      <c r="AP16" s="71">
        <f>AY15</f>
        <v>899</v>
      </c>
      <c r="AQ16" s="85">
        <f>BC15-20</f>
        <v>568</v>
      </c>
      <c r="AR16" s="84">
        <v>19</v>
      </c>
      <c r="AS16" s="55"/>
      <c r="AT16" s="52"/>
      <c r="AU16" s="52"/>
      <c r="AV16" s="9"/>
      <c r="AW16" s="55" t="s">
        <v>10</v>
      </c>
      <c r="AX16" s="52" t="s">
        <v>10</v>
      </c>
      <c r="AY16" s="52" t="s">
        <v>10</v>
      </c>
      <c r="AZ16" s="9" t="s">
        <v>10</v>
      </c>
      <c r="BA16" s="72" t="s">
        <v>10</v>
      </c>
      <c r="BB16" s="73" t="s">
        <v>10</v>
      </c>
      <c r="BC16" s="53" t="s">
        <v>10</v>
      </c>
      <c r="BD16" s="53" t="s">
        <v>10</v>
      </c>
      <c r="BF16" s="70" t="str">
        <f t="shared" ref="BF16:BF23" si="4">$M$13&amp;"/"&amp;$C$16</f>
        <v>/1</v>
      </c>
      <c r="BG16" s="61" t="s">
        <v>21</v>
      </c>
      <c r="BH16" s="64">
        <f>BK15*2</f>
        <v>2</v>
      </c>
      <c r="BI16" s="71">
        <f>BR15-38</f>
        <v>861</v>
      </c>
      <c r="BJ16" s="85">
        <v>120</v>
      </c>
      <c r="BK16" s="84">
        <v>19</v>
      </c>
      <c r="BL16" s="55"/>
      <c r="BM16" s="52"/>
      <c r="BN16" s="52"/>
      <c r="BO16" s="9"/>
      <c r="BP16" s="55" t="s">
        <v>10</v>
      </c>
      <c r="BQ16" s="52" t="s">
        <v>10</v>
      </c>
      <c r="BR16" s="52"/>
      <c r="BS16" s="9"/>
      <c r="BT16" s="72" t="s">
        <v>10</v>
      </c>
      <c r="BU16" s="73" t="s">
        <v>10</v>
      </c>
      <c r="BV16" s="53" t="s">
        <v>10</v>
      </c>
      <c r="BW16" s="53" t="s">
        <v>10</v>
      </c>
    </row>
    <row r="17" spans="1:75" ht="18" x14ac:dyDescent="0.25">
      <c r="A17" s="70" t="str">
        <f t="shared" ref="A17:A22" si="5">$M$13&amp;"/"&amp;$C$16</f>
        <v>/1</v>
      </c>
      <c r="B17" s="62" t="s">
        <v>11</v>
      </c>
      <c r="C17" s="65">
        <f>F15</f>
        <v>1</v>
      </c>
      <c r="D17" s="71">
        <f>M15</f>
        <v>1500</v>
      </c>
      <c r="E17" s="86">
        <f>Q15-39</f>
        <v>549</v>
      </c>
      <c r="F17" s="77">
        <v>19</v>
      </c>
      <c r="G17" s="55"/>
      <c r="H17" s="52"/>
      <c r="I17" s="52"/>
      <c r="J17" s="18"/>
      <c r="K17" s="55" t="s">
        <v>10</v>
      </c>
      <c r="L17" s="52"/>
      <c r="M17" s="52" t="s">
        <v>10</v>
      </c>
      <c r="N17" s="18" t="s">
        <v>10</v>
      </c>
      <c r="O17" s="72" t="s">
        <v>10</v>
      </c>
      <c r="P17" s="73" t="s">
        <v>10</v>
      </c>
      <c r="Q17" s="53" t="s">
        <v>10</v>
      </c>
      <c r="R17" s="53" t="s">
        <v>10</v>
      </c>
      <c r="T17" s="70" t="str">
        <f t="shared" ref="T17:T22" si="6">$M$13&amp;"/"&amp;$C$16</f>
        <v>/1</v>
      </c>
      <c r="U17" s="62" t="s">
        <v>11</v>
      </c>
      <c r="V17" s="65">
        <f>Y15</f>
        <v>1</v>
      </c>
      <c r="W17" s="71">
        <f>AF15</f>
        <v>899</v>
      </c>
      <c r="X17" s="86">
        <f>AJ15-28</f>
        <v>560</v>
      </c>
      <c r="Y17" s="77">
        <v>19</v>
      </c>
      <c r="Z17" s="55"/>
      <c r="AA17" s="52"/>
      <c r="AB17" s="52"/>
      <c r="AC17" s="18"/>
      <c r="AD17" s="55" t="s">
        <v>10</v>
      </c>
      <c r="AE17" s="52"/>
      <c r="AF17" s="52" t="s">
        <v>10</v>
      </c>
      <c r="AG17" s="18" t="s">
        <v>10</v>
      </c>
      <c r="AH17" s="72" t="s">
        <v>10</v>
      </c>
      <c r="AI17" s="73" t="s">
        <v>10</v>
      </c>
      <c r="AJ17" s="53" t="s">
        <v>10</v>
      </c>
      <c r="AK17" s="53" t="s">
        <v>10</v>
      </c>
      <c r="AM17" s="70" t="str">
        <f t="shared" ref="AM17:AM22" si="7">$M$13&amp;"/"&amp;$C$16</f>
        <v>/1</v>
      </c>
      <c r="AN17" s="62" t="s">
        <v>11</v>
      </c>
      <c r="AO17" s="65">
        <f>AR15</f>
        <v>1</v>
      </c>
      <c r="AP17" s="71">
        <f>AY15</f>
        <v>899</v>
      </c>
      <c r="AQ17" s="86">
        <f>BC15-20</f>
        <v>568</v>
      </c>
      <c r="AR17" s="77">
        <v>19</v>
      </c>
      <c r="AS17" s="55"/>
      <c r="AT17" s="52"/>
      <c r="AU17" s="52"/>
      <c r="AV17" s="18"/>
      <c r="AW17" s="55" t="s">
        <v>10</v>
      </c>
      <c r="AX17" s="52" t="s">
        <v>10</v>
      </c>
      <c r="AY17" s="52" t="s">
        <v>10</v>
      </c>
      <c r="AZ17" s="18" t="s">
        <v>10</v>
      </c>
      <c r="BA17" s="72" t="s">
        <v>10</v>
      </c>
      <c r="BB17" s="73" t="s">
        <v>10</v>
      </c>
      <c r="BC17" s="53" t="s">
        <v>10</v>
      </c>
      <c r="BD17" s="53" t="s">
        <v>10</v>
      </c>
      <c r="BF17" s="70" t="str">
        <f>$M$13&amp;"/"&amp;$C$16</f>
        <v>/1</v>
      </c>
      <c r="BG17" s="62" t="s">
        <v>11</v>
      </c>
      <c r="BH17" s="65">
        <f>BK15</f>
        <v>1</v>
      </c>
      <c r="BI17" s="71">
        <f>BR15</f>
        <v>899</v>
      </c>
      <c r="BJ17" s="86">
        <f>BV15-20</f>
        <v>568</v>
      </c>
      <c r="BK17" s="77">
        <v>19</v>
      </c>
      <c r="BL17" s="55"/>
      <c r="BM17" s="52"/>
      <c r="BN17" s="52"/>
      <c r="BO17" s="18"/>
      <c r="BP17" s="55" t="s">
        <v>10</v>
      </c>
      <c r="BQ17" s="52" t="s">
        <v>10</v>
      </c>
      <c r="BR17" s="52" t="s">
        <v>10</v>
      </c>
      <c r="BS17" s="18" t="s">
        <v>10</v>
      </c>
      <c r="BT17" s="72" t="s">
        <v>10</v>
      </c>
      <c r="BU17" s="73" t="s">
        <v>10</v>
      </c>
      <c r="BV17" s="53" t="s">
        <v>10</v>
      </c>
      <c r="BW17" s="53" t="s">
        <v>10</v>
      </c>
    </row>
    <row r="18" spans="1:75" ht="18" x14ac:dyDescent="0.25">
      <c r="A18" s="70" t="str">
        <f t="shared" si="5"/>
        <v>/1</v>
      </c>
      <c r="B18" s="62" t="s">
        <v>13</v>
      </c>
      <c r="C18" s="65">
        <f>F15*2</f>
        <v>2</v>
      </c>
      <c r="D18" s="71">
        <f>I15-38</f>
        <v>312</v>
      </c>
      <c r="E18" s="86">
        <f>Q15-39</f>
        <v>549</v>
      </c>
      <c r="F18" s="77">
        <v>19</v>
      </c>
      <c r="G18" s="55"/>
      <c r="H18" s="52"/>
      <c r="I18" s="52"/>
      <c r="J18" s="18"/>
      <c r="K18" s="55" t="s">
        <v>10</v>
      </c>
      <c r="L18" s="52"/>
      <c r="M18" s="52"/>
      <c r="N18" s="18"/>
      <c r="O18" s="72" t="s">
        <v>10</v>
      </c>
      <c r="P18" s="73" t="s">
        <v>10</v>
      </c>
      <c r="Q18" s="53" t="s">
        <v>10</v>
      </c>
      <c r="R18" s="53" t="s">
        <v>10</v>
      </c>
      <c r="T18" s="70" t="str">
        <f t="shared" si="6"/>
        <v>/1</v>
      </c>
      <c r="U18" s="62" t="s">
        <v>13</v>
      </c>
      <c r="V18" s="65">
        <f>Y15*2</f>
        <v>2</v>
      </c>
      <c r="W18" s="71">
        <f>AB15-38</f>
        <v>2295</v>
      </c>
      <c r="X18" s="86">
        <f>AJ15-28</f>
        <v>560</v>
      </c>
      <c r="Y18" s="77">
        <v>19</v>
      </c>
      <c r="Z18" s="55"/>
      <c r="AA18" s="52"/>
      <c r="AB18" s="52"/>
      <c r="AC18" s="18"/>
      <c r="AD18" s="55" t="s">
        <v>10</v>
      </c>
      <c r="AE18" s="52"/>
      <c r="AF18" s="52"/>
      <c r="AG18" s="18"/>
      <c r="AH18" s="72" t="s">
        <v>10</v>
      </c>
      <c r="AI18" s="73" t="s">
        <v>10</v>
      </c>
      <c r="AJ18" s="53" t="s">
        <v>10</v>
      </c>
      <c r="AK18" s="53" t="s">
        <v>10</v>
      </c>
      <c r="AM18" s="70" t="str">
        <f t="shared" si="7"/>
        <v>/1</v>
      </c>
      <c r="AN18" s="62" t="s">
        <v>13</v>
      </c>
      <c r="AO18" s="65">
        <f>AR15*2</f>
        <v>2</v>
      </c>
      <c r="AP18" s="71">
        <f>AU15-38</f>
        <v>2295</v>
      </c>
      <c r="AQ18" s="86">
        <f>BC15-20</f>
        <v>568</v>
      </c>
      <c r="AR18" s="77">
        <v>19</v>
      </c>
      <c r="AS18" s="55"/>
      <c r="AT18" s="52"/>
      <c r="AU18" s="52"/>
      <c r="AV18" s="18"/>
      <c r="AW18" s="55" t="s">
        <v>10</v>
      </c>
      <c r="AX18" s="52" t="s">
        <v>10</v>
      </c>
      <c r="AY18" s="52"/>
      <c r="AZ18" s="18"/>
      <c r="BA18" s="72" t="s">
        <v>10</v>
      </c>
      <c r="BB18" s="73" t="s">
        <v>10</v>
      </c>
      <c r="BC18" s="53" t="s">
        <v>10</v>
      </c>
      <c r="BD18" s="53" t="s">
        <v>10</v>
      </c>
      <c r="BF18" s="70" t="str">
        <f t="shared" si="4"/>
        <v>/1</v>
      </c>
      <c r="BG18" s="62" t="s">
        <v>13</v>
      </c>
      <c r="BH18" s="65">
        <f>BK15*2</f>
        <v>2</v>
      </c>
      <c r="BI18" s="71">
        <f>BN15-19</f>
        <v>2314</v>
      </c>
      <c r="BJ18" s="86">
        <f>BV15-20</f>
        <v>568</v>
      </c>
      <c r="BK18" s="77">
        <v>19</v>
      </c>
      <c r="BL18" s="55"/>
      <c r="BM18" s="52"/>
      <c r="BN18" s="52"/>
      <c r="BO18" s="18"/>
      <c r="BP18" s="55" t="s">
        <v>10</v>
      </c>
      <c r="BQ18" s="52" t="s">
        <v>10</v>
      </c>
      <c r="BR18" s="52"/>
      <c r="BS18" s="18"/>
      <c r="BT18" s="72" t="s">
        <v>10</v>
      </c>
      <c r="BU18" s="73" t="s">
        <v>10</v>
      </c>
      <c r="BV18" s="53" t="s">
        <v>10</v>
      </c>
      <c r="BW18" s="53" t="s">
        <v>10</v>
      </c>
    </row>
    <row r="19" spans="1:75" ht="18" x14ac:dyDescent="0.25">
      <c r="A19" s="70" t="str">
        <f t="shared" si="5"/>
        <v>/1</v>
      </c>
      <c r="B19" s="62" t="s">
        <v>14</v>
      </c>
      <c r="C19" s="65">
        <f>F15</f>
        <v>1</v>
      </c>
      <c r="D19" s="71">
        <f>I15</f>
        <v>350</v>
      </c>
      <c r="E19" s="86">
        <f>M15</f>
        <v>1500</v>
      </c>
      <c r="F19" s="77">
        <v>19</v>
      </c>
      <c r="G19" s="55"/>
      <c r="H19" s="52"/>
      <c r="I19" s="52"/>
      <c r="J19" s="18"/>
      <c r="K19" s="55" t="s">
        <v>10</v>
      </c>
      <c r="L19" s="52" t="s">
        <v>10</v>
      </c>
      <c r="M19" s="52" t="s">
        <v>10</v>
      </c>
      <c r="N19" s="18" t="s">
        <v>10</v>
      </c>
      <c r="O19" s="72" t="s">
        <v>10</v>
      </c>
      <c r="P19" s="73" t="s">
        <v>10</v>
      </c>
      <c r="Q19" s="53" t="s">
        <v>10</v>
      </c>
      <c r="R19" s="53" t="s">
        <v>10</v>
      </c>
      <c r="T19" s="70" t="str">
        <f t="shared" si="6"/>
        <v>/1</v>
      </c>
      <c r="U19" s="62" t="s">
        <v>14</v>
      </c>
      <c r="V19" s="65">
        <f>Y15</f>
        <v>1</v>
      </c>
      <c r="W19" s="71">
        <f>AB15</f>
        <v>2333</v>
      </c>
      <c r="X19" s="86">
        <f>AF15</f>
        <v>899</v>
      </c>
      <c r="Y19" s="77">
        <v>8</v>
      </c>
      <c r="Z19" s="55"/>
      <c r="AA19" s="52"/>
      <c r="AB19" s="52"/>
      <c r="AC19" s="18"/>
      <c r="AD19" s="55"/>
      <c r="AE19" s="52"/>
      <c r="AF19" s="52"/>
      <c r="AG19" s="18"/>
      <c r="AH19" s="72" t="s">
        <v>10</v>
      </c>
      <c r="AI19" s="73" t="s">
        <v>10</v>
      </c>
      <c r="AJ19" s="53" t="s">
        <v>10</v>
      </c>
      <c r="AK19" s="53" t="s">
        <v>10</v>
      </c>
      <c r="AM19" s="70" t="str">
        <f t="shared" si="7"/>
        <v>/1</v>
      </c>
      <c r="AN19" s="62" t="s">
        <v>14</v>
      </c>
      <c r="AO19" s="65">
        <f>AR15</f>
        <v>1</v>
      </c>
      <c r="AP19" s="71">
        <f>AU15-38</f>
        <v>2295</v>
      </c>
      <c r="AQ19" s="86">
        <f>AY15-38</f>
        <v>861</v>
      </c>
      <c r="AR19" s="77">
        <v>19</v>
      </c>
      <c r="AS19" s="55"/>
      <c r="AT19" s="52"/>
      <c r="AU19" s="52"/>
      <c r="AV19" s="18"/>
      <c r="AW19" s="55"/>
      <c r="AX19" s="52"/>
      <c r="AY19" s="52"/>
      <c r="AZ19" s="18"/>
      <c r="BA19" s="72" t="s">
        <v>10</v>
      </c>
      <c r="BB19" s="73" t="s">
        <v>10</v>
      </c>
      <c r="BC19" s="53" t="s">
        <v>10</v>
      </c>
      <c r="BD19" s="53" t="s">
        <v>10</v>
      </c>
      <c r="BF19" s="70" t="str">
        <f t="shared" si="4"/>
        <v>/1</v>
      </c>
      <c r="BG19" s="62" t="s">
        <v>922</v>
      </c>
      <c r="BH19" s="65">
        <f>BK15*2</f>
        <v>2</v>
      </c>
      <c r="BI19" s="71">
        <f>BN15-38</f>
        <v>2295</v>
      </c>
      <c r="BJ19" s="86">
        <f>50</f>
        <v>50</v>
      </c>
      <c r="BK19" s="77">
        <v>19</v>
      </c>
      <c r="BL19" s="55"/>
      <c r="BM19" s="52"/>
      <c r="BN19" s="52"/>
      <c r="BO19" s="18"/>
      <c r="BP19" s="55" t="s">
        <v>10</v>
      </c>
      <c r="BQ19" s="52" t="s">
        <v>10</v>
      </c>
      <c r="BR19" s="52"/>
      <c r="BS19" s="18"/>
      <c r="BT19" s="72" t="s">
        <v>10</v>
      </c>
      <c r="BU19" s="73" t="s">
        <v>10</v>
      </c>
      <c r="BV19" s="53" t="s">
        <v>10</v>
      </c>
      <c r="BW19" s="53" t="s">
        <v>10</v>
      </c>
    </row>
    <row r="20" spans="1:75" ht="18" x14ac:dyDescent="0.25">
      <c r="A20" s="70" t="str">
        <f t="shared" si="5"/>
        <v>/1</v>
      </c>
      <c r="B20" s="62" t="s">
        <v>15</v>
      </c>
      <c r="C20" s="65">
        <v>2</v>
      </c>
      <c r="D20" s="71">
        <f>M15-39</f>
        <v>1461</v>
      </c>
      <c r="E20" s="86">
        <f>E16-5</f>
        <v>544</v>
      </c>
      <c r="F20" s="77">
        <v>19</v>
      </c>
      <c r="G20" s="55"/>
      <c r="H20" s="52"/>
      <c r="I20" s="52"/>
      <c r="J20" s="18"/>
      <c r="K20" s="55" t="s">
        <v>10</v>
      </c>
      <c r="L20" s="52"/>
      <c r="M20" s="52"/>
      <c r="N20" s="18"/>
      <c r="O20" s="72" t="s">
        <v>10</v>
      </c>
      <c r="P20" s="73" t="s">
        <v>10</v>
      </c>
      <c r="Q20" s="53" t="s">
        <v>10</v>
      </c>
      <c r="R20" s="53" t="s">
        <v>10</v>
      </c>
      <c r="T20" s="70" t="str">
        <f t="shared" si="6"/>
        <v>/1</v>
      </c>
      <c r="U20" s="62" t="s">
        <v>15</v>
      </c>
      <c r="V20" s="65">
        <v>2</v>
      </c>
      <c r="W20" s="71">
        <f>(AF15-60)/2</f>
        <v>419.5</v>
      </c>
      <c r="X20" s="86">
        <f>X16-5</f>
        <v>555</v>
      </c>
      <c r="Y20" s="77">
        <v>19</v>
      </c>
      <c r="Z20" s="55"/>
      <c r="AA20" s="52"/>
      <c r="AB20" s="52"/>
      <c r="AC20" s="18"/>
      <c r="AD20" s="55" t="s">
        <v>10</v>
      </c>
      <c r="AE20" s="52"/>
      <c r="AF20" s="52"/>
      <c r="AG20" s="18"/>
      <c r="AH20" s="72" t="s">
        <v>10</v>
      </c>
      <c r="AI20" s="73" t="s">
        <v>10</v>
      </c>
      <c r="AJ20" s="53" t="s">
        <v>10</v>
      </c>
      <c r="AK20" s="53" t="s">
        <v>10</v>
      </c>
      <c r="AM20" s="70" t="str">
        <f t="shared" si="7"/>
        <v>/1</v>
      </c>
      <c r="AN20" s="62" t="s">
        <v>15</v>
      </c>
      <c r="AO20" s="65">
        <v>0</v>
      </c>
      <c r="AP20" s="71">
        <f>(AY15-60)/2</f>
        <v>419.5</v>
      </c>
      <c r="AQ20" s="86">
        <f>BC15-45</f>
        <v>543</v>
      </c>
      <c r="AR20" s="77">
        <v>19</v>
      </c>
      <c r="AS20" s="55"/>
      <c r="AT20" s="52"/>
      <c r="AU20" s="52"/>
      <c r="AV20" s="18"/>
      <c r="AW20" s="55" t="s">
        <v>10</v>
      </c>
      <c r="AX20" s="52"/>
      <c r="AY20" s="52"/>
      <c r="AZ20" s="18"/>
      <c r="BA20" s="72" t="s">
        <v>10</v>
      </c>
      <c r="BB20" s="73" t="s">
        <v>10</v>
      </c>
      <c r="BC20" s="53" t="s">
        <v>10</v>
      </c>
      <c r="BD20" s="53" t="s">
        <v>10</v>
      </c>
      <c r="BF20" s="70" t="str">
        <f t="shared" si="4"/>
        <v>/1</v>
      </c>
      <c r="BG20" s="62" t="s">
        <v>919</v>
      </c>
      <c r="BH20" s="65">
        <f>BK15</f>
        <v>1</v>
      </c>
      <c r="BI20" s="71">
        <f>BN15-38</f>
        <v>2295</v>
      </c>
      <c r="BJ20" s="86">
        <f>BR15-38-2</f>
        <v>859</v>
      </c>
      <c r="BK20" s="77">
        <v>19</v>
      </c>
      <c r="BL20" s="55"/>
      <c r="BM20" s="52"/>
      <c r="BN20" s="52"/>
      <c r="BO20" s="18"/>
      <c r="BP20" s="55" t="s">
        <v>10</v>
      </c>
      <c r="BQ20" s="52" t="s">
        <v>10</v>
      </c>
      <c r="BR20" s="52"/>
      <c r="BS20" s="18"/>
      <c r="BT20" s="72" t="s">
        <v>10</v>
      </c>
      <c r="BU20" s="73" t="s">
        <v>10</v>
      </c>
      <c r="BV20" s="53" t="s">
        <v>10</v>
      </c>
      <c r="BW20" s="53" t="s">
        <v>10</v>
      </c>
    </row>
    <row r="21" spans="1:75" ht="18" x14ac:dyDescent="0.25">
      <c r="A21" s="70" t="str">
        <f t="shared" si="5"/>
        <v>/1</v>
      </c>
      <c r="B21" s="62" t="s">
        <v>19</v>
      </c>
      <c r="C21" s="65">
        <v>3</v>
      </c>
      <c r="D21" s="71">
        <f>I15-38</f>
        <v>312</v>
      </c>
      <c r="E21" s="86">
        <f>Q15-39</f>
        <v>549</v>
      </c>
      <c r="F21" s="77">
        <v>19</v>
      </c>
      <c r="G21" s="55"/>
      <c r="H21" s="52"/>
      <c r="I21" s="52"/>
      <c r="J21" s="18"/>
      <c r="K21" s="55" t="s">
        <v>10</v>
      </c>
      <c r="L21" s="52"/>
      <c r="M21" s="52"/>
      <c r="N21" s="18"/>
      <c r="O21" s="72" t="s">
        <v>10</v>
      </c>
      <c r="P21" s="73" t="s">
        <v>10</v>
      </c>
      <c r="Q21" s="53" t="s">
        <v>10</v>
      </c>
      <c r="R21" s="53" t="s">
        <v>10</v>
      </c>
      <c r="T21" s="70" t="str">
        <f t="shared" si="6"/>
        <v>/1</v>
      </c>
      <c r="U21" s="62" t="s">
        <v>19</v>
      </c>
      <c r="V21" s="65">
        <v>1</v>
      </c>
      <c r="W21" s="71">
        <f>AB15-38</f>
        <v>2295</v>
      </c>
      <c r="X21" s="86">
        <f>AJ15-28</f>
        <v>560</v>
      </c>
      <c r="Y21" s="77">
        <v>19</v>
      </c>
      <c r="Z21" s="55"/>
      <c r="AA21" s="52"/>
      <c r="AB21" s="52"/>
      <c r="AC21" s="18"/>
      <c r="AD21" s="55" t="s">
        <v>10</v>
      </c>
      <c r="AE21" s="52"/>
      <c r="AF21" s="52"/>
      <c r="AG21" s="18"/>
      <c r="AH21" s="72" t="s">
        <v>10</v>
      </c>
      <c r="AI21" s="73" t="s">
        <v>10</v>
      </c>
      <c r="AJ21" s="53" t="s">
        <v>10</v>
      </c>
      <c r="AK21" s="53" t="s">
        <v>10</v>
      </c>
      <c r="AM21" s="70" t="str">
        <f t="shared" si="7"/>
        <v>/1</v>
      </c>
      <c r="AN21" s="62" t="s">
        <v>19</v>
      </c>
      <c r="AO21" s="65">
        <v>2</v>
      </c>
      <c r="AP21" s="71">
        <f>AU15-38</f>
        <v>2295</v>
      </c>
      <c r="AQ21" s="86">
        <f>AQ16-20</f>
        <v>548</v>
      </c>
      <c r="AR21" s="77">
        <v>19</v>
      </c>
      <c r="AS21" s="55"/>
      <c r="AT21" s="52"/>
      <c r="AU21" s="52"/>
      <c r="AV21" s="18"/>
      <c r="AW21" s="55" t="s">
        <v>10</v>
      </c>
      <c r="AX21" s="52"/>
      <c r="AY21" s="52"/>
      <c r="AZ21" s="18"/>
      <c r="BA21" s="72" t="s">
        <v>10</v>
      </c>
      <c r="BB21" s="73" t="s">
        <v>10</v>
      </c>
      <c r="BC21" s="53" t="s">
        <v>10</v>
      </c>
      <c r="BD21" s="53" t="s">
        <v>10</v>
      </c>
      <c r="BF21" s="70" t="str">
        <f t="shared" si="4"/>
        <v>/1</v>
      </c>
      <c r="BG21" s="62" t="s">
        <v>15</v>
      </c>
      <c r="BH21" s="65">
        <v>9</v>
      </c>
      <c r="BI21" s="71">
        <f>BR15-39</f>
        <v>860</v>
      </c>
      <c r="BJ21" s="86">
        <f>BV15-45</f>
        <v>543</v>
      </c>
      <c r="BK21" s="77">
        <v>19</v>
      </c>
      <c r="BL21" s="55"/>
      <c r="BM21" s="52"/>
      <c r="BN21" s="52"/>
      <c r="BO21" s="18"/>
      <c r="BP21" s="55" t="s">
        <v>10</v>
      </c>
      <c r="BQ21" s="52"/>
      <c r="BR21" s="52"/>
      <c r="BS21" s="18"/>
      <c r="BT21" s="72" t="s">
        <v>10</v>
      </c>
      <c r="BU21" s="73" t="s">
        <v>10</v>
      </c>
      <c r="BV21" s="53" t="s">
        <v>10</v>
      </c>
      <c r="BW21" s="53" t="s">
        <v>10</v>
      </c>
    </row>
    <row r="22" spans="1:75" ht="18" x14ac:dyDescent="0.25">
      <c r="A22" s="70" t="str">
        <f t="shared" si="5"/>
        <v>/1</v>
      </c>
      <c r="B22" s="62" t="s">
        <v>16</v>
      </c>
      <c r="C22" s="65">
        <v>4</v>
      </c>
      <c r="D22" s="71">
        <f>I15</f>
        <v>350</v>
      </c>
      <c r="E22" s="86">
        <f>((M15-6)/2)</f>
        <v>747</v>
      </c>
      <c r="F22" s="77">
        <v>19</v>
      </c>
      <c r="G22" s="55"/>
      <c r="H22" s="52"/>
      <c r="I22" s="52"/>
      <c r="J22" s="18"/>
      <c r="K22" s="55" t="s">
        <v>10</v>
      </c>
      <c r="L22" s="52" t="s">
        <v>10</v>
      </c>
      <c r="M22" s="52" t="s">
        <v>10</v>
      </c>
      <c r="N22" s="18" t="s">
        <v>10</v>
      </c>
      <c r="O22" s="72" t="s">
        <v>10</v>
      </c>
      <c r="P22" s="73" t="s">
        <v>10</v>
      </c>
      <c r="Q22" s="53" t="s">
        <v>10</v>
      </c>
      <c r="R22" s="53" t="s">
        <v>10</v>
      </c>
      <c r="T22" s="70" t="str">
        <f t="shared" si="6"/>
        <v>/1</v>
      </c>
      <c r="U22" s="62" t="s">
        <v>16</v>
      </c>
      <c r="V22" s="65">
        <v>1</v>
      </c>
      <c r="W22" s="71">
        <f>AB15</f>
        <v>2333</v>
      </c>
      <c r="X22" s="86">
        <f>((AF15-6)/2)</f>
        <v>446.5</v>
      </c>
      <c r="Y22" s="77">
        <v>19</v>
      </c>
      <c r="Z22" s="55"/>
      <c r="AA22" s="52"/>
      <c r="AB22" s="52"/>
      <c r="AC22" s="18"/>
      <c r="AD22" s="55" t="s">
        <v>10</v>
      </c>
      <c r="AE22" s="52" t="s">
        <v>10</v>
      </c>
      <c r="AF22" s="52" t="s">
        <v>10</v>
      </c>
      <c r="AG22" s="18" t="s">
        <v>10</v>
      </c>
      <c r="AH22" s="72" t="s">
        <v>10</v>
      </c>
      <c r="AI22" s="73" t="s">
        <v>10</v>
      </c>
      <c r="AJ22" s="53" t="s">
        <v>10</v>
      </c>
      <c r="AK22" s="53" t="s">
        <v>10</v>
      </c>
      <c r="AM22" s="70" t="str">
        <f t="shared" si="7"/>
        <v>/1</v>
      </c>
      <c r="AN22" s="62" t="s">
        <v>16</v>
      </c>
      <c r="AO22" s="65">
        <v>2</v>
      </c>
      <c r="AP22" s="71">
        <f>AU15</f>
        <v>2333</v>
      </c>
      <c r="AQ22" s="86">
        <f>((AY15-6)/2)</f>
        <v>446.5</v>
      </c>
      <c r="AR22" s="77">
        <v>19</v>
      </c>
      <c r="AS22" s="55"/>
      <c r="AT22" s="52"/>
      <c r="AU22" s="52"/>
      <c r="AV22" s="18"/>
      <c r="AW22" s="55" t="s">
        <v>10</v>
      </c>
      <c r="AX22" s="52" t="s">
        <v>10</v>
      </c>
      <c r="AY22" s="52" t="s">
        <v>10</v>
      </c>
      <c r="AZ22" s="18" t="s">
        <v>10</v>
      </c>
      <c r="BA22" s="72" t="s">
        <v>10</v>
      </c>
      <c r="BB22" s="73" t="s">
        <v>10</v>
      </c>
      <c r="BC22" s="53" t="s">
        <v>10</v>
      </c>
      <c r="BD22" s="53" t="s">
        <v>10</v>
      </c>
      <c r="BF22" s="70" t="str">
        <f t="shared" si="4"/>
        <v>/1</v>
      </c>
      <c r="BG22" s="62" t="s">
        <v>16</v>
      </c>
      <c r="BH22" s="65">
        <v>1</v>
      </c>
      <c r="BI22" s="71">
        <f>BN15-3</f>
        <v>2330</v>
      </c>
      <c r="BJ22" s="86">
        <f>((BR15-6)/2)</f>
        <v>446.5</v>
      </c>
      <c r="BK22" s="77">
        <v>19</v>
      </c>
      <c r="BL22" s="55"/>
      <c r="BM22" s="52"/>
      <c r="BN22" s="52"/>
      <c r="BO22" s="18"/>
      <c r="BP22" s="55" t="s">
        <v>10</v>
      </c>
      <c r="BQ22" s="52" t="s">
        <v>10</v>
      </c>
      <c r="BR22" s="52" t="s">
        <v>10</v>
      </c>
      <c r="BS22" s="18" t="s">
        <v>10</v>
      </c>
      <c r="BT22" s="72" t="s">
        <v>10</v>
      </c>
      <c r="BU22" s="73" t="s">
        <v>10</v>
      </c>
      <c r="BV22" s="53" t="s">
        <v>10</v>
      </c>
      <c r="BW22" s="53" t="s">
        <v>10</v>
      </c>
    </row>
    <row r="23" spans="1:75" ht="18" x14ac:dyDescent="0.25">
      <c r="A23" s="70"/>
      <c r="B23" s="91" t="s">
        <v>4</v>
      </c>
      <c r="C23" s="65"/>
      <c r="D23" s="71"/>
      <c r="E23" s="86"/>
      <c r="F23" s="77"/>
      <c r="G23" s="55"/>
      <c r="H23" s="52"/>
      <c r="I23" s="52"/>
      <c r="J23" s="18"/>
      <c r="K23" s="55"/>
      <c r="L23" s="52"/>
      <c r="M23" s="52"/>
      <c r="N23" s="18"/>
      <c r="O23" s="72"/>
      <c r="P23" s="73"/>
      <c r="Q23" s="53"/>
      <c r="R23" s="53"/>
      <c r="T23" s="70"/>
      <c r="U23" s="91" t="s">
        <v>4</v>
      </c>
      <c r="V23" s="65"/>
      <c r="W23" s="71"/>
      <c r="X23" s="86"/>
      <c r="Y23" s="77"/>
      <c r="Z23" s="55"/>
      <c r="AA23" s="52"/>
      <c r="AB23" s="52"/>
      <c r="AC23" s="18"/>
      <c r="AD23" s="55"/>
      <c r="AE23" s="52"/>
      <c r="AF23" s="52"/>
      <c r="AG23" s="18"/>
      <c r="AH23" s="72"/>
      <c r="AI23" s="73"/>
      <c r="AJ23" s="53"/>
      <c r="AK23" s="53"/>
      <c r="AM23" s="70"/>
      <c r="AN23" s="91" t="s">
        <v>4</v>
      </c>
      <c r="AO23" s="65"/>
      <c r="AP23" s="71"/>
      <c r="AQ23" s="86"/>
      <c r="AR23" s="77"/>
      <c r="AS23" s="55"/>
      <c r="AT23" s="52"/>
      <c r="AU23" s="52"/>
      <c r="AV23" s="18"/>
      <c r="AW23" s="55"/>
      <c r="AX23" s="52"/>
      <c r="AY23" s="52"/>
      <c r="AZ23" s="18"/>
      <c r="BA23" s="72"/>
      <c r="BB23" s="73"/>
      <c r="BC23" s="53"/>
      <c r="BD23" s="53"/>
      <c r="BF23" s="70" t="str">
        <f t="shared" si="4"/>
        <v>/1</v>
      </c>
      <c r="BG23" s="62" t="s">
        <v>923</v>
      </c>
      <c r="BH23" s="65">
        <f>BK15</f>
        <v>1</v>
      </c>
      <c r="BI23" s="71">
        <f>BR15</f>
        <v>899</v>
      </c>
      <c r="BJ23" s="86">
        <v>150</v>
      </c>
      <c r="BK23" s="77">
        <v>19</v>
      </c>
      <c r="BL23" s="55"/>
      <c r="BM23" s="52"/>
      <c r="BN23" s="52"/>
      <c r="BO23" s="18"/>
      <c r="BP23" s="55" t="s">
        <v>10</v>
      </c>
      <c r="BQ23" s="52" t="s">
        <v>10</v>
      </c>
      <c r="BR23" s="52" t="s">
        <v>10</v>
      </c>
      <c r="BS23" s="18" t="s">
        <v>10</v>
      </c>
      <c r="BT23" s="72" t="s">
        <v>10</v>
      </c>
      <c r="BU23" s="73" t="s">
        <v>10</v>
      </c>
      <c r="BV23" s="53" t="s">
        <v>10</v>
      </c>
      <c r="BW23" s="53" t="s">
        <v>10</v>
      </c>
    </row>
    <row r="24" spans="1:75" ht="20.25" x14ac:dyDescent="0.3">
      <c r="A24" s="103" t="s">
        <v>17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T24" s="103" t="s">
        <v>17</v>
      </c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M24" s="103" t="s">
        <v>17</v>
      </c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F24" s="70"/>
      <c r="BG24" s="91" t="s">
        <v>4</v>
      </c>
      <c r="BH24" s="65"/>
      <c r="BI24" s="71"/>
      <c r="BJ24" s="86"/>
      <c r="BK24" s="77"/>
      <c r="BL24" s="55"/>
      <c r="BM24" s="52"/>
      <c r="BN24" s="52"/>
      <c r="BO24" s="18"/>
      <c r="BP24" s="55"/>
      <c r="BQ24" s="52"/>
      <c r="BR24" s="52"/>
      <c r="BS24" s="18"/>
      <c r="BT24" s="72"/>
      <c r="BU24" s="73"/>
      <c r="BV24" s="53"/>
      <c r="BW24" s="53"/>
    </row>
    <row r="25" spans="1:75" ht="21" thickBot="1" x14ac:dyDescent="0.35">
      <c r="BF25" s="103" t="s">
        <v>924</v>
      </c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</row>
    <row r="26" spans="1:75" ht="18.75" thickBot="1" x14ac:dyDescent="0.3">
      <c r="A26" s="66"/>
      <c r="B26" s="67" t="s">
        <v>4</v>
      </c>
      <c r="C26" s="68" t="s">
        <v>907</v>
      </c>
      <c r="D26" s="96" t="s">
        <v>8</v>
      </c>
      <c r="E26" s="97"/>
      <c r="F26" s="69">
        <v>1</v>
      </c>
      <c r="G26" s="98" t="s">
        <v>5</v>
      </c>
      <c r="H26" s="99"/>
      <c r="I26" s="100">
        <v>253</v>
      </c>
      <c r="J26" s="95"/>
      <c r="K26" s="98" t="s">
        <v>6</v>
      </c>
      <c r="L26" s="101"/>
      <c r="M26" s="94">
        <v>709</v>
      </c>
      <c r="N26" s="95"/>
      <c r="O26" s="100" t="s">
        <v>7</v>
      </c>
      <c r="P26" s="101"/>
      <c r="Q26" s="94">
        <v>428</v>
      </c>
      <c r="R26" s="95"/>
      <c r="T26" s="66"/>
      <c r="U26" s="67" t="s">
        <v>4</v>
      </c>
      <c r="V26" s="68"/>
      <c r="W26" s="96" t="s">
        <v>8</v>
      </c>
      <c r="X26" s="97"/>
      <c r="Y26" s="69">
        <v>1</v>
      </c>
      <c r="Z26" s="98" t="s">
        <v>5</v>
      </c>
      <c r="AA26" s="99"/>
      <c r="AB26" s="100">
        <v>2333</v>
      </c>
      <c r="AC26" s="95"/>
      <c r="AD26" s="98" t="s">
        <v>6</v>
      </c>
      <c r="AE26" s="101"/>
      <c r="AF26" s="94">
        <v>899</v>
      </c>
      <c r="AG26" s="95"/>
      <c r="AH26" s="100" t="s">
        <v>7</v>
      </c>
      <c r="AI26" s="101"/>
      <c r="AJ26" s="94">
        <v>588</v>
      </c>
      <c r="AK26" s="95"/>
      <c r="AM26" s="66"/>
      <c r="AN26" s="67" t="s">
        <v>4</v>
      </c>
      <c r="AO26" s="68" t="s">
        <v>917</v>
      </c>
      <c r="AP26" s="96" t="s">
        <v>8</v>
      </c>
      <c r="AQ26" s="97"/>
      <c r="AR26" s="69">
        <v>1</v>
      </c>
      <c r="AS26" s="98" t="s">
        <v>5</v>
      </c>
      <c r="AT26" s="99"/>
      <c r="AU26" s="100">
        <v>253</v>
      </c>
      <c r="AV26" s="95"/>
      <c r="AW26" s="98" t="s">
        <v>6</v>
      </c>
      <c r="AX26" s="101"/>
      <c r="AY26" s="94">
        <v>709</v>
      </c>
      <c r="AZ26" s="95"/>
      <c r="BA26" s="100" t="s">
        <v>7</v>
      </c>
      <c r="BB26" s="101"/>
      <c r="BC26" s="94">
        <v>428</v>
      </c>
      <c r="BD26" s="95"/>
    </row>
    <row r="27" spans="1:75" ht="18.75" thickBot="1" x14ac:dyDescent="0.3">
      <c r="A27" s="70" t="str">
        <f t="shared" ref="A27:A32" si="8">$M$13&amp;"/"&amp;$C$16</f>
        <v>/1</v>
      </c>
      <c r="B27" s="61" t="s">
        <v>21</v>
      </c>
      <c r="C27" s="64">
        <f>F26*2</f>
        <v>2</v>
      </c>
      <c r="D27" s="71">
        <f>M26-38</f>
        <v>671</v>
      </c>
      <c r="E27" s="85">
        <v>120</v>
      </c>
      <c r="F27" s="84">
        <v>19</v>
      </c>
      <c r="G27" s="55"/>
      <c r="H27" s="52"/>
      <c r="I27" s="52"/>
      <c r="J27" s="9"/>
      <c r="K27" s="55" t="s">
        <v>10</v>
      </c>
      <c r="L27" s="52" t="s">
        <v>10</v>
      </c>
      <c r="M27" s="52"/>
      <c r="N27" s="9"/>
      <c r="O27" s="72" t="s">
        <v>10</v>
      </c>
      <c r="P27" s="73" t="s">
        <v>10</v>
      </c>
      <c r="Q27" s="53" t="s">
        <v>10</v>
      </c>
      <c r="R27" s="53" t="s">
        <v>10</v>
      </c>
      <c r="T27" s="70" t="str">
        <f t="shared" ref="T27:T32" si="9">$M$13&amp;"/"&amp;$C$16</f>
        <v>/1</v>
      </c>
      <c r="U27" s="61" t="s">
        <v>21</v>
      </c>
      <c r="V27" s="64">
        <f>Y26*2</f>
        <v>2</v>
      </c>
      <c r="W27" s="71">
        <f>AF26-38</f>
        <v>861</v>
      </c>
      <c r="X27" s="85">
        <v>120</v>
      </c>
      <c r="Y27" s="84">
        <v>19</v>
      </c>
      <c r="Z27" s="55"/>
      <c r="AA27" s="52"/>
      <c r="AB27" s="52"/>
      <c r="AC27" s="9"/>
      <c r="AD27" s="55" t="s">
        <v>10</v>
      </c>
      <c r="AE27" s="52" t="s">
        <v>10</v>
      </c>
      <c r="AF27" s="52"/>
      <c r="AG27" s="9"/>
      <c r="AH27" s="72" t="s">
        <v>10</v>
      </c>
      <c r="AI27" s="73" t="s">
        <v>10</v>
      </c>
      <c r="AJ27" s="53" t="s">
        <v>10</v>
      </c>
      <c r="AK27" s="53" t="s">
        <v>10</v>
      </c>
      <c r="AM27" s="70" t="str">
        <f t="shared" ref="AM27:AM32" si="10">$M$13&amp;"/"&amp;$C$16</f>
        <v>/1</v>
      </c>
      <c r="AN27" s="61" t="s">
        <v>21</v>
      </c>
      <c r="AO27" s="64">
        <f>AR26*2</f>
        <v>2</v>
      </c>
      <c r="AP27" s="71">
        <f>AY26-38</f>
        <v>671</v>
      </c>
      <c r="AQ27" s="85">
        <v>120</v>
      </c>
      <c r="AR27" s="84">
        <v>19</v>
      </c>
      <c r="AS27" s="55"/>
      <c r="AT27" s="52"/>
      <c r="AU27" s="52"/>
      <c r="AV27" s="9"/>
      <c r="AW27" s="55" t="s">
        <v>10</v>
      </c>
      <c r="AX27" s="52" t="s">
        <v>10</v>
      </c>
      <c r="AY27" s="52"/>
      <c r="AZ27" s="9"/>
      <c r="BA27" s="72" t="s">
        <v>10</v>
      </c>
      <c r="BB27" s="73" t="s">
        <v>10</v>
      </c>
      <c r="BC27" s="53" t="s">
        <v>10</v>
      </c>
      <c r="BD27" s="53" t="s">
        <v>10</v>
      </c>
      <c r="BF27" s="66"/>
      <c r="BG27" s="67" t="s">
        <v>4</v>
      </c>
      <c r="BH27" s="68" t="s">
        <v>906</v>
      </c>
      <c r="BI27" s="96" t="s">
        <v>8</v>
      </c>
      <c r="BJ27" s="97"/>
      <c r="BK27" s="69">
        <v>1</v>
      </c>
      <c r="BL27" s="98" t="s">
        <v>5</v>
      </c>
      <c r="BM27" s="99"/>
      <c r="BN27" s="100">
        <v>2333</v>
      </c>
      <c r="BO27" s="95"/>
      <c r="BP27" s="98" t="s">
        <v>6</v>
      </c>
      <c r="BQ27" s="101"/>
      <c r="BR27" s="94">
        <v>899</v>
      </c>
      <c r="BS27" s="95"/>
      <c r="BT27" s="100" t="s">
        <v>7</v>
      </c>
      <c r="BU27" s="101"/>
      <c r="BV27" s="94">
        <v>588</v>
      </c>
      <c r="BW27" s="95"/>
    </row>
    <row r="28" spans="1:75" ht="18" x14ac:dyDescent="0.25">
      <c r="A28" s="70" t="str">
        <f>$M$13&amp;"/"&amp;$C$16</f>
        <v>/1</v>
      </c>
      <c r="B28" s="62" t="s">
        <v>11</v>
      </c>
      <c r="C28" s="65">
        <f>F26</f>
        <v>1</v>
      </c>
      <c r="D28" s="71">
        <f>M26</f>
        <v>709</v>
      </c>
      <c r="E28" s="86">
        <f>Q26-38</f>
        <v>390</v>
      </c>
      <c r="F28" s="77">
        <v>19</v>
      </c>
      <c r="G28" s="55"/>
      <c r="H28" s="52"/>
      <c r="I28" s="52"/>
      <c r="J28" s="18"/>
      <c r="K28" s="55" t="s">
        <v>10</v>
      </c>
      <c r="L28" s="52"/>
      <c r="M28" s="52" t="s">
        <v>10</v>
      </c>
      <c r="N28" s="18" t="s">
        <v>10</v>
      </c>
      <c r="O28" s="72" t="s">
        <v>10</v>
      </c>
      <c r="P28" s="73" t="s">
        <v>10</v>
      </c>
      <c r="Q28" s="53" t="s">
        <v>10</v>
      </c>
      <c r="R28" s="53" t="s">
        <v>10</v>
      </c>
      <c r="T28" s="70" t="str">
        <f>$M$13&amp;"/"&amp;$C$16</f>
        <v>/1</v>
      </c>
      <c r="U28" s="62" t="s">
        <v>11</v>
      </c>
      <c r="V28" s="65">
        <f>Y26</f>
        <v>1</v>
      </c>
      <c r="W28" s="71">
        <f>AF26</f>
        <v>899</v>
      </c>
      <c r="X28" s="86">
        <f>AJ26-28</f>
        <v>560</v>
      </c>
      <c r="Y28" s="77">
        <v>19</v>
      </c>
      <c r="Z28" s="55"/>
      <c r="AA28" s="52"/>
      <c r="AB28" s="52"/>
      <c r="AC28" s="18"/>
      <c r="AD28" s="55" t="s">
        <v>10</v>
      </c>
      <c r="AE28" s="52"/>
      <c r="AF28" s="52" t="s">
        <v>10</v>
      </c>
      <c r="AG28" s="18" t="s">
        <v>10</v>
      </c>
      <c r="AH28" s="72" t="s">
        <v>10</v>
      </c>
      <c r="AI28" s="73" t="s">
        <v>10</v>
      </c>
      <c r="AJ28" s="53" t="s">
        <v>10</v>
      </c>
      <c r="AK28" s="53" t="s">
        <v>10</v>
      </c>
      <c r="AM28" s="70" t="str">
        <f>$M$13&amp;"/"&amp;$C$16</f>
        <v>/1</v>
      </c>
      <c r="AN28" s="62" t="s">
        <v>11</v>
      </c>
      <c r="AO28" s="65">
        <f>AR26</f>
        <v>1</v>
      </c>
      <c r="AP28" s="71">
        <f>AY26</f>
        <v>709</v>
      </c>
      <c r="AQ28" s="86">
        <f>BC26-20</f>
        <v>408</v>
      </c>
      <c r="AR28" s="77">
        <v>19</v>
      </c>
      <c r="AS28" s="55"/>
      <c r="AT28" s="52"/>
      <c r="AU28" s="52"/>
      <c r="AV28" s="18"/>
      <c r="AW28" s="55" t="s">
        <v>10</v>
      </c>
      <c r="AX28" s="52" t="s">
        <v>10</v>
      </c>
      <c r="AY28" s="52" t="s">
        <v>10</v>
      </c>
      <c r="AZ28" s="18" t="s">
        <v>10</v>
      </c>
      <c r="BA28" s="72" t="s">
        <v>10</v>
      </c>
      <c r="BB28" s="73" t="s">
        <v>10</v>
      </c>
      <c r="BC28" s="53" t="s">
        <v>10</v>
      </c>
      <c r="BD28" s="53" t="s">
        <v>10</v>
      </c>
      <c r="BF28" s="70" t="str">
        <f t="shared" ref="BF28:BF35" si="11">$M$13&amp;"/"&amp;$C$16</f>
        <v>/1</v>
      </c>
      <c r="BG28" s="61" t="s">
        <v>21</v>
      </c>
      <c r="BH28" s="64">
        <f>BK27*2</f>
        <v>2</v>
      </c>
      <c r="BI28" s="71">
        <f>BR27-38</f>
        <v>861</v>
      </c>
      <c r="BJ28" s="85">
        <v>120</v>
      </c>
      <c r="BK28" s="84">
        <v>19</v>
      </c>
      <c r="BL28" s="55"/>
      <c r="BM28" s="52"/>
      <c r="BN28" s="52"/>
      <c r="BO28" s="9"/>
      <c r="BP28" s="55" t="s">
        <v>10</v>
      </c>
      <c r="BQ28" s="52" t="s">
        <v>10</v>
      </c>
      <c r="BR28" s="52"/>
      <c r="BS28" s="9"/>
      <c r="BT28" s="72" t="s">
        <v>10</v>
      </c>
      <c r="BU28" s="73" t="s">
        <v>10</v>
      </c>
      <c r="BV28" s="53" t="s">
        <v>10</v>
      </c>
      <c r="BW28" s="53" t="s">
        <v>10</v>
      </c>
    </row>
    <row r="29" spans="1:75" ht="18" x14ac:dyDescent="0.25">
      <c r="A29" s="70" t="str">
        <f t="shared" si="8"/>
        <v>/1</v>
      </c>
      <c r="B29" s="62" t="s">
        <v>13</v>
      </c>
      <c r="C29" s="65">
        <f>F26*2</f>
        <v>2</v>
      </c>
      <c r="D29" s="71">
        <f>I26-19</f>
        <v>234</v>
      </c>
      <c r="E29" s="86">
        <f>Q26-28</f>
        <v>400</v>
      </c>
      <c r="F29" s="77">
        <v>19</v>
      </c>
      <c r="G29" s="55"/>
      <c r="H29" s="52"/>
      <c r="I29" s="52"/>
      <c r="J29" s="18"/>
      <c r="K29" s="55" t="s">
        <v>10</v>
      </c>
      <c r="L29" s="52"/>
      <c r="M29" s="52"/>
      <c r="N29" s="18"/>
      <c r="O29" s="72" t="s">
        <v>10</v>
      </c>
      <c r="P29" s="73" t="s">
        <v>10</v>
      </c>
      <c r="Q29" s="53" t="s">
        <v>10</v>
      </c>
      <c r="R29" s="53" t="s">
        <v>10</v>
      </c>
      <c r="T29" s="70" t="str">
        <f t="shared" si="9"/>
        <v>/1</v>
      </c>
      <c r="U29" s="62" t="s">
        <v>13</v>
      </c>
      <c r="V29" s="65">
        <f>Y26*2</f>
        <v>2</v>
      </c>
      <c r="W29" s="71">
        <f>AB26-19</f>
        <v>2314</v>
      </c>
      <c r="X29" s="86">
        <f>AJ26-28</f>
        <v>560</v>
      </c>
      <c r="Y29" s="77">
        <v>19</v>
      </c>
      <c r="Z29" s="55"/>
      <c r="AA29" s="52"/>
      <c r="AB29" s="52"/>
      <c r="AC29" s="18"/>
      <c r="AD29" s="55" t="s">
        <v>10</v>
      </c>
      <c r="AE29" s="52"/>
      <c r="AF29" s="52"/>
      <c r="AG29" s="18"/>
      <c r="AH29" s="72" t="s">
        <v>10</v>
      </c>
      <c r="AI29" s="73" t="s">
        <v>10</v>
      </c>
      <c r="AJ29" s="53" t="s">
        <v>10</v>
      </c>
      <c r="AK29" s="53" t="s">
        <v>10</v>
      </c>
      <c r="AM29" s="70" t="str">
        <f t="shared" si="10"/>
        <v>/1</v>
      </c>
      <c r="AN29" s="62" t="s">
        <v>13</v>
      </c>
      <c r="AO29" s="65">
        <f>AR26*2</f>
        <v>2</v>
      </c>
      <c r="AP29" s="71">
        <f>AU26-19</f>
        <v>234</v>
      </c>
      <c r="AQ29" s="86">
        <f>BC26-20</f>
        <v>408</v>
      </c>
      <c r="AR29" s="77">
        <v>19</v>
      </c>
      <c r="AS29" s="55"/>
      <c r="AT29" s="52"/>
      <c r="AU29" s="52"/>
      <c r="AV29" s="18"/>
      <c r="AW29" s="55" t="s">
        <v>10</v>
      </c>
      <c r="AX29" s="52" t="s">
        <v>10</v>
      </c>
      <c r="AY29" s="52"/>
      <c r="AZ29" s="18"/>
      <c r="BA29" s="72" t="s">
        <v>10</v>
      </c>
      <c r="BB29" s="73" t="s">
        <v>10</v>
      </c>
      <c r="BC29" s="53" t="s">
        <v>10</v>
      </c>
      <c r="BD29" s="53" t="s">
        <v>10</v>
      </c>
      <c r="BF29" s="70" t="str">
        <f>$M$13&amp;"/"&amp;$C$16</f>
        <v>/1</v>
      </c>
      <c r="BG29" s="62" t="s">
        <v>11</v>
      </c>
      <c r="BH29" s="65">
        <f>BK27</f>
        <v>1</v>
      </c>
      <c r="BI29" s="71">
        <f>BR27</f>
        <v>899</v>
      </c>
      <c r="BJ29" s="86">
        <f>BV27-20</f>
        <v>568</v>
      </c>
      <c r="BK29" s="77">
        <v>19</v>
      </c>
      <c r="BL29" s="55"/>
      <c r="BM29" s="52"/>
      <c r="BN29" s="52"/>
      <c r="BO29" s="18"/>
      <c r="BP29" s="55" t="s">
        <v>10</v>
      </c>
      <c r="BQ29" s="52" t="s">
        <v>10</v>
      </c>
      <c r="BR29" s="52" t="s">
        <v>10</v>
      </c>
      <c r="BS29" s="18" t="s">
        <v>10</v>
      </c>
      <c r="BT29" s="72" t="s">
        <v>10</v>
      </c>
      <c r="BU29" s="73" t="s">
        <v>10</v>
      </c>
      <c r="BV29" s="53" t="s">
        <v>10</v>
      </c>
      <c r="BW29" s="53" t="s">
        <v>10</v>
      </c>
    </row>
    <row r="30" spans="1:75" ht="18" x14ac:dyDescent="0.25">
      <c r="A30" s="70" t="str">
        <f t="shared" si="8"/>
        <v>/1</v>
      </c>
      <c r="B30" s="62" t="s">
        <v>14</v>
      </c>
      <c r="C30" s="65">
        <f>F26</f>
        <v>1</v>
      </c>
      <c r="D30" s="71">
        <f>I26</f>
        <v>253</v>
      </c>
      <c r="E30" s="86">
        <f>M26</f>
        <v>709</v>
      </c>
      <c r="F30" s="77">
        <v>19</v>
      </c>
      <c r="G30" s="55"/>
      <c r="H30" s="52"/>
      <c r="I30" s="52"/>
      <c r="J30" s="18"/>
      <c r="K30" s="55" t="s">
        <v>10</v>
      </c>
      <c r="L30" s="52" t="s">
        <v>10</v>
      </c>
      <c r="M30" s="52" t="s">
        <v>10</v>
      </c>
      <c r="N30" s="18" t="s">
        <v>10</v>
      </c>
      <c r="O30" s="72" t="s">
        <v>10</v>
      </c>
      <c r="P30" s="73" t="s">
        <v>10</v>
      </c>
      <c r="Q30" s="53" t="s">
        <v>10</v>
      </c>
      <c r="R30" s="53" t="s">
        <v>10</v>
      </c>
      <c r="T30" s="70" t="str">
        <f t="shared" si="9"/>
        <v>/1</v>
      </c>
      <c r="U30" s="62" t="s">
        <v>14</v>
      </c>
      <c r="V30" s="65">
        <f>Y26</f>
        <v>1</v>
      </c>
      <c r="W30" s="71">
        <f>AB26</f>
        <v>2333</v>
      </c>
      <c r="X30" s="86">
        <f>AF26</f>
        <v>899</v>
      </c>
      <c r="Y30" s="77">
        <v>8</v>
      </c>
      <c r="Z30" s="55"/>
      <c r="AA30" s="52"/>
      <c r="AB30" s="52"/>
      <c r="AC30" s="18"/>
      <c r="AD30" s="55"/>
      <c r="AE30" s="52"/>
      <c r="AF30" s="52"/>
      <c r="AG30" s="18"/>
      <c r="AH30" s="72" t="s">
        <v>10</v>
      </c>
      <c r="AI30" s="73" t="s">
        <v>10</v>
      </c>
      <c r="AJ30" s="53" t="s">
        <v>10</v>
      </c>
      <c r="AK30" s="53" t="s">
        <v>10</v>
      </c>
      <c r="AM30" s="70" t="str">
        <f t="shared" si="10"/>
        <v>/1</v>
      </c>
      <c r="AN30" s="62" t="s">
        <v>14</v>
      </c>
      <c r="AO30" s="65">
        <f>AR26</f>
        <v>1</v>
      </c>
      <c r="AP30" s="71">
        <f>AU26-38</f>
        <v>215</v>
      </c>
      <c r="AQ30" s="86">
        <f>AY26-38</f>
        <v>671</v>
      </c>
      <c r="AR30" s="77">
        <v>19</v>
      </c>
      <c r="AS30" s="55"/>
      <c r="AT30" s="52"/>
      <c r="AU30" s="52"/>
      <c r="AV30" s="18"/>
      <c r="AW30" s="55"/>
      <c r="AX30" s="52"/>
      <c r="AY30" s="52"/>
      <c r="AZ30" s="18"/>
      <c r="BA30" s="72" t="s">
        <v>10</v>
      </c>
      <c r="BB30" s="73" t="s">
        <v>10</v>
      </c>
      <c r="BC30" s="53" t="s">
        <v>10</v>
      </c>
      <c r="BD30" s="53" t="s">
        <v>10</v>
      </c>
      <c r="BF30" s="70" t="str">
        <f t="shared" si="11"/>
        <v>/1</v>
      </c>
      <c r="BG30" s="62" t="s">
        <v>13</v>
      </c>
      <c r="BH30" s="65">
        <f>BK27*2</f>
        <v>2</v>
      </c>
      <c r="BI30" s="71">
        <f>BN27-19</f>
        <v>2314</v>
      </c>
      <c r="BJ30" s="86">
        <f>BV27-20</f>
        <v>568</v>
      </c>
      <c r="BK30" s="77">
        <v>19</v>
      </c>
      <c r="BL30" s="55"/>
      <c r="BM30" s="52"/>
      <c r="BN30" s="52"/>
      <c r="BO30" s="18"/>
      <c r="BP30" s="55" t="s">
        <v>10</v>
      </c>
      <c r="BQ30" s="52" t="s">
        <v>10</v>
      </c>
      <c r="BR30" s="52"/>
      <c r="BS30" s="18"/>
      <c r="BT30" s="72" t="s">
        <v>10</v>
      </c>
      <c r="BU30" s="73" t="s">
        <v>10</v>
      </c>
      <c r="BV30" s="53" t="s">
        <v>10</v>
      </c>
      <c r="BW30" s="53" t="s">
        <v>10</v>
      </c>
    </row>
    <row r="31" spans="1:75" ht="18" x14ac:dyDescent="0.25">
      <c r="A31" s="70" t="str">
        <f t="shared" si="8"/>
        <v>/1</v>
      </c>
      <c r="B31" s="62" t="s">
        <v>15</v>
      </c>
      <c r="C31" s="65">
        <v>4</v>
      </c>
      <c r="D31" s="71">
        <f>M26-39</f>
        <v>670</v>
      </c>
      <c r="E31" s="86">
        <f>E28-5</f>
        <v>385</v>
      </c>
      <c r="F31" s="77">
        <v>19</v>
      </c>
      <c r="G31" s="55"/>
      <c r="H31" s="52"/>
      <c r="I31" s="52"/>
      <c r="J31" s="18"/>
      <c r="K31" s="55" t="s">
        <v>10</v>
      </c>
      <c r="L31" s="52"/>
      <c r="M31" s="52"/>
      <c r="N31" s="18"/>
      <c r="O31" s="72" t="s">
        <v>10</v>
      </c>
      <c r="P31" s="73" t="s">
        <v>10</v>
      </c>
      <c r="Q31" s="53" t="s">
        <v>10</v>
      </c>
      <c r="R31" s="53" t="s">
        <v>10</v>
      </c>
      <c r="T31" s="70" t="str">
        <f t="shared" si="9"/>
        <v>/1</v>
      </c>
      <c r="U31" s="62" t="s">
        <v>15</v>
      </c>
      <c r="V31" s="65">
        <v>5</v>
      </c>
      <c r="W31" s="71">
        <f>AF26-39</f>
        <v>860</v>
      </c>
      <c r="X31" s="86">
        <f>X28-5</f>
        <v>555</v>
      </c>
      <c r="Y31" s="77">
        <v>19</v>
      </c>
      <c r="Z31" s="55"/>
      <c r="AA31" s="52"/>
      <c r="AB31" s="52"/>
      <c r="AC31" s="18"/>
      <c r="AD31" s="55" t="s">
        <v>10</v>
      </c>
      <c r="AE31" s="52"/>
      <c r="AF31" s="52"/>
      <c r="AG31" s="18"/>
      <c r="AH31" s="72" t="s">
        <v>10</v>
      </c>
      <c r="AI31" s="73" t="s">
        <v>10</v>
      </c>
      <c r="AJ31" s="53" t="s">
        <v>10</v>
      </c>
      <c r="AK31" s="53" t="s">
        <v>10</v>
      </c>
      <c r="AM31" s="70" t="str">
        <f t="shared" si="10"/>
        <v>/1</v>
      </c>
      <c r="AN31" s="62" t="s">
        <v>15</v>
      </c>
      <c r="AO31" s="65">
        <v>5</v>
      </c>
      <c r="AP31" s="71">
        <f>AY26-39</f>
        <v>670</v>
      </c>
      <c r="AQ31" s="86">
        <f>BC26-45</f>
        <v>383</v>
      </c>
      <c r="AR31" s="77">
        <v>19</v>
      </c>
      <c r="AS31" s="55"/>
      <c r="AT31" s="52"/>
      <c r="AU31" s="52"/>
      <c r="AV31" s="18"/>
      <c r="AW31" s="55" t="s">
        <v>10</v>
      </c>
      <c r="AX31" s="52"/>
      <c r="AY31" s="52"/>
      <c r="AZ31" s="18"/>
      <c r="BA31" s="72" t="s">
        <v>10</v>
      </c>
      <c r="BB31" s="73" t="s">
        <v>10</v>
      </c>
      <c r="BC31" s="53" t="s">
        <v>10</v>
      </c>
      <c r="BD31" s="53" t="s">
        <v>10</v>
      </c>
      <c r="BF31" s="70" t="str">
        <f t="shared" si="11"/>
        <v>/1</v>
      </c>
      <c r="BG31" s="62" t="s">
        <v>919</v>
      </c>
      <c r="BH31" s="65">
        <v>1</v>
      </c>
      <c r="BI31" s="71">
        <f>BN27-38</f>
        <v>2295</v>
      </c>
      <c r="BJ31" s="86">
        <f>BR27-38-2</f>
        <v>859</v>
      </c>
      <c r="BK31" s="77">
        <v>19</v>
      </c>
      <c r="BL31" s="55"/>
      <c r="BM31" s="52"/>
      <c r="BN31" s="52"/>
      <c r="BO31" s="18"/>
      <c r="BP31" s="55" t="s">
        <v>10</v>
      </c>
      <c r="BQ31" s="52" t="s">
        <v>10</v>
      </c>
      <c r="BR31" s="52"/>
      <c r="BS31" s="18"/>
      <c r="BT31" s="72" t="s">
        <v>10</v>
      </c>
      <c r="BU31" s="73" t="s">
        <v>10</v>
      </c>
      <c r="BV31" s="53" t="s">
        <v>10</v>
      </c>
      <c r="BW31" s="53" t="s">
        <v>10</v>
      </c>
    </row>
    <row r="32" spans="1:75" ht="18" x14ac:dyDescent="0.25">
      <c r="A32" s="70" t="str">
        <f t="shared" si="8"/>
        <v>/1</v>
      </c>
      <c r="B32" s="62" t="s">
        <v>936</v>
      </c>
      <c r="C32" s="65">
        <v>8</v>
      </c>
      <c r="D32" s="71">
        <f>I26-3</f>
        <v>250</v>
      </c>
      <c r="E32" s="86">
        <f>((M26-6)/2)</f>
        <v>351.5</v>
      </c>
      <c r="F32" s="77">
        <v>19</v>
      </c>
      <c r="G32" s="55"/>
      <c r="H32" s="52"/>
      <c r="I32" s="52"/>
      <c r="J32" s="18"/>
      <c r="K32" s="55" t="s">
        <v>10</v>
      </c>
      <c r="L32" s="52" t="s">
        <v>10</v>
      </c>
      <c r="M32" s="52" t="s">
        <v>10</v>
      </c>
      <c r="N32" s="18" t="s">
        <v>10</v>
      </c>
      <c r="O32" s="72" t="s">
        <v>10</v>
      </c>
      <c r="P32" s="73" t="s">
        <v>10</v>
      </c>
      <c r="Q32" s="53" t="s">
        <v>10</v>
      </c>
      <c r="R32" s="53" t="s">
        <v>10</v>
      </c>
      <c r="T32" s="70" t="str">
        <f t="shared" si="9"/>
        <v>/1</v>
      </c>
      <c r="U32" s="62" t="s">
        <v>16</v>
      </c>
      <c r="V32" s="65">
        <v>4</v>
      </c>
      <c r="W32" s="71">
        <f>AB26-3</f>
        <v>2330</v>
      </c>
      <c r="X32" s="86">
        <f>((AF26-6)/2)</f>
        <v>446.5</v>
      </c>
      <c r="Y32" s="77">
        <v>19</v>
      </c>
      <c r="Z32" s="55"/>
      <c r="AA32" s="52"/>
      <c r="AB32" s="52"/>
      <c r="AC32" s="18"/>
      <c r="AD32" s="55" t="s">
        <v>10</v>
      </c>
      <c r="AE32" s="52" t="s">
        <v>10</v>
      </c>
      <c r="AF32" s="52" t="s">
        <v>10</v>
      </c>
      <c r="AG32" s="18" t="s">
        <v>10</v>
      </c>
      <c r="AH32" s="72" t="s">
        <v>10</v>
      </c>
      <c r="AI32" s="73" t="s">
        <v>10</v>
      </c>
      <c r="AJ32" s="53" t="s">
        <v>10</v>
      </c>
      <c r="AK32" s="53" t="s">
        <v>10</v>
      </c>
      <c r="AM32" s="70" t="str">
        <f t="shared" si="10"/>
        <v>/1</v>
      </c>
      <c r="AN32" s="62" t="s">
        <v>16</v>
      </c>
      <c r="AO32" s="65">
        <v>4</v>
      </c>
      <c r="AP32" s="71">
        <f>AU26-3</f>
        <v>250</v>
      </c>
      <c r="AQ32" s="86">
        <f>((AY26-6)/2)</f>
        <v>351.5</v>
      </c>
      <c r="AR32" s="77">
        <v>19</v>
      </c>
      <c r="AS32" s="55"/>
      <c r="AT32" s="52"/>
      <c r="AU32" s="52"/>
      <c r="AV32" s="18"/>
      <c r="AW32" s="55" t="s">
        <v>10</v>
      </c>
      <c r="AX32" s="52" t="s">
        <v>10</v>
      </c>
      <c r="AY32" s="52" t="s">
        <v>10</v>
      </c>
      <c r="AZ32" s="18" t="s">
        <v>10</v>
      </c>
      <c r="BA32" s="72" t="s">
        <v>10</v>
      </c>
      <c r="BB32" s="73" t="s">
        <v>10</v>
      </c>
      <c r="BC32" s="53" t="s">
        <v>10</v>
      </c>
      <c r="BD32" s="53" t="s">
        <v>10</v>
      </c>
      <c r="BF32" s="70" t="str">
        <f t="shared" si="11"/>
        <v>/1</v>
      </c>
      <c r="BG32" s="62" t="s">
        <v>925</v>
      </c>
      <c r="BH32" s="65">
        <f>(BH34+1)-BH31</f>
        <v>1</v>
      </c>
      <c r="BI32" s="71">
        <f>BN27-38</f>
        <v>2295</v>
      </c>
      <c r="BJ32" s="86">
        <f>BR27-38</f>
        <v>861</v>
      </c>
      <c r="BK32" s="77">
        <v>19</v>
      </c>
      <c r="BL32" s="55"/>
      <c r="BM32" s="52"/>
      <c r="BN32" s="52"/>
      <c r="BO32" s="18"/>
      <c r="BP32" s="55"/>
      <c r="BQ32" s="52"/>
      <c r="BR32" s="52"/>
      <c r="BS32" s="18"/>
      <c r="BT32" s="72" t="s">
        <v>10</v>
      </c>
      <c r="BU32" s="73" t="s">
        <v>10</v>
      </c>
      <c r="BV32" s="53" t="s">
        <v>10</v>
      </c>
      <c r="BW32" s="53" t="s">
        <v>10</v>
      </c>
    </row>
    <row r="33" spans="1:75" ht="18" x14ac:dyDescent="0.25">
      <c r="A33" s="70"/>
      <c r="B33" s="91" t="s">
        <v>4</v>
      </c>
      <c r="C33" s="65"/>
      <c r="D33" s="71"/>
      <c r="E33" s="86"/>
      <c r="F33" s="77"/>
      <c r="G33" s="55"/>
      <c r="H33" s="52"/>
      <c r="I33" s="52"/>
      <c r="J33" s="18"/>
      <c r="K33" s="55"/>
      <c r="L33" s="52"/>
      <c r="M33" s="52"/>
      <c r="N33" s="18"/>
      <c r="O33" s="72"/>
      <c r="P33" s="73"/>
      <c r="Q33" s="53"/>
      <c r="R33" s="53"/>
      <c r="T33" s="70"/>
      <c r="U33" s="91" t="s">
        <v>4</v>
      </c>
      <c r="V33" s="65"/>
      <c r="W33" s="71"/>
      <c r="X33" s="86"/>
      <c r="Y33" s="77"/>
      <c r="Z33" s="55"/>
      <c r="AA33" s="52"/>
      <c r="AB33" s="52"/>
      <c r="AC33" s="18"/>
      <c r="AD33" s="55"/>
      <c r="AE33" s="52"/>
      <c r="AF33" s="52"/>
      <c r="AG33" s="18"/>
      <c r="AH33" s="72"/>
      <c r="AI33" s="73"/>
      <c r="AJ33" s="53"/>
      <c r="AK33" s="53"/>
      <c r="AM33" s="70"/>
      <c r="AN33" s="91" t="s">
        <v>4</v>
      </c>
      <c r="AO33" s="65"/>
      <c r="AP33" s="71"/>
      <c r="AQ33" s="86"/>
      <c r="AR33" s="77"/>
      <c r="AS33" s="55"/>
      <c r="AT33" s="52"/>
      <c r="AU33" s="52"/>
      <c r="AV33" s="18"/>
      <c r="AW33" s="55"/>
      <c r="AX33" s="52"/>
      <c r="AY33" s="52"/>
      <c r="AZ33" s="18"/>
      <c r="BA33" s="72"/>
      <c r="BB33" s="73"/>
      <c r="BC33" s="53"/>
      <c r="BD33" s="53"/>
      <c r="BF33" s="70" t="str">
        <f t="shared" si="11"/>
        <v>/1</v>
      </c>
      <c r="BG33" s="62" t="s">
        <v>15</v>
      </c>
      <c r="BH33" s="65">
        <v>4</v>
      </c>
      <c r="BI33" s="71">
        <f>BR27-39</f>
        <v>860</v>
      </c>
      <c r="BJ33" s="86">
        <f>BV27-45</f>
        <v>543</v>
      </c>
      <c r="BK33" s="77">
        <v>19</v>
      </c>
      <c r="BL33" s="55"/>
      <c r="BM33" s="52"/>
      <c r="BN33" s="52"/>
      <c r="BO33" s="18"/>
      <c r="BP33" s="55" t="s">
        <v>10</v>
      </c>
      <c r="BQ33" s="52"/>
      <c r="BR33" s="52"/>
      <c r="BS33" s="18"/>
      <c r="BT33" s="72" t="s">
        <v>10</v>
      </c>
      <c r="BU33" s="73" t="s">
        <v>10</v>
      </c>
      <c r="BV33" s="53" t="s">
        <v>10</v>
      </c>
      <c r="BW33" s="53" t="s">
        <v>10</v>
      </c>
    </row>
    <row r="34" spans="1:75" ht="20.25" x14ac:dyDescent="0.3">
      <c r="A34" s="102" t="s">
        <v>18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T34" s="102" t="s">
        <v>18</v>
      </c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M34" s="102" t="s">
        <v>18</v>
      </c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F34" s="70" t="str">
        <f t="shared" si="11"/>
        <v>/1</v>
      </c>
      <c r="BG34" s="62" t="s">
        <v>19</v>
      </c>
      <c r="BH34" s="65">
        <v>1</v>
      </c>
      <c r="BI34" s="71">
        <f>BN27-38</f>
        <v>2295</v>
      </c>
      <c r="BJ34" s="86">
        <f>BJ29-20</f>
        <v>548</v>
      </c>
      <c r="BK34" s="77">
        <v>19</v>
      </c>
      <c r="BL34" s="55"/>
      <c r="BM34" s="52"/>
      <c r="BN34" s="52"/>
      <c r="BO34" s="18"/>
      <c r="BP34" s="55" t="s">
        <v>10</v>
      </c>
      <c r="BQ34" s="52"/>
      <c r="BR34" s="52" t="s">
        <v>10</v>
      </c>
      <c r="BS34" s="18"/>
      <c r="BT34" s="72" t="s">
        <v>10</v>
      </c>
      <c r="BU34" s="73" t="s">
        <v>10</v>
      </c>
      <c r="BV34" s="53" t="s">
        <v>10</v>
      </c>
      <c r="BW34" s="53" t="s">
        <v>10</v>
      </c>
    </row>
    <row r="35" spans="1:75" ht="18.75" thickBot="1" x14ac:dyDescent="0.3">
      <c r="BF35" s="70" t="str">
        <f t="shared" si="11"/>
        <v>/1</v>
      </c>
      <c r="BG35" s="62" t="s">
        <v>16</v>
      </c>
      <c r="BH35" s="65">
        <v>1</v>
      </c>
      <c r="BI35" s="71">
        <f>BN27-3</f>
        <v>2330</v>
      </c>
      <c r="BJ35" s="86">
        <f>((BR27-6)/2)</f>
        <v>446.5</v>
      </c>
      <c r="BK35" s="77">
        <v>19</v>
      </c>
      <c r="BL35" s="55"/>
      <c r="BM35" s="52"/>
      <c r="BN35" s="52"/>
      <c r="BO35" s="18"/>
      <c r="BP35" s="55" t="s">
        <v>10</v>
      </c>
      <c r="BQ35" s="52" t="s">
        <v>10</v>
      </c>
      <c r="BR35" s="52" t="s">
        <v>10</v>
      </c>
      <c r="BS35" s="18" t="s">
        <v>10</v>
      </c>
      <c r="BT35" s="72" t="s">
        <v>10</v>
      </c>
      <c r="BU35" s="73" t="s">
        <v>10</v>
      </c>
      <c r="BV35" s="53" t="s">
        <v>10</v>
      </c>
      <c r="BW35" s="53" t="s">
        <v>10</v>
      </c>
    </row>
    <row r="36" spans="1:75" ht="18.75" thickBot="1" x14ac:dyDescent="0.3">
      <c r="A36" s="66"/>
      <c r="B36" s="75" t="s">
        <v>4</v>
      </c>
      <c r="C36" s="68"/>
      <c r="D36" s="96" t="s">
        <v>8</v>
      </c>
      <c r="E36" s="97"/>
      <c r="F36" s="69">
        <v>1</v>
      </c>
      <c r="G36" s="98" t="s">
        <v>5</v>
      </c>
      <c r="H36" s="99"/>
      <c r="I36" s="100">
        <v>253</v>
      </c>
      <c r="J36" s="95"/>
      <c r="K36" s="98" t="s">
        <v>6</v>
      </c>
      <c r="L36" s="101"/>
      <c r="M36" s="94">
        <v>709</v>
      </c>
      <c r="N36" s="95"/>
      <c r="O36" s="100" t="s">
        <v>7</v>
      </c>
      <c r="P36" s="101"/>
      <c r="Q36" s="94">
        <v>428</v>
      </c>
      <c r="R36" s="95"/>
      <c r="T36" s="66"/>
      <c r="U36" s="75" t="s">
        <v>4</v>
      </c>
      <c r="V36" s="68"/>
      <c r="W36" s="96" t="s">
        <v>8</v>
      </c>
      <c r="X36" s="97"/>
      <c r="Y36" s="69">
        <v>1</v>
      </c>
      <c r="Z36" s="98" t="s">
        <v>5</v>
      </c>
      <c r="AA36" s="99"/>
      <c r="AB36" s="100">
        <v>2333</v>
      </c>
      <c r="AC36" s="95"/>
      <c r="AD36" s="98" t="s">
        <v>6</v>
      </c>
      <c r="AE36" s="101"/>
      <c r="AF36" s="94">
        <v>899</v>
      </c>
      <c r="AG36" s="95"/>
      <c r="AH36" s="100" t="s">
        <v>7</v>
      </c>
      <c r="AI36" s="101"/>
      <c r="AJ36" s="94">
        <v>588</v>
      </c>
      <c r="AK36" s="95"/>
      <c r="AM36" s="66"/>
      <c r="AN36" s="75" t="s">
        <v>4</v>
      </c>
      <c r="AO36" s="68"/>
      <c r="AP36" s="96" t="s">
        <v>8</v>
      </c>
      <c r="AQ36" s="97"/>
      <c r="AR36" s="69">
        <v>1</v>
      </c>
      <c r="AS36" s="98" t="s">
        <v>5</v>
      </c>
      <c r="AT36" s="99"/>
      <c r="AU36" s="100">
        <v>2333</v>
      </c>
      <c r="AV36" s="95"/>
      <c r="AW36" s="98" t="s">
        <v>6</v>
      </c>
      <c r="AX36" s="101"/>
      <c r="AY36" s="94">
        <v>899</v>
      </c>
      <c r="AZ36" s="95"/>
      <c r="BA36" s="100" t="s">
        <v>7</v>
      </c>
      <c r="BB36" s="101"/>
      <c r="BC36" s="94">
        <v>588</v>
      </c>
      <c r="BD36" s="95"/>
      <c r="BF36" s="70"/>
      <c r="BG36" s="91" t="s">
        <v>4</v>
      </c>
      <c r="BH36" s="65"/>
      <c r="BI36" s="71"/>
      <c r="BJ36" s="86"/>
      <c r="BK36" s="77"/>
      <c r="BL36" s="55"/>
      <c r="BM36" s="52"/>
      <c r="BN36" s="52"/>
      <c r="BO36" s="18"/>
      <c r="BP36" s="55"/>
      <c r="BQ36" s="52"/>
      <c r="BR36" s="52"/>
      <c r="BS36" s="18"/>
      <c r="BT36" s="72"/>
      <c r="BU36" s="73"/>
      <c r="BV36" s="53"/>
      <c r="BW36" s="53"/>
    </row>
    <row r="37" spans="1:75" ht="20.25" x14ac:dyDescent="0.3">
      <c r="A37" s="70" t="str">
        <f t="shared" ref="A37:A43" si="12">$M$13&amp;"/"&amp;$C$16</f>
        <v>/1</v>
      </c>
      <c r="B37" s="61" t="s">
        <v>21</v>
      </c>
      <c r="C37" s="64">
        <f>F36*2</f>
        <v>2</v>
      </c>
      <c r="D37" s="71">
        <f>M36-38</f>
        <v>671</v>
      </c>
      <c r="E37" s="85">
        <v>120</v>
      </c>
      <c r="F37" s="84">
        <v>19</v>
      </c>
      <c r="G37" s="55"/>
      <c r="H37" s="52"/>
      <c r="I37" s="52"/>
      <c r="J37" s="9"/>
      <c r="K37" s="55" t="s">
        <v>10</v>
      </c>
      <c r="L37" s="52" t="s">
        <v>10</v>
      </c>
      <c r="M37" s="52"/>
      <c r="N37" s="9"/>
      <c r="O37" s="72" t="s">
        <v>10</v>
      </c>
      <c r="P37" s="73" t="s">
        <v>10</v>
      </c>
      <c r="Q37" s="53" t="s">
        <v>10</v>
      </c>
      <c r="R37" s="53" t="s">
        <v>10</v>
      </c>
      <c r="T37" s="70" t="str">
        <f t="shared" ref="T37:T43" si="13">$M$13&amp;"/"&amp;$C$16</f>
        <v>/1</v>
      </c>
      <c r="U37" s="61" t="s">
        <v>21</v>
      </c>
      <c r="V37" s="64">
        <f>Y36*2</f>
        <v>2</v>
      </c>
      <c r="W37" s="71">
        <f>AF36-38</f>
        <v>861</v>
      </c>
      <c r="X37" s="85">
        <v>120</v>
      </c>
      <c r="Y37" s="84">
        <v>19</v>
      </c>
      <c r="Z37" s="55"/>
      <c r="AA37" s="52"/>
      <c r="AB37" s="52"/>
      <c r="AC37" s="9"/>
      <c r="AD37" s="55" t="s">
        <v>10</v>
      </c>
      <c r="AE37" s="52" t="s">
        <v>10</v>
      </c>
      <c r="AF37" s="52"/>
      <c r="AG37" s="9"/>
      <c r="AH37" s="72" t="s">
        <v>10</v>
      </c>
      <c r="AI37" s="73" t="s">
        <v>10</v>
      </c>
      <c r="AJ37" s="53" t="s">
        <v>10</v>
      </c>
      <c r="AK37" s="53" t="s">
        <v>10</v>
      </c>
      <c r="AM37" s="70" t="str">
        <f t="shared" ref="AM37:AM43" si="14">$M$13&amp;"/"&amp;$C$16</f>
        <v>/1</v>
      </c>
      <c r="AN37" s="61" t="s">
        <v>21</v>
      </c>
      <c r="AO37" s="64">
        <f>AR36*2</f>
        <v>2</v>
      </c>
      <c r="AP37" s="71">
        <f>AY36-38</f>
        <v>861</v>
      </c>
      <c r="AQ37" s="85">
        <v>120</v>
      </c>
      <c r="AR37" s="84">
        <v>19</v>
      </c>
      <c r="AS37" s="55"/>
      <c r="AT37" s="52"/>
      <c r="AU37" s="52"/>
      <c r="AV37" s="9"/>
      <c r="AW37" s="55" t="s">
        <v>10</v>
      </c>
      <c r="AX37" s="52" t="s">
        <v>10</v>
      </c>
      <c r="AY37" s="52"/>
      <c r="AZ37" s="9"/>
      <c r="BA37" s="72" t="s">
        <v>10</v>
      </c>
      <c r="BB37" s="73" t="s">
        <v>10</v>
      </c>
      <c r="BC37" s="53" t="s">
        <v>10</v>
      </c>
      <c r="BD37" s="53" t="s">
        <v>10</v>
      </c>
      <c r="BF37" s="102" t="s">
        <v>926</v>
      </c>
      <c r="BG37" s="102"/>
      <c r="BH37" s="102"/>
      <c r="BI37" s="102"/>
      <c r="BJ37" s="102"/>
      <c r="BK37" s="102"/>
      <c r="BL37" s="102"/>
      <c r="BM37" s="102"/>
      <c r="BN37" s="102"/>
      <c r="BO37" s="102"/>
      <c r="BP37" s="102"/>
      <c r="BQ37" s="102"/>
      <c r="BR37" s="102"/>
      <c r="BS37" s="102"/>
      <c r="BT37" s="102"/>
      <c r="BU37" s="102"/>
      <c r="BV37" s="102"/>
      <c r="BW37" s="102"/>
    </row>
    <row r="38" spans="1:75" ht="18.75" thickBot="1" x14ac:dyDescent="0.3">
      <c r="A38" s="70" t="str">
        <f>$M$13&amp;"/"&amp;$C$16</f>
        <v>/1</v>
      </c>
      <c r="B38" s="62" t="s">
        <v>11</v>
      </c>
      <c r="C38" s="65">
        <f>F36</f>
        <v>1</v>
      </c>
      <c r="D38" s="71">
        <f>M36</f>
        <v>709</v>
      </c>
      <c r="E38" s="86">
        <f>Q36-38</f>
        <v>390</v>
      </c>
      <c r="F38" s="77">
        <v>19</v>
      </c>
      <c r="G38" s="55"/>
      <c r="H38" s="52"/>
      <c r="I38" s="52"/>
      <c r="J38" s="18"/>
      <c r="K38" s="55" t="s">
        <v>10</v>
      </c>
      <c r="L38" s="52"/>
      <c r="M38" s="52" t="s">
        <v>10</v>
      </c>
      <c r="N38" s="18" t="s">
        <v>10</v>
      </c>
      <c r="O38" s="72" t="s">
        <v>10</v>
      </c>
      <c r="P38" s="73" t="s">
        <v>10</v>
      </c>
      <c r="Q38" s="53" t="s">
        <v>10</v>
      </c>
      <c r="R38" s="53" t="s">
        <v>10</v>
      </c>
      <c r="T38" s="70" t="str">
        <f>$M$13&amp;"/"&amp;$C$16</f>
        <v>/1</v>
      </c>
      <c r="U38" s="62" t="s">
        <v>11</v>
      </c>
      <c r="V38" s="65">
        <f>Y36</f>
        <v>1</v>
      </c>
      <c r="W38" s="71">
        <f>AF36</f>
        <v>899</v>
      </c>
      <c r="X38" s="86">
        <f>AJ36-28</f>
        <v>560</v>
      </c>
      <c r="Y38" s="77">
        <v>19</v>
      </c>
      <c r="Z38" s="55"/>
      <c r="AA38" s="52"/>
      <c r="AB38" s="52"/>
      <c r="AC38" s="18"/>
      <c r="AD38" s="55" t="s">
        <v>10</v>
      </c>
      <c r="AE38" s="52"/>
      <c r="AF38" s="52" t="s">
        <v>10</v>
      </c>
      <c r="AG38" s="18" t="s">
        <v>10</v>
      </c>
      <c r="AH38" s="72" t="s">
        <v>10</v>
      </c>
      <c r="AI38" s="73" t="s">
        <v>10</v>
      </c>
      <c r="AJ38" s="53" t="s">
        <v>10</v>
      </c>
      <c r="AK38" s="53" t="s">
        <v>10</v>
      </c>
      <c r="AM38" s="70" t="str">
        <f>$M$13&amp;"/"&amp;$C$16</f>
        <v>/1</v>
      </c>
      <c r="AN38" s="62" t="s">
        <v>11</v>
      </c>
      <c r="AO38" s="65">
        <f>AR36</f>
        <v>1</v>
      </c>
      <c r="AP38" s="71">
        <f>AY36</f>
        <v>899</v>
      </c>
      <c r="AQ38" s="86">
        <f>BC36-20</f>
        <v>568</v>
      </c>
      <c r="AR38" s="77">
        <v>19</v>
      </c>
      <c r="AS38" s="55"/>
      <c r="AT38" s="52"/>
      <c r="AU38" s="52"/>
      <c r="AV38" s="18"/>
      <c r="AW38" s="55" t="s">
        <v>10</v>
      </c>
      <c r="AX38" s="52" t="s">
        <v>10</v>
      </c>
      <c r="AY38" s="52" t="s">
        <v>10</v>
      </c>
      <c r="AZ38" s="18" t="s">
        <v>10</v>
      </c>
      <c r="BA38" s="72" t="s">
        <v>10</v>
      </c>
      <c r="BB38" s="73" t="s">
        <v>10</v>
      </c>
      <c r="BC38" s="53" t="s">
        <v>10</v>
      </c>
      <c r="BD38" s="53" t="s">
        <v>10</v>
      </c>
    </row>
    <row r="39" spans="1:75" ht="18.75" thickBot="1" x14ac:dyDescent="0.3">
      <c r="A39" s="70" t="str">
        <f t="shared" si="12"/>
        <v>/1</v>
      </c>
      <c r="B39" s="62" t="s">
        <v>13</v>
      </c>
      <c r="C39" s="65">
        <f>F36*2</f>
        <v>2</v>
      </c>
      <c r="D39" s="71">
        <f>I36-19</f>
        <v>234</v>
      </c>
      <c r="E39" s="86">
        <f>Q36-38</f>
        <v>390</v>
      </c>
      <c r="F39" s="77">
        <v>19</v>
      </c>
      <c r="G39" s="55"/>
      <c r="H39" s="52"/>
      <c r="I39" s="52"/>
      <c r="J39" s="18"/>
      <c r="K39" s="55" t="s">
        <v>10</v>
      </c>
      <c r="L39" s="52"/>
      <c r="M39" s="52"/>
      <c r="N39" s="18"/>
      <c r="O39" s="72" t="s">
        <v>10</v>
      </c>
      <c r="P39" s="73" t="s">
        <v>10</v>
      </c>
      <c r="Q39" s="53" t="s">
        <v>10</v>
      </c>
      <c r="R39" s="53" t="s">
        <v>10</v>
      </c>
      <c r="T39" s="70" t="str">
        <f t="shared" si="13"/>
        <v>/1</v>
      </c>
      <c r="U39" s="62" t="s">
        <v>13</v>
      </c>
      <c r="V39" s="65">
        <f>Y36*2</f>
        <v>2</v>
      </c>
      <c r="W39" s="71">
        <f>AB36-19</f>
        <v>2314</v>
      </c>
      <c r="X39" s="86">
        <f>AJ36-28</f>
        <v>560</v>
      </c>
      <c r="Y39" s="77">
        <v>19</v>
      </c>
      <c r="Z39" s="55"/>
      <c r="AA39" s="52"/>
      <c r="AB39" s="52"/>
      <c r="AC39" s="18"/>
      <c r="AD39" s="55" t="s">
        <v>10</v>
      </c>
      <c r="AE39" s="52"/>
      <c r="AF39" s="52"/>
      <c r="AG39" s="18"/>
      <c r="AH39" s="72" t="s">
        <v>10</v>
      </c>
      <c r="AI39" s="73" t="s">
        <v>10</v>
      </c>
      <c r="AJ39" s="53" t="s">
        <v>10</v>
      </c>
      <c r="AK39" s="53" t="s">
        <v>10</v>
      </c>
      <c r="AM39" s="70" t="str">
        <f t="shared" si="14"/>
        <v>/1</v>
      </c>
      <c r="AN39" s="62" t="s">
        <v>13</v>
      </c>
      <c r="AO39" s="65">
        <f>AR36*2</f>
        <v>2</v>
      </c>
      <c r="AP39" s="71">
        <f>AU36-19</f>
        <v>2314</v>
      </c>
      <c r="AQ39" s="86">
        <f>BC36-20</f>
        <v>568</v>
      </c>
      <c r="AR39" s="77">
        <v>19</v>
      </c>
      <c r="AS39" s="55"/>
      <c r="AT39" s="52"/>
      <c r="AU39" s="52"/>
      <c r="AV39" s="18"/>
      <c r="AW39" s="55" t="s">
        <v>10</v>
      </c>
      <c r="AX39" s="52" t="s">
        <v>10</v>
      </c>
      <c r="AY39" s="52"/>
      <c r="AZ39" s="18"/>
      <c r="BA39" s="72" t="s">
        <v>10</v>
      </c>
      <c r="BB39" s="73" t="s">
        <v>10</v>
      </c>
      <c r="BC39" s="53" t="s">
        <v>10</v>
      </c>
      <c r="BD39" s="53" t="s">
        <v>10</v>
      </c>
      <c r="BF39" s="66"/>
      <c r="BG39" s="67" t="s">
        <v>4</v>
      </c>
      <c r="BH39" s="68" t="s">
        <v>906</v>
      </c>
      <c r="BI39" s="96" t="s">
        <v>8</v>
      </c>
      <c r="BJ39" s="97"/>
      <c r="BK39" s="69">
        <v>1</v>
      </c>
      <c r="BL39" s="98" t="s">
        <v>5</v>
      </c>
      <c r="BM39" s="99"/>
      <c r="BN39" s="100">
        <v>2333</v>
      </c>
      <c r="BO39" s="95"/>
      <c r="BP39" s="98" t="s">
        <v>6</v>
      </c>
      <c r="BQ39" s="101"/>
      <c r="BR39" s="94">
        <v>899</v>
      </c>
      <c r="BS39" s="95"/>
      <c r="BT39" s="100" t="s">
        <v>7</v>
      </c>
      <c r="BU39" s="101"/>
      <c r="BV39" s="94">
        <v>588</v>
      </c>
      <c r="BW39" s="95"/>
    </row>
    <row r="40" spans="1:75" ht="18" x14ac:dyDescent="0.25">
      <c r="A40" s="70" t="str">
        <f t="shared" si="12"/>
        <v>/1</v>
      </c>
      <c r="B40" s="62" t="s">
        <v>14</v>
      </c>
      <c r="C40" s="65">
        <f>F36</f>
        <v>1</v>
      </c>
      <c r="D40" s="71">
        <f>I36</f>
        <v>253</v>
      </c>
      <c r="E40" s="86">
        <f>M36</f>
        <v>709</v>
      </c>
      <c r="F40" s="77">
        <v>19</v>
      </c>
      <c r="G40" s="55"/>
      <c r="H40" s="52"/>
      <c r="I40" s="52"/>
      <c r="J40" s="18"/>
      <c r="K40" s="55" t="s">
        <v>10</v>
      </c>
      <c r="L40" s="52" t="s">
        <v>10</v>
      </c>
      <c r="M40" s="52" t="s">
        <v>10</v>
      </c>
      <c r="N40" s="18" t="s">
        <v>10</v>
      </c>
      <c r="O40" s="72" t="s">
        <v>10</v>
      </c>
      <c r="P40" s="73" t="s">
        <v>10</v>
      </c>
      <c r="Q40" s="53" t="s">
        <v>10</v>
      </c>
      <c r="R40" s="53" t="s">
        <v>10</v>
      </c>
      <c r="T40" s="70" t="str">
        <f t="shared" si="13"/>
        <v>/1</v>
      </c>
      <c r="U40" s="62" t="s">
        <v>14</v>
      </c>
      <c r="V40" s="65">
        <f>Y36</f>
        <v>1</v>
      </c>
      <c r="W40" s="71">
        <f>AB36</f>
        <v>2333</v>
      </c>
      <c r="X40" s="86">
        <f>AF36</f>
        <v>899</v>
      </c>
      <c r="Y40" s="77">
        <v>8</v>
      </c>
      <c r="Z40" s="55"/>
      <c r="AA40" s="52"/>
      <c r="AB40" s="52"/>
      <c r="AC40" s="18"/>
      <c r="AD40" s="55"/>
      <c r="AE40" s="52"/>
      <c r="AF40" s="52"/>
      <c r="AG40" s="18"/>
      <c r="AH40" s="72" t="s">
        <v>10</v>
      </c>
      <c r="AI40" s="73" t="s">
        <v>10</v>
      </c>
      <c r="AJ40" s="53" t="s">
        <v>10</v>
      </c>
      <c r="AK40" s="53" t="s">
        <v>10</v>
      </c>
      <c r="AM40" s="70" t="str">
        <f t="shared" si="14"/>
        <v>/1</v>
      </c>
      <c r="AN40" s="62" t="s">
        <v>14</v>
      </c>
      <c r="AO40" s="65">
        <f>AR36</f>
        <v>1</v>
      </c>
      <c r="AP40" s="71">
        <f>AU36-38</f>
        <v>2295</v>
      </c>
      <c r="AQ40" s="86">
        <f>AY36-38</f>
        <v>861</v>
      </c>
      <c r="AR40" s="77">
        <v>19</v>
      </c>
      <c r="AS40" s="55"/>
      <c r="AT40" s="52"/>
      <c r="AU40" s="52"/>
      <c r="AV40" s="18"/>
      <c r="AW40" s="55"/>
      <c r="AX40" s="52"/>
      <c r="AY40" s="52"/>
      <c r="AZ40" s="18"/>
      <c r="BA40" s="72" t="s">
        <v>10</v>
      </c>
      <c r="BB40" s="73" t="s">
        <v>10</v>
      </c>
      <c r="BC40" s="53" t="s">
        <v>10</v>
      </c>
      <c r="BD40" s="53" t="s">
        <v>10</v>
      </c>
      <c r="BF40" s="70" t="str">
        <f t="shared" ref="BF40:BF49" si="15">$M$13&amp;"/"&amp;$C$16</f>
        <v>/1</v>
      </c>
      <c r="BG40" s="61" t="s">
        <v>21</v>
      </c>
      <c r="BH40" s="64">
        <f>BK39*2</f>
        <v>2</v>
      </c>
      <c r="BI40" s="71">
        <f>BR39-38</f>
        <v>861</v>
      </c>
      <c r="BJ40" s="85">
        <v>120</v>
      </c>
      <c r="BK40" s="84">
        <v>19</v>
      </c>
      <c r="BL40" s="55"/>
      <c r="BM40" s="52"/>
      <c r="BN40" s="52"/>
      <c r="BO40" s="9"/>
      <c r="BP40" s="55" t="s">
        <v>10</v>
      </c>
      <c r="BQ40" s="52" t="s">
        <v>10</v>
      </c>
      <c r="BR40" s="52"/>
      <c r="BS40" s="9"/>
      <c r="BT40" s="72" t="s">
        <v>10</v>
      </c>
      <c r="BU40" s="73" t="s">
        <v>10</v>
      </c>
      <c r="BV40" s="53" t="s">
        <v>10</v>
      </c>
      <c r="BW40" s="53" t="s">
        <v>10</v>
      </c>
    </row>
    <row r="41" spans="1:75" ht="18" x14ac:dyDescent="0.25">
      <c r="A41" s="70" t="str">
        <f t="shared" si="12"/>
        <v>/1</v>
      </c>
      <c r="B41" s="62" t="s">
        <v>15</v>
      </c>
      <c r="C41" s="65">
        <v>5</v>
      </c>
      <c r="D41" s="71">
        <f>(M36-60)/2</f>
        <v>324.5</v>
      </c>
      <c r="E41" s="86">
        <f>E38-5</f>
        <v>385</v>
      </c>
      <c r="F41" s="77">
        <v>19</v>
      </c>
      <c r="G41" s="55"/>
      <c r="H41" s="52"/>
      <c r="I41" s="52"/>
      <c r="J41" s="18"/>
      <c r="K41" s="55" t="s">
        <v>10</v>
      </c>
      <c r="L41" s="52"/>
      <c r="M41" s="52"/>
      <c r="N41" s="18"/>
      <c r="O41" s="72" t="s">
        <v>10</v>
      </c>
      <c r="P41" s="73" t="s">
        <v>10</v>
      </c>
      <c r="Q41" s="53" t="s">
        <v>10</v>
      </c>
      <c r="R41" s="53" t="s">
        <v>10</v>
      </c>
      <c r="T41" s="70" t="str">
        <f t="shared" si="13"/>
        <v>/1</v>
      </c>
      <c r="U41" s="62" t="s">
        <v>15</v>
      </c>
      <c r="V41" s="65">
        <v>5</v>
      </c>
      <c r="W41" s="71">
        <f>(AF36-60)/2</f>
        <v>419.5</v>
      </c>
      <c r="X41" s="86">
        <f>X38-5</f>
        <v>555</v>
      </c>
      <c r="Y41" s="77">
        <v>19</v>
      </c>
      <c r="Z41" s="55"/>
      <c r="AA41" s="52"/>
      <c r="AB41" s="52"/>
      <c r="AC41" s="18"/>
      <c r="AD41" s="55" t="s">
        <v>10</v>
      </c>
      <c r="AE41" s="52"/>
      <c r="AF41" s="52"/>
      <c r="AG41" s="18"/>
      <c r="AH41" s="72" t="s">
        <v>10</v>
      </c>
      <c r="AI41" s="73" t="s">
        <v>10</v>
      </c>
      <c r="AJ41" s="53" t="s">
        <v>10</v>
      </c>
      <c r="AK41" s="53" t="s">
        <v>10</v>
      </c>
      <c r="AM41" s="70" t="str">
        <f t="shared" si="14"/>
        <v>/1</v>
      </c>
      <c r="AN41" s="62" t="s">
        <v>15</v>
      </c>
      <c r="AO41" s="65">
        <v>8</v>
      </c>
      <c r="AP41" s="71">
        <f>AY36-39</f>
        <v>860</v>
      </c>
      <c r="AQ41" s="86">
        <f>BC36-45</f>
        <v>543</v>
      </c>
      <c r="AR41" s="77">
        <v>19</v>
      </c>
      <c r="AS41" s="55"/>
      <c r="AT41" s="52"/>
      <c r="AU41" s="52"/>
      <c r="AV41" s="18"/>
      <c r="AW41" s="55" t="s">
        <v>10</v>
      </c>
      <c r="AX41" s="52"/>
      <c r="AY41" s="52"/>
      <c r="AZ41" s="18"/>
      <c r="BA41" s="72" t="s">
        <v>10</v>
      </c>
      <c r="BB41" s="73" t="s">
        <v>10</v>
      </c>
      <c r="BC41" s="53" t="s">
        <v>10</v>
      </c>
      <c r="BD41" s="53" t="s">
        <v>10</v>
      </c>
      <c r="BF41" s="70" t="str">
        <f>$M$13&amp;"/"&amp;$C$16</f>
        <v>/1</v>
      </c>
      <c r="BG41" s="62" t="s">
        <v>11</v>
      </c>
      <c r="BH41" s="65">
        <f>BK39</f>
        <v>1</v>
      </c>
      <c r="BI41" s="71">
        <f>BR39</f>
        <v>899</v>
      </c>
      <c r="BJ41" s="86">
        <f>BV39-20</f>
        <v>568</v>
      </c>
      <c r="BK41" s="77">
        <v>19</v>
      </c>
      <c r="BL41" s="55"/>
      <c r="BM41" s="52"/>
      <c r="BN41" s="52"/>
      <c r="BO41" s="18"/>
      <c r="BP41" s="55" t="s">
        <v>10</v>
      </c>
      <c r="BQ41" s="52" t="s">
        <v>10</v>
      </c>
      <c r="BR41" s="52" t="s">
        <v>10</v>
      </c>
      <c r="BS41" s="18" t="s">
        <v>10</v>
      </c>
      <c r="BT41" s="72" t="s">
        <v>10</v>
      </c>
      <c r="BU41" s="73" t="s">
        <v>10</v>
      </c>
      <c r="BV41" s="53" t="s">
        <v>10</v>
      </c>
      <c r="BW41" s="53" t="s">
        <v>10</v>
      </c>
    </row>
    <row r="42" spans="1:75" ht="18" x14ac:dyDescent="0.25">
      <c r="A42" s="70" t="str">
        <f t="shared" si="12"/>
        <v>/1</v>
      </c>
      <c r="B42" s="62" t="s">
        <v>19</v>
      </c>
      <c r="C42" s="65">
        <v>6</v>
      </c>
      <c r="D42" s="71">
        <f>I36-38</f>
        <v>215</v>
      </c>
      <c r="E42" s="86">
        <f>Q36-38</f>
        <v>390</v>
      </c>
      <c r="F42" s="77">
        <v>19</v>
      </c>
      <c r="G42" s="55"/>
      <c r="H42" s="52"/>
      <c r="I42" s="52"/>
      <c r="J42" s="18"/>
      <c r="K42" s="55" t="s">
        <v>10</v>
      </c>
      <c r="L42" s="52"/>
      <c r="M42" s="52" t="s">
        <v>10</v>
      </c>
      <c r="N42" s="18"/>
      <c r="O42" s="72" t="s">
        <v>10</v>
      </c>
      <c r="P42" s="73" t="s">
        <v>10</v>
      </c>
      <c r="Q42" s="53" t="s">
        <v>10</v>
      </c>
      <c r="R42" s="53" t="s">
        <v>10</v>
      </c>
      <c r="T42" s="70" t="str">
        <f t="shared" si="13"/>
        <v>/1</v>
      </c>
      <c r="U42" s="62" t="s">
        <v>19</v>
      </c>
      <c r="V42" s="65">
        <v>4</v>
      </c>
      <c r="W42" s="71">
        <f>AB36-38</f>
        <v>2295</v>
      </c>
      <c r="X42" s="86">
        <f>AJ36-28</f>
        <v>560</v>
      </c>
      <c r="Y42" s="77">
        <v>19</v>
      </c>
      <c r="Z42" s="55"/>
      <c r="AA42" s="52"/>
      <c r="AB42" s="52"/>
      <c r="AC42" s="18"/>
      <c r="AD42" s="55" t="s">
        <v>10</v>
      </c>
      <c r="AE42" s="52"/>
      <c r="AF42" s="52" t="s">
        <v>10</v>
      </c>
      <c r="AG42" s="18"/>
      <c r="AH42" s="72" t="s">
        <v>10</v>
      </c>
      <c r="AI42" s="73" t="s">
        <v>10</v>
      </c>
      <c r="AJ42" s="53" t="s">
        <v>10</v>
      </c>
      <c r="AK42" s="53" t="s">
        <v>10</v>
      </c>
      <c r="AM42" s="70" t="str">
        <f t="shared" si="14"/>
        <v>/1</v>
      </c>
      <c r="AN42" s="62" t="s">
        <v>19</v>
      </c>
      <c r="AO42" s="65">
        <v>9</v>
      </c>
      <c r="AP42" s="71">
        <f>AU36-38</f>
        <v>2295</v>
      </c>
      <c r="AQ42" s="86">
        <f>AQ38-20</f>
        <v>548</v>
      </c>
      <c r="AR42" s="77">
        <v>19</v>
      </c>
      <c r="AS42" s="55"/>
      <c r="AT42" s="52"/>
      <c r="AU42" s="52"/>
      <c r="AV42" s="18"/>
      <c r="AW42" s="55" t="s">
        <v>10</v>
      </c>
      <c r="AX42" s="52"/>
      <c r="AY42" s="52" t="s">
        <v>10</v>
      </c>
      <c r="AZ42" s="18"/>
      <c r="BA42" s="72" t="s">
        <v>10</v>
      </c>
      <c r="BB42" s="73" t="s">
        <v>10</v>
      </c>
      <c r="BC42" s="53" t="s">
        <v>10</v>
      </c>
      <c r="BD42" s="53" t="s">
        <v>10</v>
      </c>
      <c r="BF42" s="70" t="str">
        <f t="shared" si="15"/>
        <v>/1</v>
      </c>
      <c r="BG42" s="62" t="s">
        <v>13</v>
      </c>
      <c r="BH42" s="65">
        <f>BK39*2</f>
        <v>2</v>
      </c>
      <c r="BI42" s="71">
        <f>BN39-19</f>
        <v>2314</v>
      </c>
      <c r="BJ42" s="86">
        <f>BV39-20</f>
        <v>568</v>
      </c>
      <c r="BK42" s="77">
        <v>19</v>
      </c>
      <c r="BL42" s="55"/>
      <c r="BM42" s="52"/>
      <c r="BN42" s="52"/>
      <c r="BO42" s="18"/>
      <c r="BP42" s="55" t="s">
        <v>10</v>
      </c>
      <c r="BQ42" s="52" t="s">
        <v>10</v>
      </c>
      <c r="BR42" s="52"/>
      <c r="BS42" s="18"/>
      <c r="BT42" s="72" t="s">
        <v>10</v>
      </c>
      <c r="BU42" s="73" t="s">
        <v>10</v>
      </c>
      <c r="BV42" s="53" t="s">
        <v>10</v>
      </c>
      <c r="BW42" s="53" t="s">
        <v>10</v>
      </c>
    </row>
    <row r="43" spans="1:75" ht="18" x14ac:dyDescent="0.25">
      <c r="A43" s="70" t="str">
        <f t="shared" si="12"/>
        <v>/1</v>
      </c>
      <c r="B43" s="62" t="s">
        <v>936</v>
      </c>
      <c r="C43" s="65">
        <v>9</v>
      </c>
      <c r="D43" s="71">
        <f>I36-3</f>
        <v>250</v>
      </c>
      <c r="E43" s="86">
        <f>((M36-6)/2)</f>
        <v>351.5</v>
      </c>
      <c r="F43" s="77">
        <v>19</v>
      </c>
      <c r="G43" s="55"/>
      <c r="H43" s="52"/>
      <c r="I43" s="52"/>
      <c r="J43" s="18"/>
      <c r="K43" s="55" t="s">
        <v>10</v>
      </c>
      <c r="L43" s="52" t="s">
        <v>10</v>
      </c>
      <c r="M43" s="52" t="s">
        <v>10</v>
      </c>
      <c r="N43" s="18" t="s">
        <v>10</v>
      </c>
      <c r="O43" s="72" t="s">
        <v>10</v>
      </c>
      <c r="P43" s="73" t="s">
        <v>10</v>
      </c>
      <c r="Q43" s="53" t="s">
        <v>10</v>
      </c>
      <c r="R43" s="53" t="s">
        <v>10</v>
      </c>
      <c r="T43" s="70" t="str">
        <f t="shared" si="13"/>
        <v>/1</v>
      </c>
      <c r="U43" s="62" t="s">
        <v>16</v>
      </c>
      <c r="V43" s="65">
        <v>8</v>
      </c>
      <c r="W43" s="71">
        <f>AB36-3</f>
        <v>2330</v>
      </c>
      <c r="X43" s="86">
        <f>((AF36-6)/2)</f>
        <v>446.5</v>
      </c>
      <c r="Y43" s="77">
        <v>19</v>
      </c>
      <c r="Z43" s="55"/>
      <c r="AA43" s="52"/>
      <c r="AB43" s="52"/>
      <c r="AC43" s="18"/>
      <c r="AD43" s="55" t="s">
        <v>10</v>
      </c>
      <c r="AE43" s="52" t="s">
        <v>10</v>
      </c>
      <c r="AF43" s="52" t="s">
        <v>10</v>
      </c>
      <c r="AG43" s="18" t="s">
        <v>10</v>
      </c>
      <c r="AH43" s="72" t="s">
        <v>10</v>
      </c>
      <c r="AI43" s="73" t="s">
        <v>10</v>
      </c>
      <c r="AJ43" s="53" t="s">
        <v>10</v>
      </c>
      <c r="AK43" s="53" t="s">
        <v>10</v>
      </c>
      <c r="AM43" s="70" t="str">
        <f t="shared" si="14"/>
        <v>/1</v>
      </c>
      <c r="AN43" s="62" t="s">
        <v>16</v>
      </c>
      <c r="AO43" s="65">
        <v>8</v>
      </c>
      <c r="AP43" s="71">
        <f>AU36-3</f>
        <v>2330</v>
      </c>
      <c r="AQ43" s="86">
        <f>((AY36-6)/2)</f>
        <v>446.5</v>
      </c>
      <c r="AR43" s="77">
        <v>19</v>
      </c>
      <c r="AS43" s="55"/>
      <c r="AT43" s="52"/>
      <c r="AU43" s="52"/>
      <c r="AV43" s="18"/>
      <c r="AW43" s="55" t="s">
        <v>10</v>
      </c>
      <c r="AX43" s="52" t="s">
        <v>10</v>
      </c>
      <c r="AY43" s="52" t="s">
        <v>10</v>
      </c>
      <c r="AZ43" s="18" t="s">
        <v>10</v>
      </c>
      <c r="BA43" s="72" t="s">
        <v>10</v>
      </c>
      <c r="BB43" s="73" t="s">
        <v>10</v>
      </c>
      <c r="BC43" s="53" t="s">
        <v>10</v>
      </c>
      <c r="BD43" s="53" t="s">
        <v>10</v>
      </c>
      <c r="BF43" s="70" t="str">
        <f t="shared" si="15"/>
        <v>/1</v>
      </c>
      <c r="BG43" s="62" t="s">
        <v>922</v>
      </c>
      <c r="BH43" s="65">
        <f>BK39*2</f>
        <v>2</v>
      </c>
      <c r="BI43" s="71">
        <f>BN39-38</f>
        <v>2295</v>
      </c>
      <c r="BJ43" s="86">
        <f>50</f>
        <v>50</v>
      </c>
      <c r="BK43" s="77">
        <v>19</v>
      </c>
      <c r="BL43" s="55"/>
      <c r="BM43" s="52"/>
      <c r="BN43" s="52"/>
      <c r="BO43" s="18"/>
      <c r="BP43" s="55" t="s">
        <v>10</v>
      </c>
      <c r="BQ43" s="52" t="s">
        <v>10</v>
      </c>
      <c r="BR43" s="52"/>
      <c r="BS43" s="18"/>
      <c r="BT43" s="72" t="s">
        <v>10</v>
      </c>
      <c r="BU43" s="73" t="s">
        <v>10</v>
      </c>
      <c r="BV43" s="53" t="s">
        <v>10</v>
      </c>
      <c r="BW43" s="53" t="s">
        <v>10</v>
      </c>
    </row>
    <row r="44" spans="1:75" ht="18" x14ac:dyDescent="0.25">
      <c r="A44" s="70"/>
      <c r="B44" s="91" t="s">
        <v>4</v>
      </c>
      <c r="C44" s="65"/>
      <c r="D44" s="71"/>
      <c r="E44" s="86"/>
      <c r="F44" s="77"/>
      <c r="G44" s="55"/>
      <c r="H44" s="52"/>
      <c r="I44" s="52"/>
      <c r="J44" s="18"/>
      <c r="K44" s="55"/>
      <c r="L44" s="52"/>
      <c r="M44" s="52"/>
      <c r="N44" s="18"/>
      <c r="O44" s="72"/>
      <c r="P44" s="73"/>
      <c r="Q44" s="53"/>
      <c r="R44" s="53"/>
      <c r="T44" s="70"/>
      <c r="U44" s="91" t="s">
        <v>4</v>
      </c>
      <c r="V44" s="65"/>
      <c r="W44" s="71"/>
      <c r="X44" s="86"/>
      <c r="Y44" s="77"/>
      <c r="Z44" s="55"/>
      <c r="AA44" s="52"/>
      <c r="AB44" s="52"/>
      <c r="AC44" s="18"/>
      <c r="AD44" s="55"/>
      <c r="AE44" s="52"/>
      <c r="AF44" s="52"/>
      <c r="AG44" s="18"/>
      <c r="AH44" s="72"/>
      <c r="AI44" s="73"/>
      <c r="AJ44" s="53"/>
      <c r="AK44" s="53"/>
      <c r="AM44" s="70"/>
      <c r="AN44" s="91" t="s">
        <v>4</v>
      </c>
      <c r="AO44" s="65"/>
      <c r="AP44" s="71"/>
      <c r="AQ44" s="86"/>
      <c r="AR44" s="77"/>
      <c r="AS44" s="55"/>
      <c r="AT44" s="52"/>
      <c r="AU44" s="52"/>
      <c r="AV44" s="18"/>
      <c r="AW44" s="55"/>
      <c r="AX44" s="52"/>
      <c r="AY44" s="52"/>
      <c r="AZ44" s="18"/>
      <c r="BA44" s="72"/>
      <c r="BB44" s="73"/>
      <c r="BC44" s="53"/>
      <c r="BD44" s="53"/>
      <c r="BF44" s="70" t="str">
        <f t="shared" si="15"/>
        <v>/1</v>
      </c>
      <c r="BG44" s="62" t="s">
        <v>919</v>
      </c>
      <c r="BH44" s="65">
        <f>BK39</f>
        <v>1</v>
      </c>
      <c r="BI44" s="71">
        <f>BN39-38</f>
        <v>2295</v>
      </c>
      <c r="BJ44" s="86">
        <f>BR39-38-2</f>
        <v>859</v>
      </c>
      <c r="BK44" s="77">
        <v>19</v>
      </c>
      <c r="BL44" s="55"/>
      <c r="BM44" s="52"/>
      <c r="BN44" s="52"/>
      <c r="BO44" s="18"/>
      <c r="BP44" s="55" t="s">
        <v>10</v>
      </c>
      <c r="BQ44" s="52" t="s">
        <v>10</v>
      </c>
      <c r="BR44" s="52"/>
      <c r="BS44" s="18"/>
      <c r="BT44" s="72" t="s">
        <v>10</v>
      </c>
      <c r="BU44" s="73" t="s">
        <v>10</v>
      </c>
      <c r="BV44" s="53" t="s">
        <v>10</v>
      </c>
      <c r="BW44" s="53" t="s">
        <v>10</v>
      </c>
    </row>
    <row r="45" spans="1:75" ht="20.25" x14ac:dyDescent="0.3">
      <c r="A45" s="103" t="s">
        <v>70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T45" s="103" t="s">
        <v>20</v>
      </c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  <c r="AI45" s="103"/>
      <c r="AJ45" s="103"/>
      <c r="AK45" s="103"/>
      <c r="AM45" s="103" t="s">
        <v>20</v>
      </c>
      <c r="AN45" s="103"/>
      <c r="AO45" s="103"/>
      <c r="AP45" s="103"/>
      <c r="AQ45" s="103"/>
      <c r="AR45" s="103"/>
      <c r="AS45" s="103"/>
      <c r="AT45" s="103"/>
      <c r="AU45" s="103"/>
      <c r="AV45" s="103"/>
      <c r="AW45" s="103"/>
      <c r="AX45" s="103"/>
      <c r="AY45" s="103"/>
      <c r="AZ45" s="103"/>
      <c r="BA45" s="103"/>
      <c r="BB45" s="103"/>
      <c r="BC45" s="103"/>
      <c r="BD45" s="103"/>
      <c r="BF45" s="70" t="str">
        <f t="shared" si="15"/>
        <v>/1</v>
      </c>
      <c r="BG45" s="62" t="s">
        <v>925</v>
      </c>
      <c r="BH45" s="65">
        <f>(BH47+1)-BH44</f>
        <v>4</v>
      </c>
      <c r="BI45" s="71">
        <f>BN39-38</f>
        <v>2295</v>
      </c>
      <c r="BJ45" s="86">
        <f>BR39-38</f>
        <v>861</v>
      </c>
      <c r="BK45" s="77">
        <v>19</v>
      </c>
      <c r="BL45" s="55"/>
      <c r="BM45" s="52"/>
      <c r="BN45" s="52"/>
      <c r="BO45" s="18"/>
      <c r="BP45" s="55"/>
      <c r="BQ45" s="52"/>
      <c r="BR45" s="52"/>
      <c r="BS45" s="18"/>
      <c r="BT45" s="72" t="s">
        <v>10</v>
      </c>
      <c r="BU45" s="73" t="s">
        <v>10</v>
      </c>
      <c r="BV45" s="53" t="s">
        <v>10</v>
      </c>
      <c r="BW45" s="53" t="s">
        <v>10</v>
      </c>
    </row>
    <row r="46" spans="1:75" ht="18.75" thickBot="1" x14ac:dyDescent="0.3">
      <c r="BF46" s="70" t="str">
        <f t="shared" si="15"/>
        <v>/1</v>
      </c>
      <c r="BG46" s="62" t="s">
        <v>15</v>
      </c>
      <c r="BH46" s="65">
        <v>7</v>
      </c>
      <c r="BI46" s="71">
        <f>BR39-39</f>
        <v>860</v>
      </c>
      <c r="BJ46" s="86">
        <f>BV39-45</f>
        <v>543</v>
      </c>
      <c r="BK46" s="77">
        <v>19</v>
      </c>
      <c r="BL46" s="55"/>
      <c r="BM46" s="52"/>
      <c r="BN46" s="52"/>
      <c r="BO46" s="18"/>
      <c r="BP46" s="55" t="s">
        <v>10</v>
      </c>
      <c r="BQ46" s="52"/>
      <c r="BR46" s="52"/>
      <c r="BS46" s="18"/>
      <c r="BT46" s="72" t="s">
        <v>10</v>
      </c>
      <c r="BU46" s="73" t="s">
        <v>10</v>
      </c>
      <c r="BV46" s="53" t="s">
        <v>10</v>
      </c>
      <c r="BW46" s="53" t="s">
        <v>10</v>
      </c>
    </row>
    <row r="47" spans="1:75" ht="18.75" thickBot="1" x14ac:dyDescent="0.3">
      <c r="A47" s="66"/>
      <c r="B47" s="67" t="s">
        <v>4</v>
      </c>
      <c r="C47" s="68"/>
      <c r="D47" s="96" t="s">
        <v>8</v>
      </c>
      <c r="E47" s="97"/>
      <c r="F47" s="69">
        <v>1</v>
      </c>
      <c r="G47" s="98" t="s">
        <v>5</v>
      </c>
      <c r="H47" s="99"/>
      <c r="I47" s="100">
        <v>253</v>
      </c>
      <c r="J47" s="95"/>
      <c r="K47" s="98" t="s">
        <v>6</v>
      </c>
      <c r="L47" s="101"/>
      <c r="M47" s="94">
        <v>709</v>
      </c>
      <c r="N47" s="95"/>
      <c r="O47" s="100" t="s">
        <v>7</v>
      </c>
      <c r="P47" s="101"/>
      <c r="Q47" s="94">
        <v>428</v>
      </c>
      <c r="R47" s="95"/>
      <c r="T47" s="66"/>
      <c r="U47" s="67" t="s">
        <v>4</v>
      </c>
      <c r="V47" s="68"/>
      <c r="W47" s="96" t="s">
        <v>8</v>
      </c>
      <c r="X47" s="97"/>
      <c r="Y47" s="69">
        <v>1</v>
      </c>
      <c r="Z47" s="98" t="s">
        <v>5</v>
      </c>
      <c r="AA47" s="99"/>
      <c r="AB47" s="100">
        <v>2333</v>
      </c>
      <c r="AC47" s="95"/>
      <c r="AD47" s="98" t="s">
        <v>6</v>
      </c>
      <c r="AE47" s="101"/>
      <c r="AF47" s="94">
        <v>899</v>
      </c>
      <c r="AG47" s="95"/>
      <c r="AH47" s="100" t="s">
        <v>7</v>
      </c>
      <c r="AI47" s="101"/>
      <c r="AJ47" s="94">
        <v>588</v>
      </c>
      <c r="AK47" s="95"/>
      <c r="AM47" s="66"/>
      <c r="AN47" s="67" t="s">
        <v>4</v>
      </c>
      <c r="AO47" s="68"/>
      <c r="AP47" s="96" t="s">
        <v>8</v>
      </c>
      <c r="AQ47" s="97"/>
      <c r="AR47" s="69">
        <v>1</v>
      </c>
      <c r="AS47" s="98" t="s">
        <v>5</v>
      </c>
      <c r="AT47" s="99"/>
      <c r="AU47" s="100">
        <v>2333</v>
      </c>
      <c r="AV47" s="95"/>
      <c r="AW47" s="98" t="s">
        <v>6</v>
      </c>
      <c r="AX47" s="101"/>
      <c r="AY47" s="94">
        <v>899</v>
      </c>
      <c r="AZ47" s="95"/>
      <c r="BA47" s="100" t="s">
        <v>7</v>
      </c>
      <c r="BB47" s="101"/>
      <c r="BC47" s="94">
        <v>588</v>
      </c>
      <c r="BD47" s="95"/>
      <c r="BF47" s="70" t="str">
        <f t="shared" si="15"/>
        <v>/1</v>
      </c>
      <c r="BG47" s="62" t="s">
        <v>19</v>
      </c>
      <c r="BH47" s="65">
        <v>4</v>
      </c>
      <c r="BI47" s="71">
        <f>BN39-38</f>
        <v>2295</v>
      </c>
      <c r="BJ47" s="86">
        <f>BJ42-20</f>
        <v>548</v>
      </c>
      <c r="BK47" s="77">
        <v>19</v>
      </c>
      <c r="BL47" s="55"/>
      <c r="BM47" s="52"/>
      <c r="BN47" s="52"/>
      <c r="BO47" s="18"/>
      <c r="BP47" s="55" t="s">
        <v>10</v>
      </c>
      <c r="BQ47" s="52"/>
      <c r="BR47" s="52" t="s">
        <v>10</v>
      </c>
      <c r="BS47" s="18"/>
      <c r="BT47" s="72" t="s">
        <v>10</v>
      </c>
      <c r="BU47" s="73" t="s">
        <v>10</v>
      </c>
      <c r="BV47" s="53" t="s">
        <v>10</v>
      </c>
      <c r="BW47" s="53" t="s">
        <v>10</v>
      </c>
    </row>
    <row r="48" spans="1:75" ht="18" x14ac:dyDescent="0.25">
      <c r="A48" s="70" t="str">
        <f t="shared" ref="A48:A54" si="16">$M$13&amp;"/"&amp;$C$16</f>
        <v>/1</v>
      </c>
      <c r="B48" s="61" t="s">
        <v>9</v>
      </c>
      <c r="C48" s="64">
        <f>F47</f>
        <v>1</v>
      </c>
      <c r="D48" s="71">
        <f>M47</f>
        <v>709</v>
      </c>
      <c r="E48" s="85">
        <f>Q47-49</f>
        <v>379</v>
      </c>
      <c r="F48" s="84">
        <v>19</v>
      </c>
      <c r="G48" s="55"/>
      <c r="H48" s="52"/>
      <c r="I48" s="52"/>
      <c r="J48" s="9"/>
      <c r="K48" s="55" t="s">
        <v>10</v>
      </c>
      <c r="L48" s="52"/>
      <c r="M48" s="52" t="s">
        <v>10</v>
      </c>
      <c r="N48" s="9" t="s">
        <v>10</v>
      </c>
      <c r="O48" s="72" t="s">
        <v>10</v>
      </c>
      <c r="P48" s="73" t="s">
        <v>10</v>
      </c>
      <c r="Q48" s="53" t="s">
        <v>10</v>
      </c>
      <c r="R48" s="53" t="s">
        <v>10</v>
      </c>
      <c r="T48" s="70" t="str">
        <f t="shared" ref="T48:T54" si="17">$M$13&amp;"/"&amp;$C$16</f>
        <v>/1</v>
      </c>
      <c r="U48" s="61" t="s">
        <v>9</v>
      </c>
      <c r="V48" s="64">
        <f>Y47</f>
        <v>1</v>
      </c>
      <c r="W48" s="71">
        <f>AF47</f>
        <v>899</v>
      </c>
      <c r="X48" s="85">
        <f>AJ47-28</f>
        <v>560</v>
      </c>
      <c r="Y48" s="84">
        <v>19</v>
      </c>
      <c r="Z48" s="55"/>
      <c r="AA48" s="52"/>
      <c r="AB48" s="52"/>
      <c r="AC48" s="9"/>
      <c r="AD48" s="55" t="s">
        <v>10</v>
      </c>
      <c r="AE48" s="52"/>
      <c r="AF48" s="52" t="s">
        <v>10</v>
      </c>
      <c r="AG48" s="9" t="s">
        <v>10</v>
      </c>
      <c r="AH48" s="72" t="s">
        <v>10</v>
      </c>
      <c r="AI48" s="73" t="s">
        <v>10</v>
      </c>
      <c r="AJ48" s="53" t="s">
        <v>10</v>
      </c>
      <c r="AK48" s="53" t="s">
        <v>10</v>
      </c>
      <c r="AM48" s="70" t="str">
        <f t="shared" ref="AM48:AM54" si="18">$M$13&amp;"/"&amp;$C$16</f>
        <v>/1</v>
      </c>
      <c r="AN48" s="61" t="s">
        <v>9</v>
      </c>
      <c r="AO48" s="64">
        <f>AR47</f>
        <v>1</v>
      </c>
      <c r="AP48" s="71">
        <f>AY47</f>
        <v>899</v>
      </c>
      <c r="AQ48" s="85">
        <f>BC47-20</f>
        <v>568</v>
      </c>
      <c r="AR48" s="84">
        <v>19</v>
      </c>
      <c r="AS48" s="55"/>
      <c r="AT48" s="52"/>
      <c r="AU48" s="52"/>
      <c r="AV48" s="9"/>
      <c r="AW48" s="55" t="s">
        <v>10</v>
      </c>
      <c r="AX48" s="52" t="s">
        <v>10</v>
      </c>
      <c r="AY48" s="52" t="s">
        <v>10</v>
      </c>
      <c r="AZ48" s="9" t="s">
        <v>10</v>
      </c>
      <c r="BA48" s="72" t="s">
        <v>10</v>
      </c>
      <c r="BB48" s="73" t="s">
        <v>10</v>
      </c>
      <c r="BC48" s="53" t="s">
        <v>10</v>
      </c>
      <c r="BD48" s="53" t="s">
        <v>10</v>
      </c>
      <c r="BF48" s="70" t="str">
        <f t="shared" si="15"/>
        <v>/1</v>
      </c>
      <c r="BG48" s="62" t="s">
        <v>16</v>
      </c>
      <c r="BH48" s="65">
        <v>2</v>
      </c>
      <c r="BI48" s="71">
        <f>BN39-3</f>
        <v>2330</v>
      </c>
      <c r="BJ48" s="86">
        <f>((BR39-6)/2)</f>
        <v>446.5</v>
      </c>
      <c r="BK48" s="77">
        <v>19</v>
      </c>
      <c r="BL48" s="55"/>
      <c r="BM48" s="52"/>
      <c r="BN48" s="52"/>
      <c r="BO48" s="18"/>
      <c r="BP48" s="55" t="s">
        <v>10</v>
      </c>
      <c r="BQ48" s="52" t="s">
        <v>10</v>
      </c>
      <c r="BR48" s="52" t="s">
        <v>10</v>
      </c>
      <c r="BS48" s="18" t="s">
        <v>10</v>
      </c>
      <c r="BT48" s="72" t="s">
        <v>10</v>
      </c>
      <c r="BU48" s="73" t="s">
        <v>10</v>
      </c>
      <c r="BV48" s="53" t="s">
        <v>10</v>
      </c>
      <c r="BW48" s="53" t="s">
        <v>10</v>
      </c>
    </row>
    <row r="49" spans="1:75" ht="18" x14ac:dyDescent="0.25">
      <c r="A49" s="70" t="str">
        <f>$M$13&amp;"/"&amp;$C$16</f>
        <v>/1</v>
      </c>
      <c r="B49" s="62" t="s">
        <v>11</v>
      </c>
      <c r="C49" s="65">
        <f>F47</f>
        <v>1</v>
      </c>
      <c r="D49" s="71">
        <f>M47-38</f>
        <v>671</v>
      </c>
      <c r="E49" s="86">
        <f>Q47-49</f>
        <v>379</v>
      </c>
      <c r="F49" s="77">
        <v>19</v>
      </c>
      <c r="G49" s="55"/>
      <c r="H49" s="52"/>
      <c r="I49" s="52"/>
      <c r="J49" s="18"/>
      <c r="K49" s="55" t="s">
        <v>10</v>
      </c>
      <c r="L49" s="52"/>
      <c r="M49" s="52" t="s">
        <v>10</v>
      </c>
      <c r="N49" s="18" t="s">
        <v>10</v>
      </c>
      <c r="O49" s="72" t="s">
        <v>10</v>
      </c>
      <c r="P49" s="73" t="s">
        <v>10</v>
      </c>
      <c r="Q49" s="53" t="s">
        <v>10</v>
      </c>
      <c r="R49" s="53" t="s">
        <v>10</v>
      </c>
      <c r="T49" s="70" t="str">
        <f>$M$13&amp;"/"&amp;$C$16</f>
        <v>/1</v>
      </c>
      <c r="U49" s="62" t="s">
        <v>11</v>
      </c>
      <c r="V49" s="65">
        <f>Y47</f>
        <v>1</v>
      </c>
      <c r="W49" s="71">
        <f>AF47-38</f>
        <v>861</v>
      </c>
      <c r="X49" s="86">
        <f>AJ47-28</f>
        <v>560</v>
      </c>
      <c r="Y49" s="77">
        <v>19</v>
      </c>
      <c r="Z49" s="55"/>
      <c r="AA49" s="52"/>
      <c r="AB49" s="52"/>
      <c r="AC49" s="18"/>
      <c r="AD49" s="55" t="s">
        <v>10</v>
      </c>
      <c r="AE49" s="52"/>
      <c r="AF49" s="52" t="s">
        <v>10</v>
      </c>
      <c r="AG49" s="18" t="s">
        <v>10</v>
      </c>
      <c r="AH49" s="72" t="s">
        <v>10</v>
      </c>
      <c r="AI49" s="73" t="s">
        <v>10</v>
      </c>
      <c r="AJ49" s="53" t="s">
        <v>10</v>
      </c>
      <c r="AK49" s="53" t="s">
        <v>10</v>
      </c>
      <c r="AM49" s="70" t="str">
        <f>$M$13&amp;"/"&amp;$C$16</f>
        <v>/1</v>
      </c>
      <c r="AN49" s="62" t="s">
        <v>11</v>
      </c>
      <c r="AO49" s="65">
        <f>AR47</f>
        <v>1</v>
      </c>
      <c r="AP49" s="71">
        <f>AY47-38</f>
        <v>861</v>
      </c>
      <c r="AQ49" s="86">
        <f>BC47-(20+19)</f>
        <v>549</v>
      </c>
      <c r="AR49" s="77">
        <v>19</v>
      </c>
      <c r="AS49" s="55"/>
      <c r="AT49" s="52"/>
      <c r="AU49" s="52"/>
      <c r="AV49" s="18"/>
      <c r="AW49" s="55" t="s">
        <v>10</v>
      </c>
      <c r="AX49" s="52" t="s">
        <v>10</v>
      </c>
      <c r="AY49" s="52" t="s">
        <v>10</v>
      </c>
      <c r="AZ49" s="18" t="s">
        <v>10</v>
      </c>
      <c r="BA49" s="72" t="s">
        <v>10</v>
      </c>
      <c r="BB49" s="73" t="s">
        <v>10</v>
      </c>
      <c r="BC49" s="53" t="s">
        <v>10</v>
      </c>
      <c r="BD49" s="53" t="s">
        <v>10</v>
      </c>
      <c r="BF49" s="70" t="str">
        <f t="shared" si="15"/>
        <v>/1</v>
      </c>
      <c r="BG49" s="62" t="s">
        <v>923</v>
      </c>
      <c r="BH49" s="65">
        <f>BK39</f>
        <v>1</v>
      </c>
      <c r="BI49" s="71">
        <f>BR39</f>
        <v>899</v>
      </c>
      <c r="BJ49" s="86">
        <v>150</v>
      </c>
      <c r="BK49" s="77">
        <v>19</v>
      </c>
      <c r="BL49" s="55"/>
      <c r="BM49" s="52"/>
      <c r="BN49" s="52"/>
      <c r="BO49" s="18"/>
      <c r="BP49" s="55" t="s">
        <v>10</v>
      </c>
      <c r="BQ49" s="52" t="s">
        <v>10</v>
      </c>
      <c r="BR49" s="52" t="s">
        <v>10</v>
      </c>
      <c r="BS49" s="18" t="s">
        <v>10</v>
      </c>
      <c r="BT49" s="72" t="s">
        <v>10</v>
      </c>
      <c r="BU49" s="73" t="s">
        <v>10</v>
      </c>
      <c r="BV49" s="53" t="s">
        <v>10</v>
      </c>
      <c r="BW49" s="53" t="s">
        <v>10</v>
      </c>
    </row>
    <row r="50" spans="1:75" ht="18" x14ac:dyDescent="0.25">
      <c r="A50" s="70" t="str">
        <f t="shared" si="16"/>
        <v>/1</v>
      </c>
      <c r="B50" s="62" t="s">
        <v>13</v>
      </c>
      <c r="C50" s="65">
        <f t="shared" ref="C50:C51" si="19">F48</f>
        <v>19</v>
      </c>
      <c r="D50" s="71">
        <f>I47-19</f>
        <v>234</v>
      </c>
      <c r="E50" s="86">
        <f>Q47-49</f>
        <v>379</v>
      </c>
      <c r="F50" s="77">
        <v>19</v>
      </c>
      <c r="G50" s="55"/>
      <c r="H50" s="52"/>
      <c r="I50" s="52"/>
      <c r="J50" s="18"/>
      <c r="K50" s="55" t="s">
        <v>10</v>
      </c>
      <c r="L50" s="52"/>
      <c r="M50" s="52"/>
      <c r="N50" s="18"/>
      <c r="O50" s="72" t="s">
        <v>10</v>
      </c>
      <c r="P50" s="73" t="s">
        <v>10</v>
      </c>
      <c r="Q50" s="53" t="s">
        <v>10</v>
      </c>
      <c r="R50" s="53" t="s">
        <v>10</v>
      </c>
      <c r="T50" s="70" t="str">
        <f t="shared" si="17"/>
        <v>/1</v>
      </c>
      <c r="U50" s="62" t="s">
        <v>13</v>
      </c>
      <c r="V50" s="65">
        <f>Y47*2</f>
        <v>2</v>
      </c>
      <c r="W50" s="71">
        <f>AB47-19</f>
        <v>2314</v>
      </c>
      <c r="X50" s="86">
        <f>AJ47-28</f>
        <v>560</v>
      </c>
      <c r="Y50" s="77">
        <v>19</v>
      </c>
      <c r="Z50" s="55"/>
      <c r="AA50" s="52"/>
      <c r="AB50" s="52"/>
      <c r="AC50" s="18"/>
      <c r="AD50" s="55" t="s">
        <v>10</v>
      </c>
      <c r="AE50" s="52"/>
      <c r="AF50" s="52"/>
      <c r="AG50" s="18"/>
      <c r="AH50" s="72" t="s">
        <v>10</v>
      </c>
      <c r="AI50" s="73" t="s">
        <v>10</v>
      </c>
      <c r="AJ50" s="53" t="s">
        <v>10</v>
      </c>
      <c r="AK50" s="53" t="s">
        <v>10</v>
      </c>
      <c r="AM50" s="70" t="str">
        <f t="shared" si="18"/>
        <v>/1</v>
      </c>
      <c r="AN50" s="62" t="s">
        <v>13</v>
      </c>
      <c r="AO50" s="65">
        <f>AR47*2</f>
        <v>2</v>
      </c>
      <c r="AP50" s="71">
        <f>AU47-19</f>
        <v>2314</v>
      </c>
      <c r="AQ50" s="86">
        <f>BC47-20</f>
        <v>568</v>
      </c>
      <c r="AR50" s="77">
        <v>19</v>
      </c>
      <c r="AS50" s="55"/>
      <c r="AT50" s="52"/>
      <c r="AU50" s="52"/>
      <c r="AV50" s="18"/>
      <c r="AW50" s="55" t="s">
        <v>10</v>
      </c>
      <c r="AX50" s="52" t="s">
        <v>10</v>
      </c>
      <c r="AY50" s="52"/>
      <c r="AZ50" s="18"/>
      <c r="BA50" s="72" t="s">
        <v>10</v>
      </c>
      <c r="BB50" s="73" t="s">
        <v>10</v>
      </c>
      <c r="BC50" s="53" t="s">
        <v>10</v>
      </c>
      <c r="BD50" s="53" t="s">
        <v>10</v>
      </c>
      <c r="BF50" s="70"/>
      <c r="BG50" s="91" t="s">
        <v>4</v>
      </c>
      <c r="BH50" s="65"/>
      <c r="BI50" s="71"/>
      <c r="BJ50" s="86"/>
      <c r="BK50" s="77"/>
      <c r="BL50" s="55"/>
      <c r="BM50" s="52"/>
      <c r="BN50" s="52"/>
      <c r="BO50" s="18"/>
      <c r="BP50" s="55"/>
      <c r="BQ50" s="52"/>
      <c r="BR50" s="52"/>
      <c r="BS50" s="18"/>
      <c r="BT50" s="72"/>
      <c r="BU50" s="73"/>
      <c r="BV50" s="53"/>
      <c r="BW50" s="53"/>
    </row>
    <row r="51" spans="1:75" ht="18" x14ac:dyDescent="0.25">
      <c r="A51" s="70" t="str">
        <f t="shared" si="16"/>
        <v>/1</v>
      </c>
      <c r="B51" s="62" t="s">
        <v>14</v>
      </c>
      <c r="C51" s="65">
        <f t="shared" si="19"/>
        <v>19</v>
      </c>
      <c r="D51" s="71">
        <f>I47</f>
        <v>253</v>
      </c>
      <c r="E51" s="86">
        <f>M47</f>
        <v>709</v>
      </c>
      <c r="F51" s="77">
        <v>19</v>
      </c>
      <c r="G51" s="55"/>
      <c r="H51" s="52"/>
      <c r="I51" s="52"/>
      <c r="J51" s="18"/>
      <c r="K51" s="55" t="s">
        <v>10</v>
      </c>
      <c r="L51" s="52" t="s">
        <v>10</v>
      </c>
      <c r="M51" s="52" t="s">
        <v>10</v>
      </c>
      <c r="N51" s="18" t="s">
        <v>10</v>
      </c>
      <c r="O51" s="72" t="s">
        <v>10</v>
      </c>
      <c r="P51" s="73" t="s">
        <v>10</v>
      </c>
      <c r="Q51" s="53" t="s">
        <v>10</v>
      </c>
      <c r="R51" s="53" t="s">
        <v>10</v>
      </c>
      <c r="T51" s="70" t="str">
        <f t="shared" si="17"/>
        <v>/1</v>
      </c>
      <c r="U51" s="62" t="s">
        <v>14</v>
      </c>
      <c r="V51" s="65">
        <f>Y47</f>
        <v>1</v>
      </c>
      <c r="W51" s="71">
        <f>AB47</f>
        <v>2333</v>
      </c>
      <c r="X51" s="86">
        <f>AF47</f>
        <v>899</v>
      </c>
      <c r="Y51" s="77">
        <v>8</v>
      </c>
      <c r="Z51" s="55"/>
      <c r="AA51" s="52"/>
      <c r="AB51" s="52"/>
      <c r="AC51" s="18"/>
      <c r="AD51" s="55"/>
      <c r="AE51" s="52"/>
      <c r="AF51" s="52"/>
      <c r="AG51" s="18"/>
      <c r="AH51" s="72" t="s">
        <v>10</v>
      </c>
      <c r="AI51" s="73" t="s">
        <v>10</v>
      </c>
      <c r="AJ51" s="53" t="s">
        <v>10</v>
      </c>
      <c r="AK51" s="53" t="s">
        <v>10</v>
      </c>
      <c r="AM51" s="70" t="str">
        <f t="shared" si="18"/>
        <v>/1</v>
      </c>
      <c r="AN51" s="62" t="s">
        <v>14</v>
      </c>
      <c r="AO51" s="65">
        <f>AR47</f>
        <v>1</v>
      </c>
      <c r="AP51" s="71">
        <f>AU47-19</f>
        <v>2314</v>
      </c>
      <c r="AQ51" s="86">
        <f>AY47-38</f>
        <v>861</v>
      </c>
      <c r="AR51" s="77">
        <v>19</v>
      </c>
      <c r="AS51" s="55"/>
      <c r="AT51" s="52"/>
      <c r="AU51" s="52"/>
      <c r="AV51" s="18"/>
      <c r="AW51" s="55"/>
      <c r="AX51" s="52"/>
      <c r="AY51" s="52"/>
      <c r="AZ51" s="18"/>
      <c r="BA51" s="72" t="s">
        <v>10</v>
      </c>
      <c r="BB51" s="73" t="s">
        <v>10</v>
      </c>
      <c r="BC51" s="53" t="s">
        <v>10</v>
      </c>
      <c r="BD51" s="53" t="s">
        <v>10</v>
      </c>
    </row>
    <row r="52" spans="1:75" ht="18" x14ac:dyDescent="0.25">
      <c r="A52" s="70" t="str">
        <f t="shared" si="16"/>
        <v>/1</v>
      </c>
      <c r="B52" s="62" t="s">
        <v>15</v>
      </c>
      <c r="C52" s="65">
        <v>7</v>
      </c>
      <c r="D52" s="71">
        <f>M47-39</f>
        <v>670</v>
      </c>
      <c r="E52" s="86">
        <f>E48-5</f>
        <v>374</v>
      </c>
      <c r="F52" s="77">
        <v>19</v>
      </c>
      <c r="G52" s="55"/>
      <c r="H52" s="52"/>
      <c r="I52" s="52"/>
      <c r="J52" s="18"/>
      <c r="K52" s="55" t="s">
        <v>10</v>
      </c>
      <c r="L52" s="52"/>
      <c r="M52" s="52"/>
      <c r="N52" s="18"/>
      <c r="O52" s="72" t="s">
        <v>10</v>
      </c>
      <c r="P52" s="73" t="s">
        <v>10</v>
      </c>
      <c r="Q52" s="53" t="s">
        <v>10</v>
      </c>
      <c r="R52" s="53" t="s">
        <v>10</v>
      </c>
      <c r="T52" s="70" t="str">
        <f t="shared" si="17"/>
        <v>/1</v>
      </c>
      <c r="U52" s="62" t="s">
        <v>15</v>
      </c>
      <c r="V52" s="65">
        <v>8</v>
      </c>
      <c r="W52" s="71">
        <f>AF47-39</f>
        <v>860</v>
      </c>
      <c r="X52" s="86">
        <f>X48-5</f>
        <v>555</v>
      </c>
      <c r="Y52" s="77">
        <v>19</v>
      </c>
      <c r="Z52" s="55"/>
      <c r="AA52" s="52"/>
      <c r="AB52" s="52"/>
      <c r="AC52" s="18"/>
      <c r="AD52" s="55" t="s">
        <v>10</v>
      </c>
      <c r="AE52" s="52"/>
      <c r="AF52" s="52"/>
      <c r="AG52" s="18"/>
      <c r="AH52" s="72" t="s">
        <v>10</v>
      </c>
      <c r="AI52" s="73" t="s">
        <v>10</v>
      </c>
      <c r="AJ52" s="53" t="s">
        <v>10</v>
      </c>
      <c r="AK52" s="53" t="s">
        <v>10</v>
      </c>
      <c r="AM52" s="70" t="str">
        <f t="shared" si="18"/>
        <v>/1</v>
      </c>
      <c r="AN52" s="62" t="s">
        <v>15</v>
      </c>
      <c r="AO52" s="65">
        <v>3</v>
      </c>
      <c r="AP52" s="71">
        <f>AY47-39</f>
        <v>860</v>
      </c>
      <c r="AQ52" s="86">
        <f>BC47-45</f>
        <v>543</v>
      </c>
      <c r="AR52" s="77">
        <v>19</v>
      </c>
      <c r="AS52" s="55"/>
      <c r="AT52" s="52"/>
      <c r="AU52" s="52"/>
      <c r="AV52" s="18"/>
      <c r="AW52" s="55" t="s">
        <v>10</v>
      </c>
      <c r="AX52" s="52"/>
      <c r="AY52" s="52"/>
      <c r="AZ52" s="18"/>
      <c r="BA52" s="72" t="s">
        <v>10</v>
      </c>
      <c r="BB52" s="73" t="s">
        <v>10</v>
      </c>
      <c r="BC52" s="53" t="s">
        <v>10</v>
      </c>
      <c r="BD52" s="53" t="s">
        <v>10</v>
      </c>
    </row>
    <row r="53" spans="1:75" ht="18" x14ac:dyDescent="0.25">
      <c r="A53" s="70" t="str">
        <f t="shared" si="16"/>
        <v>/1</v>
      </c>
      <c r="B53" s="62" t="s">
        <v>23</v>
      </c>
      <c r="C53" s="65">
        <f>F47</f>
        <v>1</v>
      </c>
      <c r="D53" s="71">
        <f>M47-38</f>
        <v>671</v>
      </c>
      <c r="E53" s="86">
        <f>57</f>
        <v>57</v>
      </c>
      <c r="F53" s="77">
        <v>19</v>
      </c>
      <c r="G53" s="55"/>
      <c r="H53" s="52"/>
      <c r="I53" s="52"/>
      <c r="J53" s="18"/>
      <c r="K53" s="55"/>
      <c r="L53" s="52"/>
      <c r="M53" s="52"/>
      <c r="N53" s="18"/>
      <c r="O53" s="72" t="s">
        <v>10</v>
      </c>
      <c r="P53" s="73" t="s">
        <v>10</v>
      </c>
      <c r="Q53" s="53" t="s">
        <v>10</v>
      </c>
      <c r="R53" s="53" t="s">
        <v>10</v>
      </c>
      <c r="T53" s="70" t="str">
        <f t="shared" si="17"/>
        <v>/1</v>
      </c>
      <c r="U53" s="62" t="s">
        <v>23</v>
      </c>
      <c r="V53" s="65">
        <f>Y47</f>
        <v>1</v>
      </c>
      <c r="W53" s="71">
        <f>AF47-38</f>
        <v>861</v>
      </c>
      <c r="X53" s="86">
        <f>57</f>
        <v>57</v>
      </c>
      <c r="Y53" s="77">
        <v>19</v>
      </c>
      <c r="Z53" s="55"/>
      <c r="AA53" s="52"/>
      <c r="AB53" s="52"/>
      <c r="AC53" s="18"/>
      <c r="AD53" s="55"/>
      <c r="AE53" s="52"/>
      <c r="AF53" s="52"/>
      <c r="AG53" s="18"/>
      <c r="AH53" s="72" t="s">
        <v>10</v>
      </c>
      <c r="AI53" s="73" t="s">
        <v>10</v>
      </c>
      <c r="AJ53" s="53" t="s">
        <v>10</v>
      </c>
      <c r="AK53" s="53" t="s">
        <v>10</v>
      </c>
      <c r="AM53" s="70" t="str">
        <f t="shared" si="18"/>
        <v>/1</v>
      </c>
      <c r="AN53" s="62" t="s">
        <v>23</v>
      </c>
      <c r="AO53" s="65">
        <f>AR47</f>
        <v>1</v>
      </c>
      <c r="AP53" s="71">
        <f>AY47-38</f>
        <v>861</v>
      </c>
      <c r="AQ53" s="86">
        <f>57</f>
        <v>57</v>
      </c>
      <c r="AR53" s="77">
        <v>19</v>
      </c>
      <c r="AS53" s="55"/>
      <c r="AT53" s="52"/>
      <c r="AU53" s="52"/>
      <c r="AV53" s="18"/>
      <c r="AW53" s="55"/>
      <c r="AX53" s="52"/>
      <c r="AY53" s="52"/>
      <c r="AZ53" s="18"/>
      <c r="BA53" s="72" t="s">
        <v>10</v>
      </c>
      <c r="BB53" s="73" t="s">
        <v>10</v>
      </c>
      <c r="BC53" s="53" t="s">
        <v>10</v>
      </c>
      <c r="BD53" s="53" t="s">
        <v>10</v>
      </c>
    </row>
    <row r="54" spans="1:75" ht="18" x14ac:dyDescent="0.25">
      <c r="A54" s="70" t="str">
        <f t="shared" si="16"/>
        <v>/1</v>
      </c>
      <c r="B54" s="62" t="s">
        <v>16</v>
      </c>
      <c r="C54" s="65">
        <v>3</v>
      </c>
      <c r="D54" s="71">
        <f>2080-57</f>
        <v>2023</v>
      </c>
      <c r="E54" s="86">
        <f>((M47-6)/2)</f>
        <v>351.5</v>
      </c>
      <c r="F54" s="77">
        <v>19</v>
      </c>
      <c r="G54" s="55"/>
      <c r="H54" s="52"/>
      <c r="I54" s="52"/>
      <c r="J54" s="18"/>
      <c r="K54" s="55" t="s">
        <v>10</v>
      </c>
      <c r="L54" s="52" t="s">
        <v>10</v>
      </c>
      <c r="M54" s="52" t="s">
        <v>10</v>
      </c>
      <c r="N54" s="18" t="s">
        <v>10</v>
      </c>
      <c r="O54" s="72" t="s">
        <v>10</v>
      </c>
      <c r="P54" s="73" t="s">
        <v>10</v>
      </c>
      <c r="Q54" s="53" t="s">
        <v>10</v>
      </c>
      <c r="R54" s="53" t="s">
        <v>10</v>
      </c>
      <c r="T54" s="70" t="str">
        <f t="shared" si="17"/>
        <v>/1</v>
      </c>
      <c r="U54" s="62" t="s">
        <v>16</v>
      </c>
      <c r="V54" s="65">
        <v>6</v>
      </c>
      <c r="W54" s="71">
        <f>2080-57</f>
        <v>2023</v>
      </c>
      <c r="X54" s="86">
        <f>((AF47-6)/2)</f>
        <v>446.5</v>
      </c>
      <c r="Y54" s="77">
        <v>19</v>
      </c>
      <c r="Z54" s="55"/>
      <c r="AA54" s="52"/>
      <c r="AB54" s="52"/>
      <c r="AC54" s="18"/>
      <c r="AD54" s="55" t="s">
        <v>10</v>
      </c>
      <c r="AE54" s="52" t="s">
        <v>10</v>
      </c>
      <c r="AF54" s="52" t="s">
        <v>10</v>
      </c>
      <c r="AG54" s="18" t="s">
        <v>10</v>
      </c>
      <c r="AH54" s="72" t="s">
        <v>10</v>
      </c>
      <c r="AI54" s="73" t="s">
        <v>10</v>
      </c>
      <c r="AJ54" s="53" t="s">
        <v>10</v>
      </c>
      <c r="AK54" s="53" t="s">
        <v>10</v>
      </c>
      <c r="AM54" s="70" t="str">
        <f t="shared" si="18"/>
        <v>/1</v>
      </c>
      <c r="AN54" s="62" t="s">
        <v>16</v>
      </c>
      <c r="AO54" s="65">
        <v>1</v>
      </c>
      <c r="AP54" s="71">
        <f>2080-57</f>
        <v>2023</v>
      </c>
      <c r="AQ54" s="86">
        <f>((AY47-6)/2)</f>
        <v>446.5</v>
      </c>
      <c r="AR54" s="77">
        <v>19</v>
      </c>
      <c r="AS54" s="55"/>
      <c r="AT54" s="52"/>
      <c r="AU54" s="52"/>
      <c r="AV54" s="18"/>
      <c r="AW54" s="55" t="s">
        <v>10</v>
      </c>
      <c r="AX54" s="52" t="s">
        <v>10</v>
      </c>
      <c r="AY54" s="52" t="s">
        <v>10</v>
      </c>
      <c r="AZ54" s="18" t="s">
        <v>10</v>
      </c>
      <c r="BA54" s="72" t="s">
        <v>10</v>
      </c>
      <c r="BB54" s="73" t="s">
        <v>10</v>
      </c>
      <c r="BC54" s="53" t="s">
        <v>10</v>
      </c>
      <c r="BD54" s="53" t="s">
        <v>10</v>
      </c>
    </row>
    <row r="55" spans="1:75" ht="18" x14ac:dyDescent="0.25">
      <c r="A55" s="70"/>
      <c r="B55" s="91" t="s">
        <v>4</v>
      </c>
      <c r="C55" s="65"/>
      <c r="D55" s="71"/>
      <c r="E55" s="86"/>
      <c r="F55" s="77"/>
      <c r="G55" s="55"/>
      <c r="H55" s="52"/>
      <c r="I55" s="52"/>
      <c r="J55" s="18"/>
      <c r="K55" s="55"/>
      <c r="L55" s="52"/>
      <c r="M55" s="52"/>
      <c r="N55" s="18"/>
      <c r="O55" s="72"/>
      <c r="P55" s="73"/>
      <c r="Q55" s="53"/>
      <c r="R55" s="53"/>
      <c r="T55" s="70"/>
      <c r="U55" s="91" t="s">
        <v>4</v>
      </c>
      <c r="V55" s="65"/>
      <c r="W55" s="71"/>
      <c r="X55" s="86"/>
      <c r="Y55" s="77"/>
      <c r="Z55" s="55"/>
      <c r="AA55" s="52"/>
      <c r="AB55" s="52"/>
      <c r="AC55" s="18"/>
      <c r="AD55" s="55"/>
      <c r="AE55" s="52"/>
      <c r="AF55" s="52"/>
      <c r="AG55" s="18"/>
      <c r="AH55" s="72"/>
      <c r="AI55" s="73"/>
      <c r="AJ55" s="53"/>
      <c r="AK55" s="53"/>
      <c r="AM55" s="70"/>
      <c r="AN55" s="91" t="s">
        <v>4</v>
      </c>
      <c r="AO55" s="65"/>
      <c r="AP55" s="71"/>
      <c r="AQ55" s="86"/>
      <c r="AR55" s="77"/>
      <c r="AS55" s="55"/>
      <c r="AT55" s="52"/>
      <c r="AU55" s="52"/>
      <c r="AV55" s="18"/>
      <c r="AW55" s="55"/>
      <c r="AX55" s="52"/>
      <c r="AY55" s="52"/>
      <c r="AZ55" s="18"/>
      <c r="BA55" s="72"/>
      <c r="BB55" s="73"/>
      <c r="BC55" s="53"/>
      <c r="BD55" s="53"/>
    </row>
    <row r="56" spans="1:75" ht="20.25" x14ac:dyDescent="0.3">
      <c r="A56" s="102" t="s">
        <v>22</v>
      </c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T56" s="102" t="s">
        <v>22</v>
      </c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M56" s="102" t="s">
        <v>22</v>
      </c>
      <c r="AN56" s="102"/>
      <c r="AO56" s="102"/>
      <c r="AP56" s="102"/>
      <c r="AQ56" s="102"/>
      <c r="AR56" s="102"/>
      <c r="AS56" s="102"/>
      <c r="AT56" s="102"/>
      <c r="AU56" s="102"/>
      <c r="AV56" s="102"/>
      <c r="AW56" s="102"/>
      <c r="AX56" s="102"/>
      <c r="AY56" s="102"/>
      <c r="AZ56" s="102"/>
      <c r="BA56" s="102"/>
      <c r="BB56" s="102"/>
      <c r="BC56" s="102"/>
      <c r="BD56" s="102"/>
    </row>
    <row r="57" spans="1:75" ht="15.75" thickBot="1" x14ac:dyDescent="0.3"/>
    <row r="58" spans="1:75" ht="18.75" thickBot="1" x14ac:dyDescent="0.3">
      <c r="A58" s="66"/>
      <c r="B58" s="67" t="s">
        <v>4</v>
      </c>
      <c r="C58" s="68"/>
      <c r="D58" s="96" t="s">
        <v>8</v>
      </c>
      <c r="E58" s="97"/>
      <c r="F58" s="69">
        <v>1</v>
      </c>
      <c r="G58" s="98" t="s">
        <v>5</v>
      </c>
      <c r="H58" s="99"/>
      <c r="I58" s="100">
        <v>253</v>
      </c>
      <c r="J58" s="95"/>
      <c r="K58" s="98" t="s">
        <v>6</v>
      </c>
      <c r="L58" s="101"/>
      <c r="M58" s="94">
        <v>709</v>
      </c>
      <c r="N58" s="95"/>
      <c r="O58" s="100" t="s">
        <v>7</v>
      </c>
      <c r="P58" s="101"/>
      <c r="Q58" s="94">
        <v>428</v>
      </c>
      <c r="R58" s="95"/>
      <c r="T58" s="66"/>
      <c r="U58" s="67" t="s">
        <v>4</v>
      </c>
      <c r="V58" s="68"/>
      <c r="W58" s="96" t="s">
        <v>8</v>
      </c>
      <c r="X58" s="97"/>
      <c r="Y58" s="69">
        <v>1</v>
      </c>
      <c r="Z58" s="98" t="s">
        <v>5</v>
      </c>
      <c r="AA58" s="99"/>
      <c r="AB58" s="100">
        <v>2333</v>
      </c>
      <c r="AC58" s="95"/>
      <c r="AD58" s="98" t="s">
        <v>6</v>
      </c>
      <c r="AE58" s="101"/>
      <c r="AF58" s="94">
        <v>899</v>
      </c>
      <c r="AG58" s="95"/>
      <c r="AH58" s="100" t="s">
        <v>7</v>
      </c>
      <c r="AI58" s="101"/>
      <c r="AJ58" s="94">
        <v>588</v>
      </c>
      <c r="AK58" s="95"/>
      <c r="AM58" s="66"/>
      <c r="AN58" s="67" t="s">
        <v>4</v>
      </c>
      <c r="AO58" s="68"/>
      <c r="AP58" s="96" t="s">
        <v>8</v>
      </c>
      <c r="AQ58" s="97"/>
      <c r="AR58" s="69">
        <v>1</v>
      </c>
      <c r="AS58" s="98" t="s">
        <v>5</v>
      </c>
      <c r="AT58" s="99"/>
      <c r="AU58" s="100">
        <v>2333</v>
      </c>
      <c r="AV58" s="95"/>
      <c r="AW58" s="98" t="s">
        <v>6</v>
      </c>
      <c r="AX58" s="101"/>
      <c r="AY58" s="94">
        <v>899</v>
      </c>
      <c r="AZ58" s="95"/>
      <c r="BA58" s="100" t="s">
        <v>7</v>
      </c>
      <c r="BB58" s="101"/>
      <c r="BC58" s="94">
        <v>588</v>
      </c>
      <c r="BD58" s="95"/>
    </row>
    <row r="59" spans="1:75" ht="18" x14ac:dyDescent="0.25">
      <c r="A59" s="70" t="str">
        <f t="shared" ref="A59:A66" si="20">$M$13&amp;"/"&amp;$C$16</f>
        <v>/1</v>
      </c>
      <c r="B59" s="61" t="s">
        <v>9</v>
      </c>
      <c r="C59" s="64">
        <f>F58</f>
        <v>1</v>
      </c>
      <c r="D59" s="71">
        <f>M58</f>
        <v>709</v>
      </c>
      <c r="E59" s="85">
        <f>Q58-49</f>
        <v>379</v>
      </c>
      <c r="F59" s="84">
        <v>19</v>
      </c>
      <c r="G59" s="55"/>
      <c r="H59" s="52"/>
      <c r="I59" s="52"/>
      <c r="J59" s="9"/>
      <c r="K59" s="55" t="s">
        <v>10</v>
      </c>
      <c r="L59" s="52"/>
      <c r="M59" s="52" t="s">
        <v>10</v>
      </c>
      <c r="N59" s="9" t="s">
        <v>10</v>
      </c>
      <c r="O59" s="72" t="s">
        <v>10</v>
      </c>
      <c r="P59" s="73" t="s">
        <v>10</v>
      </c>
      <c r="Q59" s="53" t="s">
        <v>10</v>
      </c>
      <c r="R59" s="53" t="s">
        <v>10</v>
      </c>
      <c r="T59" s="70" t="str">
        <f t="shared" ref="T59:T66" si="21">$M$13&amp;"/"&amp;$C$16</f>
        <v>/1</v>
      </c>
      <c r="U59" s="61" t="s">
        <v>9</v>
      </c>
      <c r="V59" s="64">
        <f>Y58</f>
        <v>1</v>
      </c>
      <c r="W59" s="71">
        <f>AF58</f>
        <v>899</v>
      </c>
      <c r="X59" s="85">
        <f>AJ58-28</f>
        <v>560</v>
      </c>
      <c r="Y59" s="84">
        <v>19</v>
      </c>
      <c r="Z59" s="55"/>
      <c r="AA59" s="52"/>
      <c r="AB59" s="52"/>
      <c r="AC59" s="9"/>
      <c r="AD59" s="55" t="s">
        <v>10</v>
      </c>
      <c r="AE59" s="52"/>
      <c r="AF59" s="52" t="s">
        <v>10</v>
      </c>
      <c r="AG59" s="9" t="s">
        <v>10</v>
      </c>
      <c r="AH59" s="72" t="s">
        <v>10</v>
      </c>
      <c r="AI59" s="73" t="s">
        <v>10</v>
      </c>
      <c r="AJ59" s="53" t="s">
        <v>10</v>
      </c>
      <c r="AK59" s="53" t="s">
        <v>10</v>
      </c>
      <c r="AM59" s="70" t="str">
        <f t="shared" ref="AM59:AM66" si="22">$M$13&amp;"/"&amp;$C$16</f>
        <v>/1</v>
      </c>
      <c r="AN59" s="61" t="s">
        <v>9</v>
      </c>
      <c r="AO59" s="64">
        <f>AR58</f>
        <v>1</v>
      </c>
      <c r="AP59" s="71">
        <f>AY58</f>
        <v>899</v>
      </c>
      <c r="AQ59" s="85">
        <f>BC58-20</f>
        <v>568</v>
      </c>
      <c r="AR59" s="84">
        <v>19</v>
      </c>
      <c r="AS59" s="55"/>
      <c r="AT59" s="52"/>
      <c r="AU59" s="52"/>
      <c r="AV59" s="9"/>
      <c r="AW59" s="55" t="s">
        <v>10</v>
      </c>
      <c r="AX59" s="52" t="s">
        <v>10</v>
      </c>
      <c r="AY59" s="52" t="s">
        <v>10</v>
      </c>
      <c r="AZ59" s="9" t="s">
        <v>10</v>
      </c>
      <c r="BA59" s="72" t="s">
        <v>10</v>
      </c>
      <c r="BB59" s="73" t="s">
        <v>10</v>
      </c>
      <c r="BC59" s="53" t="s">
        <v>10</v>
      </c>
      <c r="BD59" s="53" t="s">
        <v>10</v>
      </c>
    </row>
    <row r="60" spans="1:75" ht="18" x14ac:dyDescent="0.25">
      <c r="A60" s="70" t="str">
        <f t="shared" si="20"/>
        <v>/1</v>
      </c>
      <c r="B60" s="62" t="s">
        <v>11</v>
      </c>
      <c r="C60" s="65">
        <f>F58</f>
        <v>1</v>
      </c>
      <c r="D60" s="71">
        <f>M58-38</f>
        <v>671</v>
      </c>
      <c r="E60" s="86">
        <f>Q58-49</f>
        <v>379</v>
      </c>
      <c r="F60" s="77">
        <v>19</v>
      </c>
      <c r="G60" s="55"/>
      <c r="H60" s="52"/>
      <c r="I60" s="52"/>
      <c r="J60" s="18"/>
      <c r="K60" s="55" t="s">
        <v>10</v>
      </c>
      <c r="L60" s="52"/>
      <c r="M60" s="52" t="s">
        <v>10</v>
      </c>
      <c r="N60" s="18" t="s">
        <v>10</v>
      </c>
      <c r="O60" s="72" t="s">
        <v>10</v>
      </c>
      <c r="P60" s="73" t="s">
        <v>10</v>
      </c>
      <c r="Q60" s="53" t="s">
        <v>10</v>
      </c>
      <c r="R60" s="53" t="s">
        <v>10</v>
      </c>
      <c r="T60" s="70" t="str">
        <f t="shared" si="21"/>
        <v>/1</v>
      </c>
      <c r="U60" s="62" t="s">
        <v>11</v>
      </c>
      <c r="V60" s="65">
        <f>Y58</f>
        <v>1</v>
      </c>
      <c r="W60" s="71">
        <f>AF58-38</f>
        <v>861</v>
      </c>
      <c r="X60" s="86">
        <f>AJ58-28</f>
        <v>560</v>
      </c>
      <c r="Y60" s="77">
        <v>19</v>
      </c>
      <c r="Z60" s="55"/>
      <c r="AA60" s="52"/>
      <c r="AB60" s="52"/>
      <c r="AC60" s="18"/>
      <c r="AD60" s="55" t="s">
        <v>10</v>
      </c>
      <c r="AE60" s="52"/>
      <c r="AF60" s="52" t="s">
        <v>10</v>
      </c>
      <c r="AG60" s="18" t="s">
        <v>10</v>
      </c>
      <c r="AH60" s="72" t="s">
        <v>10</v>
      </c>
      <c r="AI60" s="73" t="s">
        <v>10</v>
      </c>
      <c r="AJ60" s="53" t="s">
        <v>10</v>
      </c>
      <c r="AK60" s="53" t="s">
        <v>10</v>
      </c>
      <c r="AM60" s="70" t="str">
        <f t="shared" si="22"/>
        <v>/1</v>
      </c>
      <c r="AN60" s="62" t="s">
        <v>11</v>
      </c>
      <c r="AO60" s="65">
        <f>AR58</f>
        <v>1</v>
      </c>
      <c r="AP60" s="71">
        <f>AY58-38</f>
        <v>861</v>
      </c>
      <c r="AQ60" s="86">
        <f>BC58-(20+19)</f>
        <v>549</v>
      </c>
      <c r="AR60" s="77">
        <v>19</v>
      </c>
      <c r="AS60" s="55"/>
      <c r="AT60" s="52"/>
      <c r="AU60" s="52"/>
      <c r="AV60" s="18"/>
      <c r="AW60" s="55" t="s">
        <v>10</v>
      </c>
      <c r="AX60" s="52" t="s">
        <v>10</v>
      </c>
      <c r="AY60" s="52" t="s">
        <v>10</v>
      </c>
      <c r="AZ60" s="18" t="s">
        <v>10</v>
      </c>
      <c r="BA60" s="72" t="s">
        <v>10</v>
      </c>
      <c r="BB60" s="73" t="s">
        <v>10</v>
      </c>
      <c r="BC60" s="53" t="s">
        <v>10</v>
      </c>
      <c r="BD60" s="53" t="s">
        <v>10</v>
      </c>
    </row>
    <row r="61" spans="1:75" ht="18" x14ac:dyDescent="0.25">
      <c r="A61" s="70" t="str">
        <f>$M$13&amp;"/"&amp;$C$16</f>
        <v>/1</v>
      </c>
      <c r="B61" s="62" t="s">
        <v>13</v>
      </c>
      <c r="C61" s="65">
        <f>F58*2</f>
        <v>2</v>
      </c>
      <c r="D61" s="71">
        <f>I58-19</f>
        <v>234</v>
      </c>
      <c r="E61" s="86">
        <f>Q58-49</f>
        <v>379</v>
      </c>
      <c r="F61" s="77">
        <v>19</v>
      </c>
      <c r="G61" s="55"/>
      <c r="H61" s="52"/>
      <c r="I61" s="52"/>
      <c r="J61" s="18"/>
      <c r="K61" s="55" t="s">
        <v>10</v>
      </c>
      <c r="L61" s="52" t="s">
        <v>10</v>
      </c>
      <c r="M61" s="52"/>
      <c r="N61" s="18"/>
      <c r="O61" s="72" t="s">
        <v>10</v>
      </c>
      <c r="P61" s="73" t="s">
        <v>10</v>
      </c>
      <c r="Q61" s="53" t="s">
        <v>10</v>
      </c>
      <c r="R61" s="53" t="s">
        <v>10</v>
      </c>
      <c r="T61" s="70" t="str">
        <f t="shared" si="21"/>
        <v>/1</v>
      </c>
      <c r="U61" s="62" t="s">
        <v>13</v>
      </c>
      <c r="V61" s="65">
        <f>Y58*2</f>
        <v>2</v>
      </c>
      <c r="W61" s="71">
        <f>AB58-19</f>
        <v>2314</v>
      </c>
      <c r="X61" s="86">
        <f>AJ58-28</f>
        <v>560</v>
      </c>
      <c r="Y61" s="77">
        <v>19</v>
      </c>
      <c r="Z61" s="55"/>
      <c r="AA61" s="52"/>
      <c r="AB61" s="52"/>
      <c r="AC61" s="18"/>
      <c r="AD61" s="55" t="s">
        <v>10</v>
      </c>
      <c r="AE61" s="52" t="s">
        <v>10</v>
      </c>
      <c r="AF61" s="52"/>
      <c r="AG61" s="18"/>
      <c r="AH61" s="72" t="s">
        <v>10</v>
      </c>
      <c r="AI61" s="73" t="s">
        <v>10</v>
      </c>
      <c r="AJ61" s="53" t="s">
        <v>10</v>
      </c>
      <c r="AK61" s="53" t="s">
        <v>10</v>
      </c>
      <c r="AM61" s="70" t="str">
        <f>$M$13&amp;"/"&amp;$C$16</f>
        <v>/1</v>
      </c>
      <c r="AN61" s="62" t="s">
        <v>13</v>
      </c>
      <c r="AO61" s="65">
        <f>AR58*2</f>
        <v>2</v>
      </c>
      <c r="AP61" s="71">
        <f>AU58-19</f>
        <v>2314</v>
      </c>
      <c r="AQ61" s="86">
        <f>BC58-20</f>
        <v>568</v>
      </c>
      <c r="AR61" s="77">
        <v>19</v>
      </c>
      <c r="AS61" s="55"/>
      <c r="AT61" s="52"/>
      <c r="AU61" s="52"/>
      <c r="AV61" s="18"/>
      <c r="AW61" s="55" t="s">
        <v>10</v>
      </c>
      <c r="AX61" s="52" t="s">
        <v>10</v>
      </c>
      <c r="AY61" s="52"/>
      <c r="AZ61" s="18"/>
      <c r="BA61" s="72" t="s">
        <v>10</v>
      </c>
      <c r="BB61" s="73" t="s">
        <v>10</v>
      </c>
      <c r="BC61" s="53" t="s">
        <v>10</v>
      </c>
      <c r="BD61" s="53" t="s">
        <v>10</v>
      </c>
    </row>
    <row r="62" spans="1:75" ht="18" x14ac:dyDescent="0.25">
      <c r="A62" s="70" t="str">
        <f t="shared" si="20"/>
        <v>/1</v>
      </c>
      <c r="B62" s="62" t="s">
        <v>14</v>
      </c>
      <c r="C62" s="65">
        <f>F58</f>
        <v>1</v>
      </c>
      <c r="D62" s="71">
        <f>I58</f>
        <v>253</v>
      </c>
      <c r="E62" s="86">
        <f>M58</f>
        <v>709</v>
      </c>
      <c r="F62" s="77">
        <v>19</v>
      </c>
      <c r="G62" s="55"/>
      <c r="H62" s="52"/>
      <c r="I62" s="52"/>
      <c r="J62" s="18"/>
      <c r="K62" s="55" t="s">
        <v>10</v>
      </c>
      <c r="L62" s="52" t="s">
        <v>10</v>
      </c>
      <c r="M62" s="52" t="s">
        <v>10</v>
      </c>
      <c r="N62" s="18" t="s">
        <v>10</v>
      </c>
      <c r="O62" s="72" t="s">
        <v>10</v>
      </c>
      <c r="P62" s="73" t="s">
        <v>10</v>
      </c>
      <c r="Q62" s="53" t="s">
        <v>10</v>
      </c>
      <c r="R62" s="53" t="s">
        <v>10</v>
      </c>
      <c r="T62" s="70" t="str">
        <f t="shared" si="21"/>
        <v>/1</v>
      </c>
      <c r="U62" s="62" t="s">
        <v>14</v>
      </c>
      <c r="V62" s="65">
        <f>Y58</f>
        <v>1</v>
      </c>
      <c r="W62" s="71">
        <f>AB58</f>
        <v>2333</v>
      </c>
      <c r="X62" s="86">
        <f>AF58</f>
        <v>899</v>
      </c>
      <c r="Y62" s="77">
        <v>8</v>
      </c>
      <c r="Z62" s="55"/>
      <c r="AA62" s="52"/>
      <c r="AB62" s="52"/>
      <c r="AC62" s="18"/>
      <c r="AD62" s="55"/>
      <c r="AE62" s="52"/>
      <c r="AF62" s="52"/>
      <c r="AG62" s="18"/>
      <c r="AH62" s="72" t="s">
        <v>10</v>
      </c>
      <c r="AI62" s="73" t="s">
        <v>10</v>
      </c>
      <c r="AJ62" s="53" t="s">
        <v>10</v>
      </c>
      <c r="AK62" s="53" t="s">
        <v>10</v>
      </c>
      <c r="AM62" s="70" t="str">
        <f t="shared" si="22"/>
        <v>/1</v>
      </c>
      <c r="AN62" s="62" t="s">
        <v>14</v>
      </c>
      <c r="AO62" s="65">
        <f>AR58</f>
        <v>1</v>
      </c>
      <c r="AP62" s="71">
        <f>AU58-19</f>
        <v>2314</v>
      </c>
      <c r="AQ62" s="86">
        <f>AY58-38</f>
        <v>861</v>
      </c>
      <c r="AR62" s="77">
        <v>19</v>
      </c>
      <c r="AS62" s="55"/>
      <c r="AT62" s="52"/>
      <c r="AU62" s="52"/>
      <c r="AV62" s="18"/>
      <c r="AW62" s="55"/>
      <c r="AX62" s="52"/>
      <c r="AY62" s="52"/>
      <c r="AZ62" s="18"/>
      <c r="BA62" s="72" t="s">
        <v>10</v>
      </c>
      <c r="BB62" s="73" t="s">
        <v>10</v>
      </c>
      <c r="BC62" s="53" t="s">
        <v>10</v>
      </c>
      <c r="BD62" s="53" t="s">
        <v>10</v>
      </c>
    </row>
    <row r="63" spans="1:75" ht="18" x14ac:dyDescent="0.25">
      <c r="A63" s="70" t="str">
        <f t="shared" si="20"/>
        <v>/1</v>
      </c>
      <c r="B63" s="62" t="s">
        <v>15</v>
      </c>
      <c r="C63" s="65">
        <v>8</v>
      </c>
      <c r="D63" s="71">
        <f>(M58-60)/2</f>
        <v>324.5</v>
      </c>
      <c r="E63" s="86">
        <f>E59-5</f>
        <v>374</v>
      </c>
      <c r="F63" s="77">
        <v>19</v>
      </c>
      <c r="G63" s="55"/>
      <c r="H63" s="52"/>
      <c r="I63" s="52"/>
      <c r="J63" s="18"/>
      <c r="K63" s="55" t="s">
        <v>10</v>
      </c>
      <c r="L63" s="52"/>
      <c r="M63" s="52"/>
      <c r="N63" s="18"/>
      <c r="O63" s="72" t="s">
        <v>10</v>
      </c>
      <c r="P63" s="73" t="s">
        <v>10</v>
      </c>
      <c r="Q63" s="53" t="s">
        <v>10</v>
      </c>
      <c r="R63" s="53" t="s">
        <v>10</v>
      </c>
      <c r="T63" s="70" t="str">
        <f t="shared" si="21"/>
        <v>/1</v>
      </c>
      <c r="U63" s="62" t="s">
        <v>15</v>
      </c>
      <c r="V63" s="65">
        <v>0</v>
      </c>
      <c r="W63" s="71">
        <f>(AF58-60)/2</f>
        <v>419.5</v>
      </c>
      <c r="X63" s="86">
        <f>X59-5</f>
        <v>555</v>
      </c>
      <c r="Y63" s="77">
        <v>19</v>
      </c>
      <c r="Z63" s="55"/>
      <c r="AA63" s="52"/>
      <c r="AB63" s="52"/>
      <c r="AC63" s="18"/>
      <c r="AD63" s="55" t="s">
        <v>10</v>
      </c>
      <c r="AE63" s="52"/>
      <c r="AF63" s="52"/>
      <c r="AG63" s="18"/>
      <c r="AH63" s="72" t="s">
        <v>10</v>
      </c>
      <c r="AI63" s="73" t="s">
        <v>10</v>
      </c>
      <c r="AJ63" s="53" t="s">
        <v>10</v>
      </c>
      <c r="AK63" s="53" t="s">
        <v>10</v>
      </c>
      <c r="AM63" s="70" t="str">
        <f t="shared" si="22"/>
        <v>/1</v>
      </c>
      <c r="AN63" s="62" t="s">
        <v>15</v>
      </c>
      <c r="AO63" s="65">
        <v>7</v>
      </c>
      <c r="AP63" s="71">
        <f>(AY58-60)/2</f>
        <v>419.5</v>
      </c>
      <c r="AQ63" s="86">
        <f>BC58-45</f>
        <v>543</v>
      </c>
      <c r="AR63" s="77">
        <v>19</v>
      </c>
      <c r="AS63" s="55"/>
      <c r="AT63" s="52"/>
      <c r="AU63" s="52"/>
      <c r="AV63" s="18"/>
      <c r="AW63" s="55" t="s">
        <v>10</v>
      </c>
      <c r="AX63" s="52"/>
      <c r="AY63" s="52"/>
      <c r="AZ63" s="18"/>
      <c r="BA63" s="72" t="s">
        <v>10</v>
      </c>
      <c r="BB63" s="73" t="s">
        <v>10</v>
      </c>
      <c r="BC63" s="53" t="s">
        <v>10</v>
      </c>
      <c r="BD63" s="53" t="s">
        <v>10</v>
      </c>
    </row>
    <row r="64" spans="1:75" ht="18" x14ac:dyDescent="0.25">
      <c r="A64" s="70" t="str">
        <f t="shared" si="20"/>
        <v>/1</v>
      </c>
      <c r="B64" s="62" t="s">
        <v>19</v>
      </c>
      <c r="C64" s="65">
        <v>9</v>
      </c>
      <c r="D64" s="71">
        <f>I58-(57+38)</f>
        <v>158</v>
      </c>
      <c r="E64" s="86">
        <f>E59</f>
        <v>379</v>
      </c>
      <c r="F64" s="77">
        <v>19</v>
      </c>
      <c r="G64" s="55"/>
      <c r="H64" s="52"/>
      <c r="I64" s="52"/>
      <c r="J64" s="18"/>
      <c r="K64" s="55" t="s">
        <v>10</v>
      </c>
      <c r="L64" s="52"/>
      <c r="M64" s="52"/>
      <c r="N64" s="18"/>
      <c r="O64" s="72" t="s">
        <v>10</v>
      </c>
      <c r="P64" s="73" t="s">
        <v>10</v>
      </c>
      <c r="Q64" s="53" t="s">
        <v>10</v>
      </c>
      <c r="R64" s="53" t="s">
        <v>10</v>
      </c>
      <c r="T64" s="70" t="str">
        <f t="shared" si="21"/>
        <v>/1</v>
      </c>
      <c r="U64" s="62" t="s">
        <v>19</v>
      </c>
      <c r="V64" s="65">
        <v>3</v>
      </c>
      <c r="W64" s="71">
        <f>AB58-(57+38)</f>
        <v>2238</v>
      </c>
      <c r="X64" s="86">
        <f>X59</f>
        <v>560</v>
      </c>
      <c r="Y64" s="77">
        <v>19</v>
      </c>
      <c r="Z64" s="55"/>
      <c r="AA64" s="52"/>
      <c r="AB64" s="52"/>
      <c r="AC64" s="18"/>
      <c r="AD64" s="55" t="s">
        <v>10</v>
      </c>
      <c r="AE64" s="52"/>
      <c r="AF64" s="52"/>
      <c r="AG64" s="18"/>
      <c r="AH64" s="72" t="s">
        <v>10</v>
      </c>
      <c r="AI64" s="73" t="s">
        <v>10</v>
      </c>
      <c r="AJ64" s="53" t="s">
        <v>10</v>
      </c>
      <c r="AK64" s="53" t="s">
        <v>10</v>
      </c>
      <c r="AM64" s="70" t="str">
        <f t="shared" si="22"/>
        <v>/1</v>
      </c>
      <c r="AN64" s="62" t="s">
        <v>19</v>
      </c>
      <c r="AO64" s="65">
        <v>6</v>
      </c>
      <c r="AP64" s="71">
        <f>AU58-(57+38)</f>
        <v>2238</v>
      </c>
      <c r="AQ64" s="86">
        <f>AQ59-19</f>
        <v>549</v>
      </c>
      <c r="AR64" s="77">
        <v>19</v>
      </c>
      <c r="AS64" s="55"/>
      <c r="AT64" s="52"/>
      <c r="AU64" s="52"/>
      <c r="AV64" s="18"/>
      <c r="AW64" s="55" t="s">
        <v>10</v>
      </c>
      <c r="AX64" s="52"/>
      <c r="AY64" s="52"/>
      <c r="AZ64" s="18"/>
      <c r="BA64" s="72" t="s">
        <v>10</v>
      </c>
      <c r="BB64" s="73" t="s">
        <v>10</v>
      </c>
      <c r="BC64" s="53" t="s">
        <v>10</v>
      </c>
      <c r="BD64" s="53" t="s">
        <v>10</v>
      </c>
    </row>
    <row r="65" spans="1:56" ht="18" x14ac:dyDescent="0.25">
      <c r="A65" s="70" t="str">
        <f t="shared" si="20"/>
        <v>/1</v>
      </c>
      <c r="B65" s="62" t="s">
        <v>23</v>
      </c>
      <c r="C65" s="65">
        <f>F58</f>
        <v>1</v>
      </c>
      <c r="D65" s="71">
        <f>M58-38</f>
        <v>671</v>
      </c>
      <c r="E65" s="86">
        <f>57</f>
        <v>57</v>
      </c>
      <c r="F65" s="77">
        <v>19</v>
      </c>
      <c r="G65" s="55"/>
      <c r="H65" s="52"/>
      <c r="I65" s="52"/>
      <c r="J65" s="18"/>
      <c r="K65" s="55"/>
      <c r="L65" s="52"/>
      <c r="M65" s="52"/>
      <c r="N65" s="18"/>
      <c r="O65" s="72" t="s">
        <v>10</v>
      </c>
      <c r="P65" s="73" t="s">
        <v>10</v>
      </c>
      <c r="Q65" s="53" t="s">
        <v>10</v>
      </c>
      <c r="R65" s="53" t="s">
        <v>10</v>
      </c>
      <c r="T65" s="70" t="str">
        <f t="shared" si="21"/>
        <v>/1</v>
      </c>
      <c r="U65" s="62" t="s">
        <v>23</v>
      </c>
      <c r="V65" s="65">
        <f>Y58</f>
        <v>1</v>
      </c>
      <c r="W65" s="71">
        <f>AF58-38</f>
        <v>861</v>
      </c>
      <c r="X65" s="86">
        <f>57</f>
        <v>57</v>
      </c>
      <c r="Y65" s="77">
        <v>19</v>
      </c>
      <c r="Z65" s="55"/>
      <c r="AA65" s="52"/>
      <c r="AB65" s="52"/>
      <c r="AC65" s="18"/>
      <c r="AD65" s="55"/>
      <c r="AE65" s="52"/>
      <c r="AF65" s="52"/>
      <c r="AG65" s="18"/>
      <c r="AH65" s="72" t="s">
        <v>10</v>
      </c>
      <c r="AI65" s="73" t="s">
        <v>10</v>
      </c>
      <c r="AJ65" s="53" t="s">
        <v>10</v>
      </c>
      <c r="AK65" s="53" t="s">
        <v>10</v>
      </c>
      <c r="AM65" s="70" t="str">
        <f t="shared" si="22"/>
        <v>/1</v>
      </c>
      <c r="AN65" s="62" t="s">
        <v>23</v>
      </c>
      <c r="AO65" s="65">
        <f>AR58</f>
        <v>1</v>
      </c>
      <c r="AP65" s="71">
        <f>AY58-38</f>
        <v>861</v>
      </c>
      <c r="AQ65" s="86">
        <f>57</f>
        <v>57</v>
      </c>
      <c r="AR65" s="77">
        <v>19</v>
      </c>
      <c r="AS65" s="55"/>
      <c r="AT65" s="52"/>
      <c r="AU65" s="52"/>
      <c r="AV65" s="18"/>
      <c r="AW65" s="55"/>
      <c r="AX65" s="52"/>
      <c r="AY65" s="52"/>
      <c r="AZ65" s="18"/>
      <c r="BA65" s="72" t="s">
        <v>10</v>
      </c>
      <c r="BB65" s="73" t="s">
        <v>10</v>
      </c>
      <c r="BC65" s="53" t="s">
        <v>10</v>
      </c>
      <c r="BD65" s="53" t="s">
        <v>10</v>
      </c>
    </row>
    <row r="66" spans="1:56" ht="18" x14ac:dyDescent="0.25">
      <c r="A66" s="70" t="str">
        <f t="shared" si="20"/>
        <v>/1</v>
      </c>
      <c r="B66" s="76" t="s">
        <v>16</v>
      </c>
      <c r="C66" s="77">
        <v>1</v>
      </c>
      <c r="D66" s="71">
        <f>2080-57</f>
        <v>2023</v>
      </c>
      <c r="E66" s="86">
        <f>((M58-6)/2)</f>
        <v>351.5</v>
      </c>
      <c r="F66" s="77">
        <v>19</v>
      </c>
      <c r="G66" s="55"/>
      <c r="H66" s="52"/>
      <c r="I66" s="52"/>
      <c r="J66" s="18"/>
      <c r="K66" s="55" t="s">
        <v>10</v>
      </c>
      <c r="L66" s="52" t="s">
        <v>10</v>
      </c>
      <c r="M66" s="52" t="s">
        <v>10</v>
      </c>
      <c r="N66" s="18" t="s">
        <v>10</v>
      </c>
      <c r="O66" s="72" t="s">
        <v>10</v>
      </c>
      <c r="P66" s="73" t="s">
        <v>10</v>
      </c>
      <c r="Q66" s="53" t="s">
        <v>10</v>
      </c>
      <c r="R66" s="53" t="s">
        <v>10</v>
      </c>
      <c r="T66" s="70" t="str">
        <f t="shared" si="21"/>
        <v>/1</v>
      </c>
      <c r="U66" s="76" t="s">
        <v>16</v>
      </c>
      <c r="V66" s="77">
        <v>9</v>
      </c>
      <c r="W66" s="71">
        <f>2080-57</f>
        <v>2023</v>
      </c>
      <c r="X66" s="86">
        <f>((AF58-6)/2)</f>
        <v>446.5</v>
      </c>
      <c r="Y66" s="77">
        <v>19</v>
      </c>
      <c r="Z66" s="55"/>
      <c r="AA66" s="52"/>
      <c r="AB66" s="52"/>
      <c r="AC66" s="18"/>
      <c r="AD66" s="55" t="s">
        <v>10</v>
      </c>
      <c r="AE66" s="52" t="s">
        <v>10</v>
      </c>
      <c r="AF66" s="52" t="s">
        <v>10</v>
      </c>
      <c r="AG66" s="18" t="s">
        <v>10</v>
      </c>
      <c r="AH66" s="72" t="s">
        <v>10</v>
      </c>
      <c r="AI66" s="73" t="s">
        <v>10</v>
      </c>
      <c r="AJ66" s="53" t="s">
        <v>10</v>
      </c>
      <c r="AK66" s="53" t="s">
        <v>10</v>
      </c>
      <c r="AM66" s="70" t="str">
        <f t="shared" si="22"/>
        <v>/1</v>
      </c>
      <c r="AN66" s="76" t="s">
        <v>16</v>
      </c>
      <c r="AO66" s="77">
        <v>4</v>
      </c>
      <c r="AP66" s="71">
        <f>2080-57</f>
        <v>2023</v>
      </c>
      <c r="AQ66" s="86">
        <f>((AY58-6)/2)</f>
        <v>446.5</v>
      </c>
      <c r="AR66" s="77">
        <v>19</v>
      </c>
      <c r="AS66" s="55"/>
      <c r="AT66" s="52"/>
      <c r="AU66" s="52"/>
      <c r="AV66" s="18"/>
      <c r="AW66" s="55" t="s">
        <v>10</v>
      </c>
      <c r="AX66" s="52" t="s">
        <v>10</v>
      </c>
      <c r="AY66" s="52" t="s">
        <v>10</v>
      </c>
      <c r="AZ66" s="18" t="s">
        <v>10</v>
      </c>
      <c r="BA66" s="72" t="s">
        <v>10</v>
      </c>
      <c r="BB66" s="73" t="s">
        <v>10</v>
      </c>
      <c r="BC66" s="53" t="s">
        <v>10</v>
      </c>
      <c r="BD66" s="53" t="s">
        <v>10</v>
      </c>
    </row>
    <row r="67" spans="1:56" ht="18" x14ac:dyDescent="0.25">
      <c r="A67" s="70"/>
      <c r="B67" s="92" t="s">
        <v>4</v>
      </c>
      <c r="C67" s="77"/>
      <c r="D67" s="71"/>
      <c r="E67" s="86"/>
      <c r="F67" s="77"/>
      <c r="G67" s="55"/>
      <c r="H67" s="52"/>
      <c r="I67" s="52"/>
      <c r="J67" s="18"/>
      <c r="K67" s="55"/>
      <c r="L67" s="52"/>
      <c r="M67" s="52"/>
      <c r="N67" s="18"/>
      <c r="O67" s="72"/>
      <c r="P67" s="73"/>
      <c r="Q67" s="53"/>
      <c r="R67" s="53"/>
      <c r="T67" s="70"/>
      <c r="U67" s="92" t="s">
        <v>4</v>
      </c>
      <c r="V67" s="77"/>
      <c r="W67" s="71"/>
      <c r="X67" s="86"/>
      <c r="Y67" s="77"/>
      <c r="Z67" s="55"/>
      <c r="AA67" s="52"/>
      <c r="AB67" s="52"/>
      <c r="AC67" s="18"/>
      <c r="AD67" s="55"/>
      <c r="AE67" s="52"/>
      <c r="AF67" s="52"/>
      <c r="AG67" s="18"/>
      <c r="AH67" s="72"/>
      <c r="AI67" s="73"/>
      <c r="AJ67" s="53"/>
      <c r="AK67" s="53"/>
      <c r="AM67" s="70"/>
      <c r="AN67" s="92" t="s">
        <v>4</v>
      </c>
      <c r="AO67" s="77"/>
      <c r="AP67" s="71"/>
      <c r="AQ67" s="86"/>
      <c r="AR67" s="77"/>
      <c r="AS67" s="55"/>
      <c r="AT67" s="52"/>
      <c r="AU67" s="52"/>
      <c r="AV67" s="18"/>
      <c r="AW67" s="55"/>
      <c r="AX67" s="52"/>
      <c r="AY67" s="52"/>
      <c r="AZ67" s="18"/>
      <c r="BA67" s="72"/>
      <c r="BB67" s="73"/>
      <c r="BC67" s="53"/>
      <c r="BD67" s="53"/>
    </row>
    <row r="68" spans="1:56" ht="18" x14ac:dyDescent="0.25"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</row>
    <row r="69" spans="1:56" ht="18" x14ac:dyDescent="0.25"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</row>
    <row r="70" spans="1:56" ht="18" x14ac:dyDescent="0.25">
      <c r="T70" s="1"/>
      <c r="U70" s="56"/>
      <c r="V70" s="57"/>
      <c r="W70" s="83"/>
      <c r="X70" s="83"/>
      <c r="Y70" s="57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</row>
    <row r="71" spans="1:56" ht="18" x14ac:dyDescent="0.25">
      <c r="T71" s="74"/>
      <c r="U71" s="78"/>
      <c r="V71" s="79"/>
      <c r="W71" s="79"/>
      <c r="X71" s="79"/>
      <c r="Y71" s="79"/>
      <c r="Z71" s="80"/>
      <c r="AA71" s="80"/>
      <c r="AB71" s="80"/>
      <c r="AC71" s="80"/>
      <c r="AD71" s="80"/>
      <c r="AE71" s="80"/>
      <c r="AF71" s="80"/>
      <c r="AG71" s="80"/>
      <c r="AH71" s="81"/>
      <c r="AI71" s="81"/>
      <c r="AJ71" s="81"/>
      <c r="AK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</row>
    <row r="72" spans="1:56" ht="18" x14ac:dyDescent="0.25">
      <c r="T72" s="74"/>
      <c r="U72" s="78"/>
      <c r="V72" s="79"/>
      <c r="W72" s="79"/>
      <c r="X72" s="79"/>
      <c r="Y72" s="79"/>
      <c r="Z72" s="80"/>
      <c r="AA72" s="80"/>
      <c r="AB72" s="80"/>
      <c r="AC72" s="80"/>
      <c r="AD72" s="80"/>
      <c r="AE72" s="80"/>
      <c r="AF72" s="80"/>
      <c r="AG72" s="80"/>
      <c r="AH72" s="81"/>
      <c r="AI72" s="81"/>
      <c r="AJ72" s="81"/>
      <c r="AK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</row>
    <row r="73" spans="1:56" ht="18" x14ac:dyDescent="0.25">
      <c r="T73" s="74"/>
      <c r="U73" s="78"/>
      <c r="V73" s="79"/>
      <c r="W73" s="79"/>
      <c r="X73" s="79"/>
      <c r="Y73" s="79"/>
      <c r="Z73" s="80"/>
      <c r="AA73" s="80"/>
      <c r="AB73" s="80"/>
      <c r="AC73" s="80"/>
      <c r="AD73" s="80"/>
      <c r="AE73" s="80"/>
      <c r="AF73" s="80"/>
      <c r="AG73" s="80"/>
      <c r="AH73" s="81"/>
      <c r="AI73" s="81"/>
      <c r="AJ73" s="81"/>
      <c r="AK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</row>
    <row r="74" spans="1:56" ht="18" x14ac:dyDescent="0.25">
      <c r="T74" s="74"/>
      <c r="U74" s="78"/>
      <c r="V74" s="79"/>
      <c r="W74" s="79"/>
      <c r="X74" s="79"/>
      <c r="Y74" s="79"/>
      <c r="Z74" s="80"/>
      <c r="AA74" s="80"/>
      <c r="AB74" s="80"/>
      <c r="AC74" s="80"/>
      <c r="AD74" s="80"/>
      <c r="AE74" s="80"/>
      <c r="AF74" s="80"/>
      <c r="AG74" s="80"/>
      <c r="AH74" s="81"/>
      <c r="AI74" s="81"/>
      <c r="AJ74" s="81"/>
      <c r="AK74" s="81"/>
      <c r="AM74" s="81"/>
      <c r="AN74" s="81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</row>
    <row r="75" spans="1:56" ht="18" x14ac:dyDescent="0.25">
      <c r="T75" s="74"/>
      <c r="U75" s="78"/>
      <c r="V75" s="79"/>
      <c r="W75" s="82"/>
      <c r="X75" s="79"/>
      <c r="Y75" s="79"/>
      <c r="Z75" s="80"/>
      <c r="AA75" s="80"/>
      <c r="AB75" s="80"/>
      <c r="AC75" s="80"/>
      <c r="AD75" s="80"/>
      <c r="AE75" s="80"/>
      <c r="AF75" s="80"/>
      <c r="AG75" s="80"/>
      <c r="AH75" s="81"/>
      <c r="AI75" s="81"/>
      <c r="AJ75" s="81"/>
      <c r="AK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</row>
    <row r="76" spans="1:56" ht="18" x14ac:dyDescent="0.25">
      <c r="T76" s="74"/>
      <c r="U76" s="78"/>
      <c r="V76" s="79"/>
      <c r="W76" s="79"/>
      <c r="X76" s="79"/>
      <c r="Y76" s="79"/>
      <c r="Z76" s="80"/>
      <c r="AA76" s="80"/>
      <c r="AB76" s="80"/>
      <c r="AC76" s="80"/>
      <c r="AD76" s="80"/>
      <c r="AE76" s="80"/>
      <c r="AF76" s="80"/>
      <c r="AG76" s="80"/>
      <c r="AH76" s="81"/>
      <c r="AI76" s="81"/>
      <c r="AJ76" s="81"/>
      <c r="AK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</row>
    <row r="77" spans="1:56" ht="18" x14ac:dyDescent="0.25">
      <c r="T77" s="74"/>
      <c r="U77" s="78"/>
      <c r="V77" s="79"/>
      <c r="W77" s="79"/>
      <c r="X77" s="79"/>
      <c r="Y77" s="79"/>
      <c r="Z77" s="80"/>
      <c r="AA77" s="80"/>
      <c r="AB77" s="80"/>
      <c r="AC77" s="80"/>
      <c r="AD77" s="80"/>
      <c r="AE77" s="80"/>
      <c r="AF77" s="80"/>
      <c r="AG77" s="80"/>
      <c r="AH77" s="81"/>
      <c r="AI77" s="81"/>
      <c r="AJ77" s="81"/>
      <c r="AK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</row>
    <row r="78" spans="1:56" ht="18" x14ac:dyDescent="0.25"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</row>
    <row r="79" spans="1:56" ht="18.75" thickBot="1" x14ac:dyDescent="0.3"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</row>
    <row r="80" spans="1:56" ht="18.75" thickBot="1" x14ac:dyDescent="0.3">
      <c r="X80" s="54"/>
      <c r="Y80" s="2"/>
      <c r="Z80" s="49"/>
      <c r="AA80" s="104"/>
      <c r="AB80" s="105"/>
      <c r="AC80" s="3"/>
      <c r="AD80" s="106"/>
      <c r="AE80" s="107"/>
      <c r="AF80" s="108"/>
      <c r="AG80" s="109"/>
      <c r="AH80" s="106"/>
      <c r="AI80" s="107"/>
      <c r="AJ80" s="108"/>
      <c r="AK80" s="109"/>
      <c r="AL80" s="106"/>
      <c r="AM80" s="107"/>
      <c r="AN80" s="108"/>
      <c r="AO80" s="109"/>
    </row>
    <row r="81" spans="24:43" ht="18" x14ac:dyDescent="0.25">
      <c r="X81" s="4"/>
      <c r="Y81" s="61"/>
      <c r="Z81" s="59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</row>
    <row r="82" spans="24:43" ht="18" x14ac:dyDescent="0.25">
      <c r="X82" s="13"/>
      <c r="Y82" s="62"/>
      <c r="Z82" s="60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</row>
    <row r="83" spans="24:43" ht="18" x14ac:dyDescent="0.25">
      <c r="X83" s="13"/>
      <c r="Y83" s="62"/>
      <c r="Z83" s="60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</row>
    <row r="84" spans="24:43" ht="18" x14ac:dyDescent="0.25">
      <c r="X84" s="22"/>
      <c r="Y84" s="62"/>
      <c r="Z84" s="60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58" t="s">
        <v>898</v>
      </c>
    </row>
    <row r="85" spans="24:43" ht="18" x14ac:dyDescent="0.25">
      <c r="X85" s="13"/>
      <c r="Y85" s="62"/>
      <c r="Z85" s="60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58" t="s">
        <v>899</v>
      </c>
    </row>
    <row r="86" spans="24:43" ht="18" x14ac:dyDescent="0.25">
      <c r="X86" s="13"/>
      <c r="Y86" s="62"/>
      <c r="Z86" s="60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</row>
    <row r="87" spans="24:43" ht="18" x14ac:dyDescent="0.25">
      <c r="X87" s="13"/>
      <c r="Y87" s="62"/>
      <c r="Z87" s="60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</row>
    <row r="88" spans="24:43" ht="18" x14ac:dyDescent="0.25">
      <c r="X88" s="13"/>
      <c r="Y88" s="62"/>
      <c r="Z88" s="60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</row>
    <row r="89" spans="24:43" ht="18" x14ac:dyDescent="0.25">
      <c r="X89" s="13"/>
      <c r="Y89" s="62"/>
      <c r="Z89" s="60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</row>
    <row r="90" spans="24:43" ht="18" x14ac:dyDescent="0.25">
      <c r="X90" s="13"/>
      <c r="Y90" s="62"/>
      <c r="Z90" s="60"/>
      <c r="AA90" s="14"/>
      <c r="AB90" s="14"/>
      <c r="AC90" s="15"/>
      <c r="AD90" s="16"/>
      <c r="AE90" s="17"/>
      <c r="AF90" s="17"/>
      <c r="AG90" s="18"/>
      <c r="AH90" s="16"/>
      <c r="AI90" s="17"/>
      <c r="AJ90" s="17"/>
      <c r="AK90" s="18"/>
      <c r="AL90" s="19"/>
      <c r="AM90" s="20"/>
      <c r="AN90" s="20"/>
      <c r="AO90" s="21"/>
    </row>
  </sheetData>
  <mergeCells count="187">
    <mergeCell ref="BL27:BM27"/>
    <mergeCell ref="BN27:BO27"/>
    <mergeCell ref="BP27:BQ27"/>
    <mergeCell ref="BR27:BS27"/>
    <mergeCell ref="BT27:BU27"/>
    <mergeCell ref="BV27:BW27"/>
    <mergeCell ref="BF37:BW37"/>
    <mergeCell ref="BF1:BW1"/>
    <mergeCell ref="BF3:BW3"/>
    <mergeCell ref="BI5:BJ5"/>
    <mergeCell ref="BL5:BM5"/>
    <mergeCell ref="BN5:BO5"/>
    <mergeCell ref="BP5:BQ5"/>
    <mergeCell ref="BR5:BS5"/>
    <mergeCell ref="BT5:BU5"/>
    <mergeCell ref="BV5:BW5"/>
    <mergeCell ref="AA80:AB80"/>
    <mergeCell ref="AD80:AE80"/>
    <mergeCell ref="AF80:AG80"/>
    <mergeCell ref="AH80:AI80"/>
    <mergeCell ref="AJ80:AK80"/>
    <mergeCell ref="AL80:AM80"/>
    <mergeCell ref="AN80:AO80"/>
    <mergeCell ref="BF13:BW13"/>
    <mergeCell ref="BI15:BJ15"/>
    <mergeCell ref="BL15:BM15"/>
    <mergeCell ref="BN15:BO15"/>
    <mergeCell ref="BP15:BQ15"/>
    <mergeCell ref="BR15:BS15"/>
    <mergeCell ref="BT15:BU15"/>
    <mergeCell ref="BV15:BW15"/>
    <mergeCell ref="BI39:BJ39"/>
    <mergeCell ref="BL39:BM39"/>
    <mergeCell ref="BN39:BO39"/>
    <mergeCell ref="BP39:BQ39"/>
    <mergeCell ref="BR39:BS39"/>
    <mergeCell ref="BT39:BU39"/>
    <mergeCell ref="BV39:BW39"/>
    <mergeCell ref="BF25:BW25"/>
    <mergeCell ref="BI27:BJ27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5AEC-0B87-4C14-A91B-A4E3E978DABC}">
  <sheetPr codeName="Feuil4"/>
  <dimension ref="A1:R29"/>
  <sheetViews>
    <sheetView showGridLines="0" workbookViewId="0">
      <selection activeCell="B2" sqref="B2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43"/>
      <c r="B1" s="110" t="s">
        <v>24</v>
      </c>
      <c r="C1" s="111"/>
      <c r="D1" s="112"/>
      <c r="E1" s="44"/>
      <c r="F1" s="44"/>
      <c r="G1" s="44"/>
      <c r="H1" s="44"/>
      <c r="I1" s="44"/>
      <c r="J1" s="44"/>
      <c r="K1" s="44"/>
      <c r="L1" s="44"/>
      <c r="M1" s="113">
        <f ca="1">TODAY()</f>
        <v>44802</v>
      </c>
      <c r="N1" s="114"/>
      <c r="O1" s="114"/>
      <c r="P1" s="114"/>
      <c r="Q1" s="115"/>
      <c r="R1" s="45"/>
    </row>
    <row r="2" spans="1:18" ht="20.100000000000001" customHeight="1" thickBot="1" x14ac:dyDescent="0.3">
      <c r="A2" s="46"/>
      <c r="O2" s="116" t="s">
        <v>25</v>
      </c>
      <c r="P2" s="117"/>
      <c r="Q2" s="118"/>
      <c r="R2" s="119"/>
    </row>
    <row r="3" spans="1:18" ht="20.100000000000001" customHeight="1" thickBot="1" x14ac:dyDescent="0.3">
      <c r="A3" s="46"/>
      <c r="B3" s="23" t="s">
        <v>26</v>
      </c>
      <c r="C3" s="120"/>
      <c r="D3" s="121"/>
      <c r="E3" s="121"/>
      <c r="F3" s="121"/>
      <c r="G3" s="122"/>
      <c r="H3" s="123" t="s">
        <v>27</v>
      </c>
      <c r="I3" s="124"/>
      <c r="J3" s="124"/>
      <c r="K3" s="118"/>
      <c r="L3" s="125"/>
      <c r="M3" s="125"/>
      <c r="N3" s="125"/>
      <c r="O3" s="125"/>
      <c r="P3" s="125"/>
      <c r="Q3" s="125"/>
      <c r="R3" s="119"/>
    </row>
    <row r="4" spans="1:18" ht="20.100000000000001" customHeight="1" thickBot="1" x14ac:dyDescent="0.3">
      <c r="A4" s="129"/>
      <c r="B4" s="130"/>
      <c r="C4" s="131"/>
      <c r="D4" s="135" t="s">
        <v>28</v>
      </c>
      <c r="E4" s="136"/>
      <c r="F4" s="137"/>
      <c r="G4" s="118"/>
      <c r="H4" s="125"/>
      <c r="I4" s="125"/>
      <c r="J4" s="125"/>
      <c r="K4" s="138" t="s">
        <v>29</v>
      </c>
      <c r="L4" s="139"/>
      <c r="M4" s="118"/>
      <c r="N4" s="125"/>
      <c r="O4" s="138" t="s">
        <v>30</v>
      </c>
      <c r="P4" s="140"/>
      <c r="Q4" s="118"/>
      <c r="R4" s="119"/>
    </row>
    <row r="5" spans="1:18" ht="20.100000000000001" customHeight="1" thickBot="1" x14ac:dyDescent="0.3">
      <c r="A5" s="126"/>
      <c r="B5" s="127"/>
      <c r="C5" s="128"/>
      <c r="D5" s="126" t="s">
        <v>31</v>
      </c>
      <c r="E5" s="127"/>
      <c r="F5" s="128"/>
      <c r="G5" s="129" t="s">
        <v>32</v>
      </c>
      <c r="H5" s="130"/>
      <c r="I5" s="130"/>
      <c r="J5" s="131"/>
      <c r="K5" s="132" t="s">
        <v>33</v>
      </c>
      <c r="L5" s="133"/>
      <c r="M5" s="133"/>
      <c r="N5" s="134"/>
      <c r="O5" s="129" t="s">
        <v>34</v>
      </c>
      <c r="P5" s="130"/>
      <c r="Q5" s="130"/>
      <c r="R5" s="131"/>
    </row>
    <row r="6" spans="1:18" ht="26.25" thickBot="1" x14ac:dyDescent="0.3">
      <c r="A6" s="36" t="s">
        <v>27</v>
      </c>
      <c r="B6" s="37" t="s">
        <v>35</v>
      </c>
      <c r="C6" s="37" t="s">
        <v>36</v>
      </c>
      <c r="D6" s="37" t="s">
        <v>37</v>
      </c>
      <c r="E6" s="37" t="s">
        <v>6</v>
      </c>
      <c r="F6" s="38" t="s">
        <v>38</v>
      </c>
      <c r="G6" s="39" t="s">
        <v>59</v>
      </c>
      <c r="H6" s="40" t="s">
        <v>60</v>
      </c>
      <c r="I6" s="40" t="s">
        <v>61</v>
      </c>
      <c r="J6" s="41" t="s">
        <v>62</v>
      </c>
      <c r="K6" s="39" t="s">
        <v>59</v>
      </c>
      <c r="L6" s="40" t="s">
        <v>60</v>
      </c>
      <c r="M6" s="40" t="s">
        <v>61</v>
      </c>
      <c r="N6" s="41" t="s">
        <v>62</v>
      </c>
      <c r="O6" s="39" t="s">
        <v>59</v>
      </c>
      <c r="P6" s="40" t="s">
        <v>60</v>
      </c>
      <c r="Q6" s="40" t="s">
        <v>61</v>
      </c>
      <c r="R6" s="41" t="s">
        <v>62</v>
      </c>
    </row>
    <row r="7" spans="1:18" ht="20.100000000000001" customHeight="1" x14ac:dyDescent="0.25">
      <c r="A7" s="70"/>
      <c r="B7" s="62" t="s">
        <v>84</v>
      </c>
      <c r="C7" s="65"/>
      <c r="D7" s="71"/>
      <c r="E7" s="86"/>
      <c r="F7" s="77"/>
      <c r="G7" s="55"/>
      <c r="H7" s="52"/>
      <c r="I7" s="52"/>
      <c r="J7" s="18"/>
      <c r="K7" s="55"/>
      <c r="L7" s="52"/>
      <c r="M7" s="52"/>
      <c r="N7" s="18"/>
      <c r="O7" s="72"/>
      <c r="P7" s="73"/>
      <c r="Q7" s="53"/>
      <c r="R7" s="12"/>
    </row>
    <row r="8" spans="1:18" ht="20.100000000000001" customHeight="1" x14ac:dyDescent="0.25">
      <c r="A8" s="70"/>
      <c r="B8" s="62" t="s">
        <v>77</v>
      </c>
      <c r="C8" s="65">
        <v>1</v>
      </c>
      <c r="D8" s="71">
        <v>1699</v>
      </c>
      <c r="E8" s="86">
        <v>520</v>
      </c>
      <c r="F8" s="77">
        <v>100</v>
      </c>
      <c r="G8" s="55"/>
      <c r="H8" s="52"/>
      <c r="I8" s="52"/>
      <c r="J8" s="18"/>
      <c r="K8" s="55" t="s">
        <v>10</v>
      </c>
      <c r="L8" s="52"/>
      <c r="M8" s="52"/>
      <c r="N8" s="18"/>
      <c r="O8" s="72"/>
      <c r="P8" s="73"/>
      <c r="Q8" s="53"/>
      <c r="R8" s="21"/>
    </row>
    <row r="9" spans="1:18" ht="20.100000000000001" customHeight="1" x14ac:dyDescent="0.25">
      <c r="A9" s="70"/>
      <c r="B9" s="62"/>
      <c r="C9" s="65"/>
      <c r="D9" s="71"/>
      <c r="E9" s="86"/>
      <c r="F9" s="77"/>
      <c r="G9" s="55"/>
      <c r="H9" s="52"/>
      <c r="I9" s="52"/>
      <c r="J9" s="18"/>
      <c r="K9" s="55"/>
      <c r="L9" s="52"/>
      <c r="M9" s="52"/>
      <c r="N9" s="18"/>
      <c r="O9" s="72"/>
      <c r="P9" s="73"/>
      <c r="Q9" s="53"/>
      <c r="R9" s="21"/>
    </row>
    <row r="10" spans="1:18" ht="20.100000000000001" customHeight="1" x14ac:dyDescent="0.25">
      <c r="A10" s="70"/>
      <c r="B10" s="62" t="s">
        <v>892</v>
      </c>
      <c r="C10" s="65"/>
      <c r="D10" s="71"/>
      <c r="E10" s="86"/>
      <c r="F10" s="77"/>
      <c r="G10" s="55"/>
      <c r="H10" s="52"/>
      <c r="I10" s="52"/>
      <c r="J10" s="18"/>
      <c r="K10" s="55"/>
      <c r="L10" s="52"/>
      <c r="M10" s="52"/>
      <c r="N10" s="18"/>
      <c r="O10" s="72"/>
      <c r="P10" s="73"/>
      <c r="Q10" s="53"/>
      <c r="R10" s="21"/>
    </row>
    <row r="11" spans="1:18" ht="20.100000000000001" customHeight="1" x14ac:dyDescent="0.25">
      <c r="A11" s="70"/>
      <c r="B11" s="62" t="s">
        <v>83</v>
      </c>
      <c r="C11" s="65">
        <v>9</v>
      </c>
      <c r="D11" s="71">
        <v>875</v>
      </c>
      <c r="E11" s="86">
        <v>258</v>
      </c>
      <c r="F11" s="77">
        <v>19</v>
      </c>
      <c r="G11" s="55"/>
      <c r="H11" s="52"/>
      <c r="I11" s="52"/>
      <c r="J11" s="18"/>
      <c r="K11" s="55"/>
      <c r="L11" s="52" t="s">
        <v>10</v>
      </c>
      <c r="M11" s="52" t="s">
        <v>10</v>
      </c>
      <c r="N11" s="18"/>
      <c r="O11" s="72"/>
      <c r="P11" s="73"/>
      <c r="Q11" s="53"/>
      <c r="R11" s="21"/>
    </row>
    <row r="12" spans="1:18" ht="20.100000000000001" customHeight="1" x14ac:dyDescent="0.25">
      <c r="A12" s="70"/>
      <c r="B12" s="62" t="s">
        <v>14</v>
      </c>
      <c r="C12" s="65">
        <v>3</v>
      </c>
      <c r="D12" s="71">
        <v>489</v>
      </c>
      <c r="E12" s="86">
        <v>520</v>
      </c>
      <c r="F12" s="77">
        <v>19</v>
      </c>
      <c r="G12" s="55"/>
      <c r="H12" s="52"/>
      <c r="I12" s="52"/>
      <c r="J12" s="18"/>
      <c r="K12" s="55"/>
      <c r="L12" s="52"/>
      <c r="M12" s="52"/>
      <c r="N12" s="18" t="s">
        <v>10</v>
      </c>
      <c r="O12" s="72"/>
      <c r="P12" s="73"/>
      <c r="Q12" s="53"/>
      <c r="R12" s="21"/>
    </row>
    <row r="13" spans="1:18" ht="20.100000000000001" customHeight="1" x14ac:dyDescent="0.25">
      <c r="A13" s="70"/>
      <c r="B13" s="62" t="s">
        <v>83</v>
      </c>
      <c r="C13" s="65">
        <v>9</v>
      </c>
      <c r="D13" s="71">
        <v>875</v>
      </c>
      <c r="E13" s="86">
        <v>258</v>
      </c>
      <c r="F13" s="77">
        <v>19</v>
      </c>
      <c r="G13" s="55"/>
      <c r="H13" s="52"/>
      <c r="I13" s="52"/>
      <c r="J13" s="18"/>
      <c r="K13" s="55"/>
      <c r="L13" s="52" t="s">
        <v>10</v>
      </c>
      <c r="M13" s="52" t="s">
        <v>10</v>
      </c>
      <c r="N13" s="18"/>
      <c r="O13" s="72"/>
      <c r="P13" s="73"/>
      <c r="Q13" s="53"/>
      <c r="R13" s="21"/>
    </row>
    <row r="14" spans="1:18" ht="20.100000000000001" customHeight="1" x14ac:dyDescent="0.25">
      <c r="A14" s="70"/>
      <c r="B14" s="62" t="s">
        <v>14</v>
      </c>
      <c r="C14" s="65">
        <v>3</v>
      </c>
      <c r="D14" s="71">
        <v>489</v>
      </c>
      <c r="E14" s="86">
        <v>520</v>
      </c>
      <c r="F14" s="77">
        <v>19</v>
      </c>
      <c r="G14" s="55"/>
      <c r="H14" s="52"/>
      <c r="I14" s="52"/>
      <c r="J14" s="18"/>
      <c r="K14" s="55"/>
      <c r="L14" s="52"/>
      <c r="M14" s="52"/>
      <c r="N14" s="18" t="s">
        <v>10</v>
      </c>
      <c r="O14" s="72"/>
      <c r="P14" s="73"/>
      <c r="Q14" s="53"/>
      <c r="R14" s="21"/>
    </row>
    <row r="15" spans="1:18" ht="20.100000000000001" customHeight="1" x14ac:dyDescent="0.25">
      <c r="A15" s="70"/>
      <c r="B15" s="62" t="s">
        <v>83</v>
      </c>
      <c r="C15" s="65">
        <v>9</v>
      </c>
      <c r="D15" s="71">
        <v>875</v>
      </c>
      <c r="E15" s="86">
        <v>258</v>
      </c>
      <c r="F15" s="77">
        <v>19</v>
      </c>
      <c r="G15" s="55"/>
      <c r="H15" s="52"/>
      <c r="I15" s="52"/>
      <c r="J15" s="18"/>
      <c r="K15" s="55"/>
      <c r="L15" s="52" t="s">
        <v>10</v>
      </c>
      <c r="M15" s="52" t="s">
        <v>10</v>
      </c>
      <c r="N15" s="18"/>
      <c r="O15" s="72"/>
      <c r="P15" s="73"/>
      <c r="Q15" s="53"/>
      <c r="R15" s="21"/>
    </row>
    <row r="16" spans="1:18" ht="20.100000000000001" customHeight="1" x14ac:dyDescent="0.25">
      <c r="A16" s="70"/>
      <c r="B16" s="62" t="s">
        <v>14</v>
      </c>
      <c r="C16" s="65">
        <v>3</v>
      </c>
      <c r="D16" s="71">
        <v>489</v>
      </c>
      <c r="E16" s="86">
        <v>520</v>
      </c>
      <c r="F16" s="77">
        <v>19</v>
      </c>
      <c r="G16" s="55"/>
      <c r="H16" s="52"/>
      <c r="I16" s="52"/>
      <c r="J16" s="18"/>
      <c r="K16" s="55"/>
      <c r="L16" s="52"/>
      <c r="M16" s="52"/>
      <c r="N16" s="18" t="s">
        <v>10</v>
      </c>
      <c r="O16" s="72"/>
      <c r="P16" s="73"/>
      <c r="Q16" s="53"/>
      <c r="R16" s="21"/>
    </row>
    <row r="17" spans="1:18" ht="20.100000000000001" customHeight="1" x14ac:dyDescent="0.25">
      <c r="A17" s="70"/>
      <c r="B17" s="62"/>
      <c r="C17" s="65"/>
      <c r="D17" s="71"/>
      <c r="E17" s="86"/>
      <c r="F17" s="77"/>
      <c r="G17" s="55"/>
      <c r="H17" s="52"/>
      <c r="I17" s="52"/>
      <c r="J17" s="18"/>
      <c r="K17" s="55"/>
      <c r="L17" s="52"/>
      <c r="M17" s="52"/>
      <c r="N17" s="18"/>
      <c r="O17" s="72"/>
      <c r="P17" s="73"/>
      <c r="Q17" s="53"/>
      <c r="R17" s="21"/>
    </row>
    <row r="18" spans="1:18" ht="20.100000000000001" customHeight="1" x14ac:dyDescent="0.25">
      <c r="A18" s="70"/>
      <c r="B18" s="62"/>
      <c r="C18" s="65"/>
      <c r="D18" s="71"/>
      <c r="E18" s="86"/>
      <c r="F18" s="77"/>
      <c r="G18" s="55"/>
      <c r="H18" s="52"/>
      <c r="I18" s="52"/>
      <c r="J18" s="18"/>
      <c r="K18" s="55"/>
      <c r="L18" s="52"/>
      <c r="M18" s="52"/>
      <c r="N18" s="18"/>
      <c r="O18" s="72"/>
      <c r="P18" s="73"/>
      <c r="Q18" s="53"/>
      <c r="R18" s="21"/>
    </row>
    <row r="19" spans="1:18" ht="20.100000000000001" customHeight="1" x14ac:dyDescent="0.25">
      <c r="A19" s="70"/>
      <c r="B19" s="62"/>
      <c r="C19" s="65"/>
      <c r="D19" s="71"/>
      <c r="E19" s="86"/>
      <c r="F19" s="77"/>
      <c r="G19" s="55"/>
      <c r="H19" s="52"/>
      <c r="I19" s="52"/>
      <c r="J19" s="18"/>
      <c r="K19" s="55"/>
      <c r="L19" s="52"/>
      <c r="M19" s="52"/>
      <c r="N19" s="18"/>
      <c r="O19" s="72"/>
      <c r="P19" s="73"/>
      <c r="Q19" s="53"/>
      <c r="R19" s="21"/>
    </row>
    <row r="20" spans="1:18" ht="20.100000000000001" customHeight="1" x14ac:dyDescent="0.25">
      <c r="A20" s="70"/>
      <c r="B20" s="62"/>
      <c r="C20" s="65"/>
      <c r="D20" s="71"/>
      <c r="E20" s="86"/>
      <c r="F20" s="77"/>
      <c r="G20" s="55"/>
      <c r="H20" s="52"/>
      <c r="I20" s="52"/>
      <c r="J20" s="18"/>
      <c r="K20" s="55"/>
      <c r="L20" s="52"/>
      <c r="M20" s="52"/>
      <c r="N20" s="18"/>
      <c r="O20" s="72"/>
      <c r="P20" s="73"/>
      <c r="Q20" s="53"/>
      <c r="R20" s="21"/>
    </row>
    <row r="21" spans="1:18" ht="20.100000000000001" customHeight="1" x14ac:dyDescent="0.25">
      <c r="A21" s="70"/>
      <c r="B21" s="62"/>
      <c r="C21" s="65"/>
      <c r="D21" s="71"/>
      <c r="E21" s="86"/>
      <c r="F21" s="77"/>
      <c r="G21" s="55"/>
      <c r="H21" s="52"/>
      <c r="I21" s="52"/>
      <c r="J21" s="18"/>
      <c r="K21" s="55"/>
      <c r="L21" s="52"/>
      <c r="M21" s="52"/>
      <c r="N21" s="18"/>
      <c r="O21" s="72"/>
      <c r="P21" s="73"/>
      <c r="Q21" s="53"/>
      <c r="R21" s="21"/>
    </row>
    <row r="22" spans="1:18" ht="20.100000000000001" customHeight="1" x14ac:dyDescent="0.25">
      <c r="A22" s="70"/>
      <c r="B22" s="62"/>
      <c r="C22" s="65"/>
      <c r="D22" s="71"/>
      <c r="E22" s="86"/>
      <c r="F22" s="77"/>
      <c r="G22" s="55"/>
      <c r="H22" s="52"/>
      <c r="I22" s="52"/>
      <c r="J22" s="18"/>
      <c r="K22" s="55"/>
      <c r="L22" s="52"/>
      <c r="M22" s="52"/>
      <c r="N22" s="18"/>
      <c r="O22" s="72"/>
      <c r="P22" s="73"/>
      <c r="Q22" s="53"/>
      <c r="R22" s="21"/>
    </row>
    <row r="23" spans="1:18" ht="20.100000000000001" customHeight="1" x14ac:dyDescent="0.25">
      <c r="A23" s="70"/>
      <c r="B23" s="62"/>
      <c r="C23" s="65"/>
      <c r="D23" s="71"/>
      <c r="E23" s="86"/>
      <c r="F23" s="77"/>
      <c r="G23" s="55"/>
      <c r="H23" s="52"/>
      <c r="I23" s="52"/>
      <c r="J23" s="18"/>
      <c r="K23" s="55"/>
      <c r="L23" s="52"/>
      <c r="M23" s="52"/>
      <c r="N23" s="18"/>
      <c r="O23" s="72"/>
      <c r="P23" s="73"/>
      <c r="Q23" s="53"/>
      <c r="R23" s="21"/>
    </row>
    <row r="24" spans="1:18" ht="20.100000000000001" customHeight="1" x14ac:dyDescent="0.25">
      <c r="A24" s="70"/>
      <c r="B24" s="62"/>
      <c r="C24" s="65"/>
      <c r="D24" s="71"/>
      <c r="E24" s="86"/>
      <c r="F24" s="77"/>
      <c r="G24" s="55"/>
      <c r="H24" s="52"/>
      <c r="I24" s="52"/>
      <c r="J24" s="18"/>
      <c r="K24" s="55"/>
      <c r="L24" s="52"/>
      <c r="M24" s="52"/>
      <c r="N24" s="18"/>
      <c r="O24" s="72"/>
      <c r="P24" s="73"/>
      <c r="Q24" s="53"/>
      <c r="R24" s="21"/>
    </row>
    <row r="25" spans="1:18" ht="20.100000000000001" customHeight="1" x14ac:dyDescent="0.25">
      <c r="A25" s="70"/>
      <c r="B25" s="62"/>
      <c r="C25" s="65"/>
      <c r="D25" s="71"/>
      <c r="E25" s="86"/>
      <c r="F25" s="77"/>
      <c r="G25" s="55"/>
      <c r="H25" s="52"/>
      <c r="I25" s="52"/>
      <c r="J25" s="18"/>
      <c r="K25" s="55"/>
      <c r="L25" s="52"/>
      <c r="M25" s="52"/>
      <c r="N25" s="18"/>
      <c r="O25" s="72"/>
      <c r="P25" s="73"/>
      <c r="Q25" s="53"/>
      <c r="R25" s="21"/>
    </row>
    <row r="26" spans="1:18" ht="20.100000000000001" customHeight="1" thickBot="1" x14ac:dyDescent="0.3">
      <c r="A26" s="50"/>
      <c r="B26" s="62"/>
      <c r="C26" s="65"/>
      <c r="D26" s="60"/>
      <c r="E26" s="51"/>
      <c r="F26" s="63"/>
      <c r="G26" s="55"/>
      <c r="H26" s="52"/>
      <c r="I26" s="52"/>
      <c r="J26" s="18"/>
      <c r="K26" s="55"/>
      <c r="L26" s="52"/>
      <c r="M26" s="52"/>
      <c r="N26" s="18"/>
      <c r="O26" s="19"/>
      <c r="P26" s="20"/>
      <c r="Q26" s="20"/>
      <c r="R26" s="88"/>
    </row>
    <row r="27" spans="1:18" ht="20.100000000000001" customHeight="1" thickBot="1" x14ac:dyDescent="0.3">
      <c r="A27" s="141" t="s">
        <v>39</v>
      </c>
      <c r="B27" s="142"/>
      <c r="C27" s="116">
        <v>9</v>
      </c>
      <c r="D27" s="117"/>
      <c r="E27" s="117"/>
      <c r="F27" s="143"/>
      <c r="G27" s="116" t="s">
        <v>40</v>
      </c>
      <c r="H27" s="117"/>
      <c r="I27" s="117"/>
      <c r="J27" s="143"/>
      <c r="K27" s="116"/>
      <c r="L27" s="117"/>
      <c r="M27" s="117"/>
      <c r="N27" s="143"/>
      <c r="O27" s="116" t="s">
        <v>40</v>
      </c>
      <c r="P27" s="117"/>
      <c r="Q27" s="117"/>
      <c r="R27" s="143"/>
    </row>
    <row r="28" spans="1:18" ht="20.100000000000001" customHeight="1" thickBot="1" x14ac:dyDescent="0.3">
      <c r="A28" s="141" t="s">
        <v>41</v>
      </c>
      <c r="B28" s="144"/>
      <c r="C28" s="145">
        <v>9</v>
      </c>
      <c r="D28" s="146"/>
      <c r="E28" s="146"/>
      <c r="F28" s="147"/>
      <c r="G28" s="148">
        <v>0</v>
      </c>
      <c r="H28" s="121"/>
      <c r="I28" s="121"/>
      <c r="J28" s="122"/>
      <c r="K28" s="148"/>
      <c r="L28" s="121"/>
      <c r="M28" s="121"/>
      <c r="N28" s="122"/>
      <c r="O28" s="148">
        <v>0</v>
      </c>
      <c r="P28" s="121"/>
      <c r="Q28" s="121"/>
      <c r="R28" s="122"/>
    </row>
    <row r="29" spans="1:18" ht="20.100000000000001" customHeight="1" x14ac:dyDescent="0.25"/>
  </sheetData>
  <mergeCells count="29">
    <mergeCell ref="A28:B28"/>
    <mergeCell ref="C28:F28"/>
    <mergeCell ref="G28:J28"/>
    <mergeCell ref="K28:N28"/>
    <mergeCell ref="O28:R28"/>
    <mergeCell ref="A27:B27"/>
    <mergeCell ref="C27:F27"/>
    <mergeCell ref="G27:J27"/>
    <mergeCell ref="K27:N27"/>
    <mergeCell ref="O27:R2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R29"/>
  <sheetViews>
    <sheetView showGridLines="0" workbookViewId="0">
      <selection activeCell="A8" sqref="A8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43"/>
      <c r="B1" s="110" t="s">
        <v>24</v>
      </c>
      <c r="C1" s="111"/>
      <c r="D1" s="112"/>
      <c r="E1" s="44"/>
      <c r="F1" s="44"/>
      <c r="G1" s="44"/>
      <c r="H1" s="44"/>
      <c r="I1" s="44"/>
      <c r="J1" s="44"/>
      <c r="K1" s="44"/>
      <c r="L1" s="44"/>
      <c r="M1" s="113">
        <f ca="1">TODAY()</f>
        <v>44802</v>
      </c>
      <c r="N1" s="114"/>
      <c r="O1" s="114"/>
      <c r="P1" s="114"/>
      <c r="Q1" s="115"/>
      <c r="R1" s="45"/>
    </row>
    <row r="2" spans="1:18" ht="20.100000000000001" customHeight="1" thickBot="1" x14ac:dyDescent="0.3">
      <c r="A2" s="46"/>
      <c r="O2" s="116" t="s">
        <v>25</v>
      </c>
      <c r="P2" s="117"/>
      <c r="Q2" s="118"/>
      <c r="R2" s="119"/>
    </row>
    <row r="3" spans="1:18" ht="20.100000000000001" customHeight="1" thickBot="1" x14ac:dyDescent="0.3">
      <c r="A3" s="46"/>
      <c r="B3" s="23" t="s">
        <v>26</v>
      </c>
      <c r="C3" s="120"/>
      <c r="D3" s="121"/>
      <c r="E3" s="121"/>
      <c r="F3" s="121"/>
      <c r="G3" s="122"/>
      <c r="H3" s="123" t="s">
        <v>27</v>
      </c>
      <c r="I3" s="124"/>
      <c r="J3" s="124"/>
      <c r="K3" s="118"/>
      <c r="L3" s="125"/>
      <c r="M3" s="125"/>
      <c r="N3" s="125"/>
      <c r="O3" s="125"/>
      <c r="P3" s="125"/>
      <c r="Q3" s="125"/>
      <c r="R3" s="119"/>
    </row>
    <row r="4" spans="1:18" ht="20.100000000000001" customHeight="1" thickBot="1" x14ac:dyDescent="0.3">
      <c r="A4" s="129"/>
      <c r="B4" s="130"/>
      <c r="C4" s="131"/>
      <c r="D4" s="135" t="s">
        <v>28</v>
      </c>
      <c r="E4" s="136"/>
      <c r="F4" s="137"/>
      <c r="G4" s="118"/>
      <c r="H4" s="125"/>
      <c r="I4" s="125"/>
      <c r="J4" s="125"/>
      <c r="K4" s="138" t="s">
        <v>29</v>
      </c>
      <c r="L4" s="139"/>
      <c r="M4" s="118"/>
      <c r="N4" s="125"/>
      <c r="O4" s="138" t="s">
        <v>30</v>
      </c>
      <c r="P4" s="140"/>
      <c r="Q4" s="118"/>
      <c r="R4" s="119"/>
    </row>
    <row r="5" spans="1:18" ht="20.100000000000001" customHeight="1" thickBot="1" x14ac:dyDescent="0.3">
      <c r="A5" s="126"/>
      <c r="B5" s="127"/>
      <c r="C5" s="128"/>
      <c r="D5" s="126" t="s">
        <v>31</v>
      </c>
      <c r="E5" s="127"/>
      <c r="F5" s="128"/>
      <c r="G5" s="129" t="s">
        <v>32</v>
      </c>
      <c r="H5" s="130"/>
      <c r="I5" s="130"/>
      <c r="J5" s="131"/>
      <c r="K5" s="132" t="s">
        <v>33</v>
      </c>
      <c r="L5" s="133"/>
      <c r="M5" s="133"/>
      <c r="N5" s="134"/>
      <c r="O5" s="129" t="s">
        <v>34</v>
      </c>
      <c r="P5" s="130"/>
      <c r="Q5" s="130"/>
      <c r="R5" s="131"/>
    </row>
    <row r="6" spans="1:18" ht="26.25" thickBot="1" x14ac:dyDescent="0.3">
      <c r="A6" s="36" t="s">
        <v>27</v>
      </c>
      <c r="B6" s="37" t="s">
        <v>35</v>
      </c>
      <c r="C6" s="37" t="s">
        <v>36</v>
      </c>
      <c r="D6" s="37" t="s">
        <v>37</v>
      </c>
      <c r="E6" s="37" t="s">
        <v>6</v>
      </c>
      <c r="F6" s="38" t="s">
        <v>38</v>
      </c>
      <c r="G6" s="39" t="s">
        <v>59</v>
      </c>
      <c r="H6" s="40" t="s">
        <v>60</v>
      </c>
      <c r="I6" s="40" t="s">
        <v>61</v>
      </c>
      <c r="J6" s="41" t="s">
        <v>62</v>
      </c>
      <c r="K6" s="39" t="s">
        <v>59</v>
      </c>
      <c r="L6" s="40" t="s">
        <v>60</v>
      </c>
      <c r="M6" s="40" t="s">
        <v>61</v>
      </c>
      <c r="N6" s="41" t="s">
        <v>62</v>
      </c>
      <c r="O6" s="39" t="s">
        <v>59</v>
      </c>
      <c r="P6" s="40" t="s">
        <v>60</v>
      </c>
      <c r="Q6" s="40" t="s">
        <v>61</v>
      </c>
      <c r="R6" s="41" t="s">
        <v>62</v>
      </c>
    </row>
    <row r="7" spans="1:18" ht="20.100000000000001" customHeight="1" thickBot="1" x14ac:dyDescent="0.3">
      <c r="A7" s="66"/>
      <c r="B7" s="67" t="s">
        <v>4</v>
      </c>
      <c r="C7" s="68" t="s">
        <v>917</v>
      </c>
      <c r="D7" s="96" t="s">
        <v>8</v>
      </c>
      <c r="E7" s="97"/>
      <c r="F7" s="69">
        <v>1</v>
      </c>
      <c r="G7" s="98" t="s">
        <v>5</v>
      </c>
      <c r="H7" s="99"/>
      <c r="I7" s="100">
        <v>253</v>
      </c>
      <c r="J7" s="95"/>
      <c r="K7" s="98" t="s">
        <v>6</v>
      </c>
      <c r="L7" s="101"/>
      <c r="M7" s="94">
        <v>709</v>
      </c>
      <c r="N7" s="95"/>
      <c r="O7" s="100" t="s">
        <v>7</v>
      </c>
      <c r="P7" s="101"/>
      <c r="Q7" s="94">
        <v>428</v>
      </c>
      <c r="R7" s="95"/>
    </row>
    <row r="8" spans="1:18" ht="20.100000000000001" customHeight="1" x14ac:dyDescent="0.25">
      <c r="A8" s="70" t="str">
        <f t="shared" ref="A8:A13" si="0">$M$13&amp;"/"&amp;$C$16</f>
        <v>x/</v>
      </c>
      <c r="B8" s="61" t="s">
        <v>21</v>
      </c>
      <c r="C8" s="64">
        <f>F7*2</f>
        <v>2</v>
      </c>
      <c r="D8" s="71">
        <f>M7-38</f>
        <v>671</v>
      </c>
      <c r="E8" s="85">
        <v>120</v>
      </c>
      <c r="F8" s="84">
        <v>19</v>
      </c>
      <c r="G8" s="55"/>
      <c r="H8" s="52"/>
      <c r="I8" s="52"/>
      <c r="J8" s="9"/>
      <c r="K8" s="55" t="s">
        <v>10</v>
      </c>
      <c r="L8" s="52" t="s">
        <v>10</v>
      </c>
      <c r="M8" s="52"/>
      <c r="N8" s="9"/>
      <c r="O8" s="72" t="s">
        <v>10</v>
      </c>
      <c r="P8" s="73" t="s">
        <v>10</v>
      </c>
      <c r="Q8" s="53" t="s">
        <v>10</v>
      </c>
      <c r="R8" s="53" t="s">
        <v>10</v>
      </c>
    </row>
    <row r="9" spans="1:18" ht="20.100000000000001" customHeight="1" x14ac:dyDescent="0.25">
      <c r="A9" s="70" t="str">
        <f>$M$13&amp;"/"&amp;$C$16</f>
        <v>x/</v>
      </c>
      <c r="B9" s="62" t="s">
        <v>11</v>
      </c>
      <c r="C9" s="65">
        <f>F7</f>
        <v>1</v>
      </c>
      <c r="D9" s="71">
        <f>M7</f>
        <v>709</v>
      </c>
      <c r="E9" s="86">
        <f>Q7-20</f>
        <v>408</v>
      </c>
      <c r="F9" s="77">
        <v>19</v>
      </c>
      <c r="G9" s="55"/>
      <c r="H9" s="52"/>
      <c r="I9" s="52"/>
      <c r="J9" s="18"/>
      <c r="K9" s="55" t="s">
        <v>10</v>
      </c>
      <c r="L9" s="52" t="s">
        <v>10</v>
      </c>
      <c r="M9" s="52" t="s">
        <v>10</v>
      </c>
      <c r="N9" s="18" t="s">
        <v>10</v>
      </c>
      <c r="O9" s="72" t="s">
        <v>10</v>
      </c>
      <c r="P9" s="73" t="s">
        <v>10</v>
      </c>
      <c r="Q9" s="53" t="s">
        <v>10</v>
      </c>
      <c r="R9" s="53" t="s">
        <v>10</v>
      </c>
    </row>
    <row r="10" spans="1:18" ht="20.100000000000001" customHeight="1" x14ac:dyDescent="0.25">
      <c r="A10" s="70" t="str">
        <f t="shared" si="0"/>
        <v>x/</v>
      </c>
      <c r="B10" s="62" t="s">
        <v>13</v>
      </c>
      <c r="C10" s="65">
        <f>F7*2</f>
        <v>2</v>
      </c>
      <c r="D10" s="71">
        <f>I7-19</f>
        <v>234</v>
      </c>
      <c r="E10" s="86">
        <f>Q7-20</f>
        <v>408</v>
      </c>
      <c r="F10" s="77">
        <v>19</v>
      </c>
      <c r="G10" s="55"/>
      <c r="H10" s="52"/>
      <c r="I10" s="52"/>
      <c r="J10" s="18"/>
      <c r="K10" s="55" t="s">
        <v>10</v>
      </c>
      <c r="L10" s="52" t="s">
        <v>10</v>
      </c>
      <c r="M10" s="52"/>
      <c r="N10" s="18"/>
      <c r="O10" s="72" t="s">
        <v>10</v>
      </c>
      <c r="P10" s="73" t="s">
        <v>10</v>
      </c>
      <c r="Q10" s="53" t="s">
        <v>10</v>
      </c>
      <c r="R10" s="53" t="s">
        <v>10</v>
      </c>
    </row>
    <row r="11" spans="1:18" ht="20.100000000000001" customHeight="1" x14ac:dyDescent="0.25">
      <c r="A11" s="70" t="str">
        <f t="shared" si="0"/>
        <v>x/</v>
      </c>
      <c r="B11" s="62" t="s">
        <v>14</v>
      </c>
      <c r="C11" s="65">
        <f>F7</f>
        <v>1</v>
      </c>
      <c r="D11" s="71">
        <f>I7-38</f>
        <v>215</v>
      </c>
      <c r="E11" s="86">
        <f>M7-38</f>
        <v>671</v>
      </c>
      <c r="F11" s="77">
        <v>19</v>
      </c>
      <c r="G11" s="55"/>
      <c r="H11" s="52"/>
      <c r="I11" s="52"/>
      <c r="J11" s="18"/>
      <c r="K11" s="55"/>
      <c r="L11" s="52"/>
      <c r="M11" s="52"/>
      <c r="N11" s="18"/>
      <c r="O11" s="72" t="s">
        <v>10</v>
      </c>
      <c r="P11" s="73" t="s">
        <v>10</v>
      </c>
      <c r="Q11" s="53" t="s">
        <v>10</v>
      </c>
      <c r="R11" s="53" t="s">
        <v>10</v>
      </c>
    </row>
    <row r="12" spans="1:18" ht="20.100000000000001" customHeight="1" x14ac:dyDescent="0.25">
      <c r="A12" s="70" t="str">
        <f t="shared" si="0"/>
        <v>x/</v>
      </c>
      <c r="B12" s="62" t="s">
        <v>15</v>
      </c>
      <c r="C12" s="65">
        <v>5</v>
      </c>
      <c r="D12" s="71">
        <f>M7-39</f>
        <v>670</v>
      </c>
      <c r="E12" s="86">
        <f>Q7-45</f>
        <v>383</v>
      </c>
      <c r="F12" s="77">
        <v>19</v>
      </c>
      <c r="G12" s="55"/>
      <c r="H12" s="52"/>
      <c r="I12" s="52"/>
      <c r="J12" s="18"/>
      <c r="K12" s="55" t="s">
        <v>10</v>
      </c>
      <c r="L12" s="52"/>
      <c r="M12" s="52"/>
      <c r="N12" s="18"/>
      <c r="O12" s="72" t="s">
        <v>10</v>
      </c>
      <c r="P12" s="73" t="s">
        <v>10</v>
      </c>
      <c r="Q12" s="53" t="s">
        <v>10</v>
      </c>
      <c r="R12" s="53" t="s">
        <v>10</v>
      </c>
    </row>
    <row r="13" spans="1:18" ht="20.100000000000001" customHeight="1" x14ac:dyDescent="0.25">
      <c r="A13" s="70" t="str">
        <f t="shared" si="0"/>
        <v>x/</v>
      </c>
      <c r="B13" s="62" t="s">
        <v>16</v>
      </c>
      <c r="C13" s="65">
        <v>4</v>
      </c>
      <c r="D13" s="71">
        <f>I7-3</f>
        <v>250</v>
      </c>
      <c r="E13" s="86">
        <f>((M7-6)/2)</f>
        <v>351.5</v>
      </c>
      <c r="F13" s="77">
        <v>19</v>
      </c>
      <c r="G13" s="55"/>
      <c r="H13" s="52"/>
      <c r="I13" s="52"/>
      <c r="J13" s="18"/>
      <c r="K13" s="55" t="s">
        <v>10</v>
      </c>
      <c r="L13" s="52" t="s">
        <v>10</v>
      </c>
      <c r="M13" s="52" t="s">
        <v>10</v>
      </c>
      <c r="N13" s="18" t="s">
        <v>10</v>
      </c>
      <c r="O13" s="72" t="s">
        <v>10</v>
      </c>
      <c r="P13" s="73" t="s">
        <v>10</v>
      </c>
      <c r="Q13" s="53" t="s">
        <v>10</v>
      </c>
      <c r="R13" s="53" t="s">
        <v>10</v>
      </c>
    </row>
    <row r="14" spans="1:18" ht="20.100000000000001" customHeight="1" x14ac:dyDescent="0.25">
      <c r="A14" s="70"/>
      <c r="B14" s="91" t="s">
        <v>4</v>
      </c>
      <c r="C14" s="65"/>
      <c r="D14" s="71"/>
      <c r="E14" s="86"/>
      <c r="F14" s="77"/>
      <c r="G14" s="55"/>
      <c r="H14" s="52"/>
      <c r="I14" s="52"/>
      <c r="J14" s="18"/>
      <c r="K14" s="55"/>
      <c r="L14" s="52"/>
      <c r="M14" s="52"/>
      <c r="N14" s="18"/>
      <c r="O14" s="72"/>
      <c r="P14" s="73"/>
      <c r="Q14" s="53"/>
      <c r="R14" s="53"/>
    </row>
    <row r="15" spans="1:18" ht="20.100000000000001" customHeight="1" x14ac:dyDescent="0.25">
      <c r="A15" s="70"/>
      <c r="B15" s="91"/>
      <c r="C15" s="65"/>
      <c r="D15" s="71"/>
      <c r="E15" s="86"/>
      <c r="F15" s="77"/>
      <c r="G15" s="55"/>
      <c r="H15" s="52"/>
      <c r="I15" s="52"/>
      <c r="J15" s="18"/>
      <c r="K15" s="55"/>
      <c r="L15" s="52"/>
      <c r="M15" s="52"/>
      <c r="N15" s="18"/>
      <c r="O15" s="72"/>
      <c r="P15" s="73"/>
      <c r="Q15" s="53"/>
      <c r="R15" s="53"/>
    </row>
    <row r="16" spans="1:18" ht="20.100000000000001" customHeight="1" thickBot="1" x14ac:dyDescent="0.3">
      <c r="A16" s="70"/>
      <c r="B16" s="62"/>
      <c r="C16" s="65"/>
      <c r="D16" s="71"/>
      <c r="E16" s="86"/>
      <c r="F16" s="77"/>
      <c r="G16" s="55"/>
      <c r="H16" s="52"/>
      <c r="I16" s="52"/>
      <c r="J16" s="18"/>
      <c r="K16" s="55"/>
      <c r="L16" s="52"/>
      <c r="M16" s="52"/>
      <c r="N16" s="18"/>
      <c r="O16" s="72"/>
      <c r="P16" s="73"/>
      <c r="Q16" s="53"/>
      <c r="R16" s="53"/>
    </row>
    <row r="17" spans="1:18" ht="20.100000000000001" customHeight="1" thickBot="1" x14ac:dyDescent="0.3">
      <c r="A17" s="66"/>
      <c r="B17" s="67" t="s">
        <v>4</v>
      </c>
      <c r="C17" s="68" t="s">
        <v>918</v>
      </c>
      <c r="D17" s="96" t="s">
        <v>8</v>
      </c>
      <c r="E17" s="97"/>
      <c r="F17" s="69">
        <v>1</v>
      </c>
      <c r="G17" s="98" t="s">
        <v>5</v>
      </c>
      <c r="H17" s="99"/>
      <c r="I17" s="100">
        <v>350</v>
      </c>
      <c r="J17" s="95"/>
      <c r="K17" s="98" t="s">
        <v>6</v>
      </c>
      <c r="L17" s="101"/>
      <c r="M17" s="94">
        <v>1500</v>
      </c>
      <c r="N17" s="95"/>
      <c r="O17" s="100" t="s">
        <v>7</v>
      </c>
      <c r="P17" s="101"/>
      <c r="Q17" s="94">
        <v>588</v>
      </c>
      <c r="R17" s="95"/>
    </row>
    <row r="18" spans="1:18" ht="20.100000000000001" customHeight="1" x14ac:dyDescent="0.25">
      <c r="A18" s="70" t="str">
        <f>$M$13&amp;"/"&amp;$C$16</f>
        <v>x/</v>
      </c>
      <c r="B18" s="61" t="s">
        <v>9</v>
      </c>
      <c r="C18" s="64">
        <f>F17</f>
        <v>1</v>
      </c>
      <c r="D18" s="71">
        <f>M17</f>
        <v>1500</v>
      </c>
      <c r="E18" s="85">
        <f>Q17-39</f>
        <v>549</v>
      </c>
      <c r="F18" s="84">
        <v>19</v>
      </c>
      <c r="G18" s="55"/>
      <c r="H18" s="52"/>
      <c r="I18" s="52"/>
      <c r="J18" s="9"/>
      <c r="K18" s="55" t="s">
        <v>10</v>
      </c>
      <c r="L18" s="52"/>
      <c r="M18" s="52" t="s">
        <v>10</v>
      </c>
      <c r="N18" s="9" t="s">
        <v>10</v>
      </c>
      <c r="O18" s="72" t="s">
        <v>10</v>
      </c>
      <c r="P18" s="73" t="s">
        <v>10</v>
      </c>
      <c r="Q18" s="53" t="s">
        <v>10</v>
      </c>
      <c r="R18" s="53" t="s">
        <v>10</v>
      </c>
    </row>
    <row r="19" spans="1:18" ht="20.100000000000001" customHeight="1" x14ac:dyDescent="0.25">
      <c r="A19" s="70" t="str">
        <f t="shared" ref="A19:A24" si="1">$M$13&amp;"/"&amp;$C$16</f>
        <v>x/</v>
      </c>
      <c r="B19" s="62" t="s">
        <v>11</v>
      </c>
      <c r="C19" s="65">
        <f>F17</f>
        <v>1</v>
      </c>
      <c r="D19" s="71">
        <f>M17</f>
        <v>1500</v>
      </c>
      <c r="E19" s="86">
        <f>Q17-39</f>
        <v>549</v>
      </c>
      <c r="F19" s="77">
        <v>19</v>
      </c>
      <c r="G19" s="55"/>
      <c r="H19" s="52"/>
      <c r="I19" s="52"/>
      <c r="J19" s="18"/>
      <c r="K19" s="55" t="s">
        <v>10</v>
      </c>
      <c r="L19" s="52"/>
      <c r="M19" s="52" t="s">
        <v>10</v>
      </c>
      <c r="N19" s="18" t="s">
        <v>10</v>
      </c>
      <c r="O19" s="72" t="s">
        <v>10</v>
      </c>
      <c r="P19" s="73" t="s">
        <v>10</v>
      </c>
      <c r="Q19" s="53" t="s">
        <v>10</v>
      </c>
      <c r="R19" s="53" t="s">
        <v>10</v>
      </c>
    </row>
    <row r="20" spans="1:18" ht="20.100000000000001" customHeight="1" x14ac:dyDescent="0.25">
      <c r="A20" s="70" t="str">
        <f t="shared" si="1"/>
        <v>x/</v>
      </c>
      <c r="B20" s="62" t="s">
        <v>13</v>
      </c>
      <c r="C20" s="65">
        <f>F17*2</f>
        <v>2</v>
      </c>
      <c r="D20" s="71">
        <f>I17-38</f>
        <v>312</v>
      </c>
      <c r="E20" s="86">
        <f>Q17-39</f>
        <v>549</v>
      </c>
      <c r="F20" s="77">
        <v>19</v>
      </c>
      <c r="G20" s="55"/>
      <c r="H20" s="52"/>
      <c r="I20" s="52"/>
      <c r="J20" s="18"/>
      <c r="K20" s="55" t="s">
        <v>10</v>
      </c>
      <c r="L20" s="52"/>
      <c r="M20" s="52"/>
      <c r="N20" s="18"/>
      <c r="O20" s="72" t="s">
        <v>10</v>
      </c>
      <c r="P20" s="73" t="s">
        <v>10</v>
      </c>
      <c r="Q20" s="53" t="s">
        <v>10</v>
      </c>
      <c r="R20" s="53" t="s">
        <v>10</v>
      </c>
    </row>
    <row r="21" spans="1:18" ht="20.100000000000001" customHeight="1" x14ac:dyDescent="0.25">
      <c r="A21" s="70" t="str">
        <f t="shared" si="1"/>
        <v>x/</v>
      </c>
      <c r="B21" s="62" t="s">
        <v>14</v>
      </c>
      <c r="C21" s="65">
        <f>F17</f>
        <v>1</v>
      </c>
      <c r="D21" s="71">
        <f>I17</f>
        <v>350</v>
      </c>
      <c r="E21" s="86">
        <f>M17</f>
        <v>1500</v>
      </c>
      <c r="F21" s="77">
        <v>19</v>
      </c>
      <c r="G21" s="55"/>
      <c r="H21" s="52"/>
      <c r="I21" s="52"/>
      <c r="J21" s="18"/>
      <c r="K21" s="55" t="s">
        <v>10</v>
      </c>
      <c r="L21" s="52" t="s">
        <v>10</v>
      </c>
      <c r="M21" s="52" t="s">
        <v>10</v>
      </c>
      <c r="N21" s="18" t="s">
        <v>10</v>
      </c>
      <c r="O21" s="72" t="s">
        <v>10</v>
      </c>
      <c r="P21" s="73" t="s">
        <v>10</v>
      </c>
      <c r="Q21" s="53" t="s">
        <v>10</v>
      </c>
      <c r="R21" s="53" t="s">
        <v>10</v>
      </c>
    </row>
    <row r="22" spans="1:18" ht="20.100000000000001" customHeight="1" x14ac:dyDescent="0.25">
      <c r="A22" s="70" t="str">
        <f t="shared" si="1"/>
        <v>x/</v>
      </c>
      <c r="B22" s="62" t="s">
        <v>15</v>
      </c>
      <c r="C22" s="65">
        <v>2</v>
      </c>
      <c r="D22" s="71">
        <f>M17-39</f>
        <v>1461</v>
      </c>
      <c r="E22" s="86">
        <f>E18-5</f>
        <v>544</v>
      </c>
      <c r="F22" s="77">
        <v>19</v>
      </c>
      <c r="G22" s="55"/>
      <c r="H22" s="52"/>
      <c r="I22" s="52"/>
      <c r="J22" s="18"/>
      <c r="K22" s="55" t="s">
        <v>10</v>
      </c>
      <c r="L22" s="52"/>
      <c r="M22" s="52"/>
      <c r="N22" s="18"/>
      <c r="O22" s="72" t="s">
        <v>10</v>
      </c>
      <c r="P22" s="73" t="s">
        <v>10</v>
      </c>
      <c r="Q22" s="53" t="s">
        <v>10</v>
      </c>
      <c r="R22" s="53" t="s">
        <v>10</v>
      </c>
    </row>
    <row r="23" spans="1:18" ht="20.100000000000001" customHeight="1" x14ac:dyDescent="0.25">
      <c r="A23" s="70" t="str">
        <f t="shared" si="1"/>
        <v>x/</v>
      </c>
      <c r="B23" s="62" t="s">
        <v>19</v>
      </c>
      <c r="C23" s="65">
        <v>3</v>
      </c>
      <c r="D23" s="71">
        <f>I17-38</f>
        <v>312</v>
      </c>
      <c r="E23" s="86">
        <f>Q17-39</f>
        <v>549</v>
      </c>
      <c r="F23" s="77">
        <v>19</v>
      </c>
      <c r="G23" s="55"/>
      <c r="H23" s="52"/>
      <c r="I23" s="52"/>
      <c r="J23" s="18"/>
      <c r="K23" s="55" t="s">
        <v>10</v>
      </c>
      <c r="L23" s="52"/>
      <c r="M23" s="52"/>
      <c r="N23" s="18"/>
      <c r="O23" s="72" t="s">
        <v>10</v>
      </c>
      <c r="P23" s="73" t="s">
        <v>10</v>
      </c>
      <c r="Q23" s="53" t="s">
        <v>10</v>
      </c>
      <c r="R23" s="53" t="s">
        <v>10</v>
      </c>
    </row>
    <row r="24" spans="1:18" ht="20.100000000000001" customHeight="1" x14ac:dyDescent="0.25">
      <c r="A24" s="70" t="str">
        <f t="shared" si="1"/>
        <v>x/</v>
      </c>
      <c r="B24" s="62" t="s">
        <v>16</v>
      </c>
      <c r="C24" s="65">
        <v>4</v>
      </c>
      <c r="D24" s="71">
        <f>I17</f>
        <v>350</v>
      </c>
      <c r="E24" s="86">
        <f>((M17-6)/2)</f>
        <v>747</v>
      </c>
      <c r="F24" s="77">
        <v>19</v>
      </c>
      <c r="G24" s="55"/>
      <c r="H24" s="52"/>
      <c r="I24" s="52"/>
      <c r="J24" s="18"/>
      <c r="K24" s="55" t="s">
        <v>10</v>
      </c>
      <c r="L24" s="52" t="s">
        <v>10</v>
      </c>
      <c r="M24" s="52" t="s">
        <v>10</v>
      </c>
      <c r="N24" s="18" t="s">
        <v>10</v>
      </c>
      <c r="O24" s="72" t="s">
        <v>10</v>
      </c>
      <c r="P24" s="73" t="s">
        <v>10</v>
      </c>
      <c r="Q24" s="53" t="s">
        <v>10</v>
      </c>
      <c r="R24" s="53" t="s">
        <v>10</v>
      </c>
    </row>
    <row r="25" spans="1:18" ht="20.100000000000001" customHeight="1" x14ac:dyDescent="0.25">
      <c r="A25" s="70"/>
      <c r="B25" s="91" t="s">
        <v>4</v>
      </c>
      <c r="C25" s="65"/>
      <c r="D25" s="71"/>
      <c r="E25" s="86"/>
      <c r="F25" s="77"/>
      <c r="G25" s="55"/>
      <c r="H25" s="52"/>
      <c r="I25" s="52"/>
      <c r="J25" s="18"/>
      <c r="K25" s="55"/>
      <c r="L25" s="52"/>
      <c r="M25" s="52"/>
      <c r="N25" s="18"/>
      <c r="O25" s="72"/>
      <c r="P25" s="73"/>
      <c r="Q25" s="53"/>
      <c r="R25" s="53"/>
    </row>
    <row r="26" spans="1:18" ht="20.100000000000001" customHeight="1" thickBot="1" x14ac:dyDescent="0.3">
      <c r="A26" s="13"/>
      <c r="B26" s="62"/>
      <c r="C26" s="60"/>
      <c r="D26" s="14"/>
      <c r="E26" s="14"/>
      <c r="F26" s="15"/>
      <c r="G26" s="16"/>
      <c r="H26" s="17"/>
      <c r="I26" s="17"/>
      <c r="J26" s="18"/>
      <c r="K26" s="16"/>
      <c r="L26" s="17"/>
      <c r="M26" s="17"/>
      <c r="N26" s="18"/>
      <c r="O26" s="19"/>
      <c r="P26" s="20"/>
      <c r="Q26" s="20"/>
      <c r="R26" s="21"/>
    </row>
    <row r="27" spans="1:18" ht="20.100000000000001" customHeight="1" thickBot="1" x14ac:dyDescent="0.3">
      <c r="A27" s="141" t="s">
        <v>39</v>
      </c>
      <c r="B27" s="144"/>
      <c r="C27" s="116">
        <v>1</v>
      </c>
      <c r="D27" s="117"/>
      <c r="E27" s="117"/>
      <c r="F27" s="143"/>
      <c r="G27" s="116" t="s">
        <v>40</v>
      </c>
      <c r="H27" s="117"/>
      <c r="I27" s="117"/>
      <c r="J27" s="143"/>
      <c r="K27" s="116" t="s">
        <v>10</v>
      </c>
      <c r="L27" s="117"/>
      <c r="M27" s="117"/>
      <c r="N27" s="143"/>
      <c r="O27" s="116" t="s">
        <v>40</v>
      </c>
      <c r="P27" s="117"/>
      <c r="Q27" s="117"/>
      <c r="R27" s="143"/>
    </row>
    <row r="28" spans="1:18" ht="20.100000000000001" customHeight="1" thickBot="1" x14ac:dyDescent="0.3">
      <c r="A28" s="141" t="s">
        <v>41</v>
      </c>
      <c r="B28" s="144"/>
      <c r="C28" s="145">
        <v>0</v>
      </c>
      <c r="D28" s="146"/>
      <c r="E28" s="146"/>
      <c r="F28" s="147"/>
      <c r="G28" s="148">
        <v>0</v>
      </c>
      <c r="H28" s="121"/>
      <c r="I28" s="121"/>
      <c r="J28" s="122"/>
      <c r="K28" s="148">
        <v>0</v>
      </c>
      <c r="L28" s="121"/>
      <c r="M28" s="121"/>
      <c r="N28" s="122"/>
      <c r="O28" s="148">
        <v>0</v>
      </c>
      <c r="P28" s="121"/>
      <c r="Q28" s="121"/>
      <c r="R28" s="122"/>
    </row>
    <row r="29" spans="1:18" ht="20.100000000000001" customHeight="1" x14ac:dyDescent="0.25"/>
  </sheetData>
  <mergeCells count="43">
    <mergeCell ref="Q7:R7"/>
    <mergeCell ref="O7:P7"/>
    <mergeCell ref="D17:E17"/>
    <mergeCell ref="K5:N5"/>
    <mergeCell ref="O5:R5"/>
    <mergeCell ref="D7:E7"/>
    <mergeCell ref="G7:H7"/>
    <mergeCell ref="I7:J7"/>
    <mergeCell ref="K7:L7"/>
    <mergeCell ref="A4:C4"/>
    <mergeCell ref="D4:F4"/>
    <mergeCell ref="G4:J4"/>
    <mergeCell ref="K4:L4"/>
    <mergeCell ref="M4:N4"/>
    <mergeCell ref="O4:P4"/>
    <mergeCell ref="C27:F27"/>
    <mergeCell ref="G27:J27"/>
    <mergeCell ref="K27:N27"/>
    <mergeCell ref="O27:R27"/>
    <mergeCell ref="Q17:R17"/>
    <mergeCell ref="Q4:R4"/>
    <mergeCell ref="A5:C5"/>
    <mergeCell ref="D5:F5"/>
    <mergeCell ref="G5:J5"/>
    <mergeCell ref="M7:N7"/>
    <mergeCell ref="M17:N17"/>
    <mergeCell ref="O17:P17"/>
    <mergeCell ref="G17:H17"/>
    <mergeCell ref="I17:J17"/>
    <mergeCell ref="K17:L17"/>
    <mergeCell ref="B1:D1"/>
    <mergeCell ref="M1:Q1"/>
    <mergeCell ref="O2:P2"/>
    <mergeCell ref="Q2:R2"/>
    <mergeCell ref="C3:G3"/>
    <mergeCell ref="H3:J3"/>
    <mergeCell ref="K3:R3"/>
    <mergeCell ref="A27:B27"/>
    <mergeCell ref="O28:R28"/>
    <mergeCell ref="A28:B28"/>
    <mergeCell ref="C28:F28"/>
    <mergeCell ref="G28:J28"/>
    <mergeCell ref="K28:N28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238"/>
  <sheetViews>
    <sheetView showGridLines="0" view="pageLayout" zoomScaleNormal="88" workbookViewId="0">
      <selection activeCell="B9" sqref="B9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0.100000000000001" customHeight="1" thickBot="1" x14ac:dyDescent="0.3">
      <c r="A1" s="43"/>
      <c r="B1" s="110" t="s">
        <v>24</v>
      </c>
      <c r="C1" s="111"/>
      <c r="D1" s="112"/>
      <c r="E1" s="44"/>
      <c r="F1" s="44"/>
      <c r="G1" s="44"/>
      <c r="H1" s="44"/>
      <c r="I1" s="44"/>
      <c r="J1" s="44"/>
      <c r="K1" s="44"/>
      <c r="L1" s="44"/>
      <c r="M1" s="113">
        <f ca="1">TODAY()</f>
        <v>44802</v>
      </c>
      <c r="N1" s="114"/>
      <c r="O1" s="114"/>
      <c r="P1" s="114"/>
      <c r="Q1" s="115"/>
      <c r="R1" s="45"/>
    </row>
    <row r="2" spans="1:18" ht="20.100000000000001" customHeight="1" thickBot="1" x14ac:dyDescent="0.3">
      <c r="A2" s="46"/>
      <c r="O2" s="116" t="s">
        <v>25</v>
      </c>
      <c r="P2" s="117"/>
      <c r="Q2" s="118"/>
      <c r="R2" s="119"/>
    </row>
    <row r="3" spans="1:18" ht="20.100000000000001" customHeight="1" thickBot="1" x14ac:dyDescent="0.3">
      <c r="A3" s="46"/>
      <c r="B3" s="23" t="s">
        <v>26</v>
      </c>
      <c r="C3" s="120"/>
      <c r="D3" s="121"/>
      <c r="E3" s="121"/>
      <c r="F3" s="121"/>
      <c r="G3" s="122"/>
      <c r="H3" s="123" t="s">
        <v>27</v>
      </c>
      <c r="I3" s="124"/>
      <c r="J3" s="124"/>
      <c r="K3" s="118"/>
      <c r="L3" s="125"/>
      <c r="M3" s="125"/>
      <c r="N3" s="125"/>
      <c r="O3" s="125"/>
      <c r="P3" s="125"/>
      <c r="Q3" s="125"/>
      <c r="R3" s="119"/>
    </row>
    <row r="4" spans="1:18" ht="20.100000000000001" customHeight="1" thickBot="1" x14ac:dyDescent="0.3">
      <c r="A4" s="129"/>
      <c r="B4" s="130"/>
      <c r="C4" s="131"/>
      <c r="D4" s="135" t="s">
        <v>28</v>
      </c>
      <c r="E4" s="136"/>
      <c r="F4" s="137"/>
      <c r="G4" s="118"/>
      <c r="H4" s="125"/>
      <c r="I4" s="125"/>
      <c r="J4" s="125"/>
      <c r="K4" s="138" t="s">
        <v>29</v>
      </c>
      <c r="L4" s="139"/>
      <c r="M4" s="118"/>
      <c r="N4" s="125"/>
      <c r="O4" s="138" t="s">
        <v>30</v>
      </c>
      <c r="P4" s="140"/>
      <c r="Q4" s="118"/>
      <c r="R4" s="119"/>
    </row>
    <row r="5" spans="1:18" ht="20.100000000000001" customHeight="1" thickBot="1" x14ac:dyDescent="0.3">
      <c r="A5" s="126"/>
      <c r="B5" s="127"/>
      <c r="C5" s="128"/>
      <c r="D5" s="126" t="s">
        <v>31</v>
      </c>
      <c r="E5" s="127"/>
      <c r="F5" s="128"/>
      <c r="G5" s="129" t="s">
        <v>32</v>
      </c>
      <c r="H5" s="130"/>
      <c r="I5" s="130"/>
      <c r="J5" s="131"/>
      <c r="K5" s="132" t="s">
        <v>33</v>
      </c>
      <c r="L5" s="133"/>
      <c r="M5" s="133"/>
      <c r="N5" s="134"/>
      <c r="O5" s="129" t="s">
        <v>34</v>
      </c>
      <c r="P5" s="130"/>
      <c r="Q5" s="130"/>
      <c r="R5" s="131"/>
    </row>
    <row r="6" spans="1:18" ht="45" customHeight="1" thickBot="1" x14ac:dyDescent="0.3">
      <c r="A6" s="36" t="s">
        <v>27</v>
      </c>
      <c r="B6" s="37" t="s">
        <v>35</v>
      </c>
      <c r="C6" s="37" t="s">
        <v>36</v>
      </c>
      <c r="D6" s="37" t="s">
        <v>37</v>
      </c>
      <c r="E6" s="37" t="s">
        <v>6</v>
      </c>
      <c r="F6" s="38" t="s">
        <v>38</v>
      </c>
      <c r="G6" s="39" t="s">
        <v>59</v>
      </c>
      <c r="H6" s="40" t="s">
        <v>60</v>
      </c>
      <c r="I6" s="40" t="s">
        <v>61</v>
      </c>
      <c r="J6" s="41" t="s">
        <v>62</v>
      </c>
      <c r="K6" s="39" t="s">
        <v>59</v>
      </c>
      <c r="L6" s="40" t="s">
        <v>60</v>
      </c>
      <c r="M6" s="40" t="s">
        <v>61</v>
      </c>
      <c r="N6" s="41" t="s">
        <v>62</v>
      </c>
      <c r="O6" s="39" t="s">
        <v>59</v>
      </c>
      <c r="P6" s="40" t="s">
        <v>60</v>
      </c>
      <c r="Q6" s="40" t="s">
        <v>61</v>
      </c>
      <c r="R6" s="41" t="s">
        <v>62</v>
      </c>
    </row>
    <row r="7" spans="1:18" ht="20.100000000000001" customHeight="1" thickBot="1" x14ac:dyDescent="0.3">
      <c r="A7" s="66"/>
      <c r="B7" s="67" t="s">
        <v>4</v>
      </c>
      <c r="C7" s="68" t="s">
        <v>906</v>
      </c>
      <c r="D7" s="96" t="s">
        <v>8</v>
      </c>
      <c r="E7" s="97"/>
      <c r="F7" s="69">
        <v>1</v>
      </c>
      <c r="G7" s="98" t="s">
        <v>5</v>
      </c>
      <c r="H7" s="99"/>
      <c r="I7" s="100">
        <v>2333</v>
      </c>
      <c r="J7" s="95"/>
      <c r="K7" s="98" t="s">
        <v>6</v>
      </c>
      <c r="L7" s="101"/>
      <c r="M7" s="94">
        <v>899</v>
      </c>
      <c r="N7" s="95"/>
      <c r="O7" s="100" t="s">
        <v>7</v>
      </c>
      <c r="P7" s="101"/>
      <c r="Q7" s="94">
        <v>588</v>
      </c>
      <c r="R7" s="95"/>
    </row>
    <row r="8" spans="1:18" ht="20.100000000000001" customHeight="1" x14ac:dyDescent="0.25">
      <c r="A8" s="70" t="str">
        <f t="shared" ref="A8:A13" si="0">$M$4&amp;"/"&amp;$C$5</f>
        <v>/</v>
      </c>
      <c r="B8" s="61" t="s">
        <v>9</v>
      </c>
      <c r="C8" s="64">
        <f>F7</f>
        <v>1</v>
      </c>
      <c r="D8" s="71">
        <f>M7</f>
        <v>899</v>
      </c>
      <c r="E8" s="85">
        <f>Q7-39</f>
        <v>549</v>
      </c>
      <c r="F8" s="84">
        <v>19</v>
      </c>
      <c r="G8" s="55"/>
      <c r="H8" s="52"/>
      <c r="I8" s="52"/>
      <c r="J8" s="9"/>
      <c r="K8" s="55" t="s">
        <v>10</v>
      </c>
      <c r="L8" s="52"/>
      <c r="M8" s="52" t="s">
        <v>10</v>
      </c>
      <c r="N8" s="9" t="s">
        <v>10</v>
      </c>
      <c r="O8" s="72" t="s">
        <v>10</v>
      </c>
      <c r="P8" s="73" t="s">
        <v>10</v>
      </c>
      <c r="Q8" s="53" t="s">
        <v>10</v>
      </c>
      <c r="R8" s="53" t="s">
        <v>10</v>
      </c>
    </row>
    <row r="9" spans="1:18" ht="20.100000000000001" customHeight="1" x14ac:dyDescent="0.25">
      <c r="A9" s="70" t="str">
        <f t="shared" si="0"/>
        <v>/</v>
      </c>
      <c r="B9" s="62" t="s">
        <v>11</v>
      </c>
      <c r="C9" s="65">
        <f>F7</f>
        <v>1</v>
      </c>
      <c r="D9" s="71">
        <f>M7</f>
        <v>899</v>
      </c>
      <c r="E9" s="86">
        <f>Q7-39</f>
        <v>549</v>
      </c>
      <c r="F9" s="77">
        <v>19</v>
      </c>
      <c r="G9" s="55"/>
      <c r="H9" s="52"/>
      <c r="I9" s="52"/>
      <c r="J9" s="18"/>
      <c r="K9" s="55" t="s">
        <v>10</v>
      </c>
      <c r="L9" s="52"/>
      <c r="M9" s="52" t="s">
        <v>10</v>
      </c>
      <c r="N9" s="18" t="s">
        <v>10</v>
      </c>
      <c r="O9" s="72" t="s">
        <v>10</v>
      </c>
      <c r="P9" s="73" t="s">
        <v>10</v>
      </c>
      <c r="Q9" s="53" t="s">
        <v>10</v>
      </c>
      <c r="R9" s="53" t="s">
        <v>10</v>
      </c>
    </row>
    <row r="10" spans="1:18" ht="20.100000000000001" customHeight="1" x14ac:dyDescent="0.25">
      <c r="A10" s="70" t="str">
        <f t="shared" si="0"/>
        <v>/</v>
      </c>
      <c r="B10" s="62" t="s">
        <v>13</v>
      </c>
      <c r="C10" s="65">
        <f>F7*2</f>
        <v>2</v>
      </c>
      <c r="D10" s="71">
        <f>I7-38</f>
        <v>2295</v>
      </c>
      <c r="E10" s="86">
        <f>Q7-39</f>
        <v>549</v>
      </c>
      <c r="F10" s="77">
        <v>19</v>
      </c>
      <c r="G10" s="55"/>
      <c r="H10" s="52"/>
      <c r="I10" s="52"/>
      <c r="J10" s="18"/>
      <c r="K10" s="55" t="s">
        <v>10</v>
      </c>
      <c r="L10" s="52"/>
      <c r="M10" s="52"/>
      <c r="N10" s="18"/>
      <c r="O10" s="72" t="s">
        <v>10</v>
      </c>
      <c r="P10" s="73" t="s">
        <v>10</v>
      </c>
      <c r="Q10" s="53" t="s">
        <v>10</v>
      </c>
      <c r="R10" s="53" t="s">
        <v>10</v>
      </c>
    </row>
    <row r="11" spans="1:18" ht="20.100000000000001" customHeight="1" x14ac:dyDescent="0.25">
      <c r="A11" s="70" t="str">
        <f t="shared" si="0"/>
        <v>/</v>
      </c>
      <c r="B11" s="62" t="s">
        <v>14</v>
      </c>
      <c r="C11" s="65">
        <f>F7</f>
        <v>1</v>
      </c>
      <c r="D11" s="71">
        <f>I7</f>
        <v>2333</v>
      </c>
      <c r="E11" s="86">
        <f>M7</f>
        <v>899</v>
      </c>
      <c r="F11" s="77">
        <v>19</v>
      </c>
      <c r="G11" s="55"/>
      <c r="H11" s="52"/>
      <c r="I11" s="52"/>
      <c r="J11" s="18"/>
      <c r="K11" s="55" t="s">
        <v>10</v>
      </c>
      <c r="L11" s="52" t="s">
        <v>10</v>
      </c>
      <c r="M11" s="52" t="s">
        <v>10</v>
      </c>
      <c r="N11" s="18" t="s">
        <v>10</v>
      </c>
      <c r="O11" s="72" t="s">
        <v>10</v>
      </c>
      <c r="P11" s="73" t="s">
        <v>10</v>
      </c>
      <c r="Q11" s="53" t="s">
        <v>10</v>
      </c>
      <c r="R11" s="53" t="s">
        <v>10</v>
      </c>
    </row>
    <row r="12" spans="1:18" ht="20.100000000000001" customHeight="1" x14ac:dyDescent="0.25">
      <c r="A12" s="70" t="str">
        <f t="shared" si="0"/>
        <v>/</v>
      </c>
      <c r="B12" s="62" t="s">
        <v>15</v>
      </c>
      <c r="C12" s="65">
        <v>3</v>
      </c>
      <c r="D12" s="71">
        <f>M7-39</f>
        <v>860</v>
      </c>
      <c r="E12" s="86">
        <f>E8-5</f>
        <v>544</v>
      </c>
      <c r="F12" s="77">
        <v>19</v>
      </c>
      <c r="G12" s="55"/>
      <c r="H12" s="52"/>
      <c r="I12" s="52"/>
      <c r="J12" s="18"/>
      <c r="K12" s="55" t="s">
        <v>10</v>
      </c>
      <c r="L12" s="52"/>
      <c r="M12" s="52"/>
      <c r="N12" s="18"/>
      <c r="O12" s="72" t="s">
        <v>10</v>
      </c>
      <c r="P12" s="73" t="s">
        <v>10</v>
      </c>
      <c r="Q12" s="53" t="s">
        <v>10</v>
      </c>
      <c r="R12" s="53" t="s">
        <v>10</v>
      </c>
    </row>
    <row r="13" spans="1:18" ht="20.100000000000001" customHeight="1" x14ac:dyDescent="0.25">
      <c r="A13" s="70" t="str">
        <f t="shared" si="0"/>
        <v>/</v>
      </c>
      <c r="B13" s="62" t="s">
        <v>16</v>
      </c>
      <c r="C13" s="65">
        <v>4</v>
      </c>
      <c r="D13" s="71">
        <f>I7</f>
        <v>2333</v>
      </c>
      <c r="E13" s="86">
        <f>((M7-6)/2)</f>
        <v>446.5</v>
      </c>
      <c r="F13" s="77">
        <v>19</v>
      </c>
      <c r="G13" s="55"/>
      <c r="H13" s="52"/>
      <c r="I13" s="52"/>
      <c r="J13" s="18"/>
      <c r="K13" s="55" t="s">
        <v>10</v>
      </c>
      <c r="L13" s="52" t="s">
        <v>10</v>
      </c>
      <c r="M13" s="52" t="s">
        <v>10</v>
      </c>
      <c r="N13" s="18" t="s">
        <v>10</v>
      </c>
      <c r="O13" s="72" t="s">
        <v>10</v>
      </c>
      <c r="P13" s="73" t="s">
        <v>10</v>
      </c>
      <c r="Q13" s="53" t="s">
        <v>10</v>
      </c>
      <c r="R13" s="53" t="s">
        <v>10</v>
      </c>
    </row>
    <row r="14" spans="1:18" ht="20.100000000000001" customHeight="1" x14ac:dyDescent="0.25">
      <c r="A14" s="70"/>
      <c r="B14" s="91" t="s">
        <v>4</v>
      </c>
      <c r="C14" s="65"/>
      <c r="D14" s="71"/>
      <c r="E14" s="86"/>
      <c r="F14" s="77"/>
      <c r="G14" s="55"/>
      <c r="H14" s="52"/>
      <c r="I14" s="52"/>
      <c r="J14" s="18"/>
      <c r="K14" s="55"/>
      <c r="L14" s="52"/>
      <c r="M14" s="52"/>
      <c r="N14" s="18"/>
      <c r="O14" s="72"/>
      <c r="P14" s="73"/>
      <c r="Q14" s="53"/>
      <c r="R14" s="53"/>
    </row>
    <row r="15" spans="1:18" ht="20.100000000000001" customHeight="1" x14ac:dyDescent="0.25">
      <c r="A15" s="70"/>
      <c r="B15" s="91"/>
      <c r="C15" s="65"/>
      <c r="D15" s="71"/>
      <c r="E15" s="86"/>
      <c r="F15" s="77"/>
      <c r="G15" s="55"/>
      <c r="H15" s="52"/>
      <c r="I15" s="52"/>
      <c r="J15" s="18"/>
      <c r="K15" s="55"/>
      <c r="L15" s="52"/>
      <c r="M15" s="52"/>
      <c r="N15" s="18"/>
      <c r="O15" s="72"/>
      <c r="P15" s="73"/>
      <c r="Q15" s="53"/>
      <c r="R15" s="53"/>
    </row>
    <row r="16" spans="1:18" ht="20.100000000000001" customHeight="1" thickBot="1" x14ac:dyDescent="0.3">
      <c r="A16" s="70"/>
      <c r="B16" s="62"/>
      <c r="C16" s="65"/>
      <c r="D16" s="71"/>
      <c r="E16" s="86"/>
      <c r="F16" s="77"/>
      <c r="G16" s="55"/>
      <c r="H16" s="52"/>
      <c r="I16" s="52"/>
      <c r="J16" s="18"/>
      <c r="K16" s="55"/>
      <c r="L16" s="52"/>
      <c r="M16" s="52"/>
      <c r="N16" s="18"/>
      <c r="O16" s="72"/>
      <c r="P16" s="73"/>
      <c r="Q16" s="53"/>
      <c r="R16" s="53"/>
    </row>
    <row r="17" spans="1:18" ht="20.100000000000001" customHeight="1" thickBot="1" x14ac:dyDescent="0.3">
      <c r="A17" s="66"/>
      <c r="B17" s="67" t="s">
        <v>4</v>
      </c>
      <c r="C17" s="68" t="s">
        <v>907</v>
      </c>
      <c r="D17" s="96" t="s">
        <v>8</v>
      </c>
      <c r="E17" s="97"/>
      <c r="F17" s="69">
        <v>1</v>
      </c>
      <c r="G17" s="98" t="s">
        <v>5</v>
      </c>
      <c r="H17" s="99"/>
      <c r="I17" s="100">
        <v>253</v>
      </c>
      <c r="J17" s="95"/>
      <c r="K17" s="98" t="s">
        <v>6</v>
      </c>
      <c r="L17" s="101"/>
      <c r="M17" s="94">
        <v>709</v>
      </c>
      <c r="N17" s="95"/>
      <c r="O17" s="100" t="s">
        <v>7</v>
      </c>
      <c r="P17" s="101"/>
      <c r="Q17" s="94">
        <v>428</v>
      </c>
      <c r="R17" s="95"/>
    </row>
    <row r="18" spans="1:18" ht="20.100000000000001" customHeight="1" x14ac:dyDescent="0.25">
      <c r="A18" s="70" t="str">
        <f t="shared" ref="A18:A23" si="1">$M$4&amp;"/"&amp;$C$5</f>
        <v>/</v>
      </c>
      <c r="B18" s="61" t="s">
        <v>9</v>
      </c>
      <c r="C18" s="64">
        <f>F17</f>
        <v>1</v>
      </c>
      <c r="D18" s="71">
        <f>M17</f>
        <v>709</v>
      </c>
      <c r="E18" s="85">
        <f>Q17-39</f>
        <v>389</v>
      </c>
      <c r="F18" s="84">
        <v>19</v>
      </c>
      <c r="G18" s="55"/>
      <c r="H18" s="52"/>
      <c r="I18" s="52"/>
      <c r="J18" s="9"/>
      <c r="K18" s="55" t="s">
        <v>10</v>
      </c>
      <c r="L18" s="52"/>
      <c r="M18" s="52" t="s">
        <v>10</v>
      </c>
      <c r="N18" s="9" t="s">
        <v>10</v>
      </c>
      <c r="O18" s="72" t="s">
        <v>10</v>
      </c>
      <c r="P18" s="73" t="s">
        <v>10</v>
      </c>
      <c r="Q18" s="53" t="s">
        <v>10</v>
      </c>
      <c r="R18" s="53" t="s">
        <v>10</v>
      </c>
    </row>
    <row r="19" spans="1:18" ht="20.100000000000001" customHeight="1" x14ac:dyDescent="0.25">
      <c r="A19" s="70" t="str">
        <f t="shared" si="1"/>
        <v>/</v>
      </c>
      <c r="B19" s="62" t="s">
        <v>11</v>
      </c>
      <c r="C19" s="65">
        <f>F17</f>
        <v>1</v>
      </c>
      <c r="D19" s="71">
        <f>M17</f>
        <v>709</v>
      </c>
      <c r="E19" s="86">
        <f>Q17-39</f>
        <v>389</v>
      </c>
      <c r="F19" s="77">
        <v>19</v>
      </c>
      <c r="G19" s="55"/>
      <c r="H19" s="52"/>
      <c r="I19" s="52"/>
      <c r="J19" s="18"/>
      <c r="K19" s="55" t="s">
        <v>10</v>
      </c>
      <c r="L19" s="52"/>
      <c r="M19" s="52" t="s">
        <v>10</v>
      </c>
      <c r="N19" s="18" t="s">
        <v>10</v>
      </c>
      <c r="O19" s="72" t="s">
        <v>10</v>
      </c>
      <c r="P19" s="73" t="s">
        <v>10</v>
      </c>
      <c r="Q19" s="53" t="s">
        <v>10</v>
      </c>
      <c r="R19" s="53" t="s">
        <v>10</v>
      </c>
    </row>
    <row r="20" spans="1:18" ht="20.100000000000001" customHeight="1" x14ac:dyDescent="0.25">
      <c r="A20" s="70" t="str">
        <f t="shared" si="1"/>
        <v>/</v>
      </c>
      <c r="B20" s="62" t="s">
        <v>13</v>
      </c>
      <c r="C20" s="65">
        <f>F17*2</f>
        <v>2</v>
      </c>
      <c r="D20" s="71">
        <f>I17-38</f>
        <v>215</v>
      </c>
      <c r="E20" s="86">
        <f>Q17-39</f>
        <v>389</v>
      </c>
      <c r="F20" s="77">
        <v>19</v>
      </c>
      <c r="G20" s="55"/>
      <c r="H20" s="52"/>
      <c r="I20" s="52"/>
      <c r="J20" s="18"/>
      <c r="K20" s="55" t="s">
        <v>10</v>
      </c>
      <c r="L20" s="52"/>
      <c r="M20" s="52"/>
      <c r="N20" s="18"/>
      <c r="O20" s="72" t="s">
        <v>10</v>
      </c>
      <c r="P20" s="73" t="s">
        <v>10</v>
      </c>
      <c r="Q20" s="53" t="s">
        <v>10</v>
      </c>
      <c r="R20" s="53" t="s">
        <v>10</v>
      </c>
    </row>
    <row r="21" spans="1:18" ht="20.100000000000001" customHeight="1" x14ac:dyDescent="0.25">
      <c r="A21" s="70" t="str">
        <f t="shared" si="1"/>
        <v>/</v>
      </c>
      <c r="B21" s="62" t="s">
        <v>14</v>
      </c>
      <c r="C21" s="65">
        <f>F17</f>
        <v>1</v>
      </c>
      <c r="D21" s="71">
        <f>I17</f>
        <v>253</v>
      </c>
      <c r="E21" s="86">
        <f>M17</f>
        <v>709</v>
      </c>
      <c r="F21" s="77">
        <v>19</v>
      </c>
      <c r="G21" s="55"/>
      <c r="H21" s="52"/>
      <c r="I21" s="52"/>
      <c r="J21" s="18"/>
      <c r="K21" s="55" t="s">
        <v>10</v>
      </c>
      <c r="L21" s="52" t="s">
        <v>10</v>
      </c>
      <c r="M21" s="52" t="s">
        <v>10</v>
      </c>
      <c r="N21" s="18" t="s">
        <v>10</v>
      </c>
      <c r="O21" s="72" t="s">
        <v>10</v>
      </c>
      <c r="P21" s="73" t="s">
        <v>10</v>
      </c>
      <c r="Q21" s="53" t="s">
        <v>10</v>
      </c>
      <c r="R21" s="53" t="s">
        <v>10</v>
      </c>
    </row>
    <row r="22" spans="1:18" ht="20.100000000000001" customHeight="1" x14ac:dyDescent="0.25">
      <c r="A22" s="70" t="str">
        <f t="shared" si="1"/>
        <v>/</v>
      </c>
      <c r="B22" s="62" t="s">
        <v>15</v>
      </c>
      <c r="C22" s="65">
        <v>3</v>
      </c>
      <c r="D22" s="71">
        <f>M17-39</f>
        <v>670</v>
      </c>
      <c r="E22" s="86">
        <f>E18-5</f>
        <v>384</v>
      </c>
      <c r="F22" s="77">
        <v>19</v>
      </c>
      <c r="G22" s="55"/>
      <c r="H22" s="52"/>
      <c r="I22" s="52"/>
      <c r="J22" s="18"/>
      <c r="K22" s="55" t="s">
        <v>10</v>
      </c>
      <c r="L22" s="52"/>
      <c r="M22" s="52"/>
      <c r="N22" s="18"/>
      <c r="O22" s="72" t="s">
        <v>10</v>
      </c>
      <c r="P22" s="73" t="s">
        <v>10</v>
      </c>
      <c r="Q22" s="53" t="s">
        <v>10</v>
      </c>
      <c r="R22" s="53" t="s">
        <v>10</v>
      </c>
    </row>
    <row r="23" spans="1:18" ht="20.100000000000001" customHeight="1" x14ac:dyDescent="0.25">
      <c r="A23" s="70" t="str">
        <f t="shared" si="1"/>
        <v>/</v>
      </c>
      <c r="B23" s="62" t="s">
        <v>16</v>
      </c>
      <c r="C23" s="65">
        <v>4</v>
      </c>
      <c r="D23" s="71">
        <f>I17</f>
        <v>253</v>
      </c>
      <c r="E23" s="86">
        <f>((M17-6)/2)</f>
        <v>351.5</v>
      </c>
      <c r="F23" s="77">
        <v>19</v>
      </c>
      <c r="G23" s="55"/>
      <c r="H23" s="52"/>
      <c r="I23" s="52"/>
      <c r="J23" s="18"/>
      <c r="K23" s="55" t="s">
        <v>10</v>
      </c>
      <c r="L23" s="52" t="s">
        <v>10</v>
      </c>
      <c r="M23" s="52" t="s">
        <v>10</v>
      </c>
      <c r="N23" s="18" t="s">
        <v>10</v>
      </c>
      <c r="O23" s="72" t="s">
        <v>10</v>
      </c>
      <c r="P23" s="73" t="s">
        <v>10</v>
      </c>
      <c r="Q23" s="53" t="s">
        <v>10</v>
      </c>
      <c r="R23" s="53" t="s">
        <v>10</v>
      </c>
    </row>
    <row r="24" spans="1:18" ht="20.100000000000001" customHeight="1" x14ac:dyDescent="0.25">
      <c r="A24" s="70"/>
      <c r="B24" s="91" t="s">
        <v>4</v>
      </c>
      <c r="C24" s="65"/>
      <c r="D24" s="71"/>
      <c r="E24" s="86"/>
      <c r="F24" s="77"/>
      <c r="G24" s="55"/>
      <c r="H24" s="52"/>
      <c r="I24" s="52"/>
      <c r="J24" s="18"/>
      <c r="K24" s="55"/>
      <c r="L24" s="52"/>
      <c r="M24" s="52"/>
      <c r="N24" s="18"/>
      <c r="O24" s="72"/>
      <c r="P24" s="73"/>
      <c r="Q24" s="53"/>
      <c r="R24" s="53"/>
    </row>
    <row r="25" spans="1:18" ht="20.100000000000001" customHeight="1" x14ac:dyDescent="0.25">
      <c r="A25" s="70"/>
      <c r="B25" s="91"/>
      <c r="C25" s="65"/>
      <c r="D25" s="71"/>
      <c r="E25" s="86"/>
      <c r="F25" s="77"/>
      <c r="G25" s="55"/>
      <c r="H25" s="52"/>
      <c r="I25" s="52"/>
      <c r="J25" s="18"/>
      <c r="K25" s="55"/>
      <c r="L25" s="52"/>
      <c r="M25" s="52"/>
      <c r="N25" s="18"/>
      <c r="O25" s="72"/>
      <c r="P25" s="73"/>
      <c r="Q25" s="53"/>
      <c r="R25" s="53"/>
    </row>
    <row r="26" spans="1:18" ht="20.100000000000001" customHeight="1" thickBot="1" x14ac:dyDescent="0.3">
      <c r="A26" s="13"/>
      <c r="B26" s="62"/>
      <c r="C26" s="60"/>
      <c r="D26" s="14"/>
      <c r="E26" s="14"/>
      <c r="F26" s="15"/>
      <c r="G26" s="16"/>
      <c r="H26" s="17"/>
      <c r="I26" s="17"/>
      <c r="J26" s="18"/>
      <c r="K26" s="16"/>
      <c r="L26" s="17"/>
      <c r="M26" s="17"/>
      <c r="N26" s="18"/>
      <c r="O26" s="19"/>
      <c r="P26" s="20"/>
      <c r="Q26" s="20"/>
      <c r="R26" s="21"/>
    </row>
    <row r="27" spans="1:18" ht="20.100000000000001" customHeight="1" thickBot="1" x14ac:dyDescent="0.3">
      <c r="A27" s="141" t="s">
        <v>39</v>
      </c>
      <c r="B27" s="144"/>
      <c r="C27" s="116">
        <v>1</v>
      </c>
      <c r="D27" s="117"/>
      <c r="E27" s="117"/>
      <c r="F27" s="143"/>
      <c r="G27" s="116" t="s">
        <v>40</v>
      </c>
      <c r="H27" s="117"/>
      <c r="I27" s="117"/>
      <c r="J27" s="143"/>
      <c r="K27" s="116" t="s">
        <v>10</v>
      </c>
      <c r="L27" s="117"/>
      <c r="M27" s="117"/>
      <c r="N27" s="143"/>
      <c r="O27" s="116" t="s">
        <v>40</v>
      </c>
      <c r="P27" s="117"/>
      <c r="Q27" s="117"/>
      <c r="R27" s="143"/>
    </row>
    <row r="28" spans="1:18" ht="20.100000000000001" customHeight="1" thickBot="1" x14ac:dyDescent="0.3">
      <c r="A28" s="141"/>
      <c r="B28" s="144"/>
      <c r="C28" s="145"/>
      <c r="D28" s="146"/>
      <c r="E28" s="146"/>
      <c r="F28" s="147"/>
      <c r="G28" s="148"/>
      <c r="H28" s="121"/>
      <c r="I28" s="121"/>
      <c r="J28" s="122"/>
      <c r="K28" s="148"/>
      <c r="L28" s="121"/>
      <c r="M28" s="121"/>
      <c r="N28" s="122"/>
      <c r="O28" s="148"/>
      <c r="P28" s="121"/>
      <c r="Q28" s="121"/>
      <c r="R28" s="122"/>
    </row>
    <row r="30" spans="1:18" ht="20.100000000000001" customHeight="1" thickBot="1" x14ac:dyDescent="0.3">
      <c r="B30" t="s">
        <v>24</v>
      </c>
      <c r="M30" s="93">
        <v>44802</v>
      </c>
    </row>
    <row r="31" spans="1:18" ht="20.100000000000001" customHeight="1" thickBot="1" x14ac:dyDescent="0.3">
      <c r="A31" s="43"/>
      <c r="B31" s="110"/>
      <c r="C31" s="111"/>
      <c r="D31" s="112"/>
      <c r="E31" s="44"/>
      <c r="F31" s="44"/>
      <c r="G31" s="44"/>
      <c r="H31" s="44"/>
      <c r="I31" s="44"/>
      <c r="J31" s="44"/>
      <c r="K31" s="44"/>
      <c r="L31" s="44"/>
      <c r="M31" s="113"/>
      <c r="N31" s="114"/>
      <c r="O31" s="114"/>
      <c r="P31" s="114"/>
      <c r="Q31" s="115"/>
      <c r="R31" s="45"/>
    </row>
    <row r="32" spans="1:18" ht="20.100000000000001" customHeight="1" thickBot="1" x14ac:dyDescent="0.3">
      <c r="A32" s="46"/>
      <c r="B32" t="s">
        <v>26</v>
      </c>
      <c r="H32" t="s">
        <v>27</v>
      </c>
      <c r="O32" s="116"/>
      <c r="P32" s="117"/>
      <c r="Q32" s="118"/>
      <c r="R32" s="119"/>
    </row>
    <row r="33" spans="1:18" ht="20.100000000000001" customHeight="1" thickBot="1" x14ac:dyDescent="0.3">
      <c r="A33" s="46"/>
      <c r="B33" s="23"/>
      <c r="C33" s="120"/>
      <c r="D33" s="121"/>
      <c r="E33" s="121"/>
      <c r="F33" s="121"/>
      <c r="G33" s="122"/>
      <c r="H33" s="123"/>
      <c r="I33" s="124"/>
      <c r="J33" s="124"/>
      <c r="K33" s="118" t="s">
        <v>29</v>
      </c>
      <c r="L33" s="125"/>
      <c r="M33" s="125"/>
      <c r="N33" s="125"/>
      <c r="O33" s="125"/>
      <c r="P33" s="125"/>
      <c r="Q33" s="125"/>
      <c r="R33" s="119"/>
    </row>
    <row r="34" spans="1:18" ht="20.100000000000001" customHeight="1" thickBot="1" x14ac:dyDescent="0.3">
      <c r="A34" s="129"/>
      <c r="B34" s="130"/>
      <c r="C34" s="131"/>
      <c r="D34" s="135" t="s">
        <v>31</v>
      </c>
      <c r="E34" s="136"/>
      <c r="F34" s="137"/>
      <c r="G34" s="118" t="s">
        <v>32</v>
      </c>
      <c r="H34" s="125"/>
      <c r="I34" s="125"/>
      <c r="J34" s="125"/>
      <c r="K34" s="138" t="s">
        <v>33</v>
      </c>
      <c r="L34" s="139"/>
      <c r="M34" s="118"/>
      <c r="N34" s="125"/>
      <c r="O34" s="138" t="s">
        <v>34</v>
      </c>
      <c r="P34" s="140"/>
      <c r="Q34" s="118"/>
      <c r="R34" s="119"/>
    </row>
    <row r="35" spans="1:18" ht="20.100000000000001" customHeight="1" thickBot="1" x14ac:dyDescent="0.3">
      <c r="A35" s="126" t="s">
        <v>27</v>
      </c>
      <c r="B35" s="127"/>
      <c r="C35" s="128"/>
      <c r="D35" s="126" t="s">
        <v>37</v>
      </c>
      <c r="E35" s="127"/>
      <c r="F35" s="128"/>
      <c r="G35" s="129" t="s">
        <v>59</v>
      </c>
      <c r="H35" s="130"/>
      <c r="I35" s="130"/>
      <c r="J35" s="131"/>
      <c r="K35" s="132" t="s">
        <v>59</v>
      </c>
      <c r="L35" s="133"/>
      <c r="M35" s="133"/>
      <c r="N35" s="134"/>
      <c r="O35" s="129" t="s">
        <v>59</v>
      </c>
      <c r="P35" s="130"/>
      <c r="Q35" s="130"/>
      <c r="R35" s="131"/>
    </row>
    <row r="36" spans="1:18" ht="45" customHeight="1" thickBot="1" x14ac:dyDescent="0.3">
      <c r="A36" s="36"/>
      <c r="B36" s="37"/>
      <c r="C36" s="37"/>
      <c r="D36" s="37"/>
      <c r="E36" s="37"/>
      <c r="F36" s="38"/>
      <c r="G36" s="39"/>
      <c r="H36" s="40"/>
      <c r="I36" s="40"/>
      <c r="J36" s="41"/>
      <c r="K36" s="39"/>
      <c r="L36" s="40"/>
      <c r="M36" s="40"/>
      <c r="N36" s="41"/>
      <c r="O36" s="39"/>
      <c r="P36" s="40"/>
      <c r="Q36" s="40"/>
      <c r="R36" s="41"/>
    </row>
    <row r="37" spans="1:18" ht="20.100000000000001" customHeight="1" thickBot="1" x14ac:dyDescent="0.3">
      <c r="A37" s="66"/>
      <c r="B37" s="67" t="s">
        <v>4</v>
      </c>
      <c r="C37" s="68" t="s">
        <v>908</v>
      </c>
      <c r="D37" s="96" t="s">
        <v>8</v>
      </c>
      <c r="E37" s="97"/>
      <c r="F37" s="69">
        <v>1</v>
      </c>
      <c r="G37" s="98" t="s">
        <v>5</v>
      </c>
      <c r="H37" s="99"/>
      <c r="I37" s="100">
        <v>350</v>
      </c>
      <c r="J37" s="95"/>
      <c r="K37" s="98" t="s">
        <v>6</v>
      </c>
      <c r="L37" s="101"/>
      <c r="M37" s="94">
        <v>1500</v>
      </c>
      <c r="N37" s="95"/>
      <c r="O37" s="100" t="s">
        <v>7</v>
      </c>
      <c r="P37" s="101"/>
      <c r="Q37" s="94">
        <v>588</v>
      </c>
      <c r="R37" s="95"/>
    </row>
    <row r="38" spans="1:18" ht="20.100000000000001" customHeight="1" x14ac:dyDescent="0.25">
      <c r="A38" s="70" t="str">
        <f>$M$13&amp;"/"&amp;$C$16</f>
        <v>x/</v>
      </c>
      <c r="B38" s="61" t="s">
        <v>9</v>
      </c>
      <c r="C38" s="64">
        <f>F37</f>
        <v>1</v>
      </c>
      <c r="D38" s="71">
        <f>M37</f>
        <v>1500</v>
      </c>
      <c r="E38" s="85">
        <f>Q37-20</f>
        <v>568</v>
      </c>
      <c r="F38" s="84">
        <v>19</v>
      </c>
      <c r="G38" s="55"/>
      <c r="H38" s="52"/>
      <c r="I38" s="52"/>
      <c r="J38" s="9"/>
      <c r="K38" s="55" t="s">
        <v>10</v>
      </c>
      <c r="L38" s="52" t="s">
        <v>10</v>
      </c>
      <c r="M38" s="52" t="s">
        <v>10</v>
      </c>
      <c r="N38" s="9" t="s">
        <v>10</v>
      </c>
      <c r="O38" s="72" t="s">
        <v>10</v>
      </c>
      <c r="P38" s="73" t="s">
        <v>10</v>
      </c>
      <c r="Q38" s="53" t="s">
        <v>10</v>
      </c>
      <c r="R38" s="53" t="s">
        <v>10</v>
      </c>
    </row>
    <row r="39" spans="1:18" ht="20.100000000000001" customHeight="1" x14ac:dyDescent="0.25">
      <c r="A39" s="70" t="str">
        <f t="shared" ref="A39:A41" si="2">$M$13&amp;"/"&amp;$C$16</f>
        <v>x/</v>
      </c>
      <c r="B39" s="62" t="s">
        <v>11</v>
      </c>
      <c r="C39" s="65">
        <f>F37</f>
        <v>1</v>
      </c>
      <c r="D39" s="71">
        <f>M37</f>
        <v>1500</v>
      </c>
      <c r="E39" s="86">
        <f>Q37-20</f>
        <v>568</v>
      </c>
      <c r="F39" s="77">
        <v>19</v>
      </c>
      <c r="G39" s="55"/>
      <c r="H39" s="52"/>
      <c r="I39" s="52"/>
      <c r="J39" s="18"/>
      <c r="K39" s="55" t="s">
        <v>10</v>
      </c>
      <c r="L39" s="52" t="s">
        <v>10</v>
      </c>
      <c r="M39" s="52" t="s">
        <v>10</v>
      </c>
      <c r="N39" s="18" t="s">
        <v>10</v>
      </c>
      <c r="O39" s="72" t="s">
        <v>10</v>
      </c>
      <c r="P39" s="73" t="s">
        <v>10</v>
      </c>
      <c r="Q39" s="53" t="s">
        <v>10</v>
      </c>
      <c r="R39" s="53" t="s">
        <v>10</v>
      </c>
    </row>
    <row r="40" spans="1:18" ht="20.100000000000001" customHeight="1" x14ac:dyDescent="0.25">
      <c r="A40" s="70" t="str">
        <f t="shared" si="2"/>
        <v>x/</v>
      </c>
      <c r="B40" s="62" t="s">
        <v>13</v>
      </c>
      <c r="C40" s="65">
        <f>F37*2</f>
        <v>2</v>
      </c>
      <c r="D40" s="71">
        <f>I37-38</f>
        <v>312</v>
      </c>
      <c r="E40" s="86">
        <f>Q37-20</f>
        <v>568</v>
      </c>
      <c r="F40" s="77">
        <v>19</v>
      </c>
      <c r="G40" s="55"/>
      <c r="H40" s="52"/>
      <c r="I40" s="52"/>
      <c r="J40" s="18"/>
      <c r="K40" s="55" t="s">
        <v>10</v>
      </c>
      <c r="L40" s="52" t="s">
        <v>10</v>
      </c>
      <c r="M40" s="52"/>
      <c r="N40" s="18"/>
      <c r="O40" s="72" t="s">
        <v>10</v>
      </c>
      <c r="P40" s="73" t="s">
        <v>10</v>
      </c>
      <c r="Q40" s="53" t="s">
        <v>10</v>
      </c>
      <c r="R40" s="53" t="s">
        <v>10</v>
      </c>
    </row>
    <row r="41" spans="1:18" ht="20.100000000000001" customHeight="1" x14ac:dyDescent="0.25">
      <c r="A41" s="70" t="str">
        <f t="shared" si="2"/>
        <v>x/</v>
      </c>
      <c r="B41" s="62" t="s">
        <v>14</v>
      </c>
      <c r="C41" s="65">
        <f>F37</f>
        <v>1</v>
      </c>
      <c r="D41" s="71">
        <f>I37-38</f>
        <v>312</v>
      </c>
      <c r="E41" s="86">
        <f>M37-38</f>
        <v>1462</v>
      </c>
      <c r="F41" s="77">
        <v>19</v>
      </c>
      <c r="G41" s="55"/>
      <c r="H41" s="52"/>
      <c r="I41" s="52"/>
      <c r="J41" s="18"/>
      <c r="K41" s="55"/>
      <c r="L41" s="52"/>
      <c r="M41" s="52"/>
      <c r="N41" s="18"/>
      <c r="O41" s="72" t="s">
        <v>10</v>
      </c>
      <c r="P41" s="73" t="s">
        <v>10</v>
      </c>
      <c r="Q41" s="53" t="s">
        <v>10</v>
      </c>
      <c r="R41" s="53" t="s">
        <v>10</v>
      </c>
    </row>
    <row r="42" spans="1:18" ht="20.100000000000001" customHeight="1" x14ac:dyDescent="0.25">
      <c r="A42" s="70" t="s">
        <v>937</v>
      </c>
      <c r="B42" s="62" t="s">
        <v>19</v>
      </c>
      <c r="C42" s="65">
        <v>2</v>
      </c>
      <c r="D42" s="71">
        <v>312</v>
      </c>
      <c r="E42" s="86">
        <v>548</v>
      </c>
      <c r="F42" s="77">
        <v>19</v>
      </c>
      <c r="G42" s="55"/>
      <c r="H42" s="52"/>
      <c r="I42" s="52"/>
      <c r="J42" s="18"/>
      <c r="K42" s="55" t="s">
        <v>10</v>
      </c>
      <c r="L42" s="52"/>
      <c r="M42" s="52"/>
      <c r="N42" s="18"/>
      <c r="O42" s="72" t="s">
        <v>10</v>
      </c>
      <c r="P42" s="73" t="s">
        <v>10</v>
      </c>
      <c r="Q42" s="53" t="s">
        <v>10</v>
      </c>
      <c r="R42" s="53" t="s">
        <v>10</v>
      </c>
    </row>
    <row r="43" spans="1:18" ht="20.100000000000001" customHeight="1" x14ac:dyDescent="0.25">
      <c r="A43" s="70" t="s">
        <v>937</v>
      </c>
      <c r="B43" s="62" t="s">
        <v>16</v>
      </c>
      <c r="C43" s="65">
        <v>2</v>
      </c>
      <c r="D43" s="71">
        <v>350</v>
      </c>
      <c r="E43" s="86">
        <v>747</v>
      </c>
      <c r="F43" s="77">
        <v>19</v>
      </c>
      <c r="G43" s="55"/>
      <c r="H43" s="52"/>
      <c r="I43" s="52"/>
      <c r="J43" s="18"/>
      <c r="K43" s="55" t="s">
        <v>10</v>
      </c>
      <c r="L43" s="52" t="s">
        <v>10</v>
      </c>
      <c r="M43" s="52" t="s">
        <v>10</v>
      </c>
      <c r="N43" s="18" t="s">
        <v>10</v>
      </c>
      <c r="O43" s="72" t="s">
        <v>10</v>
      </c>
      <c r="P43" s="73" t="s">
        <v>10</v>
      </c>
      <c r="Q43" s="53" t="s">
        <v>10</v>
      </c>
      <c r="R43" s="53" t="s">
        <v>10</v>
      </c>
    </row>
    <row r="44" spans="1:18" ht="20.100000000000001" customHeight="1" x14ac:dyDescent="0.25">
      <c r="A44" s="70"/>
      <c r="B44" s="62"/>
      <c r="C44" s="65"/>
      <c r="D44" s="71"/>
      <c r="E44" s="86"/>
      <c r="F44" s="77"/>
      <c r="G44" s="55"/>
      <c r="H44" s="52"/>
      <c r="I44" s="52"/>
      <c r="J44" s="18"/>
      <c r="K44" s="55"/>
      <c r="L44" s="52"/>
      <c r="M44" s="52"/>
      <c r="N44" s="18"/>
      <c r="O44" s="72"/>
      <c r="P44" s="73"/>
      <c r="Q44" s="53"/>
      <c r="R44" s="53"/>
    </row>
    <row r="45" spans="1:18" ht="20.100000000000001" customHeight="1" x14ac:dyDescent="0.25">
      <c r="A45" s="70"/>
      <c r="B45" s="91" t="s">
        <v>4</v>
      </c>
      <c r="C45" s="65"/>
      <c r="D45" s="71"/>
      <c r="E45" s="86"/>
      <c r="F45" s="77"/>
      <c r="G45" s="55"/>
      <c r="H45" s="52"/>
      <c r="I45" s="52"/>
      <c r="J45" s="18"/>
      <c r="K45" s="55"/>
      <c r="L45" s="52"/>
      <c r="M45" s="52"/>
      <c r="N45" s="18"/>
      <c r="O45" s="72"/>
      <c r="P45" s="73"/>
      <c r="Q45" s="53"/>
      <c r="R45" s="53"/>
    </row>
    <row r="46" spans="1:18" ht="20.100000000000001" customHeight="1" thickBot="1" x14ac:dyDescent="0.3">
      <c r="A46" s="70"/>
      <c r="B46" s="62"/>
      <c r="C46" s="65"/>
      <c r="D46" s="71"/>
      <c r="E46" s="86"/>
      <c r="F46" s="77"/>
      <c r="G46" s="55"/>
      <c r="H46" s="52"/>
      <c r="I46" s="52"/>
      <c r="J46" s="18"/>
      <c r="K46" s="55"/>
      <c r="L46" s="52"/>
      <c r="M46" s="52"/>
      <c r="N46" s="18"/>
      <c r="O46" s="72"/>
      <c r="P46" s="73"/>
      <c r="Q46" s="53"/>
      <c r="R46" s="53"/>
    </row>
    <row r="47" spans="1:18" ht="20.100000000000001" customHeight="1" thickBot="1" x14ac:dyDescent="0.3">
      <c r="A47" s="66"/>
      <c r="B47" s="67" t="s">
        <v>4</v>
      </c>
      <c r="C47" s="68" t="s">
        <v>910</v>
      </c>
      <c r="D47" s="96" t="s">
        <v>8</v>
      </c>
      <c r="E47" s="97"/>
      <c r="F47" s="69">
        <v>1</v>
      </c>
      <c r="G47" s="98" t="s">
        <v>5</v>
      </c>
      <c r="H47" s="99"/>
      <c r="I47" s="100">
        <v>2333</v>
      </c>
      <c r="J47" s="95"/>
      <c r="K47" s="98" t="s">
        <v>6</v>
      </c>
      <c r="L47" s="101"/>
      <c r="M47" s="94">
        <v>899</v>
      </c>
      <c r="N47" s="95"/>
      <c r="O47" s="100" t="s">
        <v>7</v>
      </c>
      <c r="P47" s="101"/>
      <c r="Q47" s="94">
        <v>588</v>
      </c>
      <c r="R47" s="95"/>
    </row>
    <row r="48" spans="1:18" ht="20.100000000000001" customHeight="1" x14ac:dyDescent="0.25">
      <c r="A48" s="70" t="str">
        <f>$M$13&amp;"/"&amp;$C$16</f>
        <v>x/</v>
      </c>
      <c r="B48" s="61" t="s">
        <v>9</v>
      </c>
      <c r="C48" s="64">
        <f>F47</f>
        <v>1</v>
      </c>
      <c r="D48" s="71">
        <f>M47</f>
        <v>899</v>
      </c>
      <c r="E48" s="85">
        <f>Q47-20</f>
        <v>568</v>
      </c>
      <c r="F48" s="84">
        <v>19</v>
      </c>
      <c r="G48" s="55"/>
      <c r="H48" s="52"/>
      <c r="I48" s="52"/>
      <c r="J48" s="9"/>
      <c r="K48" s="55" t="s">
        <v>10</v>
      </c>
      <c r="L48" s="52" t="s">
        <v>10</v>
      </c>
      <c r="M48" s="52" t="s">
        <v>10</v>
      </c>
      <c r="N48" s="9" t="s">
        <v>10</v>
      </c>
      <c r="O48" s="72" t="s">
        <v>10</v>
      </c>
      <c r="P48" s="73" t="s">
        <v>10</v>
      </c>
      <c r="Q48" s="53" t="s">
        <v>10</v>
      </c>
      <c r="R48" s="53" t="s">
        <v>10</v>
      </c>
    </row>
    <row r="49" spans="1:18" ht="20.100000000000001" customHeight="1" x14ac:dyDescent="0.25">
      <c r="A49" s="70" t="str">
        <f t="shared" ref="A49:A51" si="3">$M$13&amp;"/"&amp;$C$16</f>
        <v>x/</v>
      </c>
      <c r="B49" s="62" t="s">
        <v>11</v>
      </c>
      <c r="C49" s="65">
        <f>F47</f>
        <v>1</v>
      </c>
      <c r="D49" s="71">
        <f>M47</f>
        <v>899</v>
      </c>
      <c r="E49" s="86">
        <f>Q47-20</f>
        <v>568</v>
      </c>
      <c r="F49" s="77">
        <v>19</v>
      </c>
      <c r="G49" s="55"/>
      <c r="H49" s="52"/>
      <c r="I49" s="52"/>
      <c r="J49" s="18"/>
      <c r="K49" s="55" t="s">
        <v>10</v>
      </c>
      <c r="L49" s="52" t="s">
        <v>10</v>
      </c>
      <c r="M49" s="52" t="s">
        <v>10</v>
      </c>
      <c r="N49" s="18" t="s">
        <v>10</v>
      </c>
      <c r="O49" s="72" t="s">
        <v>10</v>
      </c>
      <c r="P49" s="73" t="s">
        <v>10</v>
      </c>
      <c r="Q49" s="53" t="s">
        <v>10</v>
      </c>
      <c r="R49" s="53" t="s">
        <v>10</v>
      </c>
    </row>
    <row r="50" spans="1:18" ht="20.100000000000001" customHeight="1" x14ac:dyDescent="0.25">
      <c r="A50" s="70" t="str">
        <f t="shared" si="3"/>
        <v>x/</v>
      </c>
      <c r="B50" s="62" t="s">
        <v>13</v>
      </c>
      <c r="C50" s="65">
        <f>F47*2</f>
        <v>2</v>
      </c>
      <c r="D50" s="71">
        <f>I47-38</f>
        <v>2295</v>
      </c>
      <c r="E50" s="86">
        <f>Q47-20</f>
        <v>568</v>
      </c>
      <c r="F50" s="77">
        <v>19</v>
      </c>
      <c r="G50" s="55"/>
      <c r="H50" s="52"/>
      <c r="I50" s="52"/>
      <c r="J50" s="18"/>
      <c r="K50" s="55" t="s">
        <v>10</v>
      </c>
      <c r="L50" s="52" t="s">
        <v>10</v>
      </c>
      <c r="M50" s="52"/>
      <c r="N50" s="18"/>
      <c r="O50" s="72" t="s">
        <v>10</v>
      </c>
      <c r="P50" s="73" t="s">
        <v>10</v>
      </c>
      <c r="Q50" s="53" t="s">
        <v>10</v>
      </c>
      <c r="R50" s="53" t="s">
        <v>10</v>
      </c>
    </row>
    <row r="51" spans="1:18" ht="20.100000000000001" customHeight="1" x14ac:dyDescent="0.25">
      <c r="A51" s="70" t="str">
        <f t="shared" si="3"/>
        <v>x/</v>
      </c>
      <c r="B51" s="62" t="s">
        <v>14</v>
      </c>
      <c r="C51" s="65">
        <f>F47</f>
        <v>1</v>
      </c>
      <c r="D51" s="71">
        <f>I47-38</f>
        <v>2295</v>
      </c>
      <c r="E51" s="86">
        <f>M47-38</f>
        <v>861</v>
      </c>
      <c r="F51" s="77">
        <v>19</v>
      </c>
      <c r="G51" s="55"/>
      <c r="H51" s="52"/>
      <c r="I51" s="52"/>
      <c r="J51" s="18"/>
      <c r="K51" s="55"/>
      <c r="L51" s="52"/>
      <c r="M51" s="52"/>
      <c r="N51" s="18"/>
      <c r="O51" s="72" t="s">
        <v>10</v>
      </c>
      <c r="P51" s="73" t="s">
        <v>10</v>
      </c>
      <c r="Q51" s="53" t="s">
        <v>10</v>
      </c>
      <c r="R51" s="53" t="s">
        <v>10</v>
      </c>
    </row>
    <row r="52" spans="1:18" ht="20.100000000000001" customHeight="1" x14ac:dyDescent="0.25">
      <c r="A52" s="70" t="s">
        <v>937</v>
      </c>
      <c r="B52" s="62" t="s">
        <v>19</v>
      </c>
      <c r="C52" s="65">
        <v>2</v>
      </c>
      <c r="D52" s="71">
        <v>2295</v>
      </c>
      <c r="E52" s="86">
        <v>548</v>
      </c>
      <c r="F52" s="77">
        <v>19</v>
      </c>
      <c r="G52" s="55"/>
      <c r="H52" s="52"/>
      <c r="I52" s="52"/>
      <c r="J52" s="18"/>
      <c r="K52" s="55" t="s">
        <v>10</v>
      </c>
      <c r="L52" s="52"/>
      <c r="M52" s="52"/>
      <c r="N52" s="18"/>
      <c r="O52" s="72" t="s">
        <v>10</v>
      </c>
      <c r="P52" s="73" t="s">
        <v>10</v>
      </c>
      <c r="Q52" s="53" t="s">
        <v>10</v>
      </c>
      <c r="R52" s="53" t="s">
        <v>10</v>
      </c>
    </row>
    <row r="53" spans="1:18" ht="20.100000000000001" customHeight="1" x14ac:dyDescent="0.25">
      <c r="A53" s="70" t="s">
        <v>937</v>
      </c>
      <c r="B53" s="62" t="s">
        <v>16</v>
      </c>
      <c r="C53" s="65">
        <v>2</v>
      </c>
      <c r="D53" s="71">
        <v>2333</v>
      </c>
      <c r="E53" s="86">
        <v>446.5</v>
      </c>
      <c r="F53" s="77">
        <v>19</v>
      </c>
      <c r="G53" s="55"/>
      <c r="H53" s="52"/>
      <c r="I53" s="52"/>
      <c r="J53" s="18"/>
      <c r="K53" s="55" t="s">
        <v>10</v>
      </c>
      <c r="L53" s="52" t="s">
        <v>10</v>
      </c>
      <c r="M53" s="52" t="s">
        <v>10</v>
      </c>
      <c r="N53" s="18" t="s">
        <v>10</v>
      </c>
      <c r="O53" s="72" t="s">
        <v>10</v>
      </c>
      <c r="P53" s="73" t="s">
        <v>10</v>
      </c>
      <c r="Q53" s="53" t="s">
        <v>10</v>
      </c>
      <c r="R53" s="53" t="s">
        <v>10</v>
      </c>
    </row>
    <row r="54" spans="1:18" ht="20.100000000000001" customHeight="1" x14ac:dyDescent="0.25">
      <c r="A54" s="70"/>
      <c r="B54" s="62"/>
      <c r="C54" s="65"/>
      <c r="D54" s="71"/>
      <c r="E54" s="86"/>
      <c r="F54" s="77"/>
      <c r="G54" s="55"/>
      <c r="H54" s="52"/>
      <c r="I54" s="52"/>
      <c r="J54" s="18"/>
      <c r="K54" s="55"/>
      <c r="L54" s="52"/>
      <c r="M54" s="52"/>
      <c r="N54" s="18"/>
      <c r="O54" s="72"/>
      <c r="P54" s="73"/>
      <c r="Q54" s="53"/>
      <c r="R54" s="53"/>
    </row>
    <row r="55" spans="1:18" ht="20.100000000000001" customHeight="1" x14ac:dyDescent="0.25">
      <c r="A55" s="70"/>
      <c r="B55" s="91" t="s">
        <v>4</v>
      </c>
      <c r="C55" s="65"/>
      <c r="D55" s="71"/>
      <c r="E55" s="86"/>
      <c r="F55" s="77"/>
      <c r="G55" s="55"/>
      <c r="H55" s="52"/>
      <c r="I55" s="52"/>
      <c r="J55" s="18"/>
      <c r="K55" s="55"/>
      <c r="L55" s="52"/>
      <c r="M55" s="52"/>
      <c r="N55" s="18"/>
      <c r="O55" s="72"/>
      <c r="P55" s="73"/>
      <c r="Q55" s="53"/>
      <c r="R55" s="53"/>
    </row>
    <row r="56" spans="1:18" ht="20.100000000000001" customHeight="1" thickBot="1" x14ac:dyDescent="0.3">
      <c r="A56" s="13"/>
      <c r="B56" s="62"/>
      <c r="C56" s="60"/>
      <c r="D56" s="14"/>
      <c r="E56" s="14"/>
      <c r="F56" s="15"/>
      <c r="G56" s="16"/>
      <c r="H56" s="17"/>
      <c r="I56" s="17"/>
      <c r="J56" s="18"/>
      <c r="K56" s="16"/>
      <c r="L56" s="17"/>
      <c r="M56" s="17"/>
      <c r="N56" s="18"/>
      <c r="O56" s="19"/>
      <c r="P56" s="20"/>
      <c r="Q56" s="20"/>
      <c r="R56" s="21"/>
    </row>
    <row r="57" spans="1:18" ht="20.100000000000001" customHeight="1" thickBot="1" x14ac:dyDescent="0.3">
      <c r="A57" s="141" t="s">
        <v>39</v>
      </c>
      <c r="B57" s="144"/>
      <c r="C57" s="116">
        <v>1</v>
      </c>
      <c r="D57" s="117"/>
      <c r="E57" s="117"/>
      <c r="F57" s="143"/>
      <c r="G57" s="116" t="s">
        <v>40</v>
      </c>
      <c r="H57" s="117"/>
      <c r="I57" s="117"/>
      <c r="J57" s="143"/>
      <c r="K57" s="116" t="s">
        <v>10</v>
      </c>
      <c r="L57" s="117"/>
      <c r="M57" s="117"/>
      <c r="N57" s="143"/>
      <c r="O57" s="116" t="s">
        <v>40</v>
      </c>
      <c r="P57" s="117"/>
      <c r="Q57" s="117"/>
      <c r="R57" s="143"/>
    </row>
    <row r="58" spans="1:18" ht="20.100000000000001" customHeight="1" thickBot="1" x14ac:dyDescent="0.3">
      <c r="A58" s="141"/>
      <c r="B58" s="144"/>
      <c r="C58" s="145"/>
      <c r="D58" s="146"/>
      <c r="E58" s="146"/>
      <c r="F58" s="147"/>
      <c r="G58" s="148"/>
      <c r="H58" s="121"/>
      <c r="I58" s="121"/>
      <c r="J58" s="122"/>
      <c r="K58" s="148"/>
      <c r="L58" s="121"/>
      <c r="M58" s="121"/>
      <c r="N58" s="122"/>
      <c r="O58" s="148"/>
      <c r="P58" s="121"/>
      <c r="Q58" s="121"/>
      <c r="R58" s="122"/>
    </row>
    <row r="60" spans="1:18" ht="20.100000000000001" customHeight="1" thickBot="1" x14ac:dyDescent="0.3">
      <c r="B60" t="s">
        <v>24</v>
      </c>
      <c r="M60" s="93">
        <v>44802</v>
      </c>
    </row>
    <row r="61" spans="1:18" ht="20.100000000000001" customHeight="1" thickBot="1" x14ac:dyDescent="0.3">
      <c r="A61" s="43"/>
      <c r="B61" s="110"/>
      <c r="C61" s="111"/>
      <c r="D61" s="112"/>
      <c r="E61" s="44"/>
      <c r="F61" s="44"/>
      <c r="G61" s="44"/>
      <c r="H61" s="44"/>
      <c r="I61" s="44"/>
      <c r="J61" s="44"/>
      <c r="K61" s="44"/>
      <c r="L61" s="44"/>
      <c r="M61" s="113"/>
      <c r="N61" s="114"/>
      <c r="O61" s="114"/>
      <c r="P61" s="114"/>
      <c r="Q61" s="115"/>
      <c r="R61" s="45"/>
    </row>
    <row r="62" spans="1:18" ht="20.100000000000001" customHeight="1" thickBot="1" x14ac:dyDescent="0.3">
      <c r="A62" s="46"/>
      <c r="B62" t="s">
        <v>26</v>
      </c>
      <c r="H62" t="s">
        <v>27</v>
      </c>
      <c r="O62" s="116"/>
      <c r="P62" s="117"/>
      <c r="Q62" s="118"/>
      <c r="R62" s="119"/>
    </row>
    <row r="63" spans="1:18" ht="20.100000000000001" customHeight="1" thickBot="1" x14ac:dyDescent="0.3">
      <c r="A63" s="46"/>
      <c r="B63" s="23"/>
      <c r="C63" s="120"/>
      <c r="D63" s="121"/>
      <c r="E63" s="121"/>
      <c r="F63" s="121"/>
      <c r="G63" s="122"/>
      <c r="H63" s="123"/>
      <c r="I63" s="124"/>
      <c r="J63" s="124"/>
      <c r="K63" s="118" t="s">
        <v>29</v>
      </c>
      <c r="L63" s="125"/>
      <c r="M63" s="125"/>
      <c r="N63" s="125"/>
      <c r="O63" s="125"/>
      <c r="P63" s="125"/>
      <c r="Q63" s="125"/>
      <c r="R63" s="119"/>
    </row>
    <row r="64" spans="1:18" ht="20.100000000000001" customHeight="1" thickBot="1" x14ac:dyDescent="0.3">
      <c r="A64" s="129"/>
      <c r="B64" s="130"/>
      <c r="C64" s="131"/>
      <c r="D64" s="135" t="s">
        <v>31</v>
      </c>
      <c r="E64" s="136"/>
      <c r="F64" s="137"/>
      <c r="G64" s="118" t="s">
        <v>32</v>
      </c>
      <c r="H64" s="125"/>
      <c r="I64" s="125"/>
      <c r="J64" s="125"/>
      <c r="K64" s="138" t="s">
        <v>33</v>
      </c>
      <c r="L64" s="139"/>
      <c r="M64" s="118"/>
      <c r="N64" s="125"/>
      <c r="O64" s="138" t="s">
        <v>34</v>
      </c>
      <c r="P64" s="140"/>
      <c r="Q64" s="118"/>
      <c r="R64" s="119"/>
    </row>
    <row r="65" spans="1:18" ht="20.100000000000001" customHeight="1" thickBot="1" x14ac:dyDescent="0.3">
      <c r="A65" s="126" t="s">
        <v>27</v>
      </c>
      <c r="B65" s="127"/>
      <c r="C65" s="128"/>
      <c r="D65" s="126" t="s">
        <v>37</v>
      </c>
      <c r="E65" s="127"/>
      <c r="F65" s="128"/>
      <c r="G65" s="129" t="s">
        <v>59</v>
      </c>
      <c r="H65" s="130"/>
      <c r="I65" s="130"/>
      <c r="J65" s="131"/>
      <c r="K65" s="132" t="s">
        <v>59</v>
      </c>
      <c r="L65" s="133"/>
      <c r="M65" s="133"/>
      <c r="N65" s="134"/>
      <c r="O65" s="129" t="s">
        <v>59</v>
      </c>
      <c r="P65" s="130"/>
      <c r="Q65" s="130"/>
      <c r="R65" s="131"/>
    </row>
    <row r="66" spans="1:18" ht="45" customHeight="1" thickBot="1" x14ac:dyDescent="0.3">
      <c r="A66" s="36"/>
      <c r="B66" s="37"/>
      <c r="C66" s="37"/>
      <c r="D66" s="37"/>
      <c r="E66" s="37"/>
      <c r="F66" s="38"/>
      <c r="G66" s="39"/>
      <c r="H66" s="40"/>
      <c r="I66" s="40"/>
      <c r="J66" s="41"/>
      <c r="K66" s="39"/>
      <c r="L66" s="40"/>
      <c r="M66" s="40"/>
      <c r="N66" s="41"/>
      <c r="O66" s="39"/>
      <c r="P66" s="40"/>
      <c r="Q66" s="40"/>
      <c r="R66" s="41"/>
    </row>
    <row r="67" spans="1:18" ht="20.100000000000001" customHeight="1" thickBot="1" x14ac:dyDescent="0.3">
      <c r="A67" s="66"/>
      <c r="B67" s="67" t="s">
        <v>4</v>
      </c>
      <c r="C67" s="68" t="s">
        <v>911</v>
      </c>
      <c r="D67" s="96" t="s">
        <v>8</v>
      </c>
      <c r="E67" s="97"/>
      <c r="F67" s="69">
        <v>1</v>
      </c>
      <c r="G67" s="98" t="s">
        <v>5</v>
      </c>
      <c r="H67" s="99"/>
      <c r="I67" s="100">
        <v>253</v>
      </c>
      <c r="J67" s="95"/>
      <c r="K67" s="98" t="s">
        <v>6</v>
      </c>
      <c r="L67" s="101"/>
      <c r="M67" s="94">
        <v>709</v>
      </c>
      <c r="N67" s="95"/>
      <c r="O67" s="100" t="s">
        <v>7</v>
      </c>
      <c r="P67" s="101"/>
      <c r="Q67" s="94">
        <v>428</v>
      </c>
      <c r="R67" s="95"/>
    </row>
    <row r="68" spans="1:18" ht="20.100000000000001" customHeight="1" x14ac:dyDescent="0.25">
      <c r="A68" s="70" t="str">
        <f t="shared" ref="A68:A73" si="4">$M$13&amp;"/"&amp;$C$16</f>
        <v>x/</v>
      </c>
      <c r="B68" s="61" t="s">
        <v>21</v>
      </c>
      <c r="C68" s="64">
        <f>F67*2</f>
        <v>2</v>
      </c>
      <c r="D68" s="71">
        <f>M67-38</f>
        <v>671</v>
      </c>
      <c r="E68" s="85">
        <v>120</v>
      </c>
      <c r="F68" s="84">
        <v>19</v>
      </c>
      <c r="G68" s="55"/>
      <c r="H68" s="52"/>
      <c r="I68" s="52"/>
      <c r="J68" s="9"/>
      <c r="K68" s="55" t="s">
        <v>10</v>
      </c>
      <c r="L68" s="52" t="s">
        <v>10</v>
      </c>
      <c r="M68" s="52"/>
      <c r="N68" s="9"/>
      <c r="O68" s="72" t="s">
        <v>10</v>
      </c>
      <c r="P68" s="73" t="s">
        <v>10</v>
      </c>
      <c r="Q68" s="53" t="s">
        <v>10</v>
      </c>
      <c r="R68" s="53" t="s">
        <v>10</v>
      </c>
    </row>
    <row r="69" spans="1:18" ht="20.100000000000001" customHeight="1" x14ac:dyDescent="0.25">
      <c r="A69" s="70" t="str">
        <f>$M$13&amp;"/"&amp;$C$16</f>
        <v>x/</v>
      </c>
      <c r="B69" s="62" t="s">
        <v>11</v>
      </c>
      <c r="C69" s="65">
        <f>F67</f>
        <v>1</v>
      </c>
      <c r="D69" s="71">
        <f>M67</f>
        <v>709</v>
      </c>
      <c r="E69" s="86">
        <f>Q67-20</f>
        <v>408</v>
      </c>
      <c r="F69" s="77">
        <v>19</v>
      </c>
      <c r="G69" s="55"/>
      <c r="H69" s="52"/>
      <c r="I69" s="52"/>
      <c r="J69" s="18"/>
      <c r="K69" s="55" t="s">
        <v>10</v>
      </c>
      <c r="L69" s="52" t="s">
        <v>10</v>
      </c>
      <c r="M69" s="52" t="s">
        <v>10</v>
      </c>
      <c r="N69" s="18" t="s">
        <v>10</v>
      </c>
      <c r="O69" s="72" t="s">
        <v>10</v>
      </c>
      <c r="P69" s="73" t="s">
        <v>10</v>
      </c>
      <c r="Q69" s="53" t="s">
        <v>10</v>
      </c>
      <c r="R69" s="53" t="s">
        <v>10</v>
      </c>
    </row>
    <row r="70" spans="1:18" ht="20.100000000000001" customHeight="1" x14ac:dyDescent="0.25">
      <c r="A70" s="70" t="str">
        <f t="shared" si="4"/>
        <v>x/</v>
      </c>
      <c r="B70" s="62" t="s">
        <v>13</v>
      </c>
      <c r="C70" s="65">
        <f>F67*2</f>
        <v>2</v>
      </c>
      <c r="D70" s="71">
        <f>I67-19</f>
        <v>234</v>
      </c>
      <c r="E70" s="86">
        <f>Q67-20</f>
        <v>408</v>
      </c>
      <c r="F70" s="77">
        <v>19</v>
      </c>
      <c r="G70" s="55"/>
      <c r="H70" s="52"/>
      <c r="I70" s="52"/>
      <c r="J70" s="18"/>
      <c r="K70" s="55" t="s">
        <v>10</v>
      </c>
      <c r="L70" s="52" t="s">
        <v>10</v>
      </c>
      <c r="M70" s="52"/>
      <c r="N70" s="18"/>
      <c r="O70" s="72" t="s">
        <v>10</v>
      </c>
      <c r="P70" s="73" t="s">
        <v>10</v>
      </c>
      <c r="Q70" s="53" t="s">
        <v>10</v>
      </c>
      <c r="R70" s="53" t="s">
        <v>10</v>
      </c>
    </row>
    <row r="71" spans="1:18" ht="20.100000000000001" customHeight="1" x14ac:dyDescent="0.25">
      <c r="A71" s="70" t="str">
        <f t="shared" si="4"/>
        <v>x/</v>
      </c>
      <c r="B71" s="62" t="s">
        <v>14</v>
      </c>
      <c r="C71" s="65">
        <f>F67</f>
        <v>1</v>
      </c>
      <c r="D71" s="71">
        <f>I67-38</f>
        <v>215</v>
      </c>
      <c r="E71" s="86">
        <f>M67-38</f>
        <v>671</v>
      </c>
      <c r="F71" s="77">
        <v>19</v>
      </c>
      <c r="G71" s="55"/>
      <c r="H71" s="52"/>
      <c r="I71" s="52"/>
      <c r="J71" s="18"/>
      <c r="K71" s="55"/>
      <c r="L71" s="52"/>
      <c r="M71" s="52"/>
      <c r="N71" s="18"/>
      <c r="O71" s="72" t="s">
        <v>10</v>
      </c>
      <c r="P71" s="73" t="s">
        <v>10</v>
      </c>
      <c r="Q71" s="53" t="s">
        <v>10</v>
      </c>
      <c r="R71" s="53" t="s">
        <v>10</v>
      </c>
    </row>
    <row r="72" spans="1:18" ht="20.100000000000001" customHeight="1" x14ac:dyDescent="0.25">
      <c r="A72" s="70" t="str">
        <f t="shared" si="4"/>
        <v>x/</v>
      </c>
      <c r="B72" s="62" t="s">
        <v>15</v>
      </c>
      <c r="C72" s="65">
        <v>5</v>
      </c>
      <c r="D72" s="71">
        <f>M67-39</f>
        <v>670</v>
      </c>
      <c r="E72" s="86">
        <f>Q67-45</f>
        <v>383</v>
      </c>
      <c r="F72" s="77">
        <v>19</v>
      </c>
      <c r="G72" s="55"/>
      <c r="H72" s="52"/>
      <c r="I72" s="52"/>
      <c r="J72" s="18"/>
      <c r="K72" s="55" t="s">
        <v>10</v>
      </c>
      <c r="L72" s="52"/>
      <c r="M72" s="52"/>
      <c r="N72" s="18"/>
      <c r="O72" s="72" t="s">
        <v>10</v>
      </c>
      <c r="P72" s="73" t="s">
        <v>10</v>
      </c>
      <c r="Q72" s="53" t="s">
        <v>10</v>
      </c>
      <c r="R72" s="53" t="s">
        <v>10</v>
      </c>
    </row>
    <row r="73" spans="1:18" ht="20.100000000000001" customHeight="1" x14ac:dyDescent="0.25">
      <c r="A73" s="70" t="str">
        <f t="shared" si="4"/>
        <v>x/</v>
      </c>
      <c r="B73" s="62" t="s">
        <v>16</v>
      </c>
      <c r="C73" s="65">
        <v>4</v>
      </c>
      <c r="D73" s="71">
        <f>I67-3</f>
        <v>250</v>
      </c>
      <c r="E73" s="86">
        <f>((M67-6)/2)</f>
        <v>351.5</v>
      </c>
      <c r="F73" s="77">
        <v>19</v>
      </c>
      <c r="G73" s="55"/>
      <c r="H73" s="52"/>
      <c r="I73" s="52"/>
      <c r="J73" s="18"/>
      <c r="K73" s="55" t="s">
        <v>10</v>
      </c>
      <c r="L73" s="52" t="s">
        <v>10</v>
      </c>
      <c r="M73" s="52" t="s">
        <v>10</v>
      </c>
      <c r="N73" s="18" t="s">
        <v>10</v>
      </c>
      <c r="O73" s="72" t="s">
        <v>10</v>
      </c>
      <c r="P73" s="73" t="s">
        <v>10</v>
      </c>
      <c r="Q73" s="53" t="s">
        <v>10</v>
      </c>
      <c r="R73" s="53" t="s">
        <v>10</v>
      </c>
    </row>
    <row r="74" spans="1:18" ht="20.100000000000001" customHeight="1" x14ac:dyDescent="0.25">
      <c r="A74" s="70"/>
      <c r="B74" s="91" t="s">
        <v>4</v>
      </c>
      <c r="C74" s="65"/>
      <c r="D74" s="71"/>
      <c r="E74" s="86"/>
      <c r="F74" s="77"/>
      <c r="G74" s="55"/>
      <c r="H74" s="52"/>
      <c r="I74" s="52"/>
      <c r="J74" s="18"/>
      <c r="K74" s="55"/>
      <c r="L74" s="52"/>
      <c r="M74" s="52"/>
      <c r="N74" s="18"/>
      <c r="O74" s="72"/>
      <c r="P74" s="73"/>
      <c r="Q74" s="53"/>
      <c r="R74" s="53"/>
    </row>
    <row r="75" spans="1:18" ht="20.100000000000001" customHeight="1" x14ac:dyDescent="0.25">
      <c r="A75" s="70"/>
      <c r="B75" s="91"/>
      <c r="C75" s="65"/>
      <c r="D75" s="71"/>
      <c r="E75" s="86"/>
      <c r="F75" s="77"/>
      <c r="G75" s="55"/>
      <c r="H75" s="52"/>
      <c r="I75" s="52"/>
      <c r="J75" s="18"/>
      <c r="K75" s="55"/>
      <c r="L75" s="52"/>
      <c r="M75" s="52"/>
      <c r="N75" s="18"/>
      <c r="O75" s="72"/>
      <c r="P75" s="73"/>
      <c r="Q75" s="53"/>
      <c r="R75" s="53"/>
    </row>
    <row r="76" spans="1:18" ht="20.100000000000001" customHeight="1" thickBot="1" x14ac:dyDescent="0.3">
      <c r="A76" s="70"/>
      <c r="B76" s="62"/>
      <c r="C76" s="65"/>
      <c r="D76" s="71"/>
      <c r="E76" s="86"/>
      <c r="F76" s="77"/>
      <c r="G76" s="55"/>
      <c r="H76" s="52"/>
      <c r="I76" s="52"/>
      <c r="J76" s="18"/>
      <c r="K76" s="55"/>
      <c r="L76" s="52"/>
      <c r="M76" s="52"/>
      <c r="N76" s="18"/>
      <c r="O76" s="72"/>
      <c r="P76" s="73"/>
      <c r="Q76" s="53"/>
      <c r="R76" s="53"/>
    </row>
    <row r="77" spans="1:18" ht="20.100000000000001" customHeight="1" thickBot="1" x14ac:dyDescent="0.3">
      <c r="A77" s="66"/>
      <c r="B77" s="67" t="s">
        <v>4</v>
      </c>
      <c r="C77" s="68" t="s">
        <v>912</v>
      </c>
      <c r="D77" s="96" t="s">
        <v>8</v>
      </c>
      <c r="E77" s="97"/>
      <c r="F77" s="69">
        <v>1</v>
      </c>
      <c r="G77" s="98" t="s">
        <v>5</v>
      </c>
      <c r="H77" s="99"/>
      <c r="I77" s="100">
        <v>350</v>
      </c>
      <c r="J77" s="95"/>
      <c r="K77" s="98" t="s">
        <v>6</v>
      </c>
      <c r="L77" s="101"/>
      <c r="M77" s="94">
        <v>1500</v>
      </c>
      <c r="N77" s="95"/>
      <c r="O77" s="100" t="s">
        <v>7</v>
      </c>
      <c r="P77" s="101"/>
      <c r="Q77" s="94">
        <v>588</v>
      </c>
      <c r="R77" s="95"/>
    </row>
    <row r="78" spans="1:18" ht="20.100000000000001" customHeight="1" x14ac:dyDescent="0.25">
      <c r="A78" s="70" t="str">
        <f>$M$13&amp;"/"&amp;$C$16</f>
        <v>x/</v>
      </c>
      <c r="B78" s="61" t="s">
        <v>9</v>
      </c>
      <c r="C78" s="64">
        <f>F77</f>
        <v>1</v>
      </c>
      <c r="D78" s="71">
        <f>M77</f>
        <v>1500</v>
      </c>
      <c r="E78" s="85">
        <f>Q77-20</f>
        <v>568</v>
      </c>
      <c r="F78" s="84">
        <v>19</v>
      </c>
      <c r="G78" s="55"/>
      <c r="H78" s="52"/>
      <c r="I78" s="52"/>
      <c r="J78" s="9"/>
      <c r="K78" s="55" t="s">
        <v>10</v>
      </c>
      <c r="L78" s="52" t="s">
        <v>10</v>
      </c>
      <c r="M78" s="52" t="s">
        <v>10</v>
      </c>
      <c r="N78" s="9" t="s">
        <v>10</v>
      </c>
      <c r="O78" s="72" t="s">
        <v>10</v>
      </c>
      <c r="P78" s="73" t="s">
        <v>10</v>
      </c>
      <c r="Q78" s="53" t="s">
        <v>10</v>
      </c>
      <c r="R78" s="53" t="s">
        <v>10</v>
      </c>
    </row>
    <row r="79" spans="1:18" ht="20.100000000000001" customHeight="1" x14ac:dyDescent="0.25">
      <c r="A79" s="70" t="str">
        <f t="shared" ref="A79:A81" si="5">$M$13&amp;"/"&amp;$C$16</f>
        <v>x/</v>
      </c>
      <c r="B79" s="62" t="s">
        <v>11</v>
      </c>
      <c r="C79" s="65">
        <f>F77</f>
        <v>1</v>
      </c>
      <c r="D79" s="71">
        <f>M77</f>
        <v>1500</v>
      </c>
      <c r="E79" s="86">
        <f>Q77-20</f>
        <v>568</v>
      </c>
      <c r="F79" s="77">
        <v>19</v>
      </c>
      <c r="G79" s="55"/>
      <c r="H79" s="52"/>
      <c r="I79" s="52"/>
      <c r="J79" s="18"/>
      <c r="K79" s="55" t="s">
        <v>10</v>
      </c>
      <c r="L79" s="52" t="s">
        <v>10</v>
      </c>
      <c r="M79" s="52" t="s">
        <v>10</v>
      </c>
      <c r="N79" s="18" t="s">
        <v>10</v>
      </c>
      <c r="O79" s="72" t="s">
        <v>10</v>
      </c>
      <c r="P79" s="73" t="s">
        <v>10</v>
      </c>
      <c r="Q79" s="53" t="s">
        <v>10</v>
      </c>
      <c r="R79" s="53" t="s">
        <v>10</v>
      </c>
    </row>
    <row r="80" spans="1:18" ht="20.100000000000001" customHeight="1" x14ac:dyDescent="0.25">
      <c r="A80" s="70" t="str">
        <f t="shared" si="5"/>
        <v>x/</v>
      </c>
      <c r="B80" s="62" t="s">
        <v>13</v>
      </c>
      <c r="C80" s="65">
        <f>F77*2</f>
        <v>2</v>
      </c>
      <c r="D80" s="71">
        <f>I77-38</f>
        <v>312</v>
      </c>
      <c r="E80" s="86">
        <f>Q77-20</f>
        <v>568</v>
      </c>
      <c r="F80" s="77">
        <v>19</v>
      </c>
      <c r="G80" s="55"/>
      <c r="H80" s="52"/>
      <c r="I80" s="52"/>
      <c r="J80" s="18"/>
      <c r="K80" s="55" t="s">
        <v>10</v>
      </c>
      <c r="L80" s="52" t="s">
        <v>10</v>
      </c>
      <c r="M80" s="52"/>
      <c r="N80" s="18"/>
      <c r="O80" s="72" t="s">
        <v>10</v>
      </c>
      <c r="P80" s="73" t="s">
        <v>10</v>
      </c>
      <c r="Q80" s="53" t="s">
        <v>10</v>
      </c>
      <c r="R80" s="53" t="s">
        <v>10</v>
      </c>
    </row>
    <row r="81" spans="1:18" ht="20.100000000000001" customHeight="1" x14ac:dyDescent="0.25">
      <c r="A81" s="70" t="str">
        <f t="shared" si="5"/>
        <v>x/</v>
      </c>
      <c r="B81" s="62" t="s">
        <v>14</v>
      </c>
      <c r="C81" s="65">
        <f>F77</f>
        <v>1</v>
      </c>
      <c r="D81" s="71">
        <f>I77-38</f>
        <v>312</v>
      </c>
      <c r="E81" s="86">
        <f>M77-38</f>
        <v>1462</v>
      </c>
      <c r="F81" s="77">
        <v>19</v>
      </c>
      <c r="G81" s="55"/>
      <c r="H81" s="52"/>
      <c r="I81" s="52"/>
      <c r="J81" s="18"/>
      <c r="K81" s="55"/>
      <c r="L81" s="52"/>
      <c r="M81" s="52"/>
      <c r="N81" s="18"/>
      <c r="O81" s="72" t="s">
        <v>10</v>
      </c>
      <c r="P81" s="73" t="s">
        <v>10</v>
      </c>
      <c r="Q81" s="53" t="s">
        <v>10</v>
      </c>
      <c r="R81" s="53" t="s">
        <v>10</v>
      </c>
    </row>
    <row r="82" spans="1:18" ht="20.100000000000001" customHeight="1" x14ac:dyDescent="0.25">
      <c r="A82" s="70" t="s">
        <v>937</v>
      </c>
      <c r="B82" s="62" t="s">
        <v>19</v>
      </c>
      <c r="C82" s="65">
        <v>2</v>
      </c>
      <c r="D82" s="71">
        <v>312</v>
      </c>
      <c r="E82" s="86">
        <v>548</v>
      </c>
      <c r="F82" s="77">
        <v>19</v>
      </c>
      <c r="G82" s="55"/>
      <c r="H82" s="52"/>
      <c r="I82" s="52"/>
      <c r="J82" s="18"/>
      <c r="K82" s="55" t="s">
        <v>10</v>
      </c>
      <c r="L82" s="52"/>
      <c r="M82" s="52"/>
      <c r="N82" s="18"/>
      <c r="O82" s="72" t="s">
        <v>10</v>
      </c>
      <c r="P82" s="73" t="s">
        <v>10</v>
      </c>
      <c r="Q82" s="53" t="s">
        <v>10</v>
      </c>
      <c r="R82" s="53" t="s">
        <v>10</v>
      </c>
    </row>
    <row r="83" spans="1:18" ht="20.100000000000001" customHeight="1" x14ac:dyDescent="0.25">
      <c r="A83" s="70" t="s">
        <v>937</v>
      </c>
      <c r="B83" s="62" t="s">
        <v>16</v>
      </c>
      <c r="C83" s="65">
        <v>2</v>
      </c>
      <c r="D83" s="71">
        <v>350</v>
      </c>
      <c r="E83" s="86">
        <v>747</v>
      </c>
      <c r="F83" s="77">
        <v>19</v>
      </c>
      <c r="G83" s="55"/>
      <c r="H83" s="52"/>
      <c r="I83" s="52"/>
      <c r="J83" s="18"/>
      <c r="K83" s="55" t="s">
        <v>10</v>
      </c>
      <c r="L83" s="52" t="s">
        <v>10</v>
      </c>
      <c r="M83" s="52" t="s">
        <v>10</v>
      </c>
      <c r="N83" s="18" t="s">
        <v>10</v>
      </c>
      <c r="O83" s="72" t="s">
        <v>10</v>
      </c>
      <c r="P83" s="73" t="s">
        <v>10</v>
      </c>
      <c r="Q83" s="53" t="s">
        <v>10</v>
      </c>
      <c r="R83" s="53" t="s">
        <v>10</v>
      </c>
    </row>
    <row r="84" spans="1:18" ht="20.100000000000001" customHeight="1" x14ac:dyDescent="0.25">
      <c r="A84" s="70"/>
      <c r="B84" s="62"/>
      <c r="C84" s="65"/>
      <c r="D84" s="71"/>
      <c r="E84" s="86"/>
      <c r="F84" s="77"/>
      <c r="G84" s="55"/>
      <c r="H84" s="52"/>
      <c r="I84" s="52"/>
      <c r="J84" s="18"/>
      <c r="K84" s="55"/>
      <c r="L84" s="52"/>
      <c r="M84" s="52"/>
      <c r="N84" s="18"/>
      <c r="O84" s="72"/>
      <c r="P84" s="73"/>
      <c r="Q84" s="53"/>
      <c r="R84" s="53"/>
    </row>
    <row r="85" spans="1:18" ht="20.100000000000001" customHeight="1" x14ac:dyDescent="0.25">
      <c r="A85" s="70"/>
      <c r="B85" s="91" t="s">
        <v>4</v>
      </c>
      <c r="C85" s="65"/>
      <c r="D85" s="71"/>
      <c r="E85" s="86"/>
      <c r="F85" s="77"/>
      <c r="G85" s="55"/>
      <c r="H85" s="52"/>
      <c r="I85" s="52"/>
      <c r="J85" s="18"/>
      <c r="K85" s="55"/>
      <c r="L85" s="52"/>
      <c r="M85" s="52"/>
      <c r="N85" s="18"/>
      <c r="O85" s="72"/>
      <c r="P85" s="73"/>
      <c r="Q85" s="53"/>
      <c r="R85" s="53"/>
    </row>
    <row r="86" spans="1:18" ht="20.100000000000001" customHeight="1" thickBot="1" x14ac:dyDescent="0.3">
      <c r="A86" s="13"/>
      <c r="B86" s="62"/>
      <c r="C86" s="60"/>
      <c r="D86" s="14"/>
      <c r="E86" s="14"/>
      <c r="F86" s="15"/>
      <c r="G86" s="16"/>
      <c r="H86" s="17"/>
      <c r="I86" s="17"/>
      <c r="J86" s="18"/>
      <c r="K86" s="16"/>
      <c r="L86" s="17"/>
      <c r="M86" s="17"/>
      <c r="N86" s="18"/>
      <c r="O86" s="19"/>
      <c r="P86" s="20"/>
      <c r="Q86" s="20"/>
      <c r="R86" s="21"/>
    </row>
    <row r="87" spans="1:18" ht="20.100000000000001" customHeight="1" thickBot="1" x14ac:dyDescent="0.3">
      <c r="A87" s="141" t="s">
        <v>39</v>
      </c>
      <c r="B87" s="144"/>
      <c r="C87" s="116">
        <v>1</v>
      </c>
      <c r="D87" s="117"/>
      <c r="E87" s="117"/>
      <c r="F87" s="143"/>
      <c r="G87" s="116" t="s">
        <v>40</v>
      </c>
      <c r="H87" s="117"/>
      <c r="I87" s="117"/>
      <c r="J87" s="143"/>
      <c r="K87" s="116" t="s">
        <v>10</v>
      </c>
      <c r="L87" s="117"/>
      <c r="M87" s="117"/>
      <c r="N87" s="143"/>
      <c r="O87" s="116" t="s">
        <v>40</v>
      </c>
      <c r="P87" s="117"/>
      <c r="Q87" s="117"/>
      <c r="R87" s="143"/>
    </row>
    <row r="88" spans="1:18" ht="20.100000000000001" customHeight="1" thickBot="1" x14ac:dyDescent="0.3">
      <c r="A88" s="141"/>
      <c r="B88" s="144"/>
      <c r="C88" s="145"/>
      <c r="D88" s="146"/>
      <c r="E88" s="146"/>
      <c r="F88" s="147"/>
      <c r="G88" s="148"/>
      <c r="H88" s="121"/>
      <c r="I88" s="121"/>
      <c r="J88" s="122"/>
      <c r="K88" s="148"/>
      <c r="L88" s="121"/>
      <c r="M88" s="121"/>
      <c r="N88" s="122"/>
      <c r="O88" s="148"/>
      <c r="P88" s="121"/>
      <c r="Q88" s="121"/>
      <c r="R88" s="122"/>
    </row>
    <row r="90" spans="1:18" ht="20.100000000000001" customHeight="1" thickBot="1" x14ac:dyDescent="0.3">
      <c r="B90" t="s">
        <v>24</v>
      </c>
      <c r="M90" s="93">
        <v>44802</v>
      </c>
    </row>
    <row r="91" spans="1:18" ht="20.100000000000001" customHeight="1" thickBot="1" x14ac:dyDescent="0.3">
      <c r="A91" s="43"/>
      <c r="B91" s="110"/>
      <c r="C91" s="111"/>
      <c r="D91" s="112"/>
      <c r="E91" s="44"/>
      <c r="F91" s="44"/>
      <c r="G91" s="44"/>
      <c r="H91" s="44"/>
      <c r="I91" s="44"/>
      <c r="J91" s="44"/>
      <c r="K91" s="44"/>
      <c r="L91" s="44"/>
      <c r="M91" s="113"/>
      <c r="N91" s="114"/>
      <c r="O91" s="114"/>
      <c r="P91" s="114"/>
      <c r="Q91" s="115"/>
      <c r="R91" s="45"/>
    </row>
    <row r="92" spans="1:18" ht="20.100000000000001" customHeight="1" thickBot="1" x14ac:dyDescent="0.3">
      <c r="A92" s="46"/>
      <c r="B92" t="s">
        <v>26</v>
      </c>
      <c r="H92" t="s">
        <v>27</v>
      </c>
      <c r="O92" s="116"/>
      <c r="P92" s="117"/>
      <c r="Q92" s="118"/>
      <c r="R92" s="119"/>
    </row>
    <row r="93" spans="1:18" ht="20.100000000000001" customHeight="1" thickBot="1" x14ac:dyDescent="0.3">
      <c r="A93" s="46"/>
      <c r="B93" s="23"/>
      <c r="C93" s="120"/>
      <c r="D93" s="121"/>
      <c r="E93" s="121"/>
      <c r="F93" s="121"/>
      <c r="G93" s="122"/>
      <c r="H93" s="123"/>
      <c r="I93" s="124"/>
      <c r="J93" s="124"/>
      <c r="K93" s="118" t="s">
        <v>29</v>
      </c>
      <c r="L93" s="125"/>
      <c r="M93" s="125"/>
      <c r="N93" s="125"/>
      <c r="O93" s="125"/>
      <c r="P93" s="125"/>
      <c r="Q93" s="125"/>
      <c r="R93" s="119"/>
    </row>
    <row r="94" spans="1:18" ht="20.100000000000001" customHeight="1" thickBot="1" x14ac:dyDescent="0.3">
      <c r="A94" s="129"/>
      <c r="B94" s="130"/>
      <c r="C94" s="131"/>
      <c r="D94" s="135" t="s">
        <v>31</v>
      </c>
      <c r="E94" s="136"/>
      <c r="F94" s="137"/>
      <c r="G94" s="118" t="s">
        <v>32</v>
      </c>
      <c r="H94" s="125"/>
      <c r="I94" s="125"/>
      <c r="J94" s="125"/>
      <c r="K94" s="138" t="s">
        <v>33</v>
      </c>
      <c r="L94" s="139"/>
      <c r="M94" s="118"/>
      <c r="N94" s="125"/>
      <c r="O94" s="138" t="s">
        <v>34</v>
      </c>
      <c r="P94" s="140"/>
      <c r="Q94" s="118"/>
      <c r="R94" s="119"/>
    </row>
    <row r="95" spans="1:18" ht="20.100000000000001" customHeight="1" thickBot="1" x14ac:dyDescent="0.3">
      <c r="A95" s="126" t="s">
        <v>27</v>
      </c>
      <c r="B95" s="127"/>
      <c r="C95" s="128"/>
      <c r="D95" s="126" t="s">
        <v>37</v>
      </c>
      <c r="E95" s="127"/>
      <c r="F95" s="128"/>
      <c r="G95" s="129" t="s">
        <v>59</v>
      </c>
      <c r="H95" s="130"/>
      <c r="I95" s="130"/>
      <c r="J95" s="131"/>
      <c r="K95" s="132" t="s">
        <v>59</v>
      </c>
      <c r="L95" s="133"/>
      <c r="M95" s="133"/>
      <c r="N95" s="134"/>
      <c r="O95" s="129" t="s">
        <v>59</v>
      </c>
      <c r="P95" s="130"/>
      <c r="Q95" s="130"/>
      <c r="R95" s="131"/>
    </row>
    <row r="96" spans="1:18" ht="45" customHeight="1" thickBot="1" x14ac:dyDescent="0.3">
      <c r="A96" s="36"/>
      <c r="B96" s="37"/>
      <c r="C96" s="37"/>
      <c r="D96" s="37"/>
      <c r="E96" s="37"/>
      <c r="F96" s="38"/>
      <c r="G96" s="39"/>
      <c r="H96" s="40"/>
      <c r="I96" s="40"/>
      <c r="J96" s="41"/>
      <c r="K96" s="39"/>
      <c r="L96" s="40"/>
      <c r="M96" s="40"/>
      <c r="N96" s="41"/>
      <c r="O96" s="39"/>
      <c r="P96" s="40"/>
      <c r="Q96" s="40"/>
      <c r="R96" s="41"/>
    </row>
    <row r="97" spans="1:18" ht="20.100000000000001" customHeight="1" thickBot="1" x14ac:dyDescent="0.3">
      <c r="A97" s="66"/>
      <c r="B97" s="67" t="s">
        <v>4</v>
      </c>
      <c r="C97" s="68" t="s">
        <v>913</v>
      </c>
      <c r="D97" s="96" t="s">
        <v>8</v>
      </c>
      <c r="E97" s="97"/>
      <c r="F97" s="69">
        <v>1</v>
      </c>
      <c r="G97" s="98" t="s">
        <v>5</v>
      </c>
      <c r="H97" s="99"/>
      <c r="I97" s="100">
        <v>2333</v>
      </c>
      <c r="J97" s="95"/>
      <c r="K97" s="98" t="s">
        <v>6</v>
      </c>
      <c r="L97" s="101"/>
      <c r="M97" s="94">
        <v>899</v>
      </c>
      <c r="N97" s="95"/>
      <c r="O97" s="100" t="s">
        <v>7</v>
      </c>
      <c r="P97" s="101"/>
      <c r="Q97" s="94">
        <v>588</v>
      </c>
      <c r="R97" s="95"/>
    </row>
    <row r="98" spans="1:18" ht="20.100000000000001" customHeight="1" x14ac:dyDescent="0.25">
      <c r="A98" s="70" t="str">
        <f>$M$13&amp;"/"&amp;$C$16</f>
        <v>x/</v>
      </c>
      <c r="B98" s="61" t="s">
        <v>9</v>
      </c>
      <c r="C98" s="64">
        <f>F97</f>
        <v>1</v>
      </c>
      <c r="D98" s="71">
        <f>M97</f>
        <v>899</v>
      </c>
      <c r="E98" s="85">
        <f>Q97-20</f>
        <v>568</v>
      </c>
      <c r="F98" s="84">
        <v>19</v>
      </c>
      <c r="G98" s="55"/>
      <c r="H98" s="52"/>
      <c r="I98" s="52"/>
      <c r="J98" s="9"/>
      <c r="K98" s="55" t="s">
        <v>10</v>
      </c>
      <c r="L98" s="52" t="s">
        <v>10</v>
      </c>
      <c r="M98" s="52" t="s">
        <v>10</v>
      </c>
      <c r="N98" s="9" t="s">
        <v>10</v>
      </c>
      <c r="O98" s="72" t="s">
        <v>10</v>
      </c>
      <c r="P98" s="73" t="s">
        <v>10</v>
      </c>
      <c r="Q98" s="53" t="s">
        <v>10</v>
      </c>
      <c r="R98" s="53" t="s">
        <v>10</v>
      </c>
    </row>
    <row r="99" spans="1:18" ht="20.100000000000001" customHeight="1" x14ac:dyDescent="0.25">
      <c r="A99" s="70" t="str">
        <f t="shared" ref="A99:A101" si="6">$M$13&amp;"/"&amp;$C$16</f>
        <v>x/</v>
      </c>
      <c r="B99" s="62" t="s">
        <v>11</v>
      </c>
      <c r="C99" s="65">
        <f>F97</f>
        <v>1</v>
      </c>
      <c r="D99" s="71">
        <f>M97</f>
        <v>899</v>
      </c>
      <c r="E99" s="86">
        <f>Q97-20</f>
        <v>568</v>
      </c>
      <c r="F99" s="77">
        <v>19</v>
      </c>
      <c r="G99" s="55"/>
      <c r="H99" s="52"/>
      <c r="I99" s="52"/>
      <c r="J99" s="18"/>
      <c r="K99" s="55" t="s">
        <v>10</v>
      </c>
      <c r="L99" s="52" t="s">
        <v>10</v>
      </c>
      <c r="M99" s="52" t="s">
        <v>10</v>
      </c>
      <c r="N99" s="18" t="s">
        <v>10</v>
      </c>
      <c r="O99" s="72" t="s">
        <v>10</v>
      </c>
      <c r="P99" s="73" t="s">
        <v>10</v>
      </c>
      <c r="Q99" s="53" t="s">
        <v>10</v>
      </c>
      <c r="R99" s="53" t="s">
        <v>10</v>
      </c>
    </row>
    <row r="100" spans="1:18" ht="20.100000000000001" customHeight="1" x14ac:dyDescent="0.25">
      <c r="A100" s="70" t="str">
        <f t="shared" si="6"/>
        <v>x/</v>
      </c>
      <c r="B100" s="62" t="s">
        <v>13</v>
      </c>
      <c r="C100" s="65">
        <f>F97*2</f>
        <v>2</v>
      </c>
      <c r="D100" s="71">
        <f>I97-38</f>
        <v>2295</v>
      </c>
      <c r="E100" s="86">
        <f>Q97-20</f>
        <v>568</v>
      </c>
      <c r="F100" s="77">
        <v>19</v>
      </c>
      <c r="G100" s="55"/>
      <c r="H100" s="52"/>
      <c r="I100" s="52"/>
      <c r="J100" s="18"/>
      <c r="K100" s="55" t="s">
        <v>10</v>
      </c>
      <c r="L100" s="52" t="s">
        <v>10</v>
      </c>
      <c r="M100" s="52"/>
      <c r="N100" s="18"/>
      <c r="O100" s="72" t="s">
        <v>10</v>
      </c>
      <c r="P100" s="73" t="s">
        <v>10</v>
      </c>
      <c r="Q100" s="53" t="s">
        <v>10</v>
      </c>
      <c r="R100" s="53" t="s">
        <v>10</v>
      </c>
    </row>
    <row r="101" spans="1:18" ht="20.100000000000001" customHeight="1" x14ac:dyDescent="0.25">
      <c r="A101" s="70" t="str">
        <f t="shared" si="6"/>
        <v>x/</v>
      </c>
      <c r="B101" s="62" t="s">
        <v>14</v>
      </c>
      <c r="C101" s="65">
        <f>F97</f>
        <v>1</v>
      </c>
      <c r="D101" s="71">
        <f>I97-38</f>
        <v>2295</v>
      </c>
      <c r="E101" s="86">
        <f>M97-38</f>
        <v>861</v>
      </c>
      <c r="F101" s="77">
        <v>19</v>
      </c>
      <c r="G101" s="55"/>
      <c r="H101" s="52"/>
      <c r="I101" s="52"/>
      <c r="J101" s="18"/>
      <c r="K101" s="55"/>
      <c r="L101" s="52"/>
      <c r="M101" s="52"/>
      <c r="N101" s="18"/>
      <c r="O101" s="72" t="s">
        <v>10</v>
      </c>
      <c r="P101" s="73" t="s">
        <v>10</v>
      </c>
      <c r="Q101" s="53" t="s">
        <v>10</v>
      </c>
      <c r="R101" s="53" t="s">
        <v>10</v>
      </c>
    </row>
    <row r="102" spans="1:18" ht="20.100000000000001" customHeight="1" x14ac:dyDescent="0.25">
      <c r="A102" s="70" t="s">
        <v>937</v>
      </c>
      <c r="B102" s="62" t="s">
        <v>19</v>
      </c>
      <c r="C102" s="65">
        <v>2</v>
      </c>
      <c r="D102" s="71">
        <v>2295</v>
      </c>
      <c r="E102" s="86">
        <v>548</v>
      </c>
      <c r="F102" s="77">
        <v>19</v>
      </c>
      <c r="G102" s="55"/>
      <c r="H102" s="52"/>
      <c r="I102" s="52"/>
      <c r="J102" s="18"/>
      <c r="K102" s="55" t="s">
        <v>10</v>
      </c>
      <c r="L102" s="52"/>
      <c r="M102" s="52"/>
      <c r="N102" s="18"/>
      <c r="O102" s="72" t="s">
        <v>10</v>
      </c>
      <c r="P102" s="73" t="s">
        <v>10</v>
      </c>
      <c r="Q102" s="53" t="s">
        <v>10</v>
      </c>
      <c r="R102" s="53" t="s">
        <v>10</v>
      </c>
    </row>
    <row r="103" spans="1:18" ht="20.100000000000001" customHeight="1" x14ac:dyDescent="0.25">
      <c r="A103" s="70" t="s">
        <v>937</v>
      </c>
      <c r="B103" s="62" t="s">
        <v>16</v>
      </c>
      <c r="C103" s="65">
        <v>2</v>
      </c>
      <c r="D103" s="71">
        <v>2333</v>
      </c>
      <c r="E103" s="86">
        <v>446.5</v>
      </c>
      <c r="F103" s="77">
        <v>19</v>
      </c>
      <c r="G103" s="55"/>
      <c r="H103" s="52"/>
      <c r="I103" s="52"/>
      <c r="J103" s="18"/>
      <c r="K103" s="55" t="s">
        <v>10</v>
      </c>
      <c r="L103" s="52" t="s">
        <v>10</v>
      </c>
      <c r="M103" s="52" t="s">
        <v>10</v>
      </c>
      <c r="N103" s="18" t="s">
        <v>10</v>
      </c>
      <c r="O103" s="72" t="s">
        <v>10</v>
      </c>
      <c r="P103" s="73" t="s">
        <v>10</v>
      </c>
      <c r="Q103" s="53" t="s">
        <v>10</v>
      </c>
      <c r="R103" s="53" t="s">
        <v>10</v>
      </c>
    </row>
    <row r="104" spans="1:18" ht="20.100000000000001" customHeight="1" x14ac:dyDescent="0.25">
      <c r="A104" s="70"/>
      <c r="B104" s="62"/>
      <c r="C104" s="65"/>
      <c r="D104" s="71"/>
      <c r="E104" s="86"/>
      <c r="F104" s="77"/>
      <c r="G104" s="55"/>
      <c r="H104" s="52"/>
      <c r="I104" s="52"/>
      <c r="J104" s="18"/>
      <c r="K104" s="55"/>
      <c r="L104" s="52"/>
      <c r="M104" s="52"/>
      <c r="N104" s="18"/>
      <c r="O104" s="72"/>
      <c r="P104" s="73"/>
      <c r="Q104" s="53"/>
      <c r="R104" s="53"/>
    </row>
    <row r="105" spans="1:18" ht="20.100000000000001" customHeight="1" x14ac:dyDescent="0.25">
      <c r="A105" s="70"/>
      <c r="B105" s="91" t="s">
        <v>4</v>
      </c>
      <c r="C105" s="65"/>
      <c r="D105" s="71"/>
      <c r="E105" s="86"/>
      <c r="F105" s="77"/>
      <c r="G105" s="55"/>
      <c r="H105" s="52"/>
      <c r="I105" s="52"/>
      <c r="J105" s="18"/>
      <c r="K105" s="55"/>
      <c r="L105" s="52"/>
      <c r="M105" s="52"/>
      <c r="N105" s="18"/>
      <c r="O105" s="72"/>
      <c r="P105" s="73"/>
      <c r="Q105" s="53"/>
      <c r="R105" s="53"/>
    </row>
    <row r="106" spans="1:18" ht="20.100000000000001" customHeight="1" thickBot="1" x14ac:dyDescent="0.3">
      <c r="A106" s="70"/>
      <c r="B106" s="62"/>
      <c r="C106" s="65"/>
      <c r="D106" s="71"/>
      <c r="E106" s="86"/>
      <c r="F106" s="77"/>
      <c r="G106" s="55"/>
      <c r="H106" s="52"/>
      <c r="I106" s="52"/>
      <c r="J106" s="18"/>
      <c r="K106" s="55"/>
      <c r="L106" s="52"/>
      <c r="M106" s="52"/>
      <c r="N106" s="18"/>
      <c r="O106" s="72"/>
      <c r="P106" s="73"/>
      <c r="Q106" s="53"/>
      <c r="R106" s="53"/>
    </row>
    <row r="107" spans="1:18" ht="20.100000000000001" customHeight="1" thickBot="1" x14ac:dyDescent="0.3">
      <c r="A107" s="66"/>
      <c r="B107" s="67" t="s">
        <v>4</v>
      </c>
      <c r="C107" s="68" t="s">
        <v>914</v>
      </c>
      <c r="D107" s="96" t="s">
        <v>8</v>
      </c>
      <c r="E107" s="97"/>
      <c r="F107" s="69">
        <v>1</v>
      </c>
      <c r="G107" s="98" t="s">
        <v>5</v>
      </c>
      <c r="H107" s="99"/>
      <c r="I107" s="100">
        <v>253</v>
      </c>
      <c r="J107" s="95"/>
      <c r="K107" s="98" t="s">
        <v>6</v>
      </c>
      <c r="L107" s="101"/>
      <c r="M107" s="94">
        <v>709</v>
      </c>
      <c r="N107" s="95"/>
      <c r="O107" s="100" t="s">
        <v>7</v>
      </c>
      <c r="P107" s="101"/>
      <c r="Q107" s="94">
        <v>428</v>
      </c>
      <c r="R107" s="95"/>
    </row>
    <row r="108" spans="1:18" ht="20.100000000000001" customHeight="1" x14ac:dyDescent="0.25">
      <c r="A108" s="70" t="str">
        <f t="shared" ref="A108:A113" si="7">$M$13&amp;"/"&amp;$C$16</f>
        <v>x/</v>
      </c>
      <c r="B108" s="61" t="s">
        <v>21</v>
      </c>
      <c r="C108" s="64">
        <f>F107*2</f>
        <v>2</v>
      </c>
      <c r="D108" s="71">
        <f>M107-38</f>
        <v>671</v>
      </c>
      <c r="E108" s="85">
        <v>120</v>
      </c>
      <c r="F108" s="84">
        <v>19</v>
      </c>
      <c r="G108" s="55"/>
      <c r="H108" s="52"/>
      <c r="I108" s="52"/>
      <c r="J108" s="9"/>
      <c r="K108" s="55" t="s">
        <v>10</v>
      </c>
      <c r="L108" s="52" t="s">
        <v>10</v>
      </c>
      <c r="M108" s="52"/>
      <c r="N108" s="9"/>
      <c r="O108" s="72" t="s">
        <v>10</v>
      </c>
      <c r="P108" s="73" t="s">
        <v>10</v>
      </c>
      <c r="Q108" s="53" t="s">
        <v>10</v>
      </c>
      <c r="R108" s="53" t="s">
        <v>10</v>
      </c>
    </row>
    <row r="109" spans="1:18" ht="20.100000000000001" customHeight="1" x14ac:dyDescent="0.25">
      <c r="A109" s="70" t="str">
        <f>$M$13&amp;"/"&amp;$C$16</f>
        <v>x/</v>
      </c>
      <c r="B109" s="62" t="s">
        <v>11</v>
      </c>
      <c r="C109" s="65">
        <f>F107</f>
        <v>1</v>
      </c>
      <c r="D109" s="71">
        <f>M107</f>
        <v>709</v>
      </c>
      <c r="E109" s="86">
        <f>Q107-20</f>
        <v>408</v>
      </c>
      <c r="F109" s="77">
        <v>19</v>
      </c>
      <c r="G109" s="55"/>
      <c r="H109" s="52"/>
      <c r="I109" s="52"/>
      <c r="J109" s="18"/>
      <c r="K109" s="55" t="s">
        <v>10</v>
      </c>
      <c r="L109" s="52" t="s">
        <v>10</v>
      </c>
      <c r="M109" s="52" t="s">
        <v>10</v>
      </c>
      <c r="N109" s="18" t="s">
        <v>10</v>
      </c>
      <c r="O109" s="72" t="s">
        <v>10</v>
      </c>
      <c r="P109" s="73" t="s">
        <v>10</v>
      </c>
      <c r="Q109" s="53" t="s">
        <v>10</v>
      </c>
      <c r="R109" s="53" t="s">
        <v>10</v>
      </c>
    </row>
    <row r="110" spans="1:18" ht="20.100000000000001" customHeight="1" x14ac:dyDescent="0.25">
      <c r="A110" s="70" t="str">
        <f t="shared" si="7"/>
        <v>x/</v>
      </c>
      <c r="B110" s="62" t="s">
        <v>13</v>
      </c>
      <c r="C110" s="65">
        <f>F107*2</f>
        <v>2</v>
      </c>
      <c r="D110" s="71">
        <f>I107-19</f>
        <v>234</v>
      </c>
      <c r="E110" s="86">
        <f>Q107-20</f>
        <v>408</v>
      </c>
      <c r="F110" s="77">
        <v>19</v>
      </c>
      <c r="G110" s="55"/>
      <c r="H110" s="52"/>
      <c r="I110" s="52"/>
      <c r="J110" s="18"/>
      <c r="K110" s="55" t="s">
        <v>10</v>
      </c>
      <c r="L110" s="52" t="s">
        <v>10</v>
      </c>
      <c r="M110" s="52"/>
      <c r="N110" s="18"/>
      <c r="O110" s="72" t="s">
        <v>10</v>
      </c>
      <c r="P110" s="73" t="s">
        <v>10</v>
      </c>
      <c r="Q110" s="53" t="s">
        <v>10</v>
      </c>
      <c r="R110" s="53" t="s">
        <v>10</v>
      </c>
    </row>
    <row r="111" spans="1:18" ht="20.100000000000001" customHeight="1" x14ac:dyDescent="0.25">
      <c r="A111" s="70" t="str">
        <f t="shared" si="7"/>
        <v>x/</v>
      </c>
      <c r="B111" s="62" t="s">
        <v>14</v>
      </c>
      <c r="C111" s="65">
        <f>F107</f>
        <v>1</v>
      </c>
      <c r="D111" s="71">
        <f>I107-38</f>
        <v>215</v>
      </c>
      <c r="E111" s="86">
        <f>M107-38</f>
        <v>671</v>
      </c>
      <c r="F111" s="77">
        <v>19</v>
      </c>
      <c r="G111" s="55"/>
      <c r="H111" s="52"/>
      <c r="I111" s="52"/>
      <c r="J111" s="18"/>
      <c r="K111" s="55"/>
      <c r="L111" s="52"/>
      <c r="M111" s="52"/>
      <c r="N111" s="18"/>
      <c r="O111" s="72" t="s">
        <v>10</v>
      </c>
      <c r="P111" s="73" t="s">
        <v>10</v>
      </c>
      <c r="Q111" s="53" t="s">
        <v>10</v>
      </c>
      <c r="R111" s="53" t="s">
        <v>10</v>
      </c>
    </row>
    <row r="112" spans="1:18" ht="20.100000000000001" customHeight="1" x14ac:dyDescent="0.25">
      <c r="A112" s="70" t="str">
        <f t="shared" si="7"/>
        <v>x/</v>
      </c>
      <c r="B112" s="62" t="s">
        <v>15</v>
      </c>
      <c r="C112" s="65">
        <v>5</v>
      </c>
      <c r="D112" s="71">
        <f>M107-39</f>
        <v>670</v>
      </c>
      <c r="E112" s="86">
        <f>Q107-45</f>
        <v>383</v>
      </c>
      <c r="F112" s="77">
        <v>19</v>
      </c>
      <c r="G112" s="55"/>
      <c r="H112" s="52"/>
      <c r="I112" s="52"/>
      <c r="J112" s="18"/>
      <c r="K112" s="55" t="s">
        <v>10</v>
      </c>
      <c r="L112" s="52"/>
      <c r="M112" s="52"/>
      <c r="N112" s="18"/>
      <c r="O112" s="72" t="s">
        <v>10</v>
      </c>
      <c r="P112" s="73" t="s">
        <v>10</v>
      </c>
      <c r="Q112" s="53" t="s">
        <v>10</v>
      </c>
      <c r="R112" s="53" t="s">
        <v>10</v>
      </c>
    </row>
    <row r="113" spans="1:18" ht="20.100000000000001" customHeight="1" x14ac:dyDescent="0.25">
      <c r="A113" s="70" t="str">
        <f t="shared" si="7"/>
        <v>x/</v>
      </c>
      <c r="B113" s="62" t="s">
        <v>16</v>
      </c>
      <c r="C113" s="65">
        <v>4</v>
      </c>
      <c r="D113" s="71">
        <f>I107-3</f>
        <v>250</v>
      </c>
      <c r="E113" s="86">
        <f>((M107-6)/2)</f>
        <v>351.5</v>
      </c>
      <c r="F113" s="77">
        <v>19</v>
      </c>
      <c r="G113" s="55"/>
      <c r="H113" s="52"/>
      <c r="I113" s="52"/>
      <c r="J113" s="18"/>
      <c r="K113" s="55" t="s">
        <v>10</v>
      </c>
      <c r="L113" s="52" t="s">
        <v>10</v>
      </c>
      <c r="M113" s="52" t="s">
        <v>10</v>
      </c>
      <c r="N113" s="18" t="s">
        <v>10</v>
      </c>
      <c r="O113" s="72" t="s">
        <v>10</v>
      </c>
      <c r="P113" s="73" t="s">
        <v>10</v>
      </c>
      <c r="Q113" s="53" t="s">
        <v>10</v>
      </c>
      <c r="R113" s="53" t="s">
        <v>10</v>
      </c>
    </row>
    <row r="114" spans="1:18" ht="20.100000000000001" customHeight="1" x14ac:dyDescent="0.25">
      <c r="A114" s="70"/>
      <c r="B114" s="91" t="s">
        <v>4</v>
      </c>
      <c r="C114" s="65"/>
      <c r="D114" s="71"/>
      <c r="E114" s="86"/>
      <c r="F114" s="77"/>
      <c r="G114" s="55"/>
      <c r="H114" s="52"/>
      <c r="I114" s="52"/>
      <c r="J114" s="18"/>
      <c r="K114" s="55"/>
      <c r="L114" s="52"/>
      <c r="M114" s="52"/>
      <c r="N114" s="18"/>
      <c r="O114" s="72"/>
      <c r="P114" s="73"/>
      <c r="Q114" s="53"/>
      <c r="R114" s="53"/>
    </row>
    <row r="115" spans="1:18" ht="20.100000000000001" customHeight="1" x14ac:dyDescent="0.25">
      <c r="A115" s="70"/>
      <c r="B115" s="91"/>
      <c r="C115" s="65"/>
      <c r="D115" s="71"/>
      <c r="E115" s="86"/>
      <c r="F115" s="77"/>
      <c r="G115" s="55"/>
      <c r="H115" s="52"/>
      <c r="I115" s="52"/>
      <c r="J115" s="18"/>
      <c r="K115" s="55"/>
      <c r="L115" s="52"/>
      <c r="M115" s="52"/>
      <c r="N115" s="18"/>
      <c r="O115" s="72"/>
      <c r="P115" s="73"/>
      <c r="Q115" s="53"/>
      <c r="R115" s="53"/>
    </row>
    <row r="116" spans="1:18" ht="20.100000000000001" customHeight="1" thickBot="1" x14ac:dyDescent="0.3">
      <c r="A116" s="13"/>
      <c r="B116" s="62"/>
      <c r="C116" s="60"/>
      <c r="D116" s="14"/>
      <c r="E116" s="14"/>
      <c r="F116" s="15"/>
      <c r="G116" s="16"/>
      <c r="H116" s="17"/>
      <c r="I116" s="17"/>
      <c r="J116" s="18"/>
      <c r="K116" s="16"/>
      <c r="L116" s="17"/>
      <c r="M116" s="17"/>
      <c r="N116" s="18"/>
      <c r="O116" s="19"/>
      <c r="P116" s="20"/>
      <c r="Q116" s="20"/>
      <c r="R116" s="21"/>
    </row>
    <row r="117" spans="1:18" ht="20.100000000000001" customHeight="1" thickBot="1" x14ac:dyDescent="0.3">
      <c r="A117" s="141" t="s">
        <v>39</v>
      </c>
      <c r="B117" s="144"/>
      <c r="C117" s="116">
        <v>1</v>
      </c>
      <c r="D117" s="117"/>
      <c r="E117" s="117"/>
      <c r="F117" s="143"/>
      <c r="G117" s="116" t="s">
        <v>40</v>
      </c>
      <c r="H117" s="117"/>
      <c r="I117" s="117"/>
      <c r="J117" s="143"/>
      <c r="K117" s="116" t="s">
        <v>10</v>
      </c>
      <c r="L117" s="117"/>
      <c r="M117" s="117"/>
      <c r="N117" s="143"/>
      <c r="O117" s="116" t="s">
        <v>40</v>
      </c>
      <c r="P117" s="117"/>
      <c r="Q117" s="117"/>
      <c r="R117" s="143"/>
    </row>
    <row r="118" spans="1:18" ht="20.100000000000001" customHeight="1" thickBot="1" x14ac:dyDescent="0.3">
      <c r="A118" s="141"/>
      <c r="B118" s="144"/>
      <c r="C118" s="145"/>
      <c r="D118" s="146"/>
      <c r="E118" s="146"/>
      <c r="F118" s="147"/>
      <c r="G118" s="148"/>
      <c r="H118" s="121"/>
      <c r="I118" s="121"/>
      <c r="J118" s="122"/>
      <c r="K118" s="148"/>
      <c r="L118" s="121"/>
      <c r="M118" s="121"/>
      <c r="N118" s="122"/>
      <c r="O118" s="148"/>
      <c r="P118" s="121"/>
      <c r="Q118" s="121"/>
      <c r="R118" s="122"/>
    </row>
    <row r="120" spans="1:18" ht="20.100000000000001" customHeight="1" thickBot="1" x14ac:dyDescent="0.3">
      <c r="B120" t="s">
        <v>24</v>
      </c>
      <c r="M120" s="93">
        <v>44802</v>
      </c>
    </row>
    <row r="121" spans="1:18" ht="20.100000000000001" customHeight="1" thickBot="1" x14ac:dyDescent="0.3">
      <c r="A121" s="43"/>
      <c r="B121" s="110"/>
      <c r="C121" s="111"/>
      <c r="D121" s="112"/>
      <c r="E121" s="44"/>
      <c r="F121" s="44"/>
      <c r="G121" s="44"/>
      <c r="H121" s="44"/>
      <c r="I121" s="44"/>
      <c r="J121" s="44"/>
      <c r="K121" s="44"/>
      <c r="L121" s="44"/>
      <c r="M121" s="113"/>
      <c r="N121" s="114"/>
      <c r="O121" s="114"/>
      <c r="P121" s="114"/>
      <c r="Q121" s="115"/>
      <c r="R121" s="45"/>
    </row>
    <row r="122" spans="1:18" ht="20.100000000000001" customHeight="1" thickBot="1" x14ac:dyDescent="0.3">
      <c r="A122" s="46"/>
      <c r="B122" t="s">
        <v>26</v>
      </c>
      <c r="H122" t="s">
        <v>27</v>
      </c>
      <c r="O122" s="116"/>
      <c r="P122" s="117"/>
      <c r="Q122" s="118"/>
      <c r="R122" s="119"/>
    </row>
    <row r="123" spans="1:18" ht="20.100000000000001" customHeight="1" thickBot="1" x14ac:dyDescent="0.3">
      <c r="A123" s="46"/>
      <c r="B123" s="23"/>
      <c r="C123" s="120"/>
      <c r="D123" s="121"/>
      <c r="E123" s="121"/>
      <c r="F123" s="121"/>
      <c r="G123" s="122"/>
      <c r="H123" s="123"/>
      <c r="I123" s="124"/>
      <c r="J123" s="124"/>
      <c r="K123" s="118" t="s">
        <v>29</v>
      </c>
      <c r="L123" s="125"/>
      <c r="M123" s="125"/>
      <c r="N123" s="125"/>
      <c r="O123" s="125"/>
      <c r="P123" s="125"/>
      <c r="Q123" s="125"/>
      <c r="R123" s="119"/>
    </row>
    <row r="124" spans="1:18" ht="20.100000000000001" customHeight="1" thickBot="1" x14ac:dyDescent="0.3">
      <c r="A124" s="129"/>
      <c r="B124" s="130"/>
      <c r="C124" s="131"/>
      <c r="D124" s="135" t="s">
        <v>31</v>
      </c>
      <c r="E124" s="136"/>
      <c r="F124" s="137"/>
      <c r="G124" s="118" t="s">
        <v>32</v>
      </c>
      <c r="H124" s="125"/>
      <c r="I124" s="125"/>
      <c r="J124" s="125"/>
      <c r="K124" s="138" t="s">
        <v>33</v>
      </c>
      <c r="L124" s="139"/>
      <c r="M124" s="118"/>
      <c r="N124" s="125"/>
      <c r="O124" s="138" t="s">
        <v>34</v>
      </c>
      <c r="P124" s="140"/>
      <c r="Q124" s="118"/>
      <c r="R124" s="119"/>
    </row>
    <row r="125" spans="1:18" ht="20.100000000000001" customHeight="1" thickBot="1" x14ac:dyDescent="0.3">
      <c r="A125" s="126" t="s">
        <v>27</v>
      </c>
      <c r="B125" s="127"/>
      <c r="C125" s="128"/>
      <c r="D125" s="126" t="s">
        <v>37</v>
      </c>
      <c r="E125" s="127"/>
      <c r="F125" s="128"/>
      <c r="G125" s="129" t="s">
        <v>59</v>
      </c>
      <c r="H125" s="130"/>
      <c r="I125" s="130"/>
      <c r="J125" s="131"/>
      <c r="K125" s="132" t="s">
        <v>59</v>
      </c>
      <c r="L125" s="133"/>
      <c r="M125" s="133"/>
      <c r="N125" s="134"/>
      <c r="O125" s="129" t="s">
        <v>59</v>
      </c>
      <c r="P125" s="130"/>
      <c r="Q125" s="130"/>
      <c r="R125" s="131"/>
    </row>
    <row r="126" spans="1:18" ht="45" customHeight="1" thickBot="1" x14ac:dyDescent="0.3">
      <c r="A126" s="36"/>
      <c r="B126" s="37"/>
      <c r="C126" s="37"/>
      <c r="D126" s="37"/>
      <c r="E126" s="37"/>
      <c r="F126" s="38"/>
      <c r="G126" s="39"/>
      <c r="H126" s="40"/>
      <c r="I126" s="40"/>
      <c r="J126" s="41"/>
      <c r="K126" s="39"/>
      <c r="L126" s="40"/>
      <c r="M126" s="40"/>
      <c r="N126" s="41"/>
      <c r="O126" s="39"/>
      <c r="P126" s="40"/>
      <c r="Q126" s="40"/>
      <c r="R126" s="41"/>
    </row>
    <row r="127" spans="1:18" ht="20.100000000000001" customHeight="1" thickBot="1" x14ac:dyDescent="0.3">
      <c r="A127" s="66"/>
      <c r="B127" s="67" t="s">
        <v>4</v>
      </c>
      <c r="C127" s="68" t="s">
        <v>915</v>
      </c>
      <c r="D127" s="96" t="s">
        <v>8</v>
      </c>
      <c r="E127" s="97"/>
      <c r="F127" s="69">
        <v>1</v>
      </c>
      <c r="G127" s="98" t="s">
        <v>5</v>
      </c>
      <c r="H127" s="99"/>
      <c r="I127" s="100">
        <v>350</v>
      </c>
      <c r="J127" s="95"/>
      <c r="K127" s="98" t="s">
        <v>6</v>
      </c>
      <c r="L127" s="101"/>
      <c r="M127" s="94">
        <v>1500</v>
      </c>
      <c r="N127" s="95"/>
      <c r="O127" s="100" t="s">
        <v>7</v>
      </c>
      <c r="P127" s="101"/>
      <c r="Q127" s="94">
        <v>588</v>
      </c>
      <c r="R127" s="95"/>
    </row>
    <row r="128" spans="1:18" ht="20.100000000000001" customHeight="1" x14ac:dyDescent="0.25">
      <c r="A128" s="70" t="str">
        <f>$M$13&amp;"/"&amp;$C$16</f>
        <v>x/</v>
      </c>
      <c r="B128" s="61" t="s">
        <v>9</v>
      </c>
      <c r="C128" s="64">
        <f>F127</f>
        <v>1</v>
      </c>
      <c r="D128" s="71">
        <f>M127</f>
        <v>1500</v>
      </c>
      <c r="E128" s="85">
        <f>Q127-20</f>
        <v>568</v>
      </c>
      <c r="F128" s="84">
        <v>19</v>
      </c>
      <c r="G128" s="55"/>
      <c r="H128" s="52"/>
      <c r="I128" s="52"/>
      <c r="J128" s="9"/>
      <c r="K128" s="55" t="s">
        <v>10</v>
      </c>
      <c r="L128" s="52" t="s">
        <v>10</v>
      </c>
      <c r="M128" s="52" t="s">
        <v>10</v>
      </c>
      <c r="N128" s="9" t="s">
        <v>10</v>
      </c>
      <c r="O128" s="72" t="s">
        <v>10</v>
      </c>
      <c r="P128" s="73" t="s">
        <v>10</v>
      </c>
      <c r="Q128" s="53" t="s">
        <v>10</v>
      </c>
      <c r="R128" s="53" t="s">
        <v>10</v>
      </c>
    </row>
    <row r="129" spans="1:18" ht="20.100000000000001" customHeight="1" x14ac:dyDescent="0.25">
      <c r="A129" s="70" t="str">
        <f t="shared" ref="A129:A131" si="8">$M$13&amp;"/"&amp;$C$16</f>
        <v>x/</v>
      </c>
      <c r="B129" s="62" t="s">
        <v>11</v>
      </c>
      <c r="C129" s="65">
        <f>F127</f>
        <v>1</v>
      </c>
      <c r="D129" s="71">
        <f>M127</f>
        <v>1500</v>
      </c>
      <c r="E129" s="86">
        <f>Q127-20</f>
        <v>568</v>
      </c>
      <c r="F129" s="77">
        <v>19</v>
      </c>
      <c r="G129" s="55"/>
      <c r="H129" s="52"/>
      <c r="I129" s="52"/>
      <c r="J129" s="18"/>
      <c r="K129" s="55" t="s">
        <v>10</v>
      </c>
      <c r="L129" s="52" t="s">
        <v>10</v>
      </c>
      <c r="M129" s="52" t="s">
        <v>10</v>
      </c>
      <c r="N129" s="18" t="s">
        <v>10</v>
      </c>
      <c r="O129" s="72" t="s">
        <v>10</v>
      </c>
      <c r="P129" s="73" t="s">
        <v>10</v>
      </c>
      <c r="Q129" s="53" t="s">
        <v>10</v>
      </c>
      <c r="R129" s="53" t="s">
        <v>10</v>
      </c>
    </row>
    <row r="130" spans="1:18" ht="20.100000000000001" customHeight="1" x14ac:dyDescent="0.25">
      <c r="A130" s="70" t="str">
        <f t="shared" si="8"/>
        <v>x/</v>
      </c>
      <c r="B130" s="62" t="s">
        <v>13</v>
      </c>
      <c r="C130" s="65">
        <f>F127*2</f>
        <v>2</v>
      </c>
      <c r="D130" s="71">
        <f>I127-38</f>
        <v>312</v>
      </c>
      <c r="E130" s="86">
        <f>Q127-20</f>
        <v>568</v>
      </c>
      <c r="F130" s="77">
        <v>19</v>
      </c>
      <c r="G130" s="55"/>
      <c r="H130" s="52"/>
      <c r="I130" s="52"/>
      <c r="J130" s="18"/>
      <c r="K130" s="55" t="s">
        <v>10</v>
      </c>
      <c r="L130" s="52" t="s">
        <v>10</v>
      </c>
      <c r="M130" s="52"/>
      <c r="N130" s="18"/>
      <c r="O130" s="72" t="s">
        <v>10</v>
      </c>
      <c r="P130" s="73" t="s">
        <v>10</v>
      </c>
      <c r="Q130" s="53" t="s">
        <v>10</v>
      </c>
      <c r="R130" s="53" t="s">
        <v>10</v>
      </c>
    </row>
    <row r="131" spans="1:18" ht="20.100000000000001" customHeight="1" x14ac:dyDescent="0.25">
      <c r="A131" s="70" t="str">
        <f t="shared" si="8"/>
        <v>x/</v>
      </c>
      <c r="B131" s="62" t="s">
        <v>14</v>
      </c>
      <c r="C131" s="65">
        <f>F127</f>
        <v>1</v>
      </c>
      <c r="D131" s="71">
        <f>I127-38</f>
        <v>312</v>
      </c>
      <c r="E131" s="86">
        <f>M127-38</f>
        <v>1462</v>
      </c>
      <c r="F131" s="77">
        <v>19</v>
      </c>
      <c r="G131" s="55"/>
      <c r="H131" s="52"/>
      <c r="I131" s="52"/>
      <c r="J131" s="18"/>
      <c r="K131" s="55"/>
      <c r="L131" s="52"/>
      <c r="M131" s="52"/>
      <c r="N131" s="18"/>
      <c r="O131" s="72" t="s">
        <v>10</v>
      </c>
      <c r="P131" s="73" t="s">
        <v>10</v>
      </c>
      <c r="Q131" s="53" t="s">
        <v>10</v>
      </c>
      <c r="R131" s="53" t="s">
        <v>10</v>
      </c>
    </row>
    <row r="132" spans="1:18" ht="20.100000000000001" customHeight="1" x14ac:dyDescent="0.25">
      <c r="A132" s="70" t="s">
        <v>937</v>
      </c>
      <c r="B132" s="62" t="s">
        <v>19</v>
      </c>
      <c r="C132" s="65">
        <v>2</v>
      </c>
      <c r="D132" s="71">
        <v>312</v>
      </c>
      <c r="E132" s="86">
        <v>548</v>
      </c>
      <c r="F132" s="77">
        <v>19</v>
      </c>
      <c r="G132" s="55"/>
      <c r="H132" s="52"/>
      <c r="I132" s="52"/>
      <c r="J132" s="18"/>
      <c r="K132" s="55" t="s">
        <v>10</v>
      </c>
      <c r="L132" s="52"/>
      <c r="M132" s="52"/>
      <c r="N132" s="18"/>
      <c r="O132" s="72" t="s">
        <v>10</v>
      </c>
      <c r="P132" s="73" t="s">
        <v>10</v>
      </c>
      <c r="Q132" s="53" t="s">
        <v>10</v>
      </c>
      <c r="R132" s="53" t="s">
        <v>10</v>
      </c>
    </row>
    <row r="133" spans="1:18" ht="20.100000000000001" customHeight="1" x14ac:dyDescent="0.25">
      <c r="A133" s="70" t="s">
        <v>937</v>
      </c>
      <c r="B133" s="62" t="s">
        <v>16</v>
      </c>
      <c r="C133" s="65">
        <v>2</v>
      </c>
      <c r="D133" s="71">
        <v>350</v>
      </c>
      <c r="E133" s="86">
        <v>747</v>
      </c>
      <c r="F133" s="77">
        <v>19</v>
      </c>
      <c r="G133" s="55"/>
      <c r="H133" s="52"/>
      <c r="I133" s="52"/>
      <c r="J133" s="18"/>
      <c r="K133" s="55" t="s">
        <v>10</v>
      </c>
      <c r="L133" s="52" t="s">
        <v>10</v>
      </c>
      <c r="M133" s="52" t="s">
        <v>10</v>
      </c>
      <c r="N133" s="18" t="s">
        <v>10</v>
      </c>
      <c r="O133" s="72" t="s">
        <v>10</v>
      </c>
      <c r="P133" s="73" t="s">
        <v>10</v>
      </c>
      <c r="Q133" s="53" t="s">
        <v>10</v>
      </c>
      <c r="R133" s="53" t="s">
        <v>10</v>
      </c>
    </row>
    <row r="134" spans="1:18" ht="20.100000000000001" customHeight="1" x14ac:dyDescent="0.25">
      <c r="A134" s="70"/>
      <c r="B134" s="62"/>
      <c r="C134" s="65"/>
      <c r="D134" s="71"/>
      <c r="E134" s="86"/>
      <c r="F134" s="77"/>
      <c r="G134" s="55"/>
      <c r="H134" s="52"/>
      <c r="I134" s="52"/>
      <c r="J134" s="18"/>
      <c r="K134" s="55"/>
      <c r="L134" s="52"/>
      <c r="M134" s="52"/>
      <c r="N134" s="18"/>
      <c r="O134" s="72"/>
      <c r="P134" s="73"/>
      <c r="Q134" s="53"/>
      <c r="R134" s="53"/>
    </row>
    <row r="135" spans="1:18" ht="20.100000000000001" customHeight="1" x14ac:dyDescent="0.25">
      <c r="A135" s="70"/>
      <c r="B135" s="91" t="s">
        <v>4</v>
      </c>
      <c r="C135" s="65"/>
      <c r="D135" s="71"/>
      <c r="E135" s="86"/>
      <c r="F135" s="77"/>
      <c r="G135" s="55"/>
      <c r="H135" s="52"/>
      <c r="I135" s="52"/>
      <c r="J135" s="18"/>
      <c r="K135" s="55"/>
      <c r="L135" s="52"/>
      <c r="M135" s="52"/>
      <c r="N135" s="18"/>
      <c r="O135" s="72"/>
      <c r="P135" s="73"/>
      <c r="Q135" s="53"/>
      <c r="R135" s="53"/>
    </row>
    <row r="136" spans="1:18" ht="20.100000000000001" customHeight="1" thickBot="1" x14ac:dyDescent="0.3">
      <c r="A136" s="70"/>
      <c r="B136" s="62"/>
      <c r="C136" s="65"/>
      <c r="D136" s="71"/>
      <c r="E136" s="86"/>
      <c r="F136" s="77"/>
      <c r="G136" s="55"/>
      <c r="H136" s="52"/>
      <c r="I136" s="52"/>
      <c r="J136" s="18"/>
      <c r="K136" s="55"/>
      <c r="L136" s="52"/>
      <c r="M136" s="52"/>
      <c r="N136" s="18"/>
      <c r="O136" s="72"/>
      <c r="P136" s="73"/>
      <c r="Q136" s="53"/>
      <c r="R136" s="53"/>
    </row>
    <row r="137" spans="1:18" ht="20.100000000000001" customHeight="1" thickBot="1" x14ac:dyDescent="0.3">
      <c r="A137" s="66"/>
      <c r="B137" s="67" t="s">
        <v>4</v>
      </c>
      <c r="C137" s="68" t="s">
        <v>916</v>
      </c>
      <c r="D137" s="96" t="s">
        <v>8</v>
      </c>
      <c r="E137" s="97"/>
      <c r="F137" s="69">
        <v>1</v>
      </c>
      <c r="G137" s="98" t="s">
        <v>5</v>
      </c>
      <c r="H137" s="99"/>
      <c r="I137" s="100">
        <v>2333</v>
      </c>
      <c r="J137" s="95"/>
      <c r="K137" s="98" t="s">
        <v>6</v>
      </c>
      <c r="L137" s="101"/>
      <c r="M137" s="94">
        <v>899</v>
      </c>
      <c r="N137" s="95"/>
      <c r="O137" s="100" t="s">
        <v>7</v>
      </c>
      <c r="P137" s="101"/>
      <c r="Q137" s="94">
        <v>588</v>
      </c>
      <c r="R137" s="95"/>
    </row>
    <row r="138" spans="1:18" ht="20.100000000000001" customHeight="1" x14ac:dyDescent="0.25">
      <c r="A138" s="70" t="str">
        <f>$M$13&amp;"/"&amp;$C$16</f>
        <v>x/</v>
      </c>
      <c r="B138" s="61" t="s">
        <v>9</v>
      </c>
      <c r="C138" s="64">
        <f>F137</f>
        <v>1</v>
      </c>
      <c r="D138" s="71">
        <f>M137</f>
        <v>899</v>
      </c>
      <c r="E138" s="85">
        <f>Q137-20</f>
        <v>568</v>
      </c>
      <c r="F138" s="84">
        <v>19</v>
      </c>
      <c r="G138" s="55"/>
      <c r="H138" s="52"/>
      <c r="I138" s="52"/>
      <c r="J138" s="9"/>
      <c r="K138" s="55" t="s">
        <v>10</v>
      </c>
      <c r="L138" s="52" t="s">
        <v>10</v>
      </c>
      <c r="M138" s="52" t="s">
        <v>10</v>
      </c>
      <c r="N138" s="9" t="s">
        <v>10</v>
      </c>
      <c r="O138" s="72" t="s">
        <v>10</v>
      </c>
      <c r="P138" s="73" t="s">
        <v>10</v>
      </c>
      <c r="Q138" s="53" t="s">
        <v>10</v>
      </c>
      <c r="R138" s="53" t="s">
        <v>10</v>
      </c>
    </row>
    <row r="139" spans="1:18" ht="20.100000000000001" customHeight="1" x14ac:dyDescent="0.25">
      <c r="A139" s="70" t="str">
        <f t="shared" ref="A139:A141" si="9">$M$13&amp;"/"&amp;$C$16</f>
        <v>x/</v>
      </c>
      <c r="B139" s="62" t="s">
        <v>11</v>
      </c>
      <c r="C139" s="65">
        <f>F137</f>
        <v>1</v>
      </c>
      <c r="D139" s="71">
        <f>M137</f>
        <v>899</v>
      </c>
      <c r="E139" s="86">
        <f>Q137-20</f>
        <v>568</v>
      </c>
      <c r="F139" s="77">
        <v>19</v>
      </c>
      <c r="G139" s="55"/>
      <c r="H139" s="52"/>
      <c r="I139" s="52"/>
      <c r="J139" s="18"/>
      <c r="K139" s="55" t="s">
        <v>10</v>
      </c>
      <c r="L139" s="52" t="s">
        <v>10</v>
      </c>
      <c r="M139" s="52" t="s">
        <v>10</v>
      </c>
      <c r="N139" s="18" t="s">
        <v>10</v>
      </c>
      <c r="O139" s="72" t="s">
        <v>10</v>
      </c>
      <c r="P139" s="73" t="s">
        <v>10</v>
      </c>
      <c r="Q139" s="53" t="s">
        <v>10</v>
      </c>
      <c r="R139" s="53" t="s">
        <v>10</v>
      </c>
    </row>
    <row r="140" spans="1:18" ht="20.100000000000001" customHeight="1" x14ac:dyDescent="0.25">
      <c r="A140" s="70" t="str">
        <f t="shared" si="9"/>
        <v>x/</v>
      </c>
      <c r="B140" s="62" t="s">
        <v>13</v>
      </c>
      <c r="C140" s="65">
        <f>F137*2</f>
        <v>2</v>
      </c>
      <c r="D140" s="71">
        <f>I137-38</f>
        <v>2295</v>
      </c>
      <c r="E140" s="86">
        <f>Q137-20</f>
        <v>568</v>
      </c>
      <c r="F140" s="77">
        <v>19</v>
      </c>
      <c r="G140" s="55"/>
      <c r="H140" s="52"/>
      <c r="I140" s="52"/>
      <c r="J140" s="18"/>
      <c r="K140" s="55" t="s">
        <v>10</v>
      </c>
      <c r="L140" s="52" t="s">
        <v>10</v>
      </c>
      <c r="M140" s="52"/>
      <c r="N140" s="18"/>
      <c r="O140" s="72" t="s">
        <v>10</v>
      </c>
      <c r="P140" s="73" t="s">
        <v>10</v>
      </c>
      <c r="Q140" s="53" t="s">
        <v>10</v>
      </c>
      <c r="R140" s="53" t="s">
        <v>10</v>
      </c>
    </row>
    <row r="141" spans="1:18" ht="20.100000000000001" customHeight="1" x14ac:dyDescent="0.25">
      <c r="A141" s="70" t="str">
        <f t="shared" si="9"/>
        <v>x/</v>
      </c>
      <c r="B141" s="62" t="s">
        <v>14</v>
      </c>
      <c r="C141" s="65">
        <f>F137</f>
        <v>1</v>
      </c>
      <c r="D141" s="71">
        <f>I137-38</f>
        <v>2295</v>
      </c>
      <c r="E141" s="86">
        <f>M137-38</f>
        <v>861</v>
      </c>
      <c r="F141" s="77">
        <v>19</v>
      </c>
      <c r="G141" s="55"/>
      <c r="H141" s="52"/>
      <c r="I141" s="52"/>
      <c r="J141" s="18"/>
      <c r="K141" s="55"/>
      <c r="L141" s="52"/>
      <c r="M141" s="52"/>
      <c r="N141" s="18"/>
      <c r="O141" s="72" t="s">
        <v>10</v>
      </c>
      <c r="P141" s="73" t="s">
        <v>10</v>
      </c>
      <c r="Q141" s="53" t="s">
        <v>10</v>
      </c>
      <c r="R141" s="53" t="s">
        <v>10</v>
      </c>
    </row>
    <row r="142" spans="1:18" ht="20.100000000000001" customHeight="1" x14ac:dyDescent="0.25">
      <c r="A142" s="70" t="s">
        <v>937</v>
      </c>
      <c r="B142" s="62" t="s">
        <v>19</v>
      </c>
      <c r="C142" s="65">
        <v>2</v>
      </c>
      <c r="D142" s="71">
        <v>2295</v>
      </c>
      <c r="E142" s="86">
        <v>548</v>
      </c>
      <c r="F142" s="77">
        <v>19</v>
      </c>
      <c r="G142" s="55"/>
      <c r="H142" s="52"/>
      <c r="I142" s="52"/>
      <c r="J142" s="18"/>
      <c r="K142" s="55" t="s">
        <v>10</v>
      </c>
      <c r="L142" s="52"/>
      <c r="M142" s="52"/>
      <c r="N142" s="18"/>
      <c r="O142" s="72" t="s">
        <v>10</v>
      </c>
      <c r="P142" s="73" t="s">
        <v>10</v>
      </c>
      <c r="Q142" s="53" t="s">
        <v>10</v>
      </c>
      <c r="R142" s="53" t="s">
        <v>10</v>
      </c>
    </row>
    <row r="143" spans="1:18" ht="20.100000000000001" customHeight="1" x14ac:dyDescent="0.25">
      <c r="A143" s="70" t="s">
        <v>937</v>
      </c>
      <c r="B143" s="62" t="s">
        <v>16</v>
      </c>
      <c r="C143" s="65">
        <v>2</v>
      </c>
      <c r="D143" s="71">
        <v>2333</v>
      </c>
      <c r="E143" s="86">
        <v>446.5</v>
      </c>
      <c r="F143" s="77">
        <v>19</v>
      </c>
      <c r="G143" s="55"/>
      <c r="H143" s="52"/>
      <c r="I143" s="52"/>
      <c r="J143" s="18"/>
      <c r="K143" s="55" t="s">
        <v>10</v>
      </c>
      <c r="L143" s="52" t="s">
        <v>10</v>
      </c>
      <c r="M143" s="52" t="s">
        <v>10</v>
      </c>
      <c r="N143" s="18" t="s">
        <v>10</v>
      </c>
      <c r="O143" s="72" t="s">
        <v>10</v>
      </c>
      <c r="P143" s="73" t="s">
        <v>10</v>
      </c>
      <c r="Q143" s="53" t="s">
        <v>10</v>
      </c>
      <c r="R143" s="53" t="s">
        <v>10</v>
      </c>
    </row>
    <row r="144" spans="1:18" ht="20.100000000000001" customHeight="1" x14ac:dyDescent="0.25">
      <c r="A144" s="70"/>
      <c r="B144" s="62"/>
      <c r="C144" s="65"/>
      <c r="D144" s="71"/>
      <c r="E144" s="86"/>
      <c r="F144" s="77"/>
      <c r="G144" s="55"/>
      <c r="H144" s="52"/>
      <c r="I144" s="52"/>
      <c r="J144" s="18"/>
      <c r="K144" s="55"/>
      <c r="L144" s="52"/>
      <c r="M144" s="52"/>
      <c r="N144" s="18"/>
      <c r="O144" s="72"/>
      <c r="P144" s="73"/>
      <c r="Q144" s="53"/>
      <c r="R144" s="53"/>
    </row>
    <row r="145" spans="1:18" ht="20.100000000000001" customHeight="1" x14ac:dyDescent="0.25">
      <c r="A145" s="70"/>
      <c r="B145" s="91" t="s">
        <v>4</v>
      </c>
      <c r="C145" s="65"/>
      <c r="D145" s="71"/>
      <c r="E145" s="86"/>
      <c r="F145" s="77"/>
      <c r="G145" s="55"/>
      <c r="H145" s="52"/>
      <c r="I145" s="52"/>
      <c r="J145" s="18"/>
      <c r="K145" s="55"/>
      <c r="L145" s="52"/>
      <c r="M145" s="52"/>
      <c r="N145" s="18"/>
      <c r="O145" s="72"/>
      <c r="P145" s="73"/>
      <c r="Q145" s="53"/>
      <c r="R145" s="53"/>
    </row>
    <row r="146" spans="1:18" ht="20.100000000000001" customHeight="1" thickBot="1" x14ac:dyDescent="0.3">
      <c r="A146" s="13"/>
      <c r="B146" s="62"/>
      <c r="C146" s="60"/>
      <c r="D146" s="14"/>
      <c r="E146" s="14"/>
      <c r="F146" s="15"/>
      <c r="G146" s="16"/>
      <c r="H146" s="17"/>
      <c r="I146" s="17"/>
      <c r="J146" s="18"/>
      <c r="K146" s="16"/>
      <c r="L146" s="17"/>
      <c r="M146" s="17"/>
      <c r="N146" s="18"/>
      <c r="O146" s="19"/>
      <c r="P146" s="20"/>
      <c r="Q146" s="20"/>
      <c r="R146" s="21"/>
    </row>
    <row r="147" spans="1:18" ht="20.100000000000001" customHeight="1" thickBot="1" x14ac:dyDescent="0.3">
      <c r="A147" s="141" t="s">
        <v>39</v>
      </c>
      <c r="B147" s="144"/>
      <c r="C147" s="116">
        <v>1</v>
      </c>
      <c r="D147" s="117"/>
      <c r="E147" s="117"/>
      <c r="F147" s="143"/>
      <c r="G147" s="116" t="s">
        <v>40</v>
      </c>
      <c r="H147" s="117"/>
      <c r="I147" s="117"/>
      <c r="J147" s="143"/>
      <c r="K147" s="116" t="s">
        <v>10</v>
      </c>
      <c r="L147" s="117"/>
      <c r="M147" s="117"/>
      <c r="N147" s="143"/>
      <c r="O147" s="116" t="s">
        <v>40</v>
      </c>
      <c r="P147" s="117"/>
      <c r="Q147" s="117"/>
      <c r="R147" s="143"/>
    </row>
    <row r="148" spans="1:18" ht="20.100000000000001" customHeight="1" thickBot="1" x14ac:dyDescent="0.3">
      <c r="A148" s="141"/>
      <c r="B148" s="144"/>
      <c r="C148" s="145"/>
      <c r="D148" s="146"/>
      <c r="E148" s="146"/>
      <c r="F148" s="147"/>
      <c r="G148" s="148"/>
      <c r="H148" s="121"/>
      <c r="I148" s="121"/>
      <c r="J148" s="122"/>
      <c r="K148" s="148"/>
      <c r="L148" s="121"/>
      <c r="M148" s="121"/>
      <c r="N148" s="122"/>
      <c r="O148" s="148"/>
      <c r="P148" s="121"/>
      <c r="Q148" s="121"/>
      <c r="R148" s="122"/>
    </row>
    <row r="150" spans="1:18" ht="20.100000000000001" customHeight="1" thickBot="1" x14ac:dyDescent="0.3">
      <c r="B150" t="s">
        <v>24</v>
      </c>
      <c r="M150" s="93">
        <v>44802</v>
      </c>
    </row>
    <row r="151" spans="1:18" ht="20.100000000000001" customHeight="1" thickBot="1" x14ac:dyDescent="0.3">
      <c r="A151" s="43"/>
      <c r="B151" s="110"/>
      <c r="C151" s="111"/>
      <c r="D151" s="112"/>
      <c r="E151" s="44"/>
      <c r="F151" s="44"/>
      <c r="G151" s="44"/>
      <c r="H151" s="44"/>
      <c r="I151" s="44"/>
      <c r="J151" s="44"/>
      <c r="K151" s="44"/>
      <c r="L151" s="44"/>
      <c r="M151" s="113"/>
      <c r="N151" s="114"/>
      <c r="O151" s="114"/>
      <c r="P151" s="114"/>
      <c r="Q151" s="115"/>
      <c r="R151" s="45"/>
    </row>
    <row r="152" spans="1:18" ht="20.100000000000001" customHeight="1" thickBot="1" x14ac:dyDescent="0.3">
      <c r="A152" s="46"/>
      <c r="B152" t="s">
        <v>26</v>
      </c>
      <c r="H152" t="s">
        <v>27</v>
      </c>
      <c r="O152" s="116"/>
      <c r="P152" s="117"/>
      <c r="Q152" s="118"/>
      <c r="R152" s="119"/>
    </row>
    <row r="153" spans="1:18" ht="20.100000000000001" customHeight="1" thickBot="1" x14ac:dyDescent="0.3">
      <c r="A153" s="46"/>
      <c r="B153" s="23"/>
      <c r="C153" s="120"/>
      <c r="D153" s="121"/>
      <c r="E153" s="121"/>
      <c r="F153" s="121"/>
      <c r="G153" s="122"/>
      <c r="H153" s="123"/>
      <c r="I153" s="124"/>
      <c r="J153" s="124"/>
      <c r="K153" s="118" t="s">
        <v>29</v>
      </c>
      <c r="L153" s="125"/>
      <c r="M153" s="125"/>
      <c r="N153" s="125"/>
      <c r="O153" s="125"/>
      <c r="P153" s="125"/>
      <c r="Q153" s="125"/>
      <c r="R153" s="119"/>
    </row>
    <row r="154" spans="1:18" ht="20.100000000000001" customHeight="1" thickBot="1" x14ac:dyDescent="0.3">
      <c r="A154" s="129"/>
      <c r="B154" s="130"/>
      <c r="C154" s="131"/>
      <c r="D154" s="135" t="s">
        <v>31</v>
      </c>
      <c r="E154" s="136"/>
      <c r="F154" s="137"/>
      <c r="G154" s="118" t="s">
        <v>32</v>
      </c>
      <c r="H154" s="125"/>
      <c r="I154" s="125"/>
      <c r="J154" s="125"/>
      <c r="K154" s="138" t="s">
        <v>33</v>
      </c>
      <c r="L154" s="139"/>
      <c r="M154" s="118"/>
      <c r="N154" s="125"/>
      <c r="O154" s="138" t="s">
        <v>34</v>
      </c>
      <c r="P154" s="140"/>
      <c r="Q154" s="118"/>
      <c r="R154" s="119"/>
    </row>
    <row r="155" spans="1:18" ht="20.100000000000001" customHeight="1" thickBot="1" x14ac:dyDescent="0.3">
      <c r="A155" s="126" t="s">
        <v>27</v>
      </c>
      <c r="B155" s="127"/>
      <c r="C155" s="128"/>
      <c r="D155" s="126" t="s">
        <v>37</v>
      </c>
      <c r="E155" s="127"/>
      <c r="F155" s="128"/>
      <c r="G155" s="129" t="s">
        <v>59</v>
      </c>
      <c r="H155" s="130"/>
      <c r="I155" s="130"/>
      <c r="J155" s="131"/>
      <c r="K155" s="132" t="s">
        <v>59</v>
      </c>
      <c r="L155" s="133"/>
      <c r="M155" s="133"/>
      <c r="N155" s="134"/>
      <c r="O155" s="129" t="s">
        <v>59</v>
      </c>
      <c r="P155" s="130"/>
      <c r="Q155" s="130"/>
      <c r="R155" s="131"/>
    </row>
    <row r="156" spans="1:18" ht="45" customHeight="1" thickBot="1" x14ac:dyDescent="0.3">
      <c r="A156" s="36"/>
      <c r="B156" s="37"/>
      <c r="C156" s="37"/>
      <c r="D156" s="37"/>
      <c r="E156" s="37"/>
      <c r="F156" s="38"/>
      <c r="G156" s="39"/>
      <c r="H156" s="40"/>
      <c r="I156" s="40"/>
      <c r="J156" s="41"/>
      <c r="K156" s="39"/>
      <c r="L156" s="40"/>
      <c r="M156" s="40"/>
      <c r="N156" s="41"/>
      <c r="O156" s="39"/>
      <c r="P156" s="40"/>
      <c r="Q156" s="40"/>
      <c r="R156" s="41"/>
    </row>
    <row r="157" spans="1:18" ht="20.100000000000001" customHeight="1" thickBot="1" x14ac:dyDescent="0.3">
      <c r="A157" s="66"/>
      <c r="B157" s="67" t="s">
        <v>4</v>
      </c>
      <c r="C157" s="68" t="s">
        <v>917</v>
      </c>
      <c r="D157" s="96" t="s">
        <v>8</v>
      </c>
      <c r="E157" s="97"/>
      <c r="F157" s="69">
        <v>1</v>
      </c>
      <c r="G157" s="98" t="s">
        <v>5</v>
      </c>
      <c r="H157" s="99"/>
      <c r="I157" s="100">
        <v>253</v>
      </c>
      <c r="J157" s="95"/>
      <c r="K157" s="98" t="s">
        <v>6</v>
      </c>
      <c r="L157" s="101"/>
      <c r="M157" s="94">
        <v>709</v>
      </c>
      <c r="N157" s="95"/>
      <c r="O157" s="100" t="s">
        <v>7</v>
      </c>
      <c r="P157" s="101"/>
      <c r="Q157" s="94">
        <v>428</v>
      </c>
      <c r="R157" s="95"/>
    </row>
    <row r="158" spans="1:18" ht="20.100000000000001" customHeight="1" x14ac:dyDescent="0.25">
      <c r="A158" s="70" t="str">
        <f t="shared" ref="A158:A163" si="10">$M$13&amp;"/"&amp;$C$16</f>
        <v>x/</v>
      </c>
      <c r="B158" s="61" t="s">
        <v>21</v>
      </c>
      <c r="C158" s="64">
        <f>F157*2</f>
        <v>2</v>
      </c>
      <c r="D158" s="71">
        <f>M157-38</f>
        <v>671</v>
      </c>
      <c r="E158" s="85">
        <v>120</v>
      </c>
      <c r="F158" s="84">
        <v>19</v>
      </c>
      <c r="G158" s="55"/>
      <c r="H158" s="52"/>
      <c r="I158" s="52"/>
      <c r="J158" s="9"/>
      <c r="K158" s="55" t="s">
        <v>10</v>
      </c>
      <c r="L158" s="52" t="s">
        <v>10</v>
      </c>
      <c r="M158" s="52"/>
      <c r="N158" s="9"/>
      <c r="O158" s="72" t="s">
        <v>10</v>
      </c>
      <c r="P158" s="73" t="s">
        <v>10</v>
      </c>
      <c r="Q158" s="53" t="s">
        <v>10</v>
      </c>
      <c r="R158" s="53" t="s">
        <v>10</v>
      </c>
    </row>
    <row r="159" spans="1:18" ht="20.100000000000001" customHeight="1" x14ac:dyDescent="0.25">
      <c r="A159" s="70" t="str">
        <f>$M$13&amp;"/"&amp;$C$16</f>
        <v>x/</v>
      </c>
      <c r="B159" s="62" t="s">
        <v>11</v>
      </c>
      <c r="C159" s="65">
        <f>F157</f>
        <v>1</v>
      </c>
      <c r="D159" s="71">
        <f>M157</f>
        <v>709</v>
      </c>
      <c r="E159" s="86">
        <f>Q157-20</f>
        <v>408</v>
      </c>
      <c r="F159" s="77">
        <v>19</v>
      </c>
      <c r="G159" s="55"/>
      <c r="H159" s="52"/>
      <c r="I159" s="52"/>
      <c r="J159" s="18"/>
      <c r="K159" s="55" t="s">
        <v>10</v>
      </c>
      <c r="L159" s="52" t="s">
        <v>10</v>
      </c>
      <c r="M159" s="52" t="s">
        <v>10</v>
      </c>
      <c r="N159" s="18" t="s">
        <v>10</v>
      </c>
      <c r="O159" s="72" t="s">
        <v>10</v>
      </c>
      <c r="P159" s="73" t="s">
        <v>10</v>
      </c>
      <c r="Q159" s="53" t="s">
        <v>10</v>
      </c>
      <c r="R159" s="53" t="s">
        <v>10</v>
      </c>
    </row>
    <row r="160" spans="1:18" ht="20.100000000000001" customHeight="1" x14ac:dyDescent="0.25">
      <c r="A160" s="70" t="str">
        <f t="shared" si="10"/>
        <v>x/</v>
      </c>
      <c r="B160" s="62" t="s">
        <v>13</v>
      </c>
      <c r="C160" s="65">
        <f>F157*2</f>
        <v>2</v>
      </c>
      <c r="D160" s="71">
        <f>I157-19</f>
        <v>234</v>
      </c>
      <c r="E160" s="86">
        <f>Q157-20</f>
        <v>408</v>
      </c>
      <c r="F160" s="77">
        <v>19</v>
      </c>
      <c r="G160" s="55"/>
      <c r="H160" s="52"/>
      <c r="I160" s="52"/>
      <c r="J160" s="18"/>
      <c r="K160" s="55" t="s">
        <v>10</v>
      </c>
      <c r="L160" s="52" t="s">
        <v>10</v>
      </c>
      <c r="M160" s="52"/>
      <c r="N160" s="18"/>
      <c r="O160" s="72" t="s">
        <v>10</v>
      </c>
      <c r="P160" s="73" t="s">
        <v>10</v>
      </c>
      <c r="Q160" s="53" t="s">
        <v>10</v>
      </c>
      <c r="R160" s="53" t="s">
        <v>10</v>
      </c>
    </row>
    <row r="161" spans="1:18" ht="20.100000000000001" customHeight="1" x14ac:dyDescent="0.25">
      <c r="A161" s="70" t="str">
        <f t="shared" si="10"/>
        <v>x/</v>
      </c>
      <c r="B161" s="62" t="s">
        <v>14</v>
      </c>
      <c r="C161" s="65">
        <f>F157</f>
        <v>1</v>
      </c>
      <c r="D161" s="71">
        <f>I157-38</f>
        <v>215</v>
      </c>
      <c r="E161" s="86">
        <f>M157-38</f>
        <v>671</v>
      </c>
      <c r="F161" s="77">
        <v>19</v>
      </c>
      <c r="G161" s="55"/>
      <c r="H161" s="52"/>
      <c r="I161" s="52"/>
      <c r="J161" s="18"/>
      <c r="K161" s="55"/>
      <c r="L161" s="52"/>
      <c r="M161" s="52"/>
      <c r="N161" s="18"/>
      <c r="O161" s="72" t="s">
        <v>10</v>
      </c>
      <c r="P161" s="73" t="s">
        <v>10</v>
      </c>
      <c r="Q161" s="53" t="s">
        <v>10</v>
      </c>
      <c r="R161" s="53" t="s">
        <v>10</v>
      </c>
    </row>
    <row r="162" spans="1:18" ht="20.100000000000001" customHeight="1" x14ac:dyDescent="0.25">
      <c r="A162" s="70" t="str">
        <f t="shared" si="10"/>
        <v>x/</v>
      </c>
      <c r="B162" s="62" t="s">
        <v>15</v>
      </c>
      <c r="C162" s="65">
        <v>5</v>
      </c>
      <c r="D162" s="71">
        <f>M157-39</f>
        <v>670</v>
      </c>
      <c r="E162" s="86">
        <f>Q157-45</f>
        <v>383</v>
      </c>
      <c r="F162" s="77">
        <v>19</v>
      </c>
      <c r="G162" s="55"/>
      <c r="H162" s="52"/>
      <c r="I162" s="52"/>
      <c r="J162" s="18"/>
      <c r="K162" s="55" t="s">
        <v>10</v>
      </c>
      <c r="L162" s="52"/>
      <c r="M162" s="52"/>
      <c r="N162" s="18"/>
      <c r="O162" s="72" t="s">
        <v>10</v>
      </c>
      <c r="P162" s="73" t="s">
        <v>10</v>
      </c>
      <c r="Q162" s="53" t="s">
        <v>10</v>
      </c>
      <c r="R162" s="53" t="s">
        <v>10</v>
      </c>
    </row>
    <row r="163" spans="1:18" ht="20.100000000000001" customHeight="1" x14ac:dyDescent="0.25">
      <c r="A163" s="70" t="str">
        <f t="shared" si="10"/>
        <v>x/</v>
      </c>
      <c r="B163" s="62" t="s">
        <v>16</v>
      </c>
      <c r="C163" s="65">
        <v>4</v>
      </c>
      <c r="D163" s="71">
        <f>I157-3</f>
        <v>250</v>
      </c>
      <c r="E163" s="86">
        <f>((M157-6)/2)</f>
        <v>351.5</v>
      </c>
      <c r="F163" s="77">
        <v>19</v>
      </c>
      <c r="G163" s="55"/>
      <c r="H163" s="52"/>
      <c r="I163" s="52"/>
      <c r="J163" s="18"/>
      <c r="K163" s="55" t="s">
        <v>10</v>
      </c>
      <c r="L163" s="52" t="s">
        <v>10</v>
      </c>
      <c r="M163" s="52" t="s">
        <v>10</v>
      </c>
      <c r="N163" s="18" t="s">
        <v>10</v>
      </c>
      <c r="O163" s="72" t="s">
        <v>10</v>
      </c>
      <c r="P163" s="73" t="s">
        <v>10</v>
      </c>
      <c r="Q163" s="53" t="s">
        <v>10</v>
      </c>
      <c r="R163" s="53" t="s">
        <v>10</v>
      </c>
    </row>
    <row r="164" spans="1:18" ht="20.100000000000001" customHeight="1" x14ac:dyDescent="0.25">
      <c r="A164" s="70"/>
      <c r="B164" s="91" t="s">
        <v>4</v>
      </c>
      <c r="C164" s="65"/>
      <c r="D164" s="71"/>
      <c r="E164" s="86"/>
      <c r="F164" s="77"/>
      <c r="G164" s="55"/>
      <c r="H164" s="52"/>
      <c r="I164" s="52"/>
      <c r="J164" s="18"/>
      <c r="K164" s="55"/>
      <c r="L164" s="52"/>
      <c r="M164" s="52"/>
      <c r="N164" s="18"/>
      <c r="O164" s="72"/>
      <c r="P164" s="73"/>
      <c r="Q164" s="53"/>
      <c r="R164" s="53"/>
    </row>
    <row r="165" spans="1:18" ht="20.100000000000001" customHeight="1" x14ac:dyDescent="0.25">
      <c r="A165" s="70"/>
      <c r="B165" s="91"/>
      <c r="C165" s="65"/>
      <c r="D165" s="71"/>
      <c r="E165" s="86"/>
      <c r="F165" s="77"/>
      <c r="G165" s="55"/>
      <c r="H165" s="52"/>
      <c r="I165" s="52"/>
      <c r="J165" s="18"/>
      <c r="K165" s="55"/>
      <c r="L165" s="52"/>
      <c r="M165" s="52"/>
      <c r="N165" s="18"/>
      <c r="O165" s="72"/>
      <c r="P165" s="73"/>
      <c r="Q165" s="53"/>
      <c r="R165" s="53"/>
    </row>
    <row r="166" spans="1:18" ht="20.100000000000001" customHeight="1" thickBot="1" x14ac:dyDescent="0.3">
      <c r="A166" s="70"/>
      <c r="B166" s="62"/>
      <c r="C166" s="65"/>
      <c r="D166" s="71"/>
      <c r="E166" s="86"/>
      <c r="F166" s="77"/>
      <c r="G166" s="55"/>
      <c r="H166" s="52"/>
      <c r="I166" s="52"/>
      <c r="J166" s="18"/>
      <c r="K166" s="55"/>
      <c r="L166" s="52"/>
      <c r="M166" s="52"/>
      <c r="N166" s="18"/>
      <c r="O166" s="72"/>
      <c r="P166" s="73"/>
      <c r="Q166" s="53"/>
      <c r="R166" s="53"/>
    </row>
    <row r="167" spans="1:18" ht="20.100000000000001" customHeight="1" thickBot="1" x14ac:dyDescent="0.3">
      <c r="A167" s="66"/>
      <c r="B167" s="67" t="s">
        <v>4</v>
      </c>
      <c r="C167" s="68" t="s">
        <v>918</v>
      </c>
      <c r="D167" s="96" t="s">
        <v>8</v>
      </c>
      <c r="E167" s="97"/>
      <c r="F167" s="69">
        <v>1</v>
      </c>
      <c r="G167" s="98" t="s">
        <v>5</v>
      </c>
      <c r="H167" s="99"/>
      <c r="I167" s="100">
        <v>350</v>
      </c>
      <c r="J167" s="95"/>
      <c r="K167" s="98" t="s">
        <v>6</v>
      </c>
      <c r="L167" s="101"/>
      <c r="M167" s="94">
        <v>1500</v>
      </c>
      <c r="N167" s="95"/>
      <c r="O167" s="100" t="s">
        <v>7</v>
      </c>
      <c r="P167" s="101"/>
      <c r="Q167" s="94">
        <v>588</v>
      </c>
      <c r="R167" s="95"/>
    </row>
    <row r="168" spans="1:18" ht="20.100000000000001" customHeight="1" x14ac:dyDescent="0.25">
      <c r="A168" s="70" t="str">
        <f>$M$13&amp;"/"&amp;$C$16</f>
        <v>x/</v>
      </c>
      <c r="B168" s="61" t="s">
        <v>9</v>
      </c>
      <c r="C168" s="64">
        <f>F167</f>
        <v>1</v>
      </c>
      <c r="D168" s="71">
        <f>M167</f>
        <v>1500</v>
      </c>
      <c r="E168" s="85">
        <f>Q167-39</f>
        <v>549</v>
      </c>
      <c r="F168" s="84">
        <v>19</v>
      </c>
      <c r="G168" s="55"/>
      <c r="H168" s="52"/>
      <c r="I168" s="52"/>
      <c r="J168" s="9"/>
      <c r="K168" s="55" t="s">
        <v>10</v>
      </c>
      <c r="L168" s="52"/>
      <c r="M168" s="52" t="s">
        <v>10</v>
      </c>
      <c r="N168" s="9" t="s">
        <v>10</v>
      </c>
      <c r="O168" s="72" t="s">
        <v>10</v>
      </c>
      <c r="P168" s="73" t="s">
        <v>10</v>
      </c>
      <c r="Q168" s="53" t="s">
        <v>10</v>
      </c>
      <c r="R168" s="53" t="s">
        <v>10</v>
      </c>
    </row>
    <row r="169" spans="1:18" ht="20.100000000000001" customHeight="1" x14ac:dyDescent="0.25">
      <c r="A169" s="70" t="str">
        <f t="shared" ref="A169:A174" si="11">$M$13&amp;"/"&amp;$C$16</f>
        <v>x/</v>
      </c>
      <c r="B169" s="62" t="s">
        <v>11</v>
      </c>
      <c r="C169" s="65">
        <f>F167</f>
        <v>1</v>
      </c>
      <c r="D169" s="71">
        <f>M167</f>
        <v>1500</v>
      </c>
      <c r="E169" s="86">
        <f>Q167-39</f>
        <v>549</v>
      </c>
      <c r="F169" s="77">
        <v>19</v>
      </c>
      <c r="G169" s="55"/>
      <c r="H169" s="52"/>
      <c r="I169" s="52"/>
      <c r="J169" s="18"/>
      <c r="K169" s="55" t="s">
        <v>10</v>
      </c>
      <c r="L169" s="52"/>
      <c r="M169" s="52" t="s">
        <v>10</v>
      </c>
      <c r="N169" s="18" t="s">
        <v>10</v>
      </c>
      <c r="O169" s="72" t="s">
        <v>10</v>
      </c>
      <c r="P169" s="73" t="s">
        <v>10</v>
      </c>
      <c r="Q169" s="53" t="s">
        <v>10</v>
      </c>
      <c r="R169" s="53" t="s">
        <v>10</v>
      </c>
    </row>
    <row r="170" spans="1:18" ht="20.100000000000001" customHeight="1" x14ac:dyDescent="0.25">
      <c r="A170" s="70" t="str">
        <f t="shared" si="11"/>
        <v>x/</v>
      </c>
      <c r="B170" s="62" t="s">
        <v>13</v>
      </c>
      <c r="C170" s="65">
        <f>F167*2</f>
        <v>2</v>
      </c>
      <c r="D170" s="71">
        <f>I167-38</f>
        <v>312</v>
      </c>
      <c r="E170" s="86">
        <f>Q167-39</f>
        <v>549</v>
      </c>
      <c r="F170" s="77">
        <v>19</v>
      </c>
      <c r="G170" s="55"/>
      <c r="H170" s="52"/>
      <c r="I170" s="52"/>
      <c r="J170" s="18"/>
      <c r="K170" s="55" t="s">
        <v>10</v>
      </c>
      <c r="L170" s="52"/>
      <c r="M170" s="52"/>
      <c r="N170" s="18"/>
      <c r="O170" s="72" t="s">
        <v>10</v>
      </c>
      <c r="P170" s="73" t="s">
        <v>10</v>
      </c>
      <c r="Q170" s="53" t="s">
        <v>10</v>
      </c>
      <c r="R170" s="53" t="s">
        <v>10</v>
      </c>
    </row>
    <row r="171" spans="1:18" ht="20.100000000000001" customHeight="1" x14ac:dyDescent="0.25">
      <c r="A171" s="70" t="str">
        <f t="shared" si="11"/>
        <v>x/</v>
      </c>
      <c r="B171" s="62" t="s">
        <v>14</v>
      </c>
      <c r="C171" s="65">
        <f>F167</f>
        <v>1</v>
      </c>
      <c r="D171" s="71">
        <f>I167</f>
        <v>350</v>
      </c>
      <c r="E171" s="86">
        <f>M167</f>
        <v>1500</v>
      </c>
      <c r="F171" s="77">
        <v>19</v>
      </c>
      <c r="G171" s="55"/>
      <c r="H171" s="52"/>
      <c r="I171" s="52"/>
      <c r="J171" s="18"/>
      <c r="K171" s="55" t="s">
        <v>10</v>
      </c>
      <c r="L171" s="52" t="s">
        <v>10</v>
      </c>
      <c r="M171" s="52" t="s">
        <v>10</v>
      </c>
      <c r="N171" s="18" t="s">
        <v>10</v>
      </c>
      <c r="O171" s="72" t="s">
        <v>10</v>
      </c>
      <c r="P171" s="73" t="s">
        <v>10</v>
      </c>
      <c r="Q171" s="53" t="s">
        <v>10</v>
      </c>
      <c r="R171" s="53" t="s">
        <v>10</v>
      </c>
    </row>
    <row r="172" spans="1:18" ht="20.100000000000001" customHeight="1" x14ac:dyDescent="0.25">
      <c r="A172" s="70" t="str">
        <f t="shared" si="11"/>
        <v>x/</v>
      </c>
      <c r="B172" s="62" t="s">
        <v>15</v>
      </c>
      <c r="C172" s="65">
        <v>2</v>
      </c>
      <c r="D172" s="71">
        <f>M167-39</f>
        <v>1461</v>
      </c>
      <c r="E172" s="86">
        <f>E168-5</f>
        <v>544</v>
      </c>
      <c r="F172" s="77">
        <v>19</v>
      </c>
      <c r="G172" s="55"/>
      <c r="H172" s="52"/>
      <c r="I172" s="52"/>
      <c r="J172" s="18"/>
      <c r="K172" s="55" t="s">
        <v>10</v>
      </c>
      <c r="L172" s="52"/>
      <c r="M172" s="52"/>
      <c r="N172" s="18"/>
      <c r="O172" s="72" t="s">
        <v>10</v>
      </c>
      <c r="P172" s="73" t="s">
        <v>10</v>
      </c>
      <c r="Q172" s="53" t="s">
        <v>10</v>
      </c>
      <c r="R172" s="53" t="s">
        <v>10</v>
      </c>
    </row>
    <row r="173" spans="1:18" ht="20.100000000000001" customHeight="1" x14ac:dyDescent="0.25">
      <c r="A173" s="70" t="str">
        <f t="shared" si="11"/>
        <v>x/</v>
      </c>
      <c r="B173" s="62" t="s">
        <v>19</v>
      </c>
      <c r="C173" s="65">
        <v>3</v>
      </c>
      <c r="D173" s="71">
        <f>I167-38</f>
        <v>312</v>
      </c>
      <c r="E173" s="86">
        <f>Q167-39</f>
        <v>549</v>
      </c>
      <c r="F173" s="77">
        <v>19</v>
      </c>
      <c r="G173" s="55"/>
      <c r="H173" s="52"/>
      <c r="I173" s="52"/>
      <c r="J173" s="18"/>
      <c r="K173" s="55" t="s">
        <v>10</v>
      </c>
      <c r="L173" s="52"/>
      <c r="M173" s="52"/>
      <c r="N173" s="18"/>
      <c r="O173" s="72" t="s">
        <v>10</v>
      </c>
      <c r="P173" s="73" t="s">
        <v>10</v>
      </c>
      <c r="Q173" s="53" t="s">
        <v>10</v>
      </c>
      <c r="R173" s="53" t="s">
        <v>10</v>
      </c>
    </row>
    <row r="174" spans="1:18" ht="20.100000000000001" customHeight="1" x14ac:dyDescent="0.25">
      <c r="A174" s="70" t="str">
        <f t="shared" si="11"/>
        <v>x/</v>
      </c>
      <c r="B174" s="62" t="s">
        <v>16</v>
      </c>
      <c r="C174" s="65">
        <v>4</v>
      </c>
      <c r="D174" s="71">
        <f>I167</f>
        <v>350</v>
      </c>
      <c r="E174" s="86">
        <f>((M167-6)/2)</f>
        <v>747</v>
      </c>
      <c r="F174" s="77">
        <v>19</v>
      </c>
      <c r="G174" s="55"/>
      <c r="H174" s="52"/>
      <c r="I174" s="52"/>
      <c r="J174" s="18"/>
      <c r="K174" s="55" t="s">
        <v>10</v>
      </c>
      <c r="L174" s="52" t="s">
        <v>10</v>
      </c>
      <c r="M174" s="52" t="s">
        <v>10</v>
      </c>
      <c r="N174" s="18" t="s">
        <v>10</v>
      </c>
      <c r="O174" s="72" t="s">
        <v>10</v>
      </c>
      <c r="P174" s="73" t="s">
        <v>10</v>
      </c>
      <c r="Q174" s="53" t="s">
        <v>10</v>
      </c>
      <c r="R174" s="53" t="s">
        <v>10</v>
      </c>
    </row>
    <row r="175" spans="1:18" ht="20.100000000000001" customHeight="1" x14ac:dyDescent="0.25">
      <c r="A175" s="70"/>
      <c r="B175" s="91" t="s">
        <v>4</v>
      </c>
      <c r="C175" s="65"/>
      <c r="D175" s="71"/>
      <c r="E175" s="86"/>
      <c r="F175" s="77"/>
      <c r="G175" s="55"/>
      <c r="H175" s="52"/>
      <c r="I175" s="52"/>
      <c r="J175" s="18"/>
      <c r="K175" s="55"/>
      <c r="L175" s="52"/>
      <c r="M175" s="52"/>
      <c r="N175" s="18"/>
      <c r="O175" s="72"/>
      <c r="P175" s="73"/>
      <c r="Q175" s="53"/>
      <c r="R175" s="53"/>
    </row>
    <row r="176" spans="1:18" ht="20.100000000000001" customHeight="1" thickBot="1" x14ac:dyDescent="0.3">
      <c r="A176" s="13"/>
      <c r="B176" s="62"/>
      <c r="C176" s="60"/>
      <c r="D176" s="14"/>
      <c r="E176" s="14"/>
      <c r="F176" s="15"/>
      <c r="G176" s="16"/>
      <c r="H176" s="17"/>
      <c r="I176" s="17"/>
      <c r="J176" s="18"/>
      <c r="K176" s="16"/>
      <c r="L176" s="17"/>
      <c r="M176" s="17"/>
      <c r="N176" s="18"/>
      <c r="O176" s="19"/>
      <c r="P176" s="20"/>
      <c r="Q176" s="20"/>
      <c r="R176" s="21"/>
    </row>
    <row r="177" spans="1:18" ht="20.100000000000001" customHeight="1" thickBot="1" x14ac:dyDescent="0.3">
      <c r="A177" s="141" t="s">
        <v>39</v>
      </c>
      <c r="B177" s="144"/>
      <c r="C177" s="116">
        <v>1</v>
      </c>
      <c r="D177" s="117"/>
      <c r="E177" s="117"/>
      <c r="F177" s="143"/>
      <c r="G177" s="116" t="s">
        <v>40</v>
      </c>
      <c r="H177" s="117"/>
      <c r="I177" s="117"/>
      <c r="J177" s="143"/>
      <c r="K177" s="116" t="s">
        <v>10</v>
      </c>
      <c r="L177" s="117"/>
      <c r="M177" s="117"/>
      <c r="N177" s="143"/>
      <c r="O177" s="116" t="s">
        <v>40</v>
      </c>
      <c r="P177" s="117"/>
      <c r="Q177" s="117"/>
      <c r="R177" s="143"/>
    </row>
    <row r="178" spans="1:18" ht="20.100000000000001" customHeight="1" thickBot="1" x14ac:dyDescent="0.3">
      <c r="A178" s="141" t="s">
        <v>41</v>
      </c>
      <c r="B178" s="144"/>
      <c r="C178" s="145">
        <v>0</v>
      </c>
      <c r="D178" s="146"/>
      <c r="E178" s="146"/>
      <c r="F178" s="147"/>
      <c r="G178" s="148">
        <v>0</v>
      </c>
      <c r="H178" s="121"/>
      <c r="I178" s="121"/>
      <c r="J178" s="122"/>
      <c r="K178" s="148">
        <v>0</v>
      </c>
      <c r="L178" s="121"/>
      <c r="M178" s="121"/>
      <c r="N178" s="122"/>
      <c r="O178" s="148">
        <v>0</v>
      </c>
      <c r="P178" s="121"/>
      <c r="Q178" s="121"/>
      <c r="R178" s="122"/>
    </row>
    <row r="180" spans="1:18" ht="20.100000000000001" customHeight="1" thickBot="1" x14ac:dyDescent="0.3"/>
    <row r="181" spans="1:18" ht="20.100000000000001" customHeight="1" thickBot="1" x14ac:dyDescent="0.3">
      <c r="A181" s="43"/>
      <c r="B181" s="110" t="s">
        <v>24</v>
      </c>
      <c r="C181" s="111"/>
      <c r="D181" s="112"/>
      <c r="E181" s="44"/>
      <c r="F181" s="44"/>
      <c r="G181" s="44"/>
      <c r="H181" s="44"/>
      <c r="I181" s="44"/>
      <c r="J181" s="44"/>
      <c r="K181" s="44"/>
      <c r="L181" s="44"/>
      <c r="M181" s="113">
        <f ca="1">TODAY()</f>
        <v>44802</v>
      </c>
      <c r="N181" s="114"/>
      <c r="O181" s="114"/>
      <c r="P181" s="114"/>
      <c r="Q181" s="115"/>
      <c r="R181" s="45"/>
    </row>
    <row r="182" spans="1:18" ht="20.100000000000001" customHeight="1" thickBot="1" x14ac:dyDescent="0.3">
      <c r="A182" s="46"/>
      <c r="O182" s="116" t="s">
        <v>25</v>
      </c>
      <c r="P182" s="117"/>
      <c r="Q182" s="118"/>
      <c r="R182" s="119"/>
    </row>
    <row r="183" spans="1:18" ht="20.100000000000001" customHeight="1" thickBot="1" x14ac:dyDescent="0.3">
      <c r="A183" s="46"/>
      <c r="B183" s="23" t="s">
        <v>26</v>
      </c>
      <c r="C183" s="120"/>
      <c r="D183" s="121"/>
      <c r="E183" s="121"/>
      <c r="F183" s="121"/>
      <c r="G183" s="122"/>
      <c r="H183" s="123" t="s">
        <v>27</v>
      </c>
      <c r="I183" s="124"/>
      <c r="J183" s="124"/>
      <c r="K183" s="118"/>
      <c r="L183" s="125"/>
      <c r="M183" s="125"/>
      <c r="N183" s="125"/>
      <c r="O183" s="125"/>
      <c r="P183" s="125"/>
      <c r="Q183" s="125"/>
      <c r="R183" s="119"/>
    </row>
    <row r="184" spans="1:18" ht="20.100000000000001" customHeight="1" thickBot="1" x14ac:dyDescent="0.3">
      <c r="A184" s="129"/>
      <c r="B184" s="130"/>
      <c r="C184" s="131"/>
      <c r="D184" s="135" t="s">
        <v>28</v>
      </c>
      <c r="E184" s="136"/>
      <c r="F184" s="137"/>
      <c r="G184" s="118"/>
      <c r="H184" s="125"/>
      <c r="I184" s="125"/>
      <c r="J184" s="125"/>
      <c r="K184" s="138" t="s">
        <v>29</v>
      </c>
      <c r="L184" s="139"/>
      <c r="M184" s="118"/>
      <c r="N184" s="125"/>
      <c r="O184" s="138" t="s">
        <v>30</v>
      </c>
      <c r="P184" s="140"/>
      <c r="Q184" s="118"/>
      <c r="R184" s="119"/>
    </row>
    <row r="185" spans="1:18" ht="20.100000000000001" customHeight="1" thickBot="1" x14ac:dyDescent="0.3">
      <c r="A185" s="126"/>
      <c r="B185" s="127"/>
      <c r="C185" s="128"/>
      <c r="D185" s="126" t="s">
        <v>31</v>
      </c>
      <c r="E185" s="127"/>
      <c r="F185" s="128"/>
      <c r="G185" s="129" t="s">
        <v>32</v>
      </c>
      <c r="H185" s="130"/>
      <c r="I185" s="130"/>
      <c r="J185" s="131"/>
      <c r="K185" s="132" t="s">
        <v>33</v>
      </c>
      <c r="L185" s="133"/>
      <c r="M185" s="133"/>
      <c r="N185" s="134"/>
      <c r="O185" s="129" t="s">
        <v>34</v>
      </c>
      <c r="P185" s="130"/>
      <c r="Q185" s="130"/>
      <c r="R185" s="131"/>
    </row>
    <row r="186" spans="1:18" ht="45" customHeight="1" thickBot="1" x14ac:dyDescent="0.3">
      <c r="A186" s="36" t="s">
        <v>27</v>
      </c>
      <c r="B186" s="37" t="s">
        <v>35</v>
      </c>
      <c r="C186" s="37" t="s">
        <v>36</v>
      </c>
      <c r="D186" s="37" t="s">
        <v>37</v>
      </c>
      <c r="E186" s="37" t="s">
        <v>6</v>
      </c>
      <c r="F186" s="38" t="s">
        <v>38</v>
      </c>
      <c r="G186" s="39" t="s">
        <v>59</v>
      </c>
      <c r="H186" s="40" t="s">
        <v>60</v>
      </c>
      <c r="I186" s="40" t="s">
        <v>61</v>
      </c>
      <c r="J186" s="41" t="s">
        <v>62</v>
      </c>
      <c r="K186" s="39" t="s">
        <v>59</v>
      </c>
      <c r="L186" s="40" t="s">
        <v>60</v>
      </c>
      <c r="M186" s="40" t="s">
        <v>61</v>
      </c>
      <c r="N186" s="41" t="s">
        <v>62</v>
      </c>
      <c r="O186" s="39" t="s">
        <v>59</v>
      </c>
      <c r="P186" s="40" t="s">
        <v>60</v>
      </c>
      <c r="Q186" s="40" t="s">
        <v>61</v>
      </c>
      <c r="R186" s="41" t="s">
        <v>62</v>
      </c>
    </row>
    <row r="187" spans="1:18" ht="20.100000000000001" customHeight="1" x14ac:dyDescent="0.25">
      <c r="A187" s="70"/>
      <c r="B187" s="62" t="s">
        <v>87</v>
      </c>
      <c r="C187" s="65"/>
      <c r="D187" s="71"/>
      <c r="E187" s="86"/>
      <c r="F187" s="77"/>
      <c r="G187" s="55"/>
      <c r="H187" s="52"/>
      <c r="I187" s="52"/>
      <c r="J187" s="18"/>
      <c r="K187" s="55"/>
      <c r="L187" s="52"/>
      <c r="M187" s="52"/>
      <c r="N187" s="18"/>
      <c r="O187" s="72"/>
      <c r="P187" s="73"/>
      <c r="Q187" s="53"/>
      <c r="R187" s="12"/>
    </row>
    <row r="188" spans="1:18" ht="20.100000000000001" customHeight="1" x14ac:dyDescent="0.25">
      <c r="A188" s="70"/>
      <c r="B188" s="62" t="s">
        <v>82</v>
      </c>
      <c r="C188" s="65">
        <v>5</v>
      </c>
      <c r="D188" s="71">
        <v>1845</v>
      </c>
      <c r="E188" s="86">
        <v>40</v>
      </c>
      <c r="F188" s="77">
        <v>10</v>
      </c>
      <c r="G188" s="55"/>
      <c r="H188" s="52"/>
      <c r="I188" s="52"/>
      <c r="J188" s="18"/>
      <c r="K188" s="55"/>
      <c r="L188" s="52"/>
      <c r="M188" s="52" t="s">
        <v>10</v>
      </c>
      <c r="N188" s="18" t="s">
        <v>10</v>
      </c>
      <c r="O188" s="72"/>
      <c r="P188" s="73"/>
      <c r="Q188" s="53"/>
      <c r="R188" s="21"/>
    </row>
    <row r="189" spans="1:18" ht="20.100000000000001" customHeight="1" x14ac:dyDescent="0.25">
      <c r="A189" s="70"/>
      <c r="B189" s="62" t="s">
        <v>82</v>
      </c>
      <c r="C189" s="65">
        <v>5</v>
      </c>
      <c r="D189" s="71">
        <v>1845</v>
      </c>
      <c r="E189" s="86">
        <v>40</v>
      </c>
      <c r="F189" s="77">
        <v>10</v>
      </c>
      <c r="G189" s="55"/>
      <c r="H189" s="52"/>
      <c r="I189" s="52"/>
      <c r="J189" s="18"/>
      <c r="K189" s="55"/>
      <c r="L189" s="52"/>
      <c r="M189" s="52" t="s">
        <v>10</v>
      </c>
      <c r="N189" s="18" t="s">
        <v>10</v>
      </c>
      <c r="O189" s="72"/>
      <c r="P189" s="73"/>
      <c r="Q189" s="53"/>
      <c r="R189" s="21"/>
    </row>
    <row r="190" spans="1:18" ht="20.100000000000001" customHeight="1" x14ac:dyDescent="0.25">
      <c r="A190" s="70"/>
      <c r="B190" s="62" t="s">
        <v>82</v>
      </c>
      <c r="C190" s="65">
        <v>5</v>
      </c>
      <c r="D190" s="71">
        <v>1845</v>
      </c>
      <c r="E190" s="86">
        <v>40</v>
      </c>
      <c r="F190" s="77">
        <v>10</v>
      </c>
      <c r="G190" s="55"/>
      <c r="H190" s="52"/>
      <c r="I190" s="52"/>
      <c r="J190" s="18"/>
      <c r="K190" s="55"/>
      <c r="L190" s="52"/>
      <c r="M190" s="52" t="s">
        <v>10</v>
      </c>
      <c r="N190" s="18" t="s">
        <v>10</v>
      </c>
      <c r="O190" s="72"/>
      <c r="P190" s="73"/>
      <c r="Q190" s="53"/>
      <c r="R190" s="21"/>
    </row>
    <row r="191" spans="1:18" ht="20.100000000000001" customHeight="1" x14ac:dyDescent="0.25">
      <c r="A191" s="70"/>
      <c r="B191" s="62"/>
      <c r="C191" s="65"/>
      <c r="D191" s="71"/>
      <c r="E191" s="86"/>
      <c r="F191" s="77"/>
      <c r="G191" s="55"/>
      <c r="H191" s="52"/>
      <c r="I191" s="52"/>
      <c r="J191" s="18"/>
      <c r="K191" s="55"/>
      <c r="L191" s="52"/>
      <c r="M191" s="52"/>
      <c r="N191" s="18"/>
      <c r="O191" s="72"/>
      <c r="P191" s="73"/>
      <c r="Q191" s="53"/>
      <c r="R191" s="21"/>
    </row>
    <row r="192" spans="1:18" ht="20.100000000000001" customHeight="1" x14ac:dyDescent="0.25">
      <c r="A192" s="70"/>
      <c r="B192" s="62" t="s">
        <v>89</v>
      </c>
      <c r="C192" s="65"/>
      <c r="D192" s="71"/>
      <c r="E192" s="86"/>
      <c r="F192" s="77"/>
      <c r="G192" s="55"/>
      <c r="H192" s="52"/>
      <c r="I192" s="52"/>
      <c r="J192" s="18"/>
      <c r="K192" s="55"/>
      <c r="L192" s="52"/>
      <c r="M192" s="52"/>
      <c r="N192" s="18"/>
      <c r="O192" s="72"/>
      <c r="P192" s="73"/>
      <c r="Q192" s="53"/>
      <c r="R192" s="21"/>
    </row>
    <row r="193" spans="1:18" ht="20.100000000000001" customHeight="1" x14ac:dyDescent="0.25">
      <c r="A193" s="70"/>
      <c r="B193" s="62" t="s">
        <v>76</v>
      </c>
      <c r="C193" s="65">
        <v>1</v>
      </c>
      <c r="D193" s="71">
        <v>1500</v>
      </c>
      <c r="E193" s="86">
        <v>608</v>
      </c>
      <c r="F193" s="77">
        <v>30</v>
      </c>
      <c r="G193" s="55"/>
      <c r="H193" s="52"/>
      <c r="I193" s="52"/>
      <c r="J193" s="18"/>
      <c r="K193" s="55" t="s">
        <v>10</v>
      </c>
      <c r="L193" s="52"/>
      <c r="M193" s="52"/>
      <c r="N193" s="18"/>
      <c r="O193" s="72"/>
      <c r="P193" s="73"/>
      <c r="Q193" s="53"/>
      <c r="R193" s="21"/>
    </row>
    <row r="194" spans="1:18" ht="20.100000000000001" customHeight="1" x14ac:dyDescent="0.25">
      <c r="A194" s="70"/>
      <c r="B194" s="62" t="s">
        <v>76</v>
      </c>
      <c r="C194" s="65">
        <v>1</v>
      </c>
      <c r="D194" s="71">
        <v>1500</v>
      </c>
      <c r="E194" s="86">
        <v>608</v>
      </c>
      <c r="F194" s="77">
        <v>30</v>
      </c>
      <c r="G194" s="55"/>
      <c r="H194" s="52"/>
      <c r="I194" s="52"/>
      <c r="J194" s="18"/>
      <c r="K194" s="55" t="s">
        <v>10</v>
      </c>
      <c r="L194" s="52"/>
      <c r="M194" s="52"/>
      <c r="N194" s="18"/>
      <c r="O194" s="72"/>
      <c r="P194" s="73"/>
      <c r="Q194" s="53"/>
      <c r="R194" s="21"/>
    </row>
    <row r="195" spans="1:18" ht="20.100000000000001" customHeight="1" x14ac:dyDescent="0.25">
      <c r="A195" s="70"/>
      <c r="B195" s="62" t="s">
        <v>76</v>
      </c>
      <c r="C195" s="65">
        <v>1</v>
      </c>
      <c r="D195" s="71">
        <v>1500</v>
      </c>
      <c r="E195" s="86">
        <v>608</v>
      </c>
      <c r="F195" s="77">
        <v>30</v>
      </c>
      <c r="G195" s="55"/>
      <c r="H195" s="52"/>
      <c r="I195" s="52"/>
      <c r="J195" s="18"/>
      <c r="K195" s="55" t="s">
        <v>10</v>
      </c>
      <c r="L195" s="52"/>
      <c r="M195" s="52"/>
      <c r="N195" s="18"/>
      <c r="O195" s="72"/>
      <c r="P195" s="73"/>
      <c r="Q195" s="53"/>
      <c r="R195" s="21"/>
    </row>
    <row r="196" spans="1:18" ht="20.100000000000001" customHeight="1" x14ac:dyDescent="0.25">
      <c r="A196" s="70"/>
      <c r="B196" s="62"/>
      <c r="C196" s="65"/>
      <c r="D196" s="71"/>
      <c r="E196" s="86"/>
      <c r="F196" s="77"/>
      <c r="G196" s="55"/>
      <c r="H196" s="52"/>
      <c r="I196" s="52"/>
      <c r="J196" s="18"/>
      <c r="K196" s="55"/>
      <c r="L196" s="52"/>
      <c r="M196" s="52"/>
      <c r="N196" s="18"/>
      <c r="O196" s="72"/>
      <c r="P196" s="73"/>
      <c r="Q196" s="53"/>
      <c r="R196" s="21"/>
    </row>
    <row r="197" spans="1:18" ht="20.100000000000001" customHeight="1" x14ac:dyDescent="0.25">
      <c r="A197" s="70"/>
      <c r="B197" s="62" t="s">
        <v>84</v>
      </c>
      <c r="C197" s="65"/>
      <c r="D197" s="71"/>
      <c r="E197" s="86"/>
      <c r="F197" s="77"/>
      <c r="G197" s="55"/>
      <c r="H197" s="52"/>
      <c r="I197" s="52"/>
      <c r="J197" s="18"/>
      <c r="K197" s="55"/>
      <c r="L197" s="52"/>
      <c r="M197" s="52"/>
      <c r="N197" s="18"/>
      <c r="O197" s="72"/>
      <c r="P197" s="73"/>
      <c r="Q197" s="53"/>
      <c r="R197" s="21"/>
    </row>
    <row r="198" spans="1:18" ht="20.100000000000001" customHeight="1" x14ac:dyDescent="0.25">
      <c r="A198" s="70"/>
      <c r="B198" s="62" t="s">
        <v>909</v>
      </c>
      <c r="C198" s="65">
        <v>1</v>
      </c>
      <c r="D198" s="71">
        <v>953</v>
      </c>
      <c r="E198" s="86">
        <v>608</v>
      </c>
      <c r="F198" s="77">
        <v>30</v>
      </c>
      <c r="G198" s="55"/>
      <c r="H198" s="52"/>
      <c r="I198" s="52"/>
      <c r="J198" s="18"/>
      <c r="K198" s="55" t="s">
        <v>10</v>
      </c>
      <c r="L198" s="52" t="s">
        <v>10</v>
      </c>
      <c r="M198" s="52" t="s">
        <v>10</v>
      </c>
      <c r="N198" s="18" t="s">
        <v>10</v>
      </c>
      <c r="O198" s="72"/>
      <c r="P198" s="73"/>
      <c r="Q198" s="53"/>
      <c r="R198" s="21"/>
    </row>
    <row r="199" spans="1:18" ht="20.100000000000001" customHeight="1" x14ac:dyDescent="0.25">
      <c r="A199" s="70"/>
      <c r="B199" s="62" t="s">
        <v>75</v>
      </c>
      <c r="C199" s="65">
        <v>1</v>
      </c>
      <c r="D199" s="71">
        <v>953</v>
      </c>
      <c r="E199" s="86">
        <v>608</v>
      </c>
      <c r="F199" s="77">
        <v>30</v>
      </c>
      <c r="G199" s="55"/>
      <c r="H199" s="52"/>
      <c r="I199" s="52"/>
      <c r="J199" s="18"/>
      <c r="K199" s="55" t="s">
        <v>10</v>
      </c>
      <c r="L199" s="52" t="s">
        <v>10</v>
      </c>
      <c r="M199" s="52" t="s">
        <v>10</v>
      </c>
      <c r="N199" s="18" t="s">
        <v>10</v>
      </c>
      <c r="O199" s="72"/>
      <c r="P199" s="73"/>
      <c r="Q199" s="53"/>
      <c r="R199" s="21"/>
    </row>
    <row r="200" spans="1:18" ht="20.100000000000001" customHeight="1" x14ac:dyDescent="0.25">
      <c r="A200" s="70"/>
      <c r="B200" s="62" t="s">
        <v>78</v>
      </c>
      <c r="C200" s="65">
        <v>2</v>
      </c>
      <c r="D200" s="71">
        <v>2597</v>
      </c>
      <c r="E200" s="86">
        <v>500</v>
      </c>
      <c r="F200" s="77">
        <v>19</v>
      </c>
      <c r="G200" s="55"/>
      <c r="H200" s="52"/>
      <c r="I200" s="52"/>
      <c r="J200" s="18"/>
      <c r="K200" s="55" t="s">
        <v>10</v>
      </c>
      <c r="L200" s="52" t="s">
        <v>10</v>
      </c>
      <c r="M200" s="52"/>
      <c r="N200" s="18"/>
      <c r="O200" s="72"/>
      <c r="P200" s="73"/>
      <c r="Q200" s="53"/>
      <c r="R200" s="21"/>
    </row>
    <row r="201" spans="1:18" ht="20.100000000000001" customHeight="1" x14ac:dyDescent="0.25">
      <c r="A201" s="70"/>
      <c r="B201" s="62" t="s">
        <v>77</v>
      </c>
      <c r="C201" s="65">
        <v>1</v>
      </c>
      <c r="D201" s="71">
        <v>1699</v>
      </c>
      <c r="E201" s="86">
        <v>520</v>
      </c>
      <c r="F201" s="77">
        <v>100</v>
      </c>
      <c r="G201" s="55"/>
      <c r="H201" s="52"/>
      <c r="I201" s="52"/>
      <c r="J201" s="18"/>
      <c r="K201" s="55" t="s">
        <v>10</v>
      </c>
      <c r="L201" s="52"/>
      <c r="M201" s="52"/>
      <c r="N201" s="18"/>
      <c r="O201" s="72"/>
      <c r="P201" s="73"/>
      <c r="Q201" s="53"/>
      <c r="R201" s="21"/>
    </row>
    <row r="202" spans="1:18" ht="20.100000000000001" customHeight="1" x14ac:dyDescent="0.25">
      <c r="A202" s="70"/>
      <c r="B202" s="62" t="s">
        <v>75</v>
      </c>
      <c r="C202" s="65">
        <v>1</v>
      </c>
      <c r="D202" s="71">
        <v>953</v>
      </c>
      <c r="E202" s="86">
        <v>608</v>
      </c>
      <c r="F202" s="77">
        <v>30</v>
      </c>
      <c r="G202" s="55"/>
      <c r="H202" s="52"/>
      <c r="I202" s="52"/>
      <c r="J202" s="18"/>
      <c r="K202" s="55" t="s">
        <v>10</v>
      </c>
      <c r="L202" s="52" t="s">
        <v>10</v>
      </c>
      <c r="M202" s="52" t="s">
        <v>10</v>
      </c>
      <c r="N202" s="18" t="s">
        <v>10</v>
      </c>
      <c r="O202" s="72"/>
      <c r="P202" s="73"/>
      <c r="Q202" s="53"/>
      <c r="R202" s="21"/>
    </row>
    <row r="203" spans="1:18" ht="20.100000000000001" customHeight="1" x14ac:dyDescent="0.25">
      <c r="A203" s="70"/>
      <c r="B203" s="62" t="s">
        <v>78</v>
      </c>
      <c r="C203" s="65">
        <v>2</v>
      </c>
      <c r="D203" s="71">
        <v>2597</v>
      </c>
      <c r="E203" s="86">
        <v>500</v>
      </c>
      <c r="F203" s="77">
        <v>19</v>
      </c>
      <c r="G203" s="55"/>
      <c r="H203" s="52"/>
      <c r="I203" s="52"/>
      <c r="J203" s="18"/>
      <c r="K203" s="55" t="s">
        <v>10</v>
      </c>
      <c r="L203" s="52" t="s">
        <v>10</v>
      </c>
      <c r="M203" s="52"/>
      <c r="N203" s="18"/>
      <c r="O203" s="72"/>
      <c r="P203" s="73"/>
      <c r="Q203" s="53"/>
      <c r="R203" s="21"/>
    </row>
    <row r="204" spans="1:18" ht="20.100000000000001" customHeight="1" x14ac:dyDescent="0.25">
      <c r="A204" s="70"/>
      <c r="B204" s="62" t="s">
        <v>77</v>
      </c>
      <c r="C204" s="65">
        <v>1</v>
      </c>
      <c r="D204" s="71">
        <v>1699</v>
      </c>
      <c r="E204" s="86">
        <v>520</v>
      </c>
      <c r="F204" s="77">
        <v>100</v>
      </c>
      <c r="G204" s="55"/>
      <c r="H204" s="52"/>
      <c r="I204" s="52"/>
      <c r="J204" s="18"/>
      <c r="K204" s="55" t="s">
        <v>10</v>
      </c>
      <c r="L204" s="52"/>
      <c r="M204" s="52"/>
      <c r="N204" s="18"/>
      <c r="O204" s="72"/>
      <c r="P204" s="73"/>
      <c r="Q204" s="53"/>
      <c r="R204" s="21"/>
    </row>
    <row r="205" spans="1:18" ht="20.100000000000001" customHeight="1" x14ac:dyDescent="0.25">
      <c r="A205" s="70"/>
      <c r="B205" s="62" t="s">
        <v>75</v>
      </c>
      <c r="C205" s="65">
        <v>1</v>
      </c>
      <c r="D205" s="71">
        <v>953</v>
      </c>
      <c r="E205" s="86">
        <v>608</v>
      </c>
      <c r="F205" s="77">
        <v>30</v>
      </c>
      <c r="G205" s="55"/>
      <c r="H205" s="52"/>
      <c r="I205" s="52"/>
      <c r="J205" s="18"/>
      <c r="K205" s="55" t="s">
        <v>10</v>
      </c>
      <c r="L205" s="52" t="s">
        <v>10</v>
      </c>
      <c r="M205" s="52" t="s">
        <v>10</v>
      </c>
      <c r="N205" s="18" t="s">
        <v>10</v>
      </c>
      <c r="O205" s="72"/>
      <c r="P205" s="73"/>
      <c r="Q205" s="53"/>
      <c r="R205" s="21"/>
    </row>
    <row r="206" spans="1:18" ht="20.100000000000001" customHeight="1" thickBot="1" x14ac:dyDescent="0.3">
      <c r="A206" s="50"/>
      <c r="B206" s="62" t="s">
        <v>78</v>
      </c>
      <c r="C206" s="65">
        <v>2</v>
      </c>
      <c r="D206" s="60">
        <v>2597</v>
      </c>
      <c r="E206" s="51">
        <v>500</v>
      </c>
      <c r="F206" s="63">
        <v>19</v>
      </c>
      <c r="G206" s="55"/>
      <c r="H206" s="52"/>
      <c r="I206" s="52"/>
      <c r="J206" s="18"/>
      <c r="K206" s="55" t="s">
        <v>10</v>
      </c>
      <c r="L206" s="52" t="s">
        <v>10</v>
      </c>
      <c r="M206" s="52"/>
      <c r="N206" s="18"/>
      <c r="O206" s="19"/>
      <c r="P206" s="20"/>
      <c r="Q206" s="20"/>
      <c r="R206" s="88"/>
    </row>
    <row r="207" spans="1:18" ht="20.100000000000001" customHeight="1" thickBot="1" x14ac:dyDescent="0.3">
      <c r="A207" s="141" t="s">
        <v>39</v>
      </c>
      <c r="B207" s="142"/>
      <c r="C207" s="116">
        <v>9</v>
      </c>
      <c r="D207" s="117"/>
      <c r="E207" s="117"/>
      <c r="F207" s="143"/>
      <c r="G207" s="116" t="s">
        <v>40</v>
      </c>
      <c r="H207" s="117"/>
      <c r="I207" s="117"/>
      <c r="J207" s="143"/>
      <c r="K207" s="116"/>
      <c r="L207" s="117"/>
      <c r="M207" s="117"/>
      <c r="N207" s="143"/>
      <c r="O207" s="116" t="s">
        <v>40</v>
      </c>
      <c r="P207" s="117"/>
      <c r="Q207" s="117"/>
      <c r="R207" s="143"/>
    </row>
    <row r="208" spans="1:18" ht="20.100000000000001" customHeight="1" thickBot="1" x14ac:dyDescent="0.3">
      <c r="A208" s="141" t="s">
        <v>41</v>
      </c>
      <c r="B208" s="144"/>
      <c r="C208" s="145">
        <v>9</v>
      </c>
      <c r="D208" s="146"/>
      <c r="E208" s="146"/>
      <c r="F208" s="147"/>
      <c r="G208" s="148">
        <v>0</v>
      </c>
      <c r="H208" s="121"/>
      <c r="I208" s="121"/>
      <c r="J208" s="122"/>
      <c r="K208" s="148"/>
      <c r="L208" s="121"/>
      <c r="M208" s="121"/>
      <c r="N208" s="122"/>
      <c r="O208" s="148">
        <v>0</v>
      </c>
      <c r="P208" s="121"/>
      <c r="Q208" s="121"/>
      <c r="R208" s="122"/>
    </row>
    <row r="210" spans="1:18" ht="20.100000000000001" customHeight="1" thickBot="1" x14ac:dyDescent="0.3"/>
    <row r="211" spans="1:18" ht="20.100000000000001" customHeight="1" thickBot="1" x14ac:dyDescent="0.3">
      <c r="A211" s="43"/>
      <c r="B211" s="110" t="s">
        <v>24</v>
      </c>
      <c r="C211" s="111"/>
      <c r="D211" s="112"/>
      <c r="E211" s="44"/>
      <c r="F211" s="44"/>
      <c r="G211" s="44"/>
      <c r="H211" s="44"/>
      <c r="I211" s="44"/>
      <c r="J211" s="44"/>
      <c r="K211" s="44"/>
      <c r="L211" s="44"/>
      <c r="M211" s="113">
        <f ca="1">TODAY()</f>
        <v>44802</v>
      </c>
      <c r="N211" s="114"/>
      <c r="O211" s="114"/>
      <c r="P211" s="114"/>
      <c r="Q211" s="115"/>
      <c r="R211" s="45"/>
    </row>
    <row r="212" spans="1:18" ht="20.100000000000001" customHeight="1" thickBot="1" x14ac:dyDescent="0.3">
      <c r="A212" s="46"/>
      <c r="O212" s="116" t="s">
        <v>25</v>
      </c>
      <c r="P212" s="117"/>
      <c r="Q212" s="118"/>
      <c r="R212" s="119"/>
    </row>
    <row r="213" spans="1:18" ht="20.100000000000001" customHeight="1" thickBot="1" x14ac:dyDescent="0.3">
      <c r="A213" s="46"/>
      <c r="B213" s="23" t="s">
        <v>26</v>
      </c>
      <c r="C213" s="120"/>
      <c r="D213" s="121"/>
      <c r="E213" s="121"/>
      <c r="F213" s="121"/>
      <c r="G213" s="122"/>
      <c r="H213" s="123" t="s">
        <v>27</v>
      </c>
      <c r="I213" s="124"/>
      <c r="J213" s="124"/>
      <c r="K213" s="118"/>
      <c r="L213" s="125"/>
      <c r="M213" s="125"/>
      <c r="N213" s="125"/>
      <c r="O213" s="125"/>
      <c r="P213" s="125"/>
      <c r="Q213" s="125"/>
      <c r="R213" s="119"/>
    </row>
    <row r="214" spans="1:18" ht="20.100000000000001" customHeight="1" thickBot="1" x14ac:dyDescent="0.3">
      <c r="A214" s="129"/>
      <c r="B214" s="130"/>
      <c r="C214" s="131"/>
      <c r="D214" s="135" t="s">
        <v>28</v>
      </c>
      <c r="E214" s="136"/>
      <c r="F214" s="137"/>
      <c r="G214" s="118"/>
      <c r="H214" s="125"/>
      <c r="I214" s="125"/>
      <c r="J214" s="125"/>
      <c r="K214" s="138" t="s">
        <v>29</v>
      </c>
      <c r="L214" s="139"/>
      <c r="M214" s="118"/>
      <c r="N214" s="125"/>
      <c r="O214" s="138" t="s">
        <v>30</v>
      </c>
      <c r="P214" s="140"/>
      <c r="Q214" s="118"/>
      <c r="R214" s="119"/>
    </row>
    <row r="215" spans="1:18" ht="20.100000000000001" customHeight="1" thickBot="1" x14ac:dyDescent="0.3">
      <c r="A215" s="126"/>
      <c r="B215" s="127"/>
      <c r="C215" s="128"/>
      <c r="D215" s="126" t="s">
        <v>31</v>
      </c>
      <c r="E215" s="127"/>
      <c r="F215" s="128"/>
      <c r="G215" s="129" t="s">
        <v>32</v>
      </c>
      <c r="H215" s="130"/>
      <c r="I215" s="130"/>
      <c r="J215" s="131"/>
      <c r="K215" s="132" t="s">
        <v>33</v>
      </c>
      <c r="L215" s="133"/>
      <c r="M215" s="133"/>
      <c r="N215" s="134"/>
      <c r="O215" s="129" t="s">
        <v>34</v>
      </c>
      <c r="P215" s="130"/>
      <c r="Q215" s="130"/>
      <c r="R215" s="131"/>
    </row>
    <row r="216" spans="1:18" ht="45" customHeight="1" thickBot="1" x14ac:dyDescent="0.3">
      <c r="A216" s="36" t="s">
        <v>27</v>
      </c>
      <c r="B216" s="37" t="s">
        <v>35</v>
      </c>
      <c r="C216" s="37" t="s">
        <v>36</v>
      </c>
      <c r="D216" s="37" t="s">
        <v>37</v>
      </c>
      <c r="E216" s="37" t="s">
        <v>6</v>
      </c>
      <c r="F216" s="38" t="s">
        <v>38</v>
      </c>
      <c r="G216" s="39" t="s">
        <v>59</v>
      </c>
      <c r="H216" s="40" t="s">
        <v>60</v>
      </c>
      <c r="I216" s="40" t="s">
        <v>61</v>
      </c>
      <c r="J216" s="41" t="s">
        <v>62</v>
      </c>
      <c r="K216" s="39" t="s">
        <v>59</v>
      </c>
      <c r="L216" s="40" t="s">
        <v>60</v>
      </c>
      <c r="M216" s="40" t="s">
        <v>61</v>
      </c>
      <c r="N216" s="41" t="s">
        <v>62</v>
      </c>
      <c r="O216" s="39" t="s">
        <v>59</v>
      </c>
      <c r="P216" s="40" t="s">
        <v>60</v>
      </c>
      <c r="Q216" s="40" t="s">
        <v>61</v>
      </c>
      <c r="R216" s="41" t="s">
        <v>62</v>
      </c>
    </row>
    <row r="217" spans="1:18" ht="20.100000000000001" customHeight="1" x14ac:dyDescent="0.25">
      <c r="A217" s="70"/>
      <c r="B217" s="62" t="s">
        <v>84</v>
      </c>
      <c r="C217" s="65"/>
      <c r="D217" s="71"/>
      <c r="E217" s="86"/>
      <c r="F217" s="77"/>
      <c r="G217" s="55"/>
      <c r="H217" s="52"/>
      <c r="I217" s="52"/>
      <c r="J217" s="18"/>
      <c r="K217" s="55"/>
      <c r="L217" s="52"/>
      <c r="M217" s="52"/>
      <c r="N217" s="18"/>
      <c r="O217" s="72"/>
      <c r="P217" s="73"/>
      <c r="Q217" s="53"/>
      <c r="R217" s="12"/>
    </row>
    <row r="218" spans="1:18" ht="20.100000000000001" customHeight="1" x14ac:dyDescent="0.25">
      <c r="A218" s="70"/>
      <c r="B218" s="62" t="s">
        <v>77</v>
      </c>
      <c r="C218" s="65">
        <v>1</v>
      </c>
      <c r="D218" s="71">
        <v>1699</v>
      </c>
      <c r="E218" s="86">
        <v>520</v>
      </c>
      <c r="F218" s="77">
        <v>100</v>
      </c>
      <c r="G218" s="55"/>
      <c r="H218" s="52"/>
      <c r="I218" s="52"/>
      <c r="J218" s="18"/>
      <c r="K218" s="55" t="s">
        <v>10</v>
      </c>
      <c r="L218" s="52"/>
      <c r="M218" s="52"/>
      <c r="N218" s="18"/>
      <c r="O218" s="72"/>
      <c r="P218" s="73"/>
      <c r="Q218" s="53"/>
      <c r="R218" s="21"/>
    </row>
    <row r="219" spans="1:18" ht="20.100000000000001" customHeight="1" x14ac:dyDescent="0.25">
      <c r="A219" s="70"/>
      <c r="B219" s="62"/>
      <c r="C219" s="65"/>
      <c r="D219" s="71"/>
      <c r="E219" s="86"/>
      <c r="F219" s="77"/>
      <c r="G219" s="55"/>
      <c r="H219" s="52"/>
      <c r="I219" s="52"/>
      <c r="J219" s="18"/>
      <c r="K219" s="55"/>
      <c r="L219" s="52"/>
      <c r="M219" s="52"/>
      <c r="N219" s="18"/>
      <c r="O219" s="72"/>
      <c r="P219" s="73"/>
      <c r="Q219" s="53"/>
      <c r="R219" s="21"/>
    </row>
    <row r="220" spans="1:18" ht="20.100000000000001" customHeight="1" x14ac:dyDescent="0.25">
      <c r="A220" s="70"/>
      <c r="B220" s="62" t="s">
        <v>892</v>
      </c>
      <c r="C220" s="65"/>
      <c r="D220" s="71"/>
      <c r="E220" s="86"/>
      <c r="F220" s="77"/>
      <c r="G220" s="55"/>
      <c r="H220" s="52"/>
      <c r="I220" s="52"/>
      <c r="J220" s="18"/>
      <c r="K220" s="55"/>
      <c r="L220" s="52"/>
      <c r="M220" s="52"/>
      <c r="N220" s="18"/>
      <c r="O220" s="72"/>
      <c r="P220" s="73"/>
      <c r="Q220" s="53"/>
      <c r="R220" s="21"/>
    </row>
    <row r="221" spans="1:18" ht="20.100000000000001" customHeight="1" x14ac:dyDescent="0.25">
      <c r="A221" s="70"/>
      <c r="B221" s="62" t="s">
        <v>83</v>
      </c>
      <c r="C221" s="65">
        <v>9</v>
      </c>
      <c r="D221" s="71">
        <v>875</v>
      </c>
      <c r="E221" s="86">
        <v>258</v>
      </c>
      <c r="F221" s="77">
        <v>19</v>
      </c>
      <c r="G221" s="55"/>
      <c r="H221" s="52"/>
      <c r="I221" s="52"/>
      <c r="J221" s="18"/>
      <c r="K221" s="55"/>
      <c r="L221" s="52" t="s">
        <v>10</v>
      </c>
      <c r="M221" s="52" t="s">
        <v>10</v>
      </c>
      <c r="N221" s="18"/>
      <c r="O221" s="72"/>
      <c r="P221" s="73"/>
      <c r="Q221" s="53"/>
      <c r="R221" s="21"/>
    </row>
    <row r="222" spans="1:18" ht="20.100000000000001" customHeight="1" x14ac:dyDescent="0.25">
      <c r="A222" s="70"/>
      <c r="B222" s="62" t="s">
        <v>14</v>
      </c>
      <c r="C222" s="65">
        <v>3</v>
      </c>
      <c r="D222" s="71">
        <v>489</v>
      </c>
      <c r="E222" s="86">
        <v>520</v>
      </c>
      <c r="F222" s="77">
        <v>19</v>
      </c>
      <c r="G222" s="55"/>
      <c r="H222" s="52"/>
      <c r="I222" s="52"/>
      <c r="J222" s="18"/>
      <c r="K222" s="55"/>
      <c r="L222" s="52"/>
      <c r="M222" s="52"/>
      <c r="N222" s="18" t="s">
        <v>10</v>
      </c>
      <c r="O222" s="72"/>
      <c r="P222" s="73"/>
      <c r="Q222" s="53"/>
      <c r="R222" s="21"/>
    </row>
    <row r="223" spans="1:18" ht="20.100000000000001" customHeight="1" x14ac:dyDescent="0.25">
      <c r="A223" s="70"/>
      <c r="B223" s="62" t="s">
        <v>83</v>
      </c>
      <c r="C223" s="65">
        <v>9</v>
      </c>
      <c r="D223" s="71">
        <v>875</v>
      </c>
      <c r="E223" s="86">
        <v>258</v>
      </c>
      <c r="F223" s="77">
        <v>19</v>
      </c>
      <c r="G223" s="55"/>
      <c r="H223" s="52"/>
      <c r="I223" s="52"/>
      <c r="J223" s="18"/>
      <c r="K223" s="55"/>
      <c r="L223" s="52" t="s">
        <v>10</v>
      </c>
      <c r="M223" s="52" t="s">
        <v>10</v>
      </c>
      <c r="N223" s="18"/>
      <c r="O223" s="72"/>
      <c r="P223" s="73"/>
      <c r="Q223" s="53"/>
      <c r="R223" s="21"/>
    </row>
    <row r="224" spans="1:18" ht="20.100000000000001" customHeight="1" x14ac:dyDescent="0.25">
      <c r="A224" s="70"/>
      <c r="B224" s="62" t="s">
        <v>14</v>
      </c>
      <c r="C224" s="65">
        <v>3</v>
      </c>
      <c r="D224" s="71">
        <v>489</v>
      </c>
      <c r="E224" s="86">
        <v>520</v>
      </c>
      <c r="F224" s="77">
        <v>19</v>
      </c>
      <c r="G224" s="55"/>
      <c r="H224" s="52"/>
      <c r="I224" s="52"/>
      <c r="J224" s="18"/>
      <c r="K224" s="55"/>
      <c r="L224" s="52"/>
      <c r="M224" s="52"/>
      <c r="N224" s="18" t="s">
        <v>10</v>
      </c>
      <c r="O224" s="72"/>
      <c r="P224" s="73"/>
      <c r="Q224" s="53"/>
      <c r="R224" s="21"/>
    </row>
    <row r="225" spans="1:18" ht="20.100000000000001" customHeight="1" x14ac:dyDescent="0.25">
      <c r="A225" s="70"/>
      <c r="B225" s="62" t="s">
        <v>83</v>
      </c>
      <c r="C225" s="65">
        <v>9</v>
      </c>
      <c r="D225" s="71">
        <v>875</v>
      </c>
      <c r="E225" s="86">
        <v>258</v>
      </c>
      <c r="F225" s="77">
        <v>19</v>
      </c>
      <c r="G225" s="55"/>
      <c r="H225" s="52"/>
      <c r="I225" s="52"/>
      <c r="J225" s="18"/>
      <c r="K225" s="55"/>
      <c r="L225" s="52" t="s">
        <v>10</v>
      </c>
      <c r="M225" s="52" t="s">
        <v>10</v>
      </c>
      <c r="N225" s="18"/>
      <c r="O225" s="72"/>
      <c r="P225" s="73"/>
      <c r="Q225" s="53"/>
      <c r="R225" s="21"/>
    </row>
    <row r="226" spans="1:18" ht="20.100000000000001" customHeight="1" x14ac:dyDescent="0.25">
      <c r="A226" s="70"/>
      <c r="B226" s="62" t="s">
        <v>14</v>
      </c>
      <c r="C226" s="65">
        <v>3</v>
      </c>
      <c r="D226" s="71">
        <v>489</v>
      </c>
      <c r="E226" s="86">
        <v>520</v>
      </c>
      <c r="F226" s="77">
        <v>19</v>
      </c>
      <c r="G226" s="55"/>
      <c r="H226" s="52"/>
      <c r="I226" s="52"/>
      <c r="J226" s="18"/>
      <c r="K226" s="55"/>
      <c r="L226" s="52"/>
      <c r="M226" s="52"/>
      <c r="N226" s="18" t="s">
        <v>10</v>
      </c>
      <c r="O226" s="72"/>
      <c r="P226" s="73"/>
      <c r="Q226" s="53"/>
      <c r="R226" s="21"/>
    </row>
    <row r="227" spans="1:18" ht="20.100000000000001" customHeight="1" x14ac:dyDescent="0.25">
      <c r="A227" s="70"/>
      <c r="B227" s="62"/>
      <c r="C227" s="65"/>
      <c r="D227" s="71"/>
      <c r="E227" s="86"/>
      <c r="F227" s="77"/>
      <c r="G227" s="55"/>
      <c r="H227" s="52"/>
      <c r="I227" s="52"/>
      <c r="J227" s="18"/>
      <c r="K227" s="55"/>
      <c r="L227" s="52"/>
      <c r="M227" s="52"/>
      <c r="N227" s="18"/>
      <c r="O227" s="72"/>
      <c r="P227" s="73"/>
      <c r="Q227" s="53"/>
      <c r="R227" s="21"/>
    </row>
    <row r="228" spans="1:18" ht="20.100000000000001" customHeight="1" x14ac:dyDescent="0.25">
      <c r="A228" s="70"/>
      <c r="B228" s="62"/>
      <c r="C228" s="65"/>
      <c r="D228" s="71"/>
      <c r="E228" s="86"/>
      <c r="F228" s="77"/>
      <c r="G228" s="55"/>
      <c r="H228" s="52"/>
      <c r="I228" s="52"/>
      <c r="J228" s="18"/>
      <c r="K228" s="55"/>
      <c r="L228" s="52"/>
      <c r="M228" s="52"/>
      <c r="N228" s="18"/>
      <c r="O228" s="72"/>
      <c r="P228" s="73"/>
      <c r="Q228" s="53"/>
      <c r="R228" s="21"/>
    </row>
    <row r="229" spans="1:18" ht="20.100000000000001" customHeight="1" x14ac:dyDescent="0.25">
      <c r="A229" s="70"/>
      <c r="B229" s="62"/>
      <c r="C229" s="65"/>
      <c r="D229" s="71"/>
      <c r="E229" s="86"/>
      <c r="F229" s="77"/>
      <c r="G229" s="55"/>
      <c r="H229" s="52"/>
      <c r="I229" s="52"/>
      <c r="J229" s="18"/>
      <c r="K229" s="55"/>
      <c r="L229" s="52"/>
      <c r="M229" s="52"/>
      <c r="N229" s="18"/>
      <c r="O229" s="72"/>
      <c r="P229" s="73"/>
      <c r="Q229" s="53"/>
      <c r="R229" s="21"/>
    </row>
    <row r="230" spans="1:18" ht="20.100000000000001" customHeight="1" x14ac:dyDescent="0.25">
      <c r="A230" s="70"/>
      <c r="B230" s="62"/>
      <c r="C230" s="65"/>
      <c r="D230" s="71"/>
      <c r="E230" s="86"/>
      <c r="F230" s="77"/>
      <c r="G230" s="55"/>
      <c r="H230" s="52"/>
      <c r="I230" s="52"/>
      <c r="J230" s="18"/>
      <c r="K230" s="55"/>
      <c r="L230" s="52"/>
      <c r="M230" s="52"/>
      <c r="N230" s="18"/>
      <c r="O230" s="72"/>
      <c r="P230" s="73"/>
      <c r="Q230" s="53"/>
      <c r="R230" s="21"/>
    </row>
    <row r="231" spans="1:18" ht="20.100000000000001" customHeight="1" x14ac:dyDescent="0.25">
      <c r="A231" s="70"/>
      <c r="B231" s="62"/>
      <c r="C231" s="65"/>
      <c r="D231" s="71"/>
      <c r="E231" s="86"/>
      <c r="F231" s="77"/>
      <c r="G231" s="55"/>
      <c r="H231" s="52"/>
      <c r="I231" s="52"/>
      <c r="J231" s="18"/>
      <c r="K231" s="55"/>
      <c r="L231" s="52"/>
      <c r="M231" s="52"/>
      <c r="N231" s="18"/>
      <c r="O231" s="72"/>
      <c r="P231" s="73"/>
      <c r="Q231" s="53"/>
      <c r="R231" s="21"/>
    </row>
    <row r="232" spans="1:18" ht="20.100000000000001" customHeight="1" x14ac:dyDescent="0.25">
      <c r="A232" s="70"/>
      <c r="B232" s="62"/>
      <c r="C232" s="65"/>
      <c r="D232" s="71"/>
      <c r="E232" s="86"/>
      <c r="F232" s="77"/>
      <c r="G232" s="55"/>
      <c r="H232" s="52"/>
      <c r="I232" s="52"/>
      <c r="J232" s="18"/>
      <c r="K232" s="55"/>
      <c r="L232" s="52"/>
      <c r="M232" s="52"/>
      <c r="N232" s="18"/>
      <c r="O232" s="72"/>
      <c r="P232" s="73"/>
      <c r="Q232" s="53"/>
      <c r="R232" s="21"/>
    </row>
    <row r="233" spans="1:18" ht="20.100000000000001" customHeight="1" x14ac:dyDescent="0.25">
      <c r="A233" s="70"/>
      <c r="B233" s="62"/>
      <c r="C233" s="65"/>
      <c r="D233" s="71"/>
      <c r="E233" s="86"/>
      <c r="F233" s="77"/>
      <c r="G233" s="55"/>
      <c r="H233" s="52"/>
      <c r="I233" s="52"/>
      <c r="J233" s="18"/>
      <c r="K233" s="55"/>
      <c r="L233" s="52"/>
      <c r="M233" s="52"/>
      <c r="N233" s="18"/>
      <c r="O233" s="72"/>
      <c r="P233" s="73"/>
      <c r="Q233" s="53"/>
      <c r="R233" s="21"/>
    </row>
    <row r="234" spans="1:18" ht="20.100000000000001" customHeight="1" x14ac:dyDescent="0.25">
      <c r="A234" s="70"/>
      <c r="B234" s="62"/>
      <c r="C234" s="65"/>
      <c r="D234" s="71"/>
      <c r="E234" s="86"/>
      <c r="F234" s="77"/>
      <c r="G234" s="55"/>
      <c r="H234" s="52"/>
      <c r="I234" s="52"/>
      <c r="J234" s="18"/>
      <c r="K234" s="55"/>
      <c r="L234" s="52"/>
      <c r="M234" s="52"/>
      <c r="N234" s="18"/>
      <c r="O234" s="72"/>
      <c r="P234" s="73"/>
      <c r="Q234" s="53"/>
      <c r="R234" s="21"/>
    </row>
    <row r="235" spans="1:18" ht="20.100000000000001" customHeight="1" x14ac:dyDescent="0.25">
      <c r="A235" s="70"/>
      <c r="B235" s="62"/>
      <c r="C235" s="65"/>
      <c r="D235" s="71"/>
      <c r="E235" s="86"/>
      <c r="F235" s="77"/>
      <c r="G235" s="55"/>
      <c r="H235" s="52"/>
      <c r="I235" s="52"/>
      <c r="J235" s="18"/>
      <c r="K235" s="55"/>
      <c r="L235" s="52"/>
      <c r="M235" s="52"/>
      <c r="N235" s="18"/>
      <c r="O235" s="72"/>
      <c r="P235" s="73"/>
      <c r="Q235" s="53"/>
      <c r="R235" s="21"/>
    </row>
    <row r="236" spans="1:18" ht="20.100000000000001" customHeight="1" thickBot="1" x14ac:dyDescent="0.3">
      <c r="A236" s="50"/>
      <c r="B236" s="62"/>
      <c r="C236" s="65"/>
      <c r="D236" s="60"/>
      <c r="E236" s="51"/>
      <c r="F236" s="63"/>
      <c r="G236" s="55"/>
      <c r="H236" s="52"/>
      <c r="I236" s="52"/>
      <c r="J236" s="18"/>
      <c r="K236" s="55"/>
      <c r="L236" s="52"/>
      <c r="M236" s="52"/>
      <c r="N236" s="18"/>
      <c r="O236" s="19"/>
      <c r="P236" s="20"/>
      <c r="Q236" s="20"/>
      <c r="R236" s="88"/>
    </row>
    <row r="237" spans="1:18" ht="20.100000000000001" customHeight="1" thickBot="1" x14ac:dyDescent="0.3">
      <c r="A237" s="141" t="s">
        <v>39</v>
      </c>
      <c r="B237" s="142"/>
      <c r="C237" s="116">
        <v>9</v>
      </c>
      <c r="D237" s="117"/>
      <c r="E237" s="117"/>
      <c r="F237" s="143"/>
      <c r="G237" s="116" t="s">
        <v>40</v>
      </c>
      <c r="H237" s="117"/>
      <c r="I237" s="117"/>
      <c r="J237" s="143"/>
      <c r="K237" s="116"/>
      <c r="L237" s="117"/>
      <c r="M237" s="117"/>
      <c r="N237" s="143"/>
      <c r="O237" s="116" t="s">
        <v>40</v>
      </c>
      <c r="P237" s="117"/>
      <c r="Q237" s="117"/>
      <c r="R237" s="143"/>
    </row>
    <row r="238" spans="1:18" ht="20.100000000000001" customHeight="1" thickBot="1" x14ac:dyDescent="0.3">
      <c r="A238" s="141" t="s">
        <v>41</v>
      </c>
      <c r="B238" s="144"/>
      <c r="C238" s="145">
        <v>9</v>
      </c>
      <c r="D238" s="146"/>
      <c r="E238" s="146"/>
      <c r="F238" s="147"/>
      <c r="G238" s="148">
        <v>0</v>
      </c>
      <c r="H238" s="121"/>
      <c r="I238" s="121"/>
      <c r="J238" s="122"/>
      <c r="K238" s="148"/>
      <c r="L238" s="121"/>
      <c r="M238" s="121"/>
      <c r="N238" s="122"/>
      <c r="O238" s="148">
        <v>0</v>
      </c>
      <c r="P238" s="121"/>
      <c r="Q238" s="121"/>
      <c r="R238" s="122"/>
    </row>
  </sheetData>
  <mergeCells count="316">
    <mergeCell ref="A178:B178"/>
    <mergeCell ref="C178:F178"/>
    <mergeCell ref="G178:J178"/>
    <mergeCell ref="K178:N178"/>
    <mergeCell ref="O178:R178"/>
    <mergeCell ref="D157:E157"/>
    <mergeCell ref="G157:H157"/>
    <mergeCell ref="I157:J157"/>
    <mergeCell ref="K157:L157"/>
    <mergeCell ref="M157:N157"/>
    <mergeCell ref="O157:P157"/>
    <mergeCell ref="Q157:R157"/>
    <mergeCell ref="D167:E167"/>
    <mergeCell ref="G167:H167"/>
    <mergeCell ref="I167:J167"/>
    <mergeCell ref="K167:L167"/>
    <mergeCell ref="M167:N167"/>
    <mergeCell ref="O167:P167"/>
    <mergeCell ref="Q167:R167"/>
    <mergeCell ref="A155:C155"/>
    <mergeCell ref="D155:F155"/>
    <mergeCell ref="G155:J155"/>
    <mergeCell ref="K155:N155"/>
    <mergeCell ref="O155:R155"/>
    <mergeCell ref="A177:B177"/>
    <mergeCell ref="C177:F177"/>
    <mergeCell ref="G177:J177"/>
    <mergeCell ref="K177:N177"/>
    <mergeCell ref="O177:R177"/>
    <mergeCell ref="C153:G153"/>
    <mergeCell ref="H153:J153"/>
    <mergeCell ref="K153:R153"/>
    <mergeCell ref="A154:C154"/>
    <mergeCell ref="D154:F154"/>
    <mergeCell ref="G154:J154"/>
    <mergeCell ref="K154:L154"/>
    <mergeCell ref="M154:N154"/>
    <mergeCell ref="O154:P154"/>
    <mergeCell ref="Q154:R154"/>
    <mergeCell ref="A148:B148"/>
    <mergeCell ref="C148:F148"/>
    <mergeCell ref="G148:J148"/>
    <mergeCell ref="K148:N148"/>
    <mergeCell ref="O148:R148"/>
    <mergeCell ref="B151:D151"/>
    <mergeCell ref="M151:Q151"/>
    <mergeCell ref="O152:P152"/>
    <mergeCell ref="Q152:R152"/>
    <mergeCell ref="D137:E137"/>
    <mergeCell ref="G137:H137"/>
    <mergeCell ref="I137:J137"/>
    <mergeCell ref="K137:L137"/>
    <mergeCell ref="M137:N137"/>
    <mergeCell ref="O137:P137"/>
    <mergeCell ref="Q137:R137"/>
    <mergeCell ref="A147:B147"/>
    <mergeCell ref="C147:F147"/>
    <mergeCell ref="G147:J147"/>
    <mergeCell ref="K147:N147"/>
    <mergeCell ref="O147:R147"/>
    <mergeCell ref="A125:C125"/>
    <mergeCell ref="D125:F125"/>
    <mergeCell ref="G125:J125"/>
    <mergeCell ref="K125:N125"/>
    <mergeCell ref="O125:R125"/>
    <mergeCell ref="D127:E127"/>
    <mergeCell ref="G127:H127"/>
    <mergeCell ref="I127:J127"/>
    <mergeCell ref="K127:L127"/>
    <mergeCell ref="M127:N127"/>
    <mergeCell ref="O127:P127"/>
    <mergeCell ref="Q127:R127"/>
    <mergeCell ref="C123:G123"/>
    <mergeCell ref="H123:J123"/>
    <mergeCell ref="K123:R123"/>
    <mergeCell ref="A124:C124"/>
    <mergeCell ref="D124:F124"/>
    <mergeCell ref="G124:J124"/>
    <mergeCell ref="K124:L124"/>
    <mergeCell ref="M124:N124"/>
    <mergeCell ref="O124:P124"/>
    <mergeCell ref="Q124:R124"/>
    <mergeCell ref="A118:B118"/>
    <mergeCell ref="C118:F118"/>
    <mergeCell ref="G118:J118"/>
    <mergeCell ref="K118:N118"/>
    <mergeCell ref="O118:R118"/>
    <mergeCell ref="B121:D121"/>
    <mergeCell ref="M121:Q121"/>
    <mergeCell ref="O122:P122"/>
    <mergeCell ref="Q122:R122"/>
    <mergeCell ref="D107:E107"/>
    <mergeCell ref="G107:H107"/>
    <mergeCell ref="I107:J107"/>
    <mergeCell ref="K107:L107"/>
    <mergeCell ref="M107:N107"/>
    <mergeCell ref="O107:P107"/>
    <mergeCell ref="Q107:R107"/>
    <mergeCell ref="A117:B117"/>
    <mergeCell ref="C117:F117"/>
    <mergeCell ref="G117:J117"/>
    <mergeCell ref="K117:N117"/>
    <mergeCell ref="O117:R117"/>
    <mergeCell ref="A95:C95"/>
    <mergeCell ref="D95:F95"/>
    <mergeCell ref="G95:J95"/>
    <mergeCell ref="K95:N95"/>
    <mergeCell ref="O95:R95"/>
    <mergeCell ref="D97:E97"/>
    <mergeCell ref="G97:H97"/>
    <mergeCell ref="I97:J97"/>
    <mergeCell ref="K97:L97"/>
    <mergeCell ref="M97:N97"/>
    <mergeCell ref="O97:P97"/>
    <mergeCell ref="Q97:R97"/>
    <mergeCell ref="O92:P92"/>
    <mergeCell ref="Q92:R92"/>
    <mergeCell ref="C93:G93"/>
    <mergeCell ref="H93:J93"/>
    <mergeCell ref="K93:R93"/>
    <mergeCell ref="A94:C94"/>
    <mergeCell ref="D94:F94"/>
    <mergeCell ref="G94:J94"/>
    <mergeCell ref="K94:L94"/>
    <mergeCell ref="M94:N94"/>
    <mergeCell ref="O94:P94"/>
    <mergeCell ref="Q94:R94"/>
    <mergeCell ref="D77:E77"/>
    <mergeCell ref="G77:H77"/>
    <mergeCell ref="I77:J77"/>
    <mergeCell ref="K77:L77"/>
    <mergeCell ref="M77:N77"/>
    <mergeCell ref="O77:P77"/>
    <mergeCell ref="Q77:R77"/>
    <mergeCell ref="B91:D91"/>
    <mergeCell ref="M91:Q91"/>
    <mergeCell ref="A87:B87"/>
    <mergeCell ref="C87:F87"/>
    <mergeCell ref="G87:J87"/>
    <mergeCell ref="K87:N87"/>
    <mergeCell ref="O87:R87"/>
    <mergeCell ref="A88:B88"/>
    <mergeCell ref="C88:F88"/>
    <mergeCell ref="G88:J88"/>
    <mergeCell ref="K88:N88"/>
    <mergeCell ref="O88:R88"/>
    <mergeCell ref="B1:D1"/>
    <mergeCell ref="M1:Q1"/>
    <mergeCell ref="O2:P2"/>
    <mergeCell ref="Q2:R2"/>
    <mergeCell ref="C3:G3"/>
    <mergeCell ref="H3:J3"/>
    <mergeCell ref="K3:R3"/>
    <mergeCell ref="D67:E67"/>
    <mergeCell ref="G67:H67"/>
    <mergeCell ref="I67:J67"/>
    <mergeCell ref="K67:L67"/>
    <mergeCell ref="M67:N67"/>
    <mergeCell ref="O67:P67"/>
    <mergeCell ref="Q67:R6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D17:E17"/>
    <mergeCell ref="G17:H17"/>
    <mergeCell ref="I17:J17"/>
    <mergeCell ref="K17:L17"/>
    <mergeCell ref="M17:N17"/>
    <mergeCell ref="O17:P17"/>
    <mergeCell ref="Q17:R17"/>
    <mergeCell ref="M4:N4"/>
    <mergeCell ref="O4:P4"/>
    <mergeCell ref="Q7:R7"/>
    <mergeCell ref="D7:E7"/>
    <mergeCell ref="G7:H7"/>
    <mergeCell ref="I7:J7"/>
    <mergeCell ref="K7:L7"/>
    <mergeCell ref="M7:N7"/>
    <mergeCell ref="O7:P7"/>
    <mergeCell ref="O32:P32"/>
    <mergeCell ref="Q32:R32"/>
    <mergeCell ref="C33:G33"/>
    <mergeCell ref="H33:J33"/>
    <mergeCell ref="K33:R33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  <mergeCell ref="M31:Q31"/>
    <mergeCell ref="B31:D31"/>
    <mergeCell ref="Q34:R34"/>
    <mergeCell ref="A35:C35"/>
    <mergeCell ref="D35:F35"/>
    <mergeCell ref="G35:J35"/>
    <mergeCell ref="K35:N35"/>
    <mergeCell ref="O35:R35"/>
    <mergeCell ref="A34:C34"/>
    <mergeCell ref="D34:F34"/>
    <mergeCell ref="G34:J34"/>
    <mergeCell ref="K34:L34"/>
    <mergeCell ref="M34:N34"/>
    <mergeCell ref="O34:P34"/>
    <mergeCell ref="Q37:R37"/>
    <mergeCell ref="D47:E47"/>
    <mergeCell ref="G47:H47"/>
    <mergeCell ref="I47:J47"/>
    <mergeCell ref="K47:L47"/>
    <mergeCell ref="M47:N47"/>
    <mergeCell ref="O47:P47"/>
    <mergeCell ref="Q47:R47"/>
    <mergeCell ref="D37:E37"/>
    <mergeCell ref="G37:H37"/>
    <mergeCell ref="I37:J37"/>
    <mergeCell ref="K37:L37"/>
    <mergeCell ref="M37:N37"/>
    <mergeCell ref="O37:P37"/>
    <mergeCell ref="B61:D61"/>
    <mergeCell ref="M61:Q61"/>
    <mergeCell ref="O62:P62"/>
    <mergeCell ref="Q62:R62"/>
    <mergeCell ref="C63:G63"/>
    <mergeCell ref="H63:J63"/>
    <mergeCell ref="K63:R63"/>
    <mergeCell ref="A57:B57"/>
    <mergeCell ref="C57:F57"/>
    <mergeCell ref="G57:J57"/>
    <mergeCell ref="K57:N57"/>
    <mergeCell ref="O57:R57"/>
    <mergeCell ref="A58:B58"/>
    <mergeCell ref="C58:F58"/>
    <mergeCell ref="G58:J58"/>
    <mergeCell ref="K58:N58"/>
    <mergeCell ref="O58:R58"/>
    <mergeCell ref="Q64:R64"/>
    <mergeCell ref="A65:C65"/>
    <mergeCell ref="D65:F65"/>
    <mergeCell ref="G65:J65"/>
    <mergeCell ref="K65:N65"/>
    <mergeCell ref="O65:R65"/>
    <mergeCell ref="A64:C64"/>
    <mergeCell ref="D64:F64"/>
    <mergeCell ref="G64:J64"/>
    <mergeCell ref="K64:L64"/>
    <mergeCell ref="M64:N64"/>
    <mergeCell ref="O64:P64"/>
    <mergeCell ref="B181:D181"/>
    <mergeCell ref="M181:Q181"/>
    <mergeCell ref="O182:P182"/>
    <mergeCell ref="Q182:R182"/>
    <mergeCell ref="C183:G183"/>
    <mergeCell ref="H183:J183"/>
    <mergeCell ref="K183:R183"/>
    <mergeCell ref="A184:C184"/>
    <mergeCell ref="D184:F184"/>
    <mergeCell ref="G184:J184"/>
    <mergeCell ref="K184:L184"/>
    <mergeCell ref="M184:N184"/>
    <mergeCell ref="O184:P184"/>
    <mergeCell ref="Q184:R184"/>
    <mergeCell ref="A185:C185"/>
    <mergeCell ref="D185:F185"/>
    <mergeCell ref="G185:J185"/>
    <mergeCell ref="K185:N185"/>
    <mergeCell ref="O185:R185"/>
    <mergeCell ref="A207:B207"/>
    <mergeCell ref="C207:F207"/>
    <mergeCell ref="G207:J207"/>
    <mergeCell ref="K207:N207"/>
    <mergeCell ref="O207:R207"/>
    <mergeCell ref="A208:B208"/>
    <mergeCell ref="C208:F208"/>
    <mergeCell ref="G208:J208"/>
    <mergeCell ref="K208:N208"/>
    <mergeCell ref="O208:R208"/>
    <mergeCell ref="B211:D211"/>
    <mergeCell ref="M211:Q211"/>
    <mergeCell ref="O212:P212"/>
    <mergeCell ref="Q212:R212"/>
    <mergeCell ref="C213:G213"/>
    <mergeCell ref="H213:J213"/>
    <mergeCell ref="K213:R213"/>
    <mergeCell ref="A214:C214"/>
    <mergeCell ref="D214:F214"/>
    <mergeCell ref="G214:J214"/>
    <mergeCell ref="K214:L214"/>
    <mergeCell ref="M214:N214"/>
    <mergeCell ref="O214:P214"/>
    <mergeCell ref="Q214:R214"/>
    <mergeCell ref="A238:B238"/>
    <mergeCell ref="C238:F238"/>
    <mergeCell ref="G238:J238"/>
    <mergeCell ref="K238:N238"/>
    <mergeCell ref="O238:R238"/>
    <mergeCell ref="A215:C215"/>
    <mergeCell ref="D215:F215"/>
    <mergeCell ref="G215:J215"/>
    <mergeCell ref="K215:N215"/>
    <mergeCell ref="O215:R215"/>
    <mergeCell ref="A237:B237"/>
    <mergeCell ref="C237:F237"/>
    <mergeCell ref="G237:J237"/>
    <mergeCell ref="K237:N237"/>
    <mergeCell ref="O237:R23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Page &amp;P de &amp;N</oddFooter>
  </headerFooter>
  <rowBreaks count="8" manualBreakCount="8">
    <brk id="30" max="16383" man="1"/>
    <brk id="60" max="16383" man="1"/>
    <brk id="90" max="16383" man="1"/>
    <brk id="120" max="16383" man="1"/>
    <brk id="150" max="16383" man="1"/>
    <brk id="180" max="16383" man="1"/>
    <brk id="210" max="16383" man="1"/>
    <brk id="240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CC331-B3CB-4731-8726-A849491369E9}">
  <sheetPr codeName="Feuil5"/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90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28</vt:i4>
      </vt:variant>
    </vt:vector>
  </HeadingPairs>
  <TitlesOfParts>
    <vt:vector size="35" baseType="lpstr">
      <vt:lpstr>export</vt:lpstr>
      <vt:lpstr>Listes</vt:lpstr>
      <vt:lpstr>donnees</vt:lpstr>
      <vt:lpstr>Débit modele pieces</vt:lpstr>
      <vt:lpstr>Débit modele</vt:lpstr>
      <vt:lpstr>Débit</vt:lpstr>
      <vt:lpstr>Feuil1</vt:lpstr>
      <vt:lpstr>pl_debit</vt:lpstr>
      <vt:lpstr>pl_debit_Mod1</vt:lpstr>
      <vt:lpstr>pl_debit_pieces</vt:lpstr>
      <vt:lpstr>Débit!pl_debitBak</vt:lpstr>
      <vt:lpstr>pl_Fa19_cbas2p</vt:lpstr>
      <vt:lpstr>pl_Fa19_cbss2p</vt:lpstr>
      <vt:lpstr>pl_Fa19_cnapas2p</vt:lpstr>
      <vt:lpstr>pl_Fa19_cnas2p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pl_Fa8_cnspss2p</vt:lpstr>
      <vt:lpstr>pl_Fa8_cnss2p</vt:lpstr>
      <vt:lpstr>pl_Fd19_cb1fat</vt:lpstr>
      <vt:lpstr>pl_Fd19_cb1fst</vt:lpstr>
      <vt:lpstr>pl_Fd19_cb2fat</vt:lpstr>
      <vt:lpstr>pl_Fd19_cb2fst</vt:lpstr>
      <vt:lpstr>pl_Fo19_cbas2p</vt:lpstr>
      <vt:lpstr>pl_Fo19_cbss2p</vt:lpstr>
      <vt:lpstr>pl_Fo19_cnapas2p</vt:lpstr>
      <vt:lpstr>pl_Fo19_cnas2p</vt:lpstr>
      <vt:lpstr>pl_Fo19_cnspss2p</vt:lpstr>
      <vt:lpstr>pl_Fo19_cnss2p</vt:lpstr>
      <vt:lpstr>'Débit modele'!Zone_d_impression</vt:lpstr>
      <vt:lpstr>'Débit modele pieces'!Zone_d_impression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Léo SOTIN</cp:lastModifiedBy>
  <cp:lastPrinted>2022-08-12T17:47:23Z</cp:lastPrinted>
  <dcterms:created xsi:type="dcterms:W3CDTF">2022-07-14T10:42:57Z</dcterms:created>
  <dcterms:modified xsi:type="dcterms:W3CDTF">2022-08-29T07:04:49Z</dcterms:modified>
</cp:coreProperties>
</file>