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Documents/Excel Débit/"/>
    </mc:Choice>
  </mc:AlternateContent>
  <xr:revisionPtr revIDLastSave="54" documentId="13_ncr:1_{B9D5DF7D-9107-4698-ACCE-5DE8002296CB}" xr6:coauthVersionLast="47" xr6:coauthVersionMax="47" xr10:uidLastSave="{3C2F7FBE-A3C3-4695-A744-9B7E4AAB104D}"/>
  <bookViews>
    <workbookView xWindow="-120" yWindow="-120" windowWidth="29040" windowHeight="16440" activeTab="1" xr2:uid="{00000000-000D-0000-FFFF-FFFF00000000}"/>
  </bookViews>
  <sheets>
    <sheet name="export" sheetId="16" r:id="rId1"/>
    <sheet name="Listes" sheetId="11" r:id="rId2"/>
    <sheet name="donnees" sheetId="2" r:id="rId3"/>
    <sheet name="Débit modele" sheetId="17" r:id="rId4"/>
    <sheet name="Débit" sheetId="15" r:id="rId5"/>
  </sheets>
  <definedNames>
    <definedName name="pl_debit">'Débit modele'!$A$7:$R$28</definedName>
    <definedName name="pl_debitBak" localSheetId="4">Débit!$A$6:$R$16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export!$A$1</definedName>
    <definedName name="TOP_Col2">export!$B$1</definedName>
    <definedName name="_xlnm.Print_Area" localSheetId="3">'Débit modele'!$A$1:$R$28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7" i="15" l="1"/>
  <c r="D217" i="15"/>
  <c r="C217" i="15"/>
  <c r="A217" i="15"/>
  <c r="E216" i="15"/>
  <c r="D216" i="15"/>
  <c r="C216" i="15"/>
  <c r="A216" i="15"/>
  <c r="E215" i="15"/>
  <c r="D215" i="15"/>
  <c r="C215" i="15"/>
  <c r="A215" i="15"/>
  <c r="E214" i="15"/>
  <c r="D214" i="15"/>
  <c r="C214" i="15"/>
  <c r="A214" i="15"/>
  <c r="E213" i="15"/>
  <c r="D213" i="15"/>
  <c r="C213" i="15"/>
  <c r="A213" i="15"/>
  <c r="E212" i="15"/>
  <c r="D212" i="15"/>
  <c r="C212" i="15"/>
  <c r="A212" i="15"/>
  <c r="E211" i="15"/>
  <c r="D211" i="15"/>
  <c r="C211" i="15"/>
  <c r="A211" i="15"/>
  <c r="M204" i="15"/>
  <c r="E14" i="17"/>
  <c r="D14" i="17"/>
  <c r="C14" i="17"/>
  <c r="A14" i="17"/>
  <c r="E13" i="17"/>
  <c r="D13" i="17"/>
  <c r="C13" i="17"/>
  <c r="A13" i="17"/>
  <c r="D12" i="17"/>
  <c r="C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E8" i="17"/>
  <c r="E12" i="17" s="1"/>
  <c r="D8" i="17"/>
  <c r="C8" i="17"/>
  <c r="A8" i="17"/>
  <c r="E188" i="15"/>
  <c r="C188" i="15"/>
  <c r="A188" i="15"/>
  <c r="E187" i="15"/>
  <c r="D187" i="15"/>
  <c r="C187" i="15"/>
  <c r="A187" i="15"/>
  <c r="E186" i="15"/>
  <c r="D186" i="15"/>
  <c r="C186" i="15"/>
  <c r="A186" i="15"/>
  <c r="E185" i="15"/>
  <c r="D185" i="15"/>
  <c r="C185" i="15"/>
  <c r="A185" i="15"/>
  <c r="E184" i="15"/>
  <c r="D184" i="15"/>
  <c r="D188" i="15" s="1"/>
  <c r="C184" i="15"/>
  <c r="A184" i="15"/>
  <c r="E183" i="15"/>
  <c r="D183" i="15"/>
  <c r="C183" i="15"/>
  <c r="A183" i="15"/>
  <c r="E182" i="15"/>
  <c r="D182" i="15"/>
  <c r="C182" i="15"/>
  <c r="A182" i="15"/>
  <c r="M175" i="15"/>
  <c r="E159" i="15"/>
  <c r="D159" i="15"/>
  <c r="C159" i="15"/>
  <c r="A159" i="15"/>
  <c r="E158" i="15"/>
  <c r="D158" i="15"/>
  <c r="C158" i="15"/>
  <c r="A158" i="15"/>
  <c r="D157" i="15"/>
  <c r="C157" i="15"/>
  <c r="A157" i="15"/>
  <c r="E156" i="15"/>
  <c r="D156" i="15"/>
  <c r="C156" i="15"/>
  <c r="A156" i="15"/>
  <c r="E155" i="15"/>
  <c r="D155" i="15"/>
  <c r="C155" i="15"/>
  <c r="A155" i="15"/>
  <c r="E154" i="15"/>
  <c r="D154" i="15"/>
  <c r="C154" i="15"/>
  <c r="A154" i="15"/>
  <c r="E153" i="15"/>
  <c r="E157" i="15" s="1"/>
  <c r="D153" i="15"/>
  <c r="C153" i="15"/>
  <c r="A153" i="15"/>
  <c r="M146" i="15"/>
  <c r="E130" i="15"/>
  <c r="D130" i="15"/>
  <c r="C130" i="15"/>
  <c r="A130" i="15"/>
  <c r="E129" i="15"/>
  <c r="D129" i="15"/>
  <c r="C129" i="15"/>
  <c r="A129" i="15"/>
  <c r="E128" i="15"/>
  <c r="D128" i="15"/>
  <c r="C128" i="15"/>
  <c r="A128" i="15"/>
  <c r="E127" i="15"/>
  <c r="D127" i="15"/>
  <c r="C127" i="15"/>
  <c r="A127" i="15"/>
  <c r="E126" i="15"/>
  <c r="D126" i="15"/>
  <c r="C126" i="15"/>
  <c r="A126" i="15"/>
  <c r="E125" i="15"/>
  <c r="D125" i="15"/>
  <c r="C125" i="15"/>
  <c r="A125" i="15"/>
  <c r="D124" i="15"/>
  <c r="C124" i="15"/>
  <c r="A124" i="15"/>
  <c r="M117" i="15"/>
  <c r="E101" i="15"/>
  <c r="D101" i="15"/>
  <c r="C101" i="15"/>
  <c r="A101" i="15"/>
  <c r="E100" i="15"/>
  <c r="D100" i="15"/>
  <c r="C100" i="15"/>
  <c r="A100" i="15"/>
  <c r="D99" i="15"/>
  <c r="C99" i="15"/>
  <c r="A99" i="15"/>
  <c r="E98" i="15"/>
  <c r="D98" i="15"/>
  <c r="C98" i="15"/>
  <c r="A98" i="15"/>
  <c r="E97" i="15"/>
  <c r="D97" i="15"/>
  <c r="C97" i="15"/>
  <c r="A97" i="15"/>
  <c r="E96" i="15"/>
  <c r="D96" i="15"/>
  <c r="C96" i="15"/>
  <c r="A96" i="15"/>
  <c r="E95" i="15"/>
  <c r="E99" i="15" s="1"/>
  <c r="D95" i="15"/>
  <c r="C95" i="15"/>
  <c r="A95" i="15"/>
  <c r="M88" i="15"/>
  <c r="E72" i="15"/>
  <c r="D72" i="15"/>
  <c r="C72" i="15"/>
  <c r="A72" i="15"/>
  <c r="E71" i="15"/>
  <c r="D71" i="15"/>
  <c r="C71" i="15"/>
  <c r="A71" i="15"/>
  <c r="E70" i="15"/>
  <c r="D70" i="15"/>
  <c r="C70" i="15"/>
  <c r="A70" i="15"/>
  <c r="E69" i="15"/>
  <c r="D69" i="15"/>
  <c r="C69" i="15"/>
  <c r="A69" i="15"/>
  <c r="E68" i="15"/>
  <c r="D68" i="15"/>
  <c r="C68" i="15"/>
  <c r="A68" i="15"/>
  <c r="E67" i="15"/>
  <c r="D67" i="15"/>
  <c r="C67" i="15"/>
  <c r="A67" i="15"/>
  <c r="E66" i="15"/>
  <c r="D66" i="15"/>
  <c r="C66" i="15"/>
  <c r="A66" i="15"/>
  <c r="M59" i="15"/>
  <c r="E43" i="15"/>
  <c r="D43" i="15"/>
  <c r="C43" i="15"/>
  <c r="A43" i="15"/>
  <c r="D42" i="15"/>
  <c r="C42" i="15"/>
  <c r="A42" i="15"/>
  <c r="E41" i="15"/>
  <c r="D41" i="15"/>
  <c r="C41" i="15"/>
  <c r="A41" i="15"/>
  <c r="E40" i="15"/>
  <c r="D40" i="15"/>
  <c r="C40" i="15"/>
  <c r="A40" i="15"/>
  <c r="E39" i="15"/>
  <c r="D39" i="15"/>
  <c r="C39" i="15"/>
  <c r="A39" i="15"/>
  <c r="E38" i="15"/>
  <c r="D38" i="15"/>
  <c r="C38" i="15"/>
  <c r="A38" i="15"/>
  <c r="E37" i="15"/>
  <c r="E42" i="15" s="1"/>
  <c r="D37" i="15"/>
  <c r="C37" i="15"/>
  <c r="A37" i="15"/>
  <c r="M30" i="15"/>
  <c r="E14" i="15"/>
  <c r="D14" i="15"/>
  <c r="C14" i="15"/>
  <c r="A14" i="15"/>
  <c r="E13" i="15"/>
  <c r="D13" i="15"/>
  <c r="C13" i="15"/>
  <c r="A13" i="15"/>
  <c r="D12" i="15"/>
  <c r="C12" i="15"/>
  <c r="A12" i="15"/>
  <c r="E11" i="15"/>
  <c r="D11" i="15"/>
  <c r="C11" i="15"/>
  <c r="A11" i="15"/>
  <c r="E10" i="15"/>
  <c r="D10" i="15"/>
  <c r="C10" i="15"/>
  <c r="A10" i="15"/>
  <c r="E9" i="15"/>
  <c r="D9" i="15"/>
  <c r="C9" i="15"/>
  <c r="A9" i="15"/>
  <c r="E8" i="15"/>
  <c r="E12" i="15" s="1"/>
  <c r="D8" i="15"/>
  <c r="C8" i="15"/>
  <c r="A8" i="15"/>
  <c r="M1" i="15"/>
  <c r="A11" i="2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77" i="2" l="1"/>
  <c r="AO77" i="2"/>
  <c r="X77" i="2"/>
  <c r="V77" i="2"/>
  <c r="E77" i="2"/>
  <c r="C77" i="2"/>
  <c r="AP76" i="2"/>
  <c r="AO76" i="2"/>
  <c r="X76" i="2"/>
  <c r="X75" i="2" s="1"/>
  <c r="W76" i="2"/>
  <c r="V76" i="2"/>
  <c r="E76" i="2"/>
  <c r="E75" i="2" s="1"/>
  <c r="D76" i="2"/>
  <c r="C76" i="2"/>
  <c r="AP75" i="2"/>
  <c r="AO75" i="2"/>
  <c r="W75" i="2"/>
  <c r="V75" i="2"/>
  <c r="D75" i="2"/>
  <c r="C75" i="2"/>
  <c r="AQ74" i="2"/>
  <c r="AP74" i="2"/>
  <c r="AO74" i="2"/>
  <c r="X74" i="2"/>
  <c r="W74" i="2"/>
  <c r="V74" i="2"/>
  <c r="E74" i="2"/>
  <c r="D74" i="2"/>
  <c r="C74" i="2"/>
  <c r="AQ73" i="2"/>
  <c r="AP73" i="2"/>
  <c r="AP77" i="2" s="1"/>
  <c r="AO73" i="2"/>
  <c r="X73" i="2"/>
  <c r="W73" i="2"/>
  <c r="W77" i="2" s="1"/>
  <c r="V73" i="2"/>
  <c r="E73" i="2"/>
  <c r="D73" i="2"/>
  <c r="D77" i="2" s="1"/>
  <c r="C73" i="2"/>
  <c r="AQ72" i="2"/>
  <c r="AP72" i="2"/>
  <c r="AO72" i="2"/>
  <c r="X72" i="2"/>
  <c r="W72" i="2"/>
  <c r="V72" i="2"/>
  <c r="E72" i="2"/>
  <c r="D72" i="2"/>
  <c r="C72" i="2"/>
  <c r="AQ71" i="2"/>
  <c r="AQ76" i="2" s="1"/>
  <c r="AQ75" i="2" s="1"/>
  <c r="AP71" i="2"/>
  <c r="AO71" i="2"/>
  <c r="X71" i="2"/>
  <c r="W71" i="2"/>
  <c r="V71" i="2"/>
  <c r="E71" i="2"/>
  <c r="D71" i="2"/>
  <c r="C71" i="2"/>
  <c r="AQ66" i="2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AM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AM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7" i="2" l="1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71" i="2"/>
  <c r="AM71" i="2"/>
  <c r="T75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T74" i="2"/>
  <c r="AM74" i="2"/>
  <c r="T76" i="2"/>
  <c r="AM76" i="2"/>
  <c r="AM77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73" i="2"/>
  <c r="AM73" i="2"/>
  <c r="T77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T72" i="2"/>
  <c r="AM72" i="2"/>
  <c r="AM75" i="2"/>
  <c r="A71" i="2"/>
  <c r="A72" i="2"/>
  <c r="A73" i="2"/>
  <c r="A74" i="2"/>
  <c r="A75" i="2"/>
  <c r="A76" i="2"/>
  <c r="A77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00000000-0006-0000-0200-000015000000}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9B5617A5-23BF-42CB-A68B-EC97A40F4467}">
      <text>
        <r>
          <rPr>
            <sz val="9"/>
            <color indexed="81"/>
            <rFont val="Tahoma"/>
            <family val="2"/>
          </rPr>
          <t>pl_Fa8_cnspss2p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1CAC69DE-1363-4C8F-9F08-3A328E9577A1}">
      <text>
        <r>
          <rPr>
            <sz val="9"/>
            <color indexed="81"/>
            <rFont val="Tahoma"/>
            <family val="2"/>
          </rPr>
          <t>pl_Fa19_cnas2p</t>
        </r>
      </text>
    </comment>
    <comment ref="A36" authorId="0" shapeId="0" xr:uid="{79CAE85B-0349-4947-B8D6-ABDFCA09DE2D}">
      <text>
        <r>
          <rPr>
            <sz val="9"/>
            <color indexed="81"/>
            <rFont val="Tahoma"/>
            <family val="2"/>
          </rPr>
          <t>pl_Fo19_cnas2p</t>
        </r>
      </text>
    </comment>
    <comment ref="A65" authorId="0" shapeId="0" xr:uid="{762F9AAC-67A6-417F-9649-7A0423FFEB0A}">
      <text>
        <r>
          <rPr>
            <sz val="9"/>
            <color indexed="81"/>
            <rFont val="Tahoma"/>
            <family val="2"/>
          </rPr>
          <t>pl_Fa19_cnas2p</t>
        </r>
      </text>
    </comment>
    <comment ref="A94" authorId="0" shapeId="0" xr:uid="{978B966E-8B94-4023-AE79-FE6403CB5713}">
      <text>
        <r>
          <rPr>
            <sz val="9"/>
            <color indexed="81"/>
            <rFont val="Tahoma"/>
            <family val="2"/>
          </rPr>
          <t>pl_Fa19_cnas2p</t>
        </r>
      </text>
    </comment>
    <comment ref="A123" authorId="0" shapeId="0" xr:uid="{C455E135-57A7-401E-B7D6-464D6B0B9E28}">
      <text>
        <r>
          <rPr>
            <sz val="9"/>
            <color indexed="81"/>
            <rFont val="Tahoma"/>
            <family val="2"/>
          </rPr>
          <t>pl_Fa8_cbas2p</t>
        </r>
      </text>
    </comment>
    <comment ref="A152" authorId="0" shapeId="0" xr:uid="{C5043A08-4F78-484E-84E6-E53E5928B458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181" authorId="0" shapeId="0" xr:uid="{F021FFB7-4722-47CB-9E8C-335915DFFF3E}">
      <text>
        <r>
          <rPr>
            <sz val="9"/>
            <color indexed="81"/>
            <rFont val="Tahoma"/>
            <family val="2"/>
          </rPr>
          <t>pl_Fa8_cnas2pr</t>
        </r>
      </text>
    </comment>
    <comment ref="A210" authorId="0" shapeId="0" xr:uid="{9E1A493D-38BC-45B9-A96F-3EFA3498EB92}">
      <text>
        <r>
          <rPr>
            <sz val="9"/>
            <color indexed="81"/>
            <rFont val="Tahoma"/>
            <family val="2"/>
          </rPr>
          <t>pl_Fa8_cnspss2p</t>
        </r>
      </text>
    </comment>
  </commentList>
</comments>
</file>

<file path=xl/sharedStrings.xml><?xml version="1.0" encoding="utf-8"?>
<sst xmlns="http://schemas.openxmlformats.org/spreadsheetml/2006/main" count="2027" uniqueCount="96">
  <si>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</si>
  <si>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</si>
  <si>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</si>
  <si>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</si>
  <si>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</si>
  <si>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</si>
  <si>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</si>
  <si>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</si>
  <si>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</si>
  <si>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</si>
  <si>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</si>
  <si>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</si>
  <si>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</si>
  <si>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</si>
  <si>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</si>
  <si>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</si>
  <si>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</si>
  <si>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</si>
  <si>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</si>
  <si>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</si>
  <si>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</si>
  <si>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</si>
  <si>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</si>
  <si>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</si>
  <si>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Caisson normal avec separation + 2 portes  coulissante rail blanc</t>
  </si>
  <si>
    <t>Caisson_A</t>
  </si>
  <si>
    <t>Caisson_B</t>
  </si>
  <si>
    <t>Caisson_C</t>
  </si>
  <si>
    <t>Caisson_D</t>
  </si>
  <si>
    <t>Caisson_F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</si>
  <si>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</si>
  <si>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</si>
  <si>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</si>
  <si>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</si>
  <si>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</si>
  <si>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</si>
  <si>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</si>
  <si>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</si>
  <si>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</si>
  <si>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</si>
  <si>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</si>
  <si>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</si>
  <si>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</si>
  <si>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</si>
  <si>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</si>
  <si>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</si>
  <si>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M2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</si>
  <si>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</si>
  <si>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</si>
  <si>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</si>
  <si>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</si>
  <si>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</si>
  <si>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</si>
  <si>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</si>
  <si>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</si>
  <si>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cnas2pr</t>
  </si>
  <si>
    <t>Fa19</t>
  </si>
  <si>
    <t>Fa8</t>
  </si>
  <si>
    <t>Fo19</t>
  </si>
  <si>
    <t xml:space="preserve">normal sans separation + 2 portes </t>
  </si>
  <si>
    <t xml:space="preserve">normal avec separation + 2 portes </t>
  </si>
  <si>
    <t>bas sans separation + 2 portes</t>
  </si>
  <si>
    <t>bas avec separation + 2 portes</t>
  </si>
  <si>
    <t>normal sans plinthe sans separation</t>
  </si>
  <si>
    <t>normal avec plinth avec separation</t>
  </si>
  <si>
    <t>normal avec separation portes  coulissantes</t>
  </si>
  <si>
    <t>Familles</t>
  </si>
  <si>
    <t>Types</t>
  </si>
  <si>
    <t>Nom</t>
  </si>
  <si>
    <t>Hauteur</t>
  </si>
  <si>
    <t>Largeur</t>
  </si>
  <si>
    <t>Profondeur</t>
  </si>
  <si>
    <t>Nombre</t>
  </si>
  <si>
    <t>Famille</t>
  </si>
  <si>
    <t>Type</t>
  </si>
  <si>
    <t>Abreviation</t>
  </si>
  <si>
    <t>cht1 Av</t>
  </si>
  <si>
    <t>cht2 Ar</t>
  </si>
  <si>
    <t>cht3 G</t>
  </si>
  <si>
    <t>cht4 D</t>
  </si>
  <si>
    <t>Caisson_E</t>
  </si>
  <si>
    <t>780x122x589</t>
  </si>
  <si>
    <t>178x569x1222</t>
  </si>
  <si>
    <t>2569x255x147</t>
  </si>
  <si>
    <t>259x568x122</t>
  </si>
  <si>
    <t>Feuille 8</t>
  </si>
  <si>
    <t>800x625x589</t>
  </si>
  <si>
    <t>899x458x789</t>
  </si>
  <si>
    <t>125x963x587</t>
  </si>
  <si>
    <t>Feuille 1</t>
  </si>
  <si>
    <t>Feuille 2</t>
  </si>
  <si>
    <t>Feuille 3</t>
  </si>
  <si>
    <t>Feuille 4</t>
  </si>
  <si>
    <t>Feuille 5</t>
  </si>
  <si>
    <t>Feuille 6</t>
  </si>
  <si>
    <t>Feuille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</si>
</sst>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#"/>
    <numFmt numFmtId="168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b/>
      <sz val="14"/>
      <color theme="0" tint="-0.1499984740745262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2" borderId="5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11" xfId="1" applyNumberFormat="1" applyFont="1" applyFill="1" applyBorder="1" applyAlignment="1" applyProtection="1">
      <alignment horizontal="center"/>
      <protection locked="0"/>
    </xf>
    <xf numFmtId="164" fontId="3" fillId="0" borderId="12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165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5" fillId="0" borderId="12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4" fontId="3" fillId="0" borderId="16" xfId="1" applyNumberFormat="1" applyFont="1" applyFill="1" applyBorder="1" applyAlignment="1" applyProtection="1">
      <alignment horizontal="center"/>
      <protection locked="0"/>
    </xf>
    <xf numFmtId="164" fontId="3" fillId="0" borderId="17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19" xfId="1" applyNumberFormat="1" applyFont="1" applyFill="1" applyBorder="1" applyAlignment="1" applyProtection="1">
      <alignment horizontal="center"/>
      <protection locked="0"/>
    </xf>
    <xf numFmtId="165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3" fillId="0" borderId="20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5" fontId="5" fillId="0" borderId="20" xfId="1" applyNumberFormat="1" applyFont="1" applyFill="1" applyBorder="1" applyAlignment="1" applyProtection="1">
      <alignment horizontal="center"/>
      <protection locked="0"/>
    </xf>
    <xf numFmtId="0" fontId="3" fillId="3" borderId="19" xfId="1" applyNumberFormat="1" applyFont="1" applyFill="1" applyBorder="1" applyAlignment="1" applyProtection="1">
      <alignment horizontal="center"/>
      <protection locked="0"/>
    </xf>
    <xf numFmtId="164" fontId="3" fillId="0" borderId="21" xfId="1" applyNumberFormat="1" applyFont="1" applyFill="1" applyBorder="1" applyAlignment="1" applyProtection="1">
      <alignment horizontal="center"/>
      <protection locked="0"/>
    </xf>
    <xf numFmtId="164" fontId="3" fillId="0" borderId="22" xfId="1" applyNumberFormat="1" applyFont="1" applyFill="1" applyBorder="1" applyAlignment="1" applyProtection="1">
      <alignment horizontal="left"/>
      <protection locked="0"/>
    </xf>
    <xf numFmtId="0" fontId="3" fillId="0" borderId="23" xfId="1" applyNumberFormat="1" applyFont="1" applyFill="1" applyBorder="1" applyAlignment="1" applyProtection="1">
      <alignment horizontal="center"/>
      <protection locked="0"/>
    </xf>
    <xf numFmtId="0" fontId="3" fillId="0" borderId="24" xfId="1" applyNumberFormat="1" applyFont="1" applyFill="1" applyBorder="1" applyAlignment="1" applyProtection="1">
      <alignment horizontal="center"/>
      <protection locked="0"/>
    </xf>
    <xf numFmtId="165" fontId="3" fillId="0" borderId="22" xfId="1" applyNumberFormat="1" applyFont="1" applyFill="1" applyBorder="1" applyAlignment="1" applyProtection="1">
      <alignment horizontal="center"/>
      <protection locked="0"/>
    </xf>
    <xf numFmtId="165" fontId="3" fillId="0" borderId="23" xfId="1" applyNumberFormat="1" applyFont="1" applyFill="1" applyBorder="1" applyAlignment="1" applyProtection="1">
      <alignment horizontal="center"/>
      <protection locked="0"/>
    </xf>
    <xf numFmtId="165" fontId="3" fillId="0" borderId="25" xfId="1" applyNumberFormat="1" applyFont="1" applyFill="1" applyBorder="1" applyAlignment="1" applyProtection="1">
      <alignment horizontal="center"/>
      <protection locked="0"/>
    </xf>
    <xf numFmtId="165" fontId="5" fillId="0" borderId="22" xfId="1" applyNumberFormat="1" applyFont="1" applyFill="1" applyBorder="1" applyAlignment="1" applyProtection="1">
      <alignment horizontal="center"/>
      <protection locked="0"/>
    </xf>
    <xf numFmtId="165" fontId="5" fillId="0" borderId="23" xfId="1" applyNumberFormat="1" applyFont="1" applyFill="1" applyBorder="1" applyAlignment="1" applyProtection="1">
      <alignment horizontal="center"/>
      <protection locked="0"/>
    </xf>
    <xf numFmtId="165" fontId="5" fillId="0" borderId="25" xfId="1" applyNumberFormat="1" applyFont="1" applyFill="1" applyBorder="1" applyAlignment="1" applyProtection="1">
      <alignment horizontal="center"/>
      <protection locked="0"/>
    </xf>
    <xf numFmtId="164" fontId="3" fillId="0" borderId="26" xfId="1" applyNumberFormat="1" applyFont="1" applyFill="1" applyBorder="1" applyAlignment="1" applyProtection="1">
      <alignment horizontal="center"/>
      <protection locked="0"/>
    </xf>
    <xf numFmtId="164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28" xfId="0" applyFont="1" applyBorder="1"/>
    <xf numFmtId="0" fontId="3" fillId="2" borderId="28" xfId="0" applyFont="1" applyFill="1" applyBorder="1" applyAlignment="1">
      <alignment horizontal="center"/>
    </xf>
    <xf numFmtId="0" fontId="3" fillId="0" borderId="29" xfId="0" applyFont="1" applyBorder="1"/>
    <xf numFmtId="0" fontId="3" fillId="2" borderId="29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164" fontId="3" fillId="0" borderId="37" xfId="1" applyNumberFormat="1" applyFont="1" applyFill="1" applyBorder="1" applyAlignment="1" applyProtection="1">
      <alignment horizontal="center"/>
      <protection locked="0"/>
    </xf>
    <xf numFmtId="164" fontId="3" fillId="0" borderId="38" xfId="1" applyNumberFormat="1" applyFont="1" applyFill="1" applyBorder="1" applyAlignment="1" applyProtection="1">
      <alignment horizontal="left"/>
      <protection locked="0"/>
    </xf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40" xfId="1" applyNumberFormat="1" applyFont="1" applyFill="1" applyBorder="1" applyAlignment="1" applyProtection="1">
      <alignment horizontal="center"/>
      <protection locked="0"/>
    </xf>
    <xf numFmtId="165" fontId="3" fillId="0" borderId="38" xfId="1" applyNumberFormat="1" applyFont="1" applyFill="1" applyBorder="1" applyAlignment="1" applyProtection="1">
      <alignment horizontal="center"/>
      <protection locked="0"/>
    </xf>
    <xf numFmtId="165" fontId="3" fillId="0" borderId="39" xfId="1" applyNumberFormat="1" applyFont="1" applyFill="1" applyBorder="1" applyAlignment="1" applyProtection="1">
      <alignment horizontal="center"/>
      <protection locked="0"/>
    </xf>
    <xf numFmtId="165" fontId="3" fillId="0" borderId="41" xfId="1" applyNumberFormat="1" applyFont="1" applyFill="1" applyBorder="1" applyAlignment="1" applyProtection="1">
      <alignment horizontal="center"/>
      <protection locked="0"/>
    </xf>
    <xf numFmtId="0" fontId="3" fillId="0" borderId="42" xfId="0" applyFont="1" applyBorder="1"/>
    <xf numFmtId="0" fontId="3" fillId="2" borderId="43" xfId="0" applyFont="1" applyFill="1" applyBorder="1" applyAlignment="1">
      <alignment horizontal="center"/>
    </xf>
    <xf numFmtId="1" fontId="3" fillId="0" borderId="18" xfId="1" applyNumberFormat="1" applyFont="1" applyFill="1" applyBorder="1" applyAlignment="1" applyProtection="1">
      <alignment horizontal="center"/>
      <protection locked="0"/>
    </xf>
    <xf numFmtId="3" fontId="3" fillId="0" borderId="23" xfId="1" applyNumberFormat="1" applyFont="1" applyFill="1" applyBorder="1" applyAlignment="1" applyProtection="1">
      <alignment horizontal="center"/>
      <protection locked="0"/>
    </xf>
    <xf numFmtId="0" fontId="7" fillId="4" borderId="0" xfId="0" applyFont="1" applyFill="1"/>
    <xf numFmtId="0" fontId="8" fillId="3" borderId="30" xfId="0" applyFont="1" applyFill="1" applyBorder="1" applyAlignment="1">
      <alignment horizontal="center" vertical="center"/>
    </xf>
    <xf numFmtId="0" fontId="7" fillId="0" borderId="0" xfId="0" applyFont="1"/>
    <xf numFmtId="0" fontId="7" fillId="7" borderId="0" xfId="0" applyFont="1" applyFill="1"/>
    <xf numFmtId="0" fontId="12" fillId="0" borderId="18" xfId="0" applyFont="1" applyBorder="1" applyAlignment="1">
      <alignment horizontal="left"/>
    </xf>
    <xf numFmtId="0" fontId="12" fillId="0" borderId="0" xfId="0" applyFont="1"/>
    <xf numFmtId="0" fontId="13" fillId="0" borderId="48" xfId="0" applyFont="1" applyBorder="1" applyAlignment="1">
      <alignment horizontal="center"/>
    </xf>
    <xf numFmtId="0" fontId="12" fillId="0" borderId="49" xfId="0" applyFont="1" applyBorder="1" applyAlignment="1">
      <alignment horizontal="left"/>
    </xf>
    <xf numFmtId="0" fontId="12" fillId="0" borderId="51" xfId="0" applyFont="1" applyBorder="1" applyAlignment="1">
      <alignment horizontal="left"/>
    </xf>
    <xf numFmtId="0" fontId="13" fillId="0" borderId="50" xfId="0" applyFont="1" applyBorder="1" applyAlignment="1">
      <alignment horizontal="center"/>
    </xf>
    <xf numFmtId="0" fontId="12" fillId="0" borderId="50" xfId="0" applyFont="1" applyBorder="1" applyAlignment="1">
      <alignment horizontal="left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0" fillId="7" borderId="0" xfId="0" applyFill="1"/>
    <xf numFmtId="164" fontId="8" fillId="0" borderId="17" xfId="3" applyNumberFormat="1" applyFont="1" applyFill="1" applyBorder="1" applyAlignment="1" applyProtection="1">
      <alignment horizontal="center"/>
      <protection locked="0"/>
    </xf>
    <xf numFmtId="164" fontId="8" fillId="0" borderId="16" xfId="3" applyNumberFormat="1" applyFont="1" applyFill="1" applyBorder="1" applyAlignment="1" applyProtection="1">
      <alignment horizontal="left"/>
      <protection locked="0"/>
    </xf>
    <xf numFmtId="167" fontId="8" fillId="0" borderId="16" xfId="3" applyNumberFormat="1" applyFont="1" applyFill="1" applyBorder="1" applyAlignment="1" applyProtection="1">
      <alignment horizontal="center"/>
      <protection locked="0"/>
    </xf>
    <xf numFmtId="0" fontId="8" fillId="0" borderId="17" xfId="3" applyNumberFormat="1" applyFont="1" applyFill="1" applyBorder="1" applyAlignment="1" applyProtection="1">
      <alignment horizontal="center"/>
      <protection locked="0"/>
    </xf>
    <xf numFmtId="167" fontId="8" fillId="0" borderId="52" xfId="3" applyNumberFormat="1" applyFont="1" applyFill="1" applyBorder="1" applyAlignment="1" applyProtection="1">
      <alignment horizontal="center"/>
      <protection locked="0"/>
    </xf>
    <xf numFmtId="167" fontId="8" fillId="0" borderId="20" xfId="3" applyNumberFormat="1" applyFont="1" applyFill="1" applyBorder="1" applyAlignment="1" applyProtection="1">
      <alignment horizontal="center"/>
      <protection locked="0"/>
    </xf>
    <xf numFmtId="167" fontId="8" fillId="0" borderId="17" xfId="3" applyNumberFormat="1" applyFont="1" applyFill="1" applyBorder="1" applyAlignment="1" applyProtection="1">
      <alignment horizontal="center"/>
      <protection locked="0"/>
    </xf>
    <xf numFmtId="165" fontId="16" fillId="0" borderId="17" xfId="3" applyNumberFormat="1" applyFont="1" applyFill="1" applyBorder="1" applyAlignment="1" applyProtection="1">
      <alignment horizontal="center"/>
      <protection locked="0"/>
    </xf>
    <xf numFmtId="165" fontId="16" fillId="0" borderId="52" xfId="3" applyNumberFormat="1" applyFont="1" applyFill="1" applyBorder="1" applyAlignment="1" applyProtection="1">
      <alignment horizontal="center"/>
      <protection locked="0"/>
    </xf>
    <xf numFmtId="165" fontId="16" fillId="0" borderId="20" xfId="3" applyNumberFormat="1" applyFont="1" applyFill="1" applyBorder="1" applyAlignment="1" applyProtection="1">
      <alignment horizontal="center"/>
      <protection locked="0"/>
    </xf>
    <xf numFmtId="164" fontId="8" fillId="0" borderId="27" xfId="3" applyNumberFormat="1" applyFont="1" applyFill="1" applyBorder="1" applyAlignment="1" applyProtection="1">
      <alignment horizontal="left"/>
      <protection locked="0"/>
    </xf>
    <xf numFmtId="167" fontId="8" fillId="0" borderId="27" xfId="3" applyNumberFormat="1" applyFont="1" applyFill="1" applyBorder="1" applyAlignment="1" applyProtection="1">
      <alignment horizontal="center"/>
      <protection locked="0"/>
    </xf>
    <xf numFmtId="0" fontId="8" fillId="0" borderId="21" xfId="3" applyNumberFormat="1" applyFont="1" applyFill="1" applyBorder="1" applyAlignment="1" applyProtection="1">
      <alignment horizontal="center"/>
      <protection locked="0"/>
    </xf>
    <xf numFmtId="167" fontId="8" fillId="0" borderId="59" xfId="3" applyNumberFormat="1" applyFont="1" applyFill="1" applyBorder="1" applyAlignment="1" applyProtection="1">
      <alignment horizontal="center"/>
      <protection locked="0"/>
    </xf>
    <xf numFmtId="167" fontId="8" fillId="0" borderId="60" xfId="3" applyNumberFormat="1" applyFont="1" applyFill="1" applyBorder="1" applyAlignment="1" applyProtection="1">
      <alignment horizontal="center"/>
      <protection locked="0"/>
    </xf>
    <xf numFmtId="167" fontId="8" fillId="0" borderId="21" xfId="3" applyNumberFormat="1" applyFont="1" applyFill="1" applyBorder="1" applyAlignment="1" applyProtection="1">
      <alignment horizontal="center"/>
      <protection locked="0"/>
    </xf>
    <xf numFmtId="165" fontId="16" fillId="0" borderId="21" xfId="3" applyNumberFormat="1" applyFont="1" applyFill="1" applyBorder="1" applyAlignment="1" applyProtection="1">
      <alignment horizontal="center"/>
      <protection locked="0"/>
    </xf>
    <xf numFmtId="165" fontId="16" fillId="0" borderId="59" xfId="3" applyNumberFormat="1" applyFont="1" applyFill="1" applyBorder="1" applyAlignment="1" applyProtection="1">
      <alignment horizontal="center"/>
      <protection locked="0"/>
    </xf>
    <xf numFmtId="165" fontId="16" fillId="0" borderId="60" xfId="3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68" fontId="9" fillId="0" borderId="2" xfId="0" applyNumberFormat="1" applyFont="1" applyBorder="1" applyAlignment="1">
      <alignment horizontal="center"/>
    </xf>
    <xf numFmtId="168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4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30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30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18"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142875</xdr:rowOff>
        </xdr:from>
        <xdr:to>
          <xdr:col>16</xdr:col>
          <xdr:colOff>47625</xdr:colOff>
          <xdr:row>2</xdr:row>
          <xdr:rowOff>95250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438150</xdr:colOff>
          <xdr:row>0</xdr:row>
          <xdr:rowOff>142875</xdr:rowOff>
        </xdr:from>
        <xdr:to>
          <xdr:col>18</xdr:col>
          <xdr:colOff>361950</xdr:colOff>
          <xdr:row>2</xdr:row>
          <xdr:rowOff>95250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685800</xdr:colOff>
          <xdr:row>10</xdr:row>
          <xdr:rowOff>152400</xdr:rowOff>
        </xdr:from>
        <xdr:to>
          <xdr:col>17</xdr:col>
          <xdr:colOff>76200</xdr:colOff>
          <xdr:row>15</xdr:row>
          <xdr:rowOff>38100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4" totalsRowShown="0" headerRowDxfId="17" tableBorderDxfId="16">
  <autoFilter ref="A1:B4" xr:uid="{00000000-0009-0000-0100-000003000000}"/>
  <tableColumns count="2">
    <tableColumn id="1" xr3:uid="{00000000-0010-0000-0000-000001000000}" name="Familles" dataDxfId="15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8" totalsRowShown="0" headerRowDxfId="14" dataDxfId="12" headerRowBorderDxfId="13" tableBorderDxfId="11" totalsRowBorderDxfId="10">
  <autoFilter ref="D1:E8" xr:uid="{00000000-0009-0000-0100-000004000000}"/>
  <tableColumns count="2">
    <tableColumn id="1" xr3:uid="{00000000-0010-0000-0100-000001000000}" name="Types" dataDxfId="9"/>
    <tableColumn id="2" xr3:uid="{00000000-0010-0000-0100-000002000000}" name="Abreviation" dataDxfId="8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9" totalsRowShown="0" headerRowDxfId="7">
  <autoFilter ref="G1:M9" xr:uid="{00000000-000C-0000-FFFF-FFFF02000000}"/>
  <tableColumns count="7">
    <tableColumn id="1" xr3:uid="{00000000-0010-0000-0200-000001000000}" name="Nom" dataDxfId="6"/>
    <tableColumn id="2" xr3:uid="{00000000-0010-0000-0200-000002000000}" name="Hauteur" dataDxfId="5"/>
    <tableColumn id="3" xr3:uid="{00000000-0010-0000-0200-000003000000}" name="Largeur" dataDxfId="4"/>
    <tableColumn id="4" xr3:uid="{00000000-0010-0000-0200-000004000000}" name="Profondeur" dataDxfId="3"/>
    <tableColumn id="7" xr3:uid="{00000000-0010-0000-0200-000007000000}" name="Nombre" dataDxfId="2"/>
    <tableColumn id="5" xr3:uid="{00000000-0010-0000-0200-000005000000}" name="Famille" dataDxfId="1"/>
    <tableColumn id="6" xr3:uid="{00000000-0010-0000-0200-000006000000}" name="Typ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6"/>
  <sheetViews>
    <sheetView workbookViewId="0">
      <selection activeCell="C28" sqref="C28"/>
    </sheetView>
  </sheetViews>
  <sheetFormatPr baseColWidth="10" defaultRowHeight="15" x14ac:dyDescent="0.25"/>
  <cols>
    <col min="1" max="1" width="15.28515625" bestFit="1" customWidth="1"/>
  </cols>
  <sheetData>
    <row r="1" spans="1:2" x14ac:dyDescent="0.25">
      <c r="A1" t="s">
        <v>25</v>
      </c>
    </row>
    <row r="2" spans="1:2" x14ac:dyDescent="0.25">
      <c r="A2" t="s">
        <v>84</v>
      </c>
      <c r="B2">
        <v>8</v>
      </c>
    </row>
    <row r="3" spans="1:2" x14ac:dyDescent="0.25">
      <c r="A3" t="s">
        <v>26</v>
      </c>
    </row>
    <row r="4" spans="1:2" x14ac:dyDescent="0.25">
      <c r="A4" t="s">
        <v>86</v>
      </c>
      <c r="B4">
        <v>7</v>
      </c>
    </row>
    <row r="5" spans="1:2" x14ac:dyDescent="0.25">
      <c r="A5" t="s">
        <v>27</v>
      </c>
    </row>
    <row r="6" spans="1:2" x14ac:dyDescent="0.25">
      <c r="A6" t="s">
        <v>82</v>
      </c>
      <c r="B6">
        <v>9</v>
      </c>
    </row>
    <row r="7" spans="1:2" x14ac:dyDescent="0.25">
      <c r="A7" t="s">
        <v>28</v>
      </c>
    </row>
    <row r="8" spans="1:2" x14ac:dyDescent="0.25">
      <c r="A8" t="s">
        <v>84</v>
      </c>
      <c r="B8">
        <v>8</v>
      </c>
    </row>
    <row r="9" spans="1:2" x14ac:dyDescent="0.25">
      <c r="A9" t="s">
        <v>80</v>
      </c>
    </row>
    <row r="10" spans="1:2" x14ac:dyDescent="0.25">
      <c r="A10" t="s">
        <v>87</v>
      </c>
      <c r="B10">
        <v>6</v>
      </c>
    </row>
    <row r="11" spans="1:2" x14ac:dyDescent="0.25">
      <c r="A11" t="s">
        <v>29</v>
      </c>
    </row>
    <row r="12" spans="1:2" x14ac:dyDescent="0.25">
      <c r="A12" t="s">
        <v>83</v>
      </c>
      <c r="B12">
        <v>23</v>
      </c>
    </row>
    <row r="13" spans="1:2" x14ac:dyDescent="0.25">
      <c r="A13" t="s">
        <v>80</v>
      </c>
    </row>
    <row r="14" spans="1:2" x14ac:dyDescent="0.25">
      <c r="A14" t="s">
        <v>81</v>
      </c>
      <c r="B14">
        <v>5</v>
      </c>
    </row>
    <row r="15" spans="1:2" x14ac:dyDescent="0.25">
      <c r="A15" t="s">
        <v>29</v>
      </c>
    </row>
    <row r="16" spans="1:2" x14ac:dyDescent="0.25">
      <c r="A16" t="s">
        <v>88</v>
      </c>
      <c r="B1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M9"/>
  <sheetViews>
    <sheetView showGridLines="0" tabSelected="1" topLeftCell="F1" zoomScale="85" zoomScaleNormal="85" workbookViewId="0">
      <selection activeCell="M19" sqref="M19"/>
    </sheetView>
  </sheetViews>
  <sheetFormatPr baseColWidth="10" defaultRowHeight="15" x14ac:dyDescent="0.25"/>
  <cols>
    <col min="1" max="1" width="16.5703125" hidden="1" customWidth="1"/>
    <col min="2" max="2" width="12.85546875" hidden="1" customWidth="1"/>
    <col min="3" max="3" width="12" hidden="1" customWidth="1"/>
    <col min="4" max="4" width="40.140625" hidden="1" customWidth="1"/>
    <col min="5" max="5" width="13.7109375" hidden="1" customWidth="1"/>
    <col min="7" max="7" width="10" bestFit="1" customWidth="1"/>
    <col min="8" max="8" width="12.7109375" bestFit="1" customWidth="1"/>
    <col min="9" max="9" width="12.140625" bestFit="1" customWidth="1"/>
    <col min="10" max="10" width="15.7109375" bestFit="1" customWidth="1"/>
    <col min="11" max="11" width="12.85546875" bestFit="1" customWidth="1"/>
    <col min="12" max="12" width="19.5703125" customWidth="1"/>
    <col min="13" max="13" width="40.140625" bestFit="1" customWidth="1"/>
  </cols>
  <sheetData>
    <row r="1" spans="1:13" x14ac:dyDescent="0.25">
      <c r="A1" s="60" t="s">
        <v>66</v>
      </c>
      <c r="B1" s="59" t="s">
        <v>75</v>
      </c>
      <c r="D1" s="63" t="s">
        <v>67</v>
      </c>
      <c r="E1" s="59" t="s">
        <v>75</v>
      </c>
      <c r="G1" s="1" t="s">
        <v>68</v>
      </c>
      <c r="H1" s="1" t="s">
        <v>69</v>
      </c>
      <c r="I1" s="1" t="s">
        <v>70</v>
      </c>
      <c r="J1" s="1" t="s">
        <v>71</v>
      </c>
      <c r="K1" s="1" t="s">
        <v>72</v>
      </c>
      <c r="L1" s="1" t="s">
        <v>73</v>
      </c>
      <c r="M1" s="1" t="s">
        <v>74</v>
      </c>
    </row>
    <row r="2" spans="1:13" x14ac:dyDescent="0.25">
      <c r="A2" t="s">
        <v>0</v>
      </c>
      <c r="B2" t="s">
        <v>56</v>
      </c>
      <c r="D2" s="58" t="s">
        <v>59</v>
      </c>
      <c r="E2" s="64" t="s">
        <v>49</v>
      </c>
      <c r="G2" s="65" t="s">
        <v>25</v>
      </c>
      <c r="H2" s="66">
        <v>259</v>
      </c>
      <c r="I2" s="66">
        <v>568</v>
      </c>
      <c r="J2" s="66">
        <v>122</v>
      </c>
      <c r="K2" s="69">
        <v>8</v>
      </c>
      <c r="L2" s="67"/>
      <c r="M2" s="67"/>
    </row>
    <row r="3" spans="1:13" x14ac:dyDescent="0.25">
      <c r="A3" t="s">
        <v>1</v>
      </c>
      <c r="B3" t="s">
        <v>57</v>
      </c>
      <c r="D3" s="58" t="s">
        <v>60</v>
      </c>
      <c r="E3" s="61" t="s">
        <v>50</v>
      </c>
      <c r="G3" s="65" t="s">
        <v>26</v>
      </c>
      <c r="H3" s="66">
        <v>800</v>
      </c>
      <c r="I3" s="66">
        <v>625</v>
      </c>
      <c r="J3" s="66">
        <v>589</v>
      </c>
      <c r="K3" s="69">
        <v>7</v>
      </c>
      <c r="L3" s="67"/>
      <c r="M3" s="67"/>
    </row>
    <row r="4" spans="1:13" x14ac:dyDescent="0.25">
      <c r="A4" t="s">
        <v>2</v>
      </c>
      <c r="B4" t="s">
        <v>58</v>
      </c>
      <c r="D4" s="58" t="s">
        <v>61</v>
      </c>
      <c r="E4" s="61" t="s">
        <v>51</v>
      </c>
      <c r="G4" s="68" t="s">
        <v>27</v>
      </c>
      <c r="H4" s="1">
        <v>178</v>
      </c>
      <c r="I4" s="1">
        <v>569</v>
      </c>
      <c r="J4" s="1">
        <v>1222</v>
      </c>
      <c r="K4" s="69">
        <v>9</v>
      </c>
      <c r="L4" s="96"/>
      <c r="M4" s="96"/>
    </row>
    <row r="5" spans="1:13" x14ac:dyDescent="0.25">
      <c r="D5" s="58" t="s">
        <v>62</v>
      </c>
      <c r="E5" s="61" t="s">
        <v>52</v>
      </c>
      <c r="G5" s="68" t="s">
        <v>28</v>
      </c>
      <c r="H5" s="1">
        <v>259</v>
      </c>
      <c r="I5" s="1">
        <v>568</v>
      </c>
      <c r="J5" s="1">
        <v>122</v>
      </c>
      <c r="K5" s="69">
        <v>8</v>
      </c>
      <c r="L5" s="96"/>
      <c r="M5" s="96"/>
    </row>
    <row r="6" spans="1:13" x14ac:dyDescent="0.25">
      <c r="D6" s="58" t="s">
        <v>63</v>
      </c>
      <c r="E6" s="61" t="s">
        <v>53</v>
      </c>
      <c r="G6" s="68" t="s">
        <v>80</v>
      </c>
      <c r="H6" s="1">
        <v>899</v>
      </c>
      <c r="I6" s="1">
        <v>458</v>
      </c>
      <c r="J6" s="1">
        <v>789</v>
      </c>
      <c r="K6" s="69">
        <v>6</v>
      </c>
      <c r="L6" s="96"/>
      <c r="M6" s="96"/>
    </row>
    <row r="7" spans="1:13" x14ac:dyDescent="0.25">
      <c r="D7" s="58" t="s">
        <v>64</v>
      </c>
      <c r="E7" s="61" t="s">
        <v>54</v>
      </c>
      <c r="G7" s="68" t="s">
        <v>29</v>
      </c>
      <c r="H7" s="1">
        <v>2569</v>
      </c>
      <c r="I7" s="1">
        <v>255</v>
      </c>
      <c r="J7" s="1">
        <v>147</v>
      </c>
      <c r="K7" s="69">
        <v>23</v>
      </c>
      <c r="L7" s="96"/>
      <c r="M7" s="96"/>
    </row>
    <row r="8" spans="1:13" x14ac:dyDescent="0.25">
      <c r="D8" s="58" t="s">
        <v>65</v>
      </c>
      <c r="E8" s="62" t="s">
        <v>55</v>
      </c>
      <c r="G8" s="68" t="s">
        <v>80</v>
      </c>
      <c r="H8" s="1">
        <v>780</v>
      </c>
      <c r="I8" s="1">
        <v>122</v>
      </c>
      <c r="J8" s="1">
        <v>589</v>
      </c>
      <c r="K8" s="69">
        <v>5</v>
      </c>
      <c r="L8" s="96"/>
      <c r="M8" s="96"/>
    </row>
    <row r="9" spans="1:13" x14ac:dyDescent="0.25">
      <c r="G9" s="68" t="s">
        <v>29</v>
      </c>
      <c r="H9" s="1">
        <v>125</v>
      </c>
      <c r="I9" s="1">
        <v>963</v>
      </c>
      <c r="J9" s="1">
        <v>587</v>
      </c>
      <c r="K9" s="69">
        <v>1</v>
      </c>
      <c r="L9" s="96"/>
      <c r="M9" s="96"/>
    </row>
  </sheetData>
  <dataValidations count="2">
    <dataValidation type="list" allowBlank="1" showInputMessage="1" showErrorMessage="1" sqref="W11:W15 M2:M9" xr:uid="{00000000-0002-0000-0100-000000000000}">
      <formula1>INDIRECT("tb_types[Types]")</formula1>
    </dataValidation>
    <dataValidation type="list" allowBlank="1" showInputMessage="1" showErrorMessage="1" sqref="V11:V15 L2:L9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 moveWithCells="1">
              <from>
                <xdr:col>14</xdr:col>
                <xdr:colOff>685800</xdr:colOff>
                <xdr:row>10</xdr:row>
                <xdr:rowOff>152400</xdr:rowOff>
              </from>
              <to>
                <xdr:col>17</xdr:col>
                <xdr:colOff>76200</xdr:colOff>
                <xdr:row>15</xdr:row>
                <xdr:rowOff>38100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 moveWithCells="1" sizeWithCells="1">
              <from>
                <xdr:col>14</xdr:col>
                <xdr:colOff>123825</xdr:colOff>
                <xdr:row>0</xdr:row>
                <xdr:rowOff>142875</xdr:rowOff>
              </from>
              <to>
                <xdr:col>16</xdr:col>
                <xdr:colOff>47625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 moveWithCells="1" sizeWithCells="1">
              <from>
                <xdr:col>16</xdr:col>
                <xdr:colOff>438150</xdr:colOff>
                <xdr:row>0</xdr:row>
                <xdr:rowOff>142875</xdr:rowOff>
              </from>
              <to>
                <xdr:col>18</xdr:col>
                <xdr:colOff>361950</xdr:colOff>
                <xdr:row>2</xdr:row>
                <xdr:rowOff>95250</xdr:rowOff>
              </to>
            </anchor>
          </controlPr>
        </control>
      </mc:Choice>
    </mc:AlternateContent>
  </controls>
  <tableParts count="3"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D77"/>
  <sheetViews>
    <sheetView showGridLines="0" zoomScale="87" zoomScaleNormal="90" workbookViewId="0">
      <selection activeCell="A12" sqref="A12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T1" s="125" t="s">
        <v>1</v>
      </c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M1" s="125" t="s">
        <v>2</v>
      </c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</row>
    <row r="2" spans="1:56" ht="15.75" thickBot="1" x14ac:dyDescent="0.3"/>
    <row r="3" spans="1:56" ht="21" thickBot="1" x14ac:dyDescent="0.35">
      <c r="A3" s="122" t="s">
        <v>3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4"/>
      <c r="T3" s="122" t="s">
        <v>3</v>
      </c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4"/>
      <c r="AM3" s="122" t="s">
        <v>3</v>
      </c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4"/>
    </row>
    <row r="4" spans="1:56" ht="15.75" thickBot="1" x14ac:dyDescent="0.3"/>
    <row r="5" spans="1:56" ht="18.75" thickBot="1" x14ac:dyDescent="0.3">
      <c r="A5" s="1"/>
      <c r="B5" s="2" t="s">
        <v>4</v>
      </c>
      <c r="C5" s="3"/>
      <c r="D5" s="108" t="s">
        <v>8</v>
      </c>
      <c r="E5" s="109"/>
      <c r="F5" s="4"/>
      <c r="G5" s="99" t="s">
        <v>5</v>
      </c>
      <c r="H5" s="97"/>
      <c r="I5" s="97">
        <v>259</v>
      </c>
      <c r="J5" s="98"/>
      <c r="K5" s="99" t="s">
        <v>6</v>
      </c>
      <c r="L5" s="97"/>
      <c r="M5" s="97">
        <v>568</v>
      </c>
      <c r="N5" s="98"/>
      <c r="O5" s="99" t="s">
        <v>7</v>
      </c>
      <c r="P5" s="97"/>
      <c r="Q5" s="97">
        <v>122</v>
      </c>
      <c r="R5" s="98"/>
      <c r="T5" s="1"/>
      <c r="U5" s="2" t="s">
        <v>4</v>
      </c>
      <c r="V5" s="3"/>
      <c r="W5" s="108" t="s">
        <v>8</v>
      </c>
      <c r="X5" s="109"/>
      <c r="Y5" s="4">
        <v>1</v>
      </c>
      <c r="Z5" s="100" t="s">
        <v>5</v>
      </c>
      <c r="AA5" s="101"/>
      <c r="AB5" s="102">
        <v>780</v>
      </c>
      <c r="AC5" s="103"/>
      <c r="AD5" s="100" t="s">
        <v>6</v>
      </c>
      <c r="AE5" s="101"/>
      <c r="AF5" s="102">
        <v>992.5</v>
      </c>
      <c r="AG5" s="103"/>
      <c r="AH5" s="100" t="s">
        <v>7</v>
      </c>
      <c r="AI5" s="101"/>
      <c r="AJ5" s="102">
        <v>530</v>
      </c>
      <c r="AK5" s="103"/>
      <c r="AM5" s="1"/>
      <c r="AN5" s="2" t="s">
        <v>4</v>
      </c>
      <c r="AO5" s="3"/>
      <c r="AP5" s="104" t="s">
        <v>8</v>
      </c>
      <c r="AQ5" s="105"/>
      <c r="AR5" s="4">
        <v>3</v>
      </c>
      <c r="AS5" s="99" t="s">
        <v>5</v>
      </c>
      <c r="AT5" s="97"/>
      <c r="AU5" s="97">
        <v>624</v>
      </c>
      <c r="AV5" s="98"/>
      <c r="AW5" s="99" t="s">
        <v>6</v>
      </c>
      <c r="AX5" s="97"/>
      <c r="AY5" s="97">
        <v>800</v>
      </c>
      <c r="AZ5" s="98"/>
      <c r="BA5" s="99" t="s">
        <v>7</v>
      </c>
      <c r="BB5" s="97"/>
      <c r="BC5" s="97">
        <v>370</v>
      </c>
      <c r="BD5" s="98"/>
    </row>
    <row r="6" spans="1:56" ht="18.75" thickBot="1" x14ac:dyDescent="0.3">
      <c r="A6" s="5" t="str">
        <f t="shared" ref="A6:A11" si="0">$M$4&amp;"/"&amp;$C$5</f>
        <v>/</v>
      </c>
      <c r="B6" s="6" t="s">
        <v>9</v>
      </c>
      <c r="C6" s="7">
        <f>F5</f>
        <v>0</v>
      </c>
      <c r="D6" s="7">
        <f>M5</f>
        <v>568</v>
      </c>
      <c r="E6" s="7">
        <f>Q5-39</f>
        <v>83</v>
      </c>
      <c r="F6" s="8">
        <v>19</v>
      </c>
      <c r="G6" s="9"/>
      <c r="H6" s="10"/>
      <c r="I6" s="10"/>
      <c r="J6" s="11"/>
      <c r="K6" s="9" t="s">
        <v>10</v>
      </c>
      <c r="L6" s="10"/>
      <c r="M6" s="10" t="s">
        <v>10</v>
      </c>
      <c r="N6" s="11" t="s">
        <v>10</v>
      </c>
      <c r="O6" s="12" t="s">
        <v>10</v>
      </c>
      <c r="P6" s="13" t="s">
        <v>10</v>
      </c>
      <c r="Q6" s="13" t="s">
        <v>10</v>
      </c>
      <c r="R6" s="14" t="s">
        <v>10</v>
      </c>
      <c r="T6" s="5" t="str">
        <f t="shared" ref="T6:T11" si="1">$M$13&amp;"/"&amp;$C$16</f>
        <v>/4</v>
      </c>
      <c r="U6" s="6" t="s">
        <v>9</v>
      </c>
      <c r="V6" s="7">
        <f>Y5</f>
        <v>1</v>
      </c>
      <c r="W6" s="7">
        <f>AF5</f>
        <v>992.5</v>
      </c>
      <c r="X6" s="7">
        <f>AJ5-28</f>
        <v>502</v>
      </c>
      <c r="Y6" s="8">
        <v>19</v>
      </c>
      <c r="Z6" s="9"/>
      <c r="AA6" s="10"/>
      <c r="AB6" s="10"/>
      <c r="AC6" s="11"/>
      <c r="AD6" s="9" t="s">
        <v>10</v>
      </c>
      <c r="AE6" s="10"/>
      <c r="AF6" s="10" t="s">
        <v>10</v>
      </c>
      <c r="AG6" s="11" t="s">
        <v>10</v>
      </c>
      <c r="AH6" s="12" t="s">
        <v>10</v>
      </c>
      <c r="AI6" s="13" t="s">
        <v>10</v>
      </c>
      <c r="AJ6" s="13" t="s">
        <v>10</v>
      </c>
      <c r="AK6" s="14" t="s">
        <v>10</v>
      </c>
      <c r="AM6" s="5" t="str">
        <f t="shared" ref="AM6:AM11" si="2">$M$13&amp;"/"&amp;$C$16</f>
        <v>/4</v>
      </c>
      <c r="AN6" s="6" t="s">
        <v>9</v>
      </c>
      <c r="AO6" s="7">
        <f>AR5</f>
        <v>3</v>
      </c>
      <c r="AP6" s="7">
        <f>AY5</f>
        <v>800</v>
      </c>
      <c r="AQ6" s="7">
        <f>BC5-20</f>
        <v>350</v>
      </c>
      <c r="AR6" s="8">
        <v>19</v>
      </c>
      <c r="AS6" s="9"/>
      <c r="AT6" s="10"/>
      <c r="AU6" s="10"/>
      <c r="AV6" s="11"/>
      <c r="AW6" s="9" t="s">
        <v>10</v>
      </c>
      <c r="AX6" s="10" t="s">
        <v>10</v>
      </c>
      <c r="AY6" s="10" t="s">
        <v>10</v>
      </c>
      <c r="AZ6" s="11" t="s">
        <v>10</v>
      </c>
      <c r="BA6" s="12" t="s">
        <v>10</v>
      </c>
      <c r="BB6" s="13" t="s">
        <v>10</v>
      </c>
      <c r="BC6" s="13" t="s">
        <v>10</v>
      </c>
      <c r="BD6" s="14" t="s">
        <v>10</v>
      </c>
    </row>
    <row r="7" spans="1:56" ht="18.75" thickBot="1" x14ac:dyDescent="0.3">
      <c r="A7" s="5" t="str">
        <f t="shared" si="0"/>
        <v>/</v>
      </c>
      <c r="B7" s="16" t="s">
        <v>11</v>
      </c>
      <c r="C7" s="17">
        <f>F5</f>
        <v>0</v>
      </c>
      <c r="D7" s="17">
        <f>M5</f>
        <v>568</v>
      </c>
      <c r="E7" s="17">
        <f>Q5-39</f>
        <v>83</v>
      </c>
      <c r="F7" s="18">
        <v>19</v>
      </c>
      <c r="G7" s="19"/>
      <c r="H7" s="20"/>
      <c r="I7" s="20"/>
      <c r="J7" s="21"/>
      <c r="K7" s="19" t="s">
        <v>10</v>
      </c>
      <c r="L7" s="20"/>
      <c r="M7" s="20" t="s">
        <v>10</v>
      </c>
      <c r="N7" s="21" t="s">
        <v>10</v>
      </c>
      <c r="O7" s="22" t="s">
        <v>10</v>
      </c>
      <c r="P7" s="23" t="s">
        <v>10</v>
      </c>
      <c r="Q7" s="23" t="s">
        <v>10</v>
      </c>
      <c r="R7" s="24" t="s">
        <v>10</v>
      </c>
      <c r="T7" s="15" t="str">
        <f t="shared" si="1"/>
        <v>/4</v>
      </c>
      <c r="U7" s="16" t="s">
        <v>11</v>
      </c>
      <c r="V7" s="17">
        <f>Y5</f>
        <v>1</v>
      </c>
      <c r="W7" s="17">
        <f>AF5</f>
        <v>992.5</v>
      </c>
      <c r="X7" s="17">
        <f>AJ5-28</f>
        <v>502</v>
      </c>
      <c r="Y7" s="18">
        <v>19</v>
      </c>
      <c r="Z7" s="19"/>
      <c r="AA7" s="20"/>
      <c r="AB7" s="20"/>
      <c r="AC7" s="21"/>
      <c r="AD7" s="19" t="s">
        <v>10</v>
      </c>
      <c r="AE7" s="20"/>
      <c r="AF7" s="20" t="s">
        <v>10</v>
      </c>
      <c r="AG7" s="21" t="s">
        <v>10</v>
      </c>
      <c r="AH7" s="22" t="s">
        <v>10</v>
      </c>
      <c r="AI7" s="23" t="s">
        <v>10</v>
      </c>
      <c r="AJ7" s="23" t="s">
        <v>10</v>
      </c>
      <c r="AK7" s="24" t="s">
        <v>10</v>
      </c>
      <c r="AM7" s="15" t="str">
        <f t="shared" si="2"/>
        <v>/4</v>
      </c>
      <c r="AN7" s="16" t="s">
        <v>11</v>
      </c>
      <c r="AO7" s="17">
        <f>AR5</f>
        <v>3</v>
      </c>
      <c r="AP7" s="17">
        <f>AY5</f>
        <v>800</v>
      </c>
      <c r="AQ7" s="17">
        <f>BC5-20</f>
        <v>350</v>
      </c>
      <c r="AR7" s="18">
        <v>19</v>
      </c>
      <c r="AS7" s="19"/>
      <c r="AT7" s="20"/>
      <c r="AU7" s="20"/>
      <c r="AV7" s="21"/>
      <c r="AW7" s="19" t="s">
        <v>10</v>
      </c>
      <c r="AX7" s="20" t="s">
        <v>10</v>
      </c>
      <c r="AY7" s="20" t="s">
        <v>10</v>
      </c>
      <c r="AZ7" s="21" t="s">
        <v>10</v>
      </c>
      <c r="BA7" s="22" t="s">
        <v>10</v>
      </c>
      <c r="BB7" s="23" t="s">
        <v>10</v>
      </c>
      <c r="BC7" s="23" t="s">
        <v>10</v>
      </c>
      <c r="BD7" s="24" t="s">
        <v>10</v>
      </c>
    </row>
    <row r="8" spans="1:56" ht="18.75" thickBot="1" x14ac:dyDescent="0.3">
      <c r="A8" s="5" t="str">
        <f t="shared" si="0"/>
        <v>/</v>
      </c>
      <c r="B8" s="16" t="s">
        <v>13</v>
      </c>
      <c r="C8" s="17">
        <f>F5*2</f>
        <v>0</v>
      </c>
      <c r="D8" s="17">
        <f>I5-38</f>
        <v>221</v>
      </c>
      <c r="E8" s="17">
        <f>Q5-39</f>
        <v>83</v>
      </c>
      <c r="F8" s="18">
        <v>19</v>
      </c>
      <c r="G8" s="19"/>
      <c r="H8" s="20"/>
      <c r="I8" s="20"/>
      <c r="J8" s="21"/>
      <c r="K8" s="19" t="s">
        <v>10</v>
      </c>
      <c r="L8" s="20"/>
      <c r="M8" s="20"/>
      <c r="N8" s="21"/>
      <c r="O8" s="22" t="s">
        <v>10</v>
      </c>
      <c r="P8" s="23" t="s">
        <v>10</v>
      </c>
      <c r="Q8" s="23" t="s">
        <v>10</v>
      </c>
      <c r="R8" s="24" t="s">
        <v>10</v>
      </c>
      <c r="T8" s="15" t="str">
        <f t="shared" si="1"/>
        <v>/4</v>
      </c>
      <c r="U8" s="16" t="s">
        <v>13</v>
      </c>
      <c r="V8" s="17">
        <f>Y5*2</f>
        <v>2</v>
      </c>
      <c r="W8" s="17">
        <f>AB5-38</f>
        <v>742</v>
      </c>
      <c r="X8" s="17">
        <f>AJ5-28</f>
        <v>502</v>
      </c>
      <c r="Y8" s="18">
        <v>19</v>
      </c>
      <c r="Z8" s="19"/>
      <c r="AA8" s="20"/>
      <c r="AB8" s="20"/>
      <c r="AC8" s="21"/>
      <c r="AD8" s="19" t="s">
        <v>10</v>
      </c>
      <c r="AE8" s="20"/>
      <c r="AF8" s="20"/>
      <c r="AG8" s="21"/>
      <c r="AH8" s="22" t="s">
        <v>10</v>
      </c>
      <c r="AI8" s="23" t="s">
        <v>10</v>
      </c>
      <c r="AJ8" s="23" t="s">
        <v>10</v>
      </c>
      <c r="AK8" s="24" t="s">
        <v>10</v>
      </c>
      <c r="AM8" s="15" t="str">
        <f t="shared" si="2"/>
        <v>/4</v>
      </c>
      <c r="AN8" s="16" t="s">
        <v>13</v>
      </c>
      <c r="AO8" s="17">
        <f>AR5*2</f>
        <v>6</v>
      </c>
      <c r="AP8" s="17">
        <f>AU5-38</f>
        <v>586</v>
      </c>
      <c r="AQ8" s="17">
        <f>BC5-20</f>
        <v>350</v>
      </c>
      <c r="AR8" s="18">
        <v>19</v>
      </c>
      <c r="AS8" s="19"/>
      <c r="AT8" s="20"/>
      <c r="AU8" s="20"/>
      <c r="AV8" s="21"/>
      <c r="AW8" s="19" t="s">
        <v>10</v>
      </c>
      <c r="AX8" s="20" t="s">
        <v>10</v>
      </c>
      <c r="AY8" s="20"/>
      <c r="AZ8" s="21"/>
      <c r="BA8" s="22" t="s">
        <v>10</v>
      </c>
      <c r="BB8" s="23" t="s">
        <v>10</v>
      </c>
      <c r="BC8" s="23" t="s">
        <v>10</v>
      </c>
      <c r="BD8" s="24" t="s">
        <v>10</v>
      </c>
    </row>
    <row r="9" spans="1:56" ht="18.75" thickBot="1" x14ac:dyDescent="0.3">
      <c r="A9" s="5" t="str">
        <f t="shared" si="0"/>
        <v>/</v>
      </c>
      <c r="B9" s="16" t="s">
        <v>14</v>
      </c>
      <c r="C9" s="17">
        <f>F5</f>
        <v>0</v>
      </c>
      <c r="D9" s="17">
        <f>I5</f>
        <v>259</v>
      </c>
      <c r="E9" s="17">
        <f>M5</f>
        <v>568</v>
      </c>
      <c r="F9" s="18">
        <v>19</v>
      </c>
      <c r="G9" s="19"/>
      <c r="H9" s="20"/>
      <c r="I9" s="20"/>
      <c r="J9" s="21"/>
      <c r="K9" s="19" t="s">
        <v>10</v>
      </c>
      <c r="L9" s="20" t="s">
        <v>10</v>
      </c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T9" s="15" t="str">
        <f t="shared" si="1"/>
        <v>/4</v>
      </c>
      <c r="U9" s="16" t="s">
        <v>14</v>
      </c>
      <c r="V9" s="17">
        <f>Y5</f>
        <v>1</v>
      </c>
      <c r="W9" s="17">
        <f>AB5</f>
        <v>780</v>
      </c>
      <c r="X9" s="17">
        <f>AF5</f>
        <v>992.5</v>
      </c>
      <c r="Y9" s="25">
        <v>8</v>
      </c>
      <c r="Z9" s="19"/>
      <c r="AA9" s="20"/>
      <c r="AB9" s="20"/>
      <c r="AC9" s="21"/>
      <c r="AD9" s="19"/>
      <c r="AE9" s="20"/>
      <c r="AF9" s="20"/>
      <c r="AG9" s="21"/>
      <c r="AH9" s="22" t="s">
        <v>10</v>
      </c>
      <c r="AI9" s="23" t="s">
        <v>10</v>
      </c>
      <c r="AJ9" s="23" t="s">
        <v>10</v>
      </c>
      <c r="AK9" s="24" t="s">
        <v>10</v>
      </c>
      <c r="AM9" s="15" t="str">
        <f t="shared" si="2"/>
        <v>/4</v>
      </c>
      <c r="AN9" s="16" t="s">
        <v>14</v>
      </c>
      <c r="AO9" s="17">
        <f>AR5</f>
        <v>3</v>
      </c>
      <c r="AP9" s="17">
        <f>AU5-38</f>
        <v>586</v>
      </c>
      <c r="AQ9" s="17">
        <f>AY5-38</f>
        <v>762</v>
      </c>
      <c r="AR9" s="18">
        <v>19</v>
      </c>
      <c r="AS9" s="19"/>
      <c r="AT9" s="20"/>
      <c r="AU9" s="20"/>
      <c r="AV9" s="21"/>
      <c r="AW9" s="19"/>
      <c r="AX9" s="20"/>
      <c r="AY9" s="20"/>
      <c r="AZ9" s="21"/>
      <c r="BA9" s="22" t="s">
        <v>10</v>
      </c>
      <c r="BB9" s="23" t="s">
        <v>10</v>
      </c>
      <c r="BC9" s="23" t="s">
        <v>10</v>
      </c>
      <c r="BD9" s="24" t="s">
        <v>10</v>
      </c>
    </row>
    <row r="10" spans="1:56" ht="18.75" thickBot="1" x14ac:dyDescent="0.3">
      <c r="A10" s="5" t="str">
        <f t="shared" si="0"/>
        <v>/</v>
      </c>
      <c r="B10" s="16" t="s">
        <v>15</v>
      </c>
      <c r="C10" s="17">
        <f>F5*2</f>
        <v>0</v>
      </c>
      <c r="D10" s="17">
        <f>M5-39</f>
        <v>529</v>
      </c>
      <c r="E10" s="17">
        <f>E6-5</f>
        <v>78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T10" s="15" t="str">
        <f t="shared" si="1"/>
        <v>/4</v>
      </c>
      <c r="U10" s="16" t="s">
        <v>15</v>
      </c>
      <c r="V10" s="17">
        <f>Y5*2</f>
        <v>2</v>
      </c>
      <c r="W10" s="17">
        <f>AF5-39</f>
        <v>953.5</v>
      </c>
      <c r="X10" s="17">
        <f>X6-5</f>
        <v>497</v>
      </c>
      <c r="Y10" s="18">
        <v>19</v>
      </c>
      <c r="Z10" s="19"/>
      <c r="AA10" s="20"/>
      <c r="AB10" s="20"/>
      <c r="AC10" s="21"/>
      <c r="AD10" s="19" t="s">
        <v>10</v>
      </c>
      <c r="AE10" s="20"/>
      <c r="AF10" s="20"/>
      <c r="AG10" s="21"/>
      <c r="AH10" s="22" t="s">
        <v>10</v>
      </c>
      <c r="AI10" s="23" t="s">
        <v>10</v>
      </c>
      <c r="AJ10" s="23" t="s">
        <v>10</v>
      </c>
      <c r="AK10" s="24" t="s">
        <v>10</v>
      </c>
      <c r="AM10" s="15" t="str">
        <f t="shared" si="2"/>
        <v>/4</v>
      </c>
      <c r="AN10" s="16" t="s">
        <v>15</v>
      </c>
      <c r="AO10" s="17">
        <f>AR5*2</f>
        <v>6</v>
      </c>
      <c r="AP10" s="17">
        <f>AY5-39</f>
        <v>761</v>
      </c>
      <c r="AQ10" s="17">
        <f>BC5-45</f>
        <v>325</v>
      </c>
      <c r="AR10" s="18">
        <v>19</v>
      </c>
      <c r="AS10" s="19"/>
      <c r="AT10" s="20"/>
      <c r="AU10" s="20"/>
      <c r="AV10" s="21"/>
      <c r="AW10" s="19" t="s">
        <v>10</v>
      </c>
      <c r="AX10" s="20"/>
      <c r="AY10" s="20"/>
      <c r="AZ10" s="21"/>
      <c r="BA10" s="22" t="s">
        <v>10</v>
      </c>
      <c r="BB10" s="23" t="s">
        <v>10</v>
      </c>
      <c r="BC10" s="23" t="s">
        <v>10</v>
      </c>
      <c r="BD10" s="24" t="s">
        <v>10</v>
      </c>
    </row>
    <row r="11" spans="1:56" ht="18.75" thickBot="1" x14ac:dyDescent="0.3">
      <c r="A11" s="5" t="str">
        <f t="shared" si="0"/>
        <v>/</v>
      </c>
      <c r="B11" s="27" t="s">
        <v>16</v>
      </c>
      <c r="C11" s="28">
        <f>F5*2</f>
        <v>0</v>
      </c>
      <c r="D11" s="28">
        <f>I5</f>
        <v>259</v>
      </c>
      <c r="E11" s="28">
        <f>((M5-6)/2)</f>
        <v>281</v>
      </c>
      <c r="F11" s="29">
        <v>19</v>
      </c>
      <c r="G11" s="30"/>
      <c r="H11" s="31"/>
      <c r="I11" s="31"/>
      <c r="J11" s="32"/>
      <c r="K11" s="30" t="s">
        <v>10</v>
      </c>
      <c r="L11" s="31" t="s">
        <v>10</v>
      </c>
      <c r="M11" s="31" t="s">
        <v>10</v>
      </c>
      <c r="N11" s="32" t="s">
        <v>10</v>
      </c>
      <c r="O11" s="33" t="s">
        <v>10</v>
      </c>
      <c r="P11" s="34" t="s">
        <v>10</v>
      </c>
      <c r="Q11" s="34" t="s">
        <v>10</v>
      </c>
      <c r="R11" s="35" t="s">
        <v>10</v>
      </c>
      <c r="T11" s="36" t="str">
        <f t="shared" si="1"/>
        <v>/4</v>
      </c>
      <c r="U11" s="27" t="s">
        <v>16</v>
      </c>
      <c r="V11" s="28">
        <f>Y5*2</f>
        <v>2</v>
      </c>
      <c r="W11" s="28">
        <f>AB5</f>
        <v>780</v>
      </c>
      <c r="X11" s="28">
        <f>((AF5-6)/2)</f>
        <v>493.25</v>
      </c>
      <c r="Y11" s="29">
        <v>19</v>
      </c>
      <c r="Z11" s="30"/>
      <c r="AA11" s="31"/>
      <c r="AB11" s="31"/>
      <c r="AC11" s="32"/>
      <c r="AD11" s="30" t="s">
        <v>10</v>
      </c>
      <c r="AE11" s="31" t="s">
        <v>10</v>
      </c>
      <c r="AF11" s="31" t="s">
        <v>10</v>
      </c>
      <c r="AG11" s="32" t="s">
        <v>10</v>
      </c>
      <c r="AH11" s="33" t="s">
        <v>10</v>
      </c>
      <c r="AI11" s="34" t="s">
        <v>10</v>
      </c>
      <c r="AJ11" s="34" t="s">
        <v>10</v>
      </c>
      <c r="AK11" s="35" t="s">
        <v>10</v>
      </c>
      <c r="AM11" s="36" t="str">
        <f t="shared" si="2"/>
        <v>/4</v>
      </c>
      <c r="AN11" s="27" t="s">
        <v>16</v>
      </c>
      <c r="AO11" s="28">
        <f>AR5*2</f>
        <v>6</v>
      </c>
      <c r="AP11" s="28">
        <f>AU5</f>
        <v>624</v>
      </c>
      <c r="AQ11" s="28">
        <f>((AY5-6)/2)</f>
        <v>397</v>
      </c>
      <c r="AR11" s="29">
        <v>19</v>
      </c>
      <c r="AS11" s="30"/>
      <c r="AT11" s="31"/>
      <c r="AU11" s="31"/>
      <c r="AV11" s="32"/>
      <c r="AW11" s="30" t="s">
        <v>10</v>
      </c>
      <c r="AX11" s="31" t="s">
        <v>10</v>
      </c>
      <c r="AY11" s="31" t="s">
        <v>10</v>
      </c>
      <c r="AZ11" s="32" t="s">
        <v>10</v>
      </c>
      <c r="BA11" s="33" t="s">
        <v>10</v>
      </c>
      <c r="BB11" s="34" t="s">
        <v>10</v>
      </c>
      <c r="BC11" s="34" t="s">
        <v>10</v>
      </c>
      <c r="BD11" s="35" t="s">
        <v>10</v>
      </c>
    </row>
    <row r="12" spans="1:56" ht="15.75" thickBot="1" x14ac:dyDescent="0.3"/>
    <row r="13" spans="1:56" ht="21" thickBot="1" x14ac:dyDescent="0.35">
      <c r="A13" s="113" t="s">
        <v>12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5"/>
      <c r="T13" s="113" t="s">
        <v>12</v>
      </c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5"/>
      <c r="AM13" s="113" t="s">
        <v>12</v>
      </c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5"/>
    </row>
    <row r="14" spans="1:56" ht="15.75" thickBot="1" x14ac:dyDescent="0.3"/>
    <row r="15" spans="1:56" ht="18.75" thickBot="1" x14ac:dyDescent="0.3">
      <c r="A15" s="1"/>
      <c r="B15" s="2" t="s">
        <v>4</v>
      </c>
      <c r="C15" s="3"/>
      <c r="D15" s="108" t="s">
        <v>8</v>
      </c>
      <c r="E15" s="109"/>
      <c r="F15" s="4">
        <v>4</v>
      </c>
      <c r="G15" s="99" t="s">
        <v>5</v>
      </c>
      <c r="H15" s="97"/>
      <c r="I15" s="97">
        <v>259</v>
      </c>
      <c r="J15" s="98"/>
      <c r="K15" s="99" t="s">
        <v>6</v>
      </c>
      <c r="L15" s="97"/>
      <c r="M15" s="97">
        <v>568</v>
      </c>
      <c r="N15" s="98"/>
      <c r="O15" s="99" t="s">
        <v>7</v>
      </c>
      <c r="P15" s="97"/>
      <c r="Q15" s="97">
        <v>122</v>
      </c>
      <c r="R15" s="98"/>
      <c r="T15" s="1"/>
      <c r="U15" s="2" t="s">
        <v>4</v>
      </c>
      <c r="V15" s="3"/>
      <c r="W15" s="108" t="s">
        <v>8</v>
      </c>
      <c r="X15" s="109"/>
      <c r="Y15" s="4">
        <v>3</v>
      </c>
      <c r="Z15" s="100" t="s">
        <v>5</v>
      </c>
      <c r="AA15" s="101"/>
      <c r="AB15" s="102">
        <v>2569</v>
      </c>
      <c r="AC15" s="103"/>
      <c r="AD15" s="100" t="s">
        <v>6</v>
      </c>
      <c r="AE15" s="101"/>
      <c r="AF15" s="102">
        <v>255</v>
      </c>
      <c r="AG15" s="103"/>
      <c r="AH15" s="100" t="s">
        <v>7</v>
      </c>
      <c r="AI15" s="101"/>
      <c r="AJ15" s="102">
        <v>147</v>
      </c>
      <c r="AK15" s="103"/>
      <c r="AM15" s="1"/>
      <c r="AN15" s="2" t="s">
        <v>4</v>
      </c>
      <c r="AO15" s="3"/>
      <c r="AP15" s="104" t="s">
        <v>8</v>
      </c>
      <c r="AQ15" s="105"/>
      <c r="AR15" s="4">
        <v>2</v>
      </c>
      <c r="AS15" s="99" t="s">
        <v>5</v>
      </c>
      <c r="AT15" s="97"/>
      <c r="AU15" s="97">
        <v>800</v>
      </c>
      <c r="AV15" s="98"/>
      <c r="AW15" s="99" t="s">
        <v>6</v>
      </c>
      <c r="AX15" s="97"/>
      <c r="AY15" s="97">
        <v>625</v>
      </c>
      <c r="AZ15" s="98"/>
      <c r="BA15" s="99" t="s">
        <v>7</v>
      </c>
      <c r="BB15" s="97"/>
      <c r="BC15" s="97">
        <v>589</v>
      </c>
      <c r="BD15" s="98"/>
    </row>
    <row r="16" spans="1:56" ht="18" x14ac:dyDescent="0.25">
      <c r="A16" s="5" t="str">
        <f>$M$13&amp;"/"&amp;$C$16</f>
        <v>/4</v>
      </c>
      <c r="B16" s="6" t="s">
        <v>9</v>
      </c>
      <c r="C16" s="7">
        <f>F15</f>
        <v>4</v>
      </c>
      <c r="D16" s="7">
        <f>M15</f>
        <v>568</v>
      </c>
      <c r="E16" s="7">
        <f>Q15-39</f>
        <v>83</v>
      </c>
      <c r="F16" s="8">
        <v>19</v>
      </c>
      <c r="G16" s="9"/>
      <c r="H16" s="10"/>
      <c r="I16" s="10"/>
      <c r="J16" s="11"/>
      <c r="K16" s="9" t="s">
        <v>10</v>
      </c>
      <c r="L16" s="10"/>
      <c r="M16" s="10" t="s">
        <v>10</v>
      </c>
      <c r="N16" s="11" t="s">
        <v>10</v>
      </c>
      <c r="O16" s="12" t="s">
        <v>10</v>
      </c>
      <c r="P16" s="13" t="s">
        <v>10</v>
      </c>
      <c r="Q16" s="13" t="s">
        <v>10</v>
      </c>
      <c r="R16" s="14" t="s">
        <v>10</v>
      </c>
      <c r="T16" s="5" t="str">
        <f>$M$13&amp;"/"&amp;$C$16</f>
        <v>/4</v>
      </c>
      <c r="U16" s="6" t="s">
        <v>9</v>
      </c>
      <c r="V16" s="7">
        <f>Y15</f>
        <v>3</v>
      </c>
      <c r="W16" s="7">
        <f>AF15</f>
        <v>255</v>
      </c>
      <c r="X16" s="7">
        <f>AJ15-28</f>
        <v>119</v>
      </c>
      <c r="Y16" s="8">
        <v>19</v>
      </c>
      <c r="Z16" s="9"/>
      <c r="AA16" s="10"/>
      <c r="AB16" s="10"/>
      <c r="AC16" s="11"/>
      <c r="AD16" s="9" t="s">
        <v>10</v>
      </c>
      <c r="AE16" s="10"/>
      <c r="AF16" s="10" t="s">
        <v>10</v>
      </c>
      <c r="AG16" s="11" t="s">
        <v>10</v>
      </c>
      <c r="AH16" s="12" t="s">
        <v>10</v>
      </c>
      <c r="AI16" s="13" t="s">
        <v>10</v>
      </c>
      <c r="AJ16" s="13" t="s">
        <v>10</v>
      </c>
      <c r="AK16" s="14" t="s">
        <v>10</v>
      </c>
      <c r="AM16" s="5" t="str">
        <f>$M$13&amp;"/"&amp;$C$16</f>
        <v>/4</v>
      </c>
      <c r="AN16" s="6" t="s">
        <v>9</v>
      </c>
      <c r="AO16" s="7">
        <f>AR15</f>
        <v>2</v>
      </c>
      <c r="AP16" s="7">
        <f>AY15</f>
        <v>625</v>
      </c>
      <c r="AQ16" s="7">
        <f>BC15-20</f>
        <v>569</v>
      </c>
      <c r="AR16" s="8">
        <v>19</v>
      </c>
      <c r="AS16" s="9"/>
      <c r="AT16" s="10"/>
      <c r="AU16" s="10"/>
      <c r="AV16" s="11"/>
      <c r="AW16" s="9" t="s">
        <v>10</v>
      </c>
      <c r="AX16" s="10" t="s">
        <v>10</v>
      </c>
      <c r="AY16" s="10" t="s">
        <v>10</v>
      </c>
      <c r="AZ16" s="11" t="s">
        <v>10</v>
      </c>
      <c r="BA16" s="12" t="s">
        <v>10</v>
      </c>
      <c r="BB16" s="13" t="s">
        <v>10</v>
      </c>
      <c r="BC16" s="13" t="s">
        <v>10</v>
      </c>
      <c r="BD16" s="14" t="s">
        <v>10</v>
      </c>
    </row>
    <row r="17" spans="1:56" ht="18" x14ac:dyDescent="0.25">
      <c r="A17" s="15" t="str">
        <f t="shared" ref="A17:A22" si="3">$M$13&amp;"/"&amp;$C$16</f>
        <v>/4</v>
      </c>
      <c r="B17" s="16" t="s">
        <v>11</v>
      </c>
      <c r="C17" s="17">
        <f>F15</f>
        <v>4</v>
      </c>
      <c r="D17" s="17">
        <f>M15</f>
        <v>568</v>
      </c>
      <c r="E17" s="17">
        <f>Q15-39</f>
        <v>83</v>
      </c>
      <c r="F17" s="18">
        <v>19</v>
      </c>
      <c r="G17" s="19"/>
      <c r="H17" s="20"/>
      <c r="I17" s="20"/>
      <c r="J17" s="21"/>
      <c r="K17" s="19" t="s">
        <v>10</v>
      </c>
      <c r="L17" s="20"/>
      <c r="M17" s="20" t="s">
        <v>10</v>
      </c>
      <c r="N17" s="21" t="s">
        <v>10</v>
      </c>
      <c r="O17" s="22" t="s">
        <v>10</v>
      </c>
      <c r="P17" s="23" t="s">
        <v>10</v>
      </c>
      <c r="Q17" s="23" t="s">
        <v>10</v>
      </c>
      <c r="R17" s="24" t="s">
        <v>10</v>
      </c>
      <c r="T17" s="15" t="str">
        <f t="shared" ref="T17:T22" si="4">$M$13&amp;"/"&amp;$C$16</f>
        <v>/4</v>
      </c>
      <c r="U17" s="16" t="s">
        <v>11</v>
      </c>
      <c r="V17" s="17">
        <f>Y15</f>
        <v>3</v>
      </c>
      <c r="W17" s="17">
        <f>AF15</f>
        <v>255</v>
      </c>
      <c r="X17" s="17">
        <f>AJ15-28</f>
        <v>119</v>
      </c>
      <c r="Y17" s="18">
        <v>19</v>
      </c>
      <c r="Z17" s="19"/>
      <c r="AA17" s="20"/>
      <c r="AB17" s="20"/>
      <c r="AC17" s="21"/>
      <c r="AD17" s="19" t="s">
        <v>10</v>
      </c>
      <c r="AE17" s="20"/>
      <c r="AF17" s="20" t="s">
        <v>10</v>
      </c>
      <c r="AG17" s="21" t="s">
        <v>10</v>
      </c>
      <c r="AH17" s="22" t="s">
        <v>10</v>
      </c>
      <c r="AI17" s="23" t="s">
        <v>10</v>
      </c>
      <c r="AJ17" s="23" t="s">
        <v>10</v>
      </c>
      <c r="AK17" s="24" t="s">
        <v>10</v>
      </c>
      <c r="AM17" s="15" t="str">
        <f t="shared" ref="AM17:AM22" si="5">$M$13&amp;"/"&amp;$C$16</f>
        <v>/4</v>
      </c>
      <c r="AN17" s="16" t="s">
        <v>11</v>
      </c>
      <c r="AO17" s="17">
        <f>AR15</f>
        <v>2</v>
      </c>
      <c r="AP17" s="17">
        <f>AY15</f>
        <v>625</v>
      </c>
      <c r="AQ17" s="17">
        <f>BC15-20</f>
        <v>569</v>
      </c>
      <c r="AR17" s="18">
        <v>19</v>
      </c>
      <c r="AS17" s="19"/>
      <c r="AT17" s="20"/>
      <c r="AU17" s="20"/>
      <c r="AV17" s="21"/>
      <c r="AW17" s="19" t="s">
        <v>10</v>
      </c>
      <c r="AX17" s="20" t="s">
        <v>10</v>
      </c>
      <c r="AY17" s="20" t="s">
        <v>10</v>
      </c>
      <c r="AZ17" s="21" t="s">
        <v>10</v>
      </c>
      <c r="BA17" s="22" t="s">
        <v>10</v>
      </c>
      <c r="BB17" s="23" t="s">
        <v>10</v>
      </c>
      <c r="BC17" s="23" t="s">
        <v>10</v>
      </c>
      <c r="BD17" s="24" t="s">
        <v>10</v>
      </c>
    </row>
    <row r="18" spans="1:56" ht="18" x14ac:dyDescent="0.25">
      <c r="A18" s="15" t="str">
        <f t="shared" si="3"/>
        <v>/4</v>
      </c>
      <c r="B18" s="16" t="s">
        <v>13</v>
      </c>
      <c r="C18" s="17">
        <f>F15*2</f>
        <v>8</v>
      </c>
      <c r="D18" s="17">
        <f>I15-38</f>
        <v>221</v>
      </c>
      <c r="E18" s="17">
        <f>Q15-39</f>
        <v>83</v>
      </c>
      <c r="F18" s="18">
        <v>19</v>
      </c>
      <c r="G18" s="19"/>
      <c r="H18" s="20"/>
      <c r="I18" s="20"/>
      <c r="J18" s="21"/>
      <c r="K18" s="19" t="s">
        <v>10</v>
      </c>
      <c r="L18" s="20"/>
      <c r="M18" s="20"/>
      <c r="N18" s="21"/>
      <c r="O18" s="22" t="s">
        <v>10</v>
      </c>
      <c r="P18" s="23" t="s">
        <v>10</v>
      </c>
      <c r="Q18" s="23" t="s">
        <v>10</v>
      </c>
      <c r="R18" s="24" t="s">
        <v>10</v>
      </c>
      <c r="T18" s="15" t="str">
        <f t="shared" si="4"/>
        <v>/4</v>
      </c>
      <c r="U18" s="16" t="s">
        <v>13</v>
      </c>
      <c r="V18" s="17">
        <f>Y15*2</f>
        <v>6</v>
      </c>
      <c r="W18" s="17">
        <f>AB15-38</f>
        <v>2531</v>
      </c>
      <c r="X18" s="17">
        <f>AJ15-28</f>
        <v>119</v>
      </c>
      <c r="Y18" s="18">
        <v>19</v>
      </c>
      <c r="Z18" s="19"/>
      <c r="AA18" s="20"/>
      <c r="AB18" s="20"/>
      <c r="AC18" s="21"/>
      <c r="AD18" s="19" t="s">
        <v>10</v>
      </c>
      <c r="AE18" s="20"/>
      <c r="AF18" s="20"/>
      <c r="AG18" s="21"/>
      <c r="AH18" s="22" t="s">
        <v>10</v>
      </c>
      <c r="AI18" s="23" t="s">
        <v>10</v>
      </c>
      <c r="AJ18" s="23" t="s">
        <v>10</v>
      </c>
      <c r="AK18" s="24" t="s">
        <v>10</v>
      </c>
      <c r="AM18" s="15" t="str">
        <f t="shared" si="5"/>
        <v>/4</v>
      </c>
      <c r="AN18" s="16" t="s">
        <v>13</v>
      </c>
      <c r="AO18" s="17">
        <f>AR15*2</f>
        <v>4</v>
      </c>
      <c r="AP18" s="17">
        <f>AU15-38</f>
        <v>762</v>
      </c>
      <c r="AQ18" s="17">
        <f>BC15-20</f>
        <v>569</v>
      </c>
      <c r="AR18" s="18">
        <v>19</v>
      </c>
      <c r="AS18" s="19"/>
      <c r="AT18" s="20"/>
      <c r="AU18" s="20"/>
      <c r="AV18" s="21"/>
      <c r="AW18" s="19" t="s">
        <v>10</v>
      </c>
      <c r="AX18" s="20" t="s">
        <v>10</v>
      </c>
      <c r="AY18" s="20"/>
      <c r="AZ18" s="21"/>
      <c r="BA18" s="22" t="s">
        <v>10</v>
      </c>
      <c r="BB18" s="23" t="s">
        <v>10</v>
      </c>
      <c r="BC18" s="23" t="s">
        <v>10</v>
      </c>
      <c r="BD18" s="24" t="s">
        <v>10</v>
      </c>
    </row>
    <row r="19" spans="1:56" ht="18" x14ac:dyDescent="0.25">
      <c r="A19" s="15" t="str">
        <f t="shared" si="3"/>
        <v>/4</v>
      </c>
      <c r="B19" s="16" t="s">
        <v>14</v>
      </c>
      <c r="C19" s="17">
        <f>F15</f>
        <v>4</v>
      </c>
      <c r="D19" s="17">
        <f>I15</f>
        <v>259</v>
      </c>
      <c r="E19" s="17">
        <f>M15</f>
        <v>568</v>
      </c>
      <c r="F19" s="18">
        <v>19</v>
      </c>
      <c r="G19" s="19"/>
      <c r="H19" s="20"/>
      <c r="I19" s="20"/>
      <c r="J19" s="21"/>
      <c r="K19" s="19" t="s">
        <v>10</v>
      </c>
      <c r="L19" s="20" t="s">
        <v>10</v>
      </c>
      <c r="M19" s="20" t="s">
        <v>10</v>
      </c>
      <c r="N19" s="21" t="s">
        <v>10</v>
      </c>
      <c r="O19" s="22" t="s">
        <v>10</v>
      </c>
      <c r="P19" s="23" t="s">
        <v>10</v>
      </c>
      <c r="Q19" s="23" t="s">
        <v>10</v>
      </c>
      <c r="R19" s="24" t="s">
        <v>10</v>
      </c>
      <c r="T19" s="37" t="str">
        <f t="shared" si="4"/>
        <v>/4</v>
      </c>
      <c r="U19" s="16" t="s">
        <v>14</v>
      </c>
      <c r="V19" s="17">
        <f>Y15</f>
        <v>3</v>
      </c>
      <c r="W19" s="17">
        <f>AB15</f>
        <v>2569</v>
      </c>
      <c r="X19" s="17">
        <f>AF15</f>
        <v>255</v>
      </c>
      <c r="Y19" s="25">
        <v>8</v>
      </c>
      <c r="Z19" s="19"/>
      <c r="AA19" s="20"/>
      <c r="AB19" s="20"/>
      <c r="AC19" s="21"/>
      <c r="AD19" s="19"/>
      <c r="AE19" s="20"/>
      <c r="AF19" s="20"/>
      <c r="AG19" s="21"/>
      <c r="AH19" s="22" t="s">
        <v>10</v>
      </c>
      <c r="AI19" s="23" t="s">
        <v>10</v>
      </c>
      <c r="AJ19" s="23" t="s">
        <v>10</v>
      </c>
      <c r="AK19" s="24" t="s">
        <v>10</v>
      </c>
      <c r="AM19" s="15" t="str">
        <f t="shared" si="5"/>
        <v>/4</v>
      </c>
      <c r="AN19" s="16" t="s">
        <v>14</v>
      </c>
      <c r="AO19" s="17">
        <f>AR15</f>
        <v>2</v>
      </c>
      <c r="AP19" s="17">
        <f>AU15-38</f>
        <v>762</v>
      </c>
      <c r="AQ19" s="17">
        <f>AY15-38</f>
        <v>587</v>
      </c>
      <c r="AR19" s="18">
        <v>19</v>
      </c>
      <c r="AS19" s="19"/>
      <c r="AT19" s="20"/>
      <c r="AU19" s="20"/>
      <c r="AV19" s="21"/>
      <c r="AW19" s="19"/>
      <c r="AX19" s="20"/>
      <c r="AY19" s="20"/>
      <c r="AZ19" s="21"/>
      <c r="BA19" s="22" t="s">
        <v>10</v>
      </c>
      <c r="BB19" s="23" t="s">
        <v>10</v>
      </c>
      <c r="BC19" s="23" t="s">
        <v>10</v>
      </c>
      <c r="BD19" s="24" t="s">
        <v>10</v>
      </c>
    </row>
    <row r="20" spans="1:56" ht="18" x14ac:dyDescent="0.25">
      <c r="A20" s="15" t="str">
        <f t="shared" si="3"/>
        <v>/4</v>
      </c>
      <c r="B20" s="16" t="s">
        <v>15</v>
      </c>
      <c r="C20" s="17">
        <f>F15*2</f>
        <v>8</v>
      </c>
      <c r="D20" s="17">
        <f>M15-39</f>
        <v>529</v>
      </c>
      <c r="E20" s="17">
        <f>E16-5</f>
        <v>78</v>
      </c>
      <c r="F20" s="18">
        <v>19</v>
      </c>
      <c r="G20" s="19"/>
      <c r="H20" s="20"/>
      <c r="I20" s="20"/>
      <c r="J20" s="21"/>
      <c r="K20" s="19" t="s">
        <v>10</v>
      </c>
      <c r="L20" s="20"/>
      <c r="M20" s="20"/>
      <c r="N20" s="21"/>
      <c r="O20" s="22" t="s">
        <v>10</v>
      </c>
      <c r="P20" s="23" t="s">
        <v>10</v>
      </c>
      <c r="Q20" s="23" t="s">
        <v>10</v>
      </c>
      <c r="R20" s="24" t="s">
        <v>10</v>
      </c>
      <c r="T20" s="15" t="str">
        <f t="shared" si="4"/>
        <v>/4</v>
      </c>
      <c r="U20" s="16" t="s">
        <v>15</v>
      </c>
      <c r="V20" s="17">
        <f>Y15*2</f>
        <v>6</v>
      </c>
      <c r="W20" s="17">
        <f>(AF15-60)/2</f>
        <v>97.5</v>
      </c>
      <c r="X20" s="17">
        <f>X16-5</f>
        <v>114</v>
      </c>
      <c r="Y20" s="18">
        <v>19</v>
      </c>
      <c r="Z20" s="19"/>
      <c r="AA20" s="20"/>
      <c r="AB20" s="20"/>
      <c r="AC20" s="21"/>
      <c r="AD20" s="19" t="s">
        <v>10</v>
      </c>
      <c r="AE20" s="20"/>
      <c r="AF20" s="20"/>
      <c r="AG20" s="21"/>
      <c r="AH20" s="22" t="s">
        <v>10</v>
      </c>
      <c r="AI20" s="23" t="s">
        <v>10</v>
      </c>
      <c r="AJ20" s="23" t="s">
        <v>10</v>
      </c>
      <c r="AK20" s="24" t="s">
        <v>10</v>
      </c>
      <c r="AM20" s="15" t="str">
        <f t="shared" si="5"/>
        <v>/4</v>
      </c>
      <c r="AN20" s="16" t="s">
        <v>15</v>
      </c>
      <c r="AO20" s="17">
        <f>AR15*2</f>
        <v>4</v>
      </c>
      <c r="AP20" s="17">
        <f>(AY15-60)/2</f>
        <v>282.5</v>
      </c>
      <c r="AQ20" s="17">
        <f>BC15-45</f>
        <v>544</v>
      </c>
      <c r="AR20" s="18">
        <v>19</v>
      </c>
      <c r="AS20" s="19"/>
      <c r="AT20" s="20"/>
      <c r="AU20" s="20"/>
      <c r="AV20" s="21"/>
      <c r="AW20" s="19" t="s">
        <v>10</v>
      </c>
      <c r="AX20" s="20"/>
      <c r="AY20" s="20"/>
      <c r="AZ20" s="21"/>
      <c r="BA20" s="22" t="s">
        <v>10</v>
      </c>
      <c r="BB20" s="23" t="s">
        <v>10</v>
      </c>
      <c r="BC20" s="23" t="s">
        <v>10</v>
      </c>
      <c r="BD20" s="24" t="s">
        <v>10</v>
      </c>
    </row>
    <row r="21" spans="1:56" ht="18" x14ac:dyDescent="0.25">
      <c r="A21" s="15" t="str">
        <f t="shared" si="3"/>
        <v>/4</v>
      </c>
      <c r="B21" s="16" t="s">
        <v>19</v>
      </c>
      <c r="C21" s="17">
        <f>F15</f>
        <v>4</v>
      </c>
      <c r="D21" s="17">
        <f>I15-38</f>
        <v>221</v>
      </c>
      <c r="E21" s="17">
        <f>Q15-39</f>
        <v>83</v>
      </c>
      <c r="F21" s="18">
        <v>19</v>
      </c>
      <c r="G21" s="19"/>
      <c r="H21" s="20"/>
      <c r="I21" s="20"/>
      <c r="J21" s="21"/>
      <c r="K21" s="19" t="s">
        <v>10</v>
      </c>
      <c r="L21" s="20"/>
      <c r="M21" s="20"/>
      <c r="N21" s="21"/>
      <c r="O21" s="22" t="s">
        <v>10</v>
      </c>
      <c r="P21" s="23" t="s">
        <v>10</v>
      </c>
      <c r="Q21" s="23" t="s">
        <v>10</v>
      </c>
      <c r="R21" s="24" t="s">
        <v>10</v>
      </c>
      <c r="T21" s="15" t="str">
        <f t="shared" si="4"/>
        <v>/4</v>
      </c>
      <c r="U21" s="16" t="s">
        <v>19</v>
      </c>
      <c r="V21" s="17">
        <f>Y15</f>
        <v>3</v>
      </c>
      <c r="W21" s="17">
        <f>AB15-38</f>
        <v>2531</v>
      </c>
      <c r="X21" s="17">
        <f>AJ15-28</f>
        <v>119</v>
      </c>
      <c r="Y21" s="18">
        <v>19</v>
      </c>
      <c r="Z21" s="19"/>
      <c r="AA21" s="20"/>
      <c r="AB21" s="20"/>
      <c r="AC21" s="21"/>
      <c r="AD21" s="19" t="s">
        <v>10</v>
      </c>
      <c r="AE21" s="20"/>
      <c r="AF21" s="20"/>
      <c r="AG21" s="21"/>
      <c r="AH21" s="22" t="s">
        <v>10</v>
      </c>
      <c r="AI21" s="23" t="s">
        <v>10</v>
      </c>
      <c r="AJ21" s="23" t="s">
        <v>10</v>
      </c>
      <c r="AK21" s="24" t="s">
        <v>10</v>
      </c>
      <c r="AM21" s="15" t="str">
        <f t="shared" si="5"/>
        <v>/4</v>
      </c>
      <c r="AN21" s="16" t="s">
        <v>19</v>
      </c>
      <c r="AO21" s="17">
        <f>AR15</f>
        <v>2</v>
      </c>
      <c r="AP21" s="17">
        <f>AU15-38</f>
        <v>762</v>
      </c>
      <c r="AQ21" s="17">
        <f>AQ16-20</f>
        <v>549</v>
      </c>
      <c r="AR21" s="18">
        <v>19</v>
      </c>
      <c r="AS21" s="19"/>
      <c r="AT21" s="20"/>
      <c r="AU21" s="20"/>
      <c r="AV21" s="21"/>
      <c r="AW21" s="19" t="s">
        <v>10</v>
      </c>
      <c r="AX21" s="20"/>
      <c r="AY21" s="20"/>
      <c r="AZ21" s="21"/>
      <c r="BA21" s="22" t="s">
        <v>10</v>
      </c>
      <c r="BB21" s="23" t="s">
        <v>10</v>
      </c>
      <c r="BC21" s="23" t="s">
        <v>10</v>
      </c>
      <c r="BD21" s="24" t="s">
        <v>10</v>
      </c>
    </row>
    <row r="22" spans="1:56" ht="18.75" thickBot="1" x14ac:dyDescent="0.3">
      <c r="A22" s="36" t="str">
        <f t="shared" si="3"/>
        <v>/4</v>
      </c>
      <c r="B22" s="27" t="s">
        <v>16</v>
      </c>
      <c r="C22" s="28">
        <f>F15*2</f>
        <v>8</v>
      </c>
      <c r="D22" s="28">
        <f>I15</f>
        <v>259</v>
      </c>
      <c r="E22" s="28">
        <f>((M15-6)/2)</f>
        <v>281</v>
      </c>
      <c r="F22" s="29">
        <v>19</v>
      </c>
      <c r="G22" s="30"/>
      <c r="H22" s="31"/>
      <c r="I22" s="31"/>
      <c r="J22" s="32"/>
      <c r="K22" s="30" t="s">
        <v>10</v>
      </c>
      <c r="L22" s="31" t="s">
        <v>10</v>
      </c>
      <c r="M22" s="31" t="s">
        <v>10</v>
      </c>
      <c r="N22" s="32" t="s">
        <v>10</v>
      </c>
      <c r="O22" s="33" t="s">
        <v>10</v>
      </c>
      <c r="P22" s="34" t="s">
        <v>10</v>
      </c>
      <c r="Q22" s="34" t="s">
        <v>10</v>
      </c>
      <c r="R22" s="35" t="s">
        <v>10</v>
      </c>
      <c r="T22" s="36" t="str">
        <f t="shared" si="4"/>
        <v>/4</v>
      </c>
      <c r="U22" s="27" t="s">
        <v>16</v>
      </c>
      <c r="V22" s="28">
        <f>Y15*2</f>
        <v>6</v>
      </c>
      <c r="W22" s="28">
        <f>AB15</f>
        <v>2569</v>
      </c>
      <c r="X22" s="28">
        <f>((AF15-6)/2)</f>
        <v>124.5</v>
      </c>
      <c r="Y22" s="29">
        <v>19</v>
      </c>
      <c r="Z22" s="30"/>
      <c r="AA22" s="31"/>
      <c r="AB22" s="31"/>
      <c r="AC22" s="32"/>
      <c r="AD22" s="30" t="s">
        <v>10</v>
      </c>
      <c r="AE22" s="31" t="s">
        <v>10</v>
      </c>
      <c r="AF22" s="31" t="s">
        <v>10</v>
      </c>
      <c r="AG22" s="32" t="s">
        <v>10</v>
      </c>
      <c r="AH22" s="33" t="s">
        <v>10</v>
      </c>
      <c r="AI22" s="34" t="s">
        <v>10</v>
      </c>
      <c r="AJ22" s="34" t="s">
        <v>10</v>
      </c>
      <c r="AK22" s="35" t="s">
        <v>10</v>
      </c>
      <c r="AM22" s="36" t="str">
        <f t="shared" si="5"/>
        <v>/4</v>
      </c>
      <c r="AN22" s="27" t="s">
        <v>16</v>
      </c>
      <c r="AO22" s="28">
        <f>AR15*2</f>
        <v>4</v>
      </c>
      <c r="AP22" s="28">
        <f>AU15</f>
        <v>800</v>
      </c>
      <c r="AQ22" s="28">
        <f>((AY15-6)/2)</f>
        <v>309.5</v>
      </c>
      <c r="AR22" s="29">
        <v>19</v>
      </c>
      <c r="AS22" s="30"/>
      <c r="AT22" s="31"/>
      <c r="AU22" s="31"/>
      <c r="AV22" s="32"/>
      <c r="AW22" s="30" t="s">
        <v>10</v>
      </c>
      <c r="AX22" s="31" t="s">
        <v>10</v>
      </c>
      <c r="AY22" s="31" t="s">
        <v>10</v>
      </c>
      <c r="AZ22" s="32" t="s">
        <v>10</v>
      </c>
      <c r="BA22" s="33" t="s">
        <v>10</v>
      </c>
      <c r="BB22" s="34" t="s">
        <v>10</v>
      </c>
      <c r="BC22" s="34" t="s">
        <v>10</v>
      </c>
      <c r="BD22" s="35" t="s">
        <v>10</v>
      </c>
    </row>
    <row r="23" spans="1:56" ht="15.75" thickBot="1" x14ac:dyDescent="0.3"/>
    <row r="24" spans="1:56" ht="21" thickBot="1" x14ac:dyDescent="0.35">
      <c r="A24" s="122" t="s">
        <v>17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4"/>
      <c r="T24" s="122" t="s">
        <v>17</v>
      </c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4"/>
      <c r="AM24" s="122" t="s">
        <v>17</v>
      </c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4"/>
    </row>
    <row r="25" spans="1:56" ht="15.75" thickBot="1" x14ac:dyDescent="0.3"/>
    <row r="26" spans="1:56" ht="18.75" thickBot="1" x14ac:dyDescent="0.3">
      <c r="A26" s="1"/>
      <c r="B26" s="38" t="s">
        <v>4</v>
      </c>
      <c r="C26" s="39"/>
      <c r="D26" s="108" t="s">
        <v>8</v>
      </c>
      <c r="E26" s="109"/>
      <c r="F26" s="4">
        <v>2</v>
      </c>
      <c r="G26" s="99" t="s">
        <v>5</v>
      </c>
      <c r="H26" s="97"/>
      <c r="I26" s="97">
        <v>1236</v>
      </c>
      <c r="J26" s="98"/>
      <c r="K26" s="99" t="s">
        <v>6</v>
      </c>
      <c r="L26" s="97"/>
      <c r="M26" s="97">
        <v>258</v>
      </c>
      <c r="N26" s="98"/>
      <c r="O26" s="99" t="s">
        <v>7</v>
      </c>
      <c r="P26" s="97"/>
      <c r="Q26" s="97">
        <v>456</v>
      </c>
      <c r="R26" s="98"/>
      <c r="T26" s="1"/>
      <c r="U26" s="40" t="s">
        <v>4</v>
      </c>
      <c r="V26" s="41"/>
      <c r="W26" s="120" t="s">
        <v>8</v>
      </c>
      <c r="X26" s="121"/>
      <c r="Y26" s="42">
        <v>7</v>
      </c>
      <c r="Z26" s="116" t="s">
        <v>5</v>
      </c>
      <c r="AA26" s="117"/>
      <c r="AB26" s="118">
        <v>259</v>
      </c>
      <c r="AC26" s="119"/>
      <c r="AD26" s="116" t="s">
        <v>6</v>
      </c>
      <c r="AE26" s="117"/>
      <c r="AF26" s="118">
        <v>568</v>
      </c>
      <c r="AG26" s="119"/>
      <c r="AH26" s="116" t="s">
        <v>7</v>
      </c>
      <c r="AI26" s="117"/>
      <c r="AJ26" s="118">
        <v>122</v>
      </c>
      <c r="AK26" s="119"/>
      <c r="AM26" s="1"/>
      <c r="AN26" s="40" t="s">
        <v>4</v>
      </c>
      <c r="AO26" s="41"/>
      <c r="AP26" s="110" t="s">
        <v>8</v>
      </c>
      <c r="AQ26" s="111"/>
      <c r="AR26" s="42">
        <v>3</v>
      </c>
      <c r="AS26" s="112" t="s">
        <v>5</v>
      </c>
      <c r="AT26" s="106"/>
      <c r="AU26" s="106">
        <v>624</v>
      </c>
      <c r="AV26" s="107"/>
      <c r="AW26" s="112" t="s">
        <v>6</v>
      </c>
      <c r="AX26" s="106"/>
      <c r="AY26" s="106">
        <v>800</v>
      </c>
      <c r="AZ26" s="107"/>
      <c r="BA26" s="112" t="s">
        <v>7</v>
      </c>
      <c r="BB26" s="106"/>
      <c r="BC26" s="106">
        <v>370</v>
      </c>
      <c r="BD26" s="107"/>
    </row>
    <row r="27" spans="1:56" ht="18" x14ac:dyDescent="0.25">
      <c r="A27" s="5" t="str">
        <f t="shared" ref="A27:A32" si="6">$M$13&amp;"/"&amp;$C$16</f>
        <v>/4</v>
      </c>
      <c r="B27" s="6" t="s">
        <v>21</v>
      </c>
      <c r="C27" s="7">
        <f>F26*2</f>
        <v>4</v>
      </c>
      <c r="D27" s="7">
        <f>M26-38</f>
        <v>220</v>
      </c>
      <c r="E27" s="7">
        <v>120</v>
      </c>
      <c r="F27" s="8">
        <v>19</v>
      </c>
      <c r="G27" s="9"/>
      <c r="H27" s="10"/>
      <c r="I27" s="10"/>
      <c r="J27" s="11"/>
      <c r="K27" s="9" t="s">
        <v>10</v>
      </c>
      <c r="L27" s="10" t="s">
        <v>10</v>
      </c>
      <c r="M27" s="10"/>
      <c r="N27" s="11"/>
      <c r="O27" s="12" t="s">
        <v>10</v>
      </c>
      <c r="P27" s="13" t="s">
        <v>10</v>
      </c>
      <c r="Q27" s="13" t="s">
        <v>10</v>
      </c>
      <c r="R27" s="14" t="s">
        <v>10</v>
      </c>
      <c r="T27" s="5" t="str">
        <f t="shared" ref="T27:T32" si="7">$M$13&amp;"/"&amp;$C$16</f>
        <v>/4</v>
      </c>
      <c r="U27" s="6" t="s">
        <v>21</v>
      </c>
      <c r="V27" s="7">
        <f>Y26*2</f>
        <v>14</v>
      </c>
      <c r="W27" s="7">
        <f>AF26-38</f>
        <v>530</v>
      </c>
      <c r="X27" s="7">
        <v>120</v>
      </c>
      <c r="Y27" s="8">
        <v>19</v>
      </c>
      <c r="Z27" s="9"/>
      <c r="AA27" s="10"/>
      <c r="AB27" s="10"/>
      <c r="AC27" s="11"/>
      <c r="AD27" s="9" t="s">
        <v>10</v>
      </c>
      <c r="AE27" s="10" t="s">
        <v>10</v>
      </c>
      <c r="AF27" s="10"/>
      <c r="AG27" s="11"/>
      <c r="AH27" s="12" t="s">
        <v>10</v>
      </c>
      <c r="AI27" s="13" t="s">
        <v>10</v>
      </c>
      <c r="AJ27" s="13" t="s">
        <v>10</v>
      </c>
      <c r="AK27" s="14" t="s">
        <v>10</v>
      </c>
      <c r="AM27" s="5" t="str">
        <f t="shared" ref="AM27:AM32" si="8">$M$13&amp;"/"&amp;$C$16</f>
        <v>/4</v>
      </c>
      <c r="AN27" s="6" t="s">
        <v>21</v>
      </c>
      <c r="AO27" s="7">
        <f>AR26*2</f>
        <v>6</v>
      </c>
      <c r="AP27" s="7">
        <f>AY26-38</f>
        <v>762</v>
      </c>
      <c r="AQ27" s="7">
        <v>120</v>
      </c>
      <c r="AR27" s="8">
        <v>19</v>
      </c>
      <c r="AS27" s="9"/>
      <c r="AT27" s="10"/>
      <c r="AU27" s="10"/>
      <c r="AV27" s="11"/>
      <c r="AW27" s="9" t="s">
        <v>10</v>
      </c>
      <c r="AX27" s="10" t="s">
        <v>10</v>
      </c>
      <c r="AY27" s="10"/>
      <c r="AZ27" s="11"/>
      <c r="BA27" s="12" t="s">
        <v>10</v>
      </c>
      <c r="BB27" s="13" t="s">
        <v>10</v>
      </c>
      <c r="BC27" s="13" t="s">
        <v>10</v>
      </c>
      <c r="BD27" s="14" t="s">
        <v>10</v>
      </c>
    </row>
    <row r="28" spans="1:56" ht="18" x14ac:dyDescent="0.25">
      <c r="A28" s="15" t="str">
        <f>$M$13&amp;"/"&amp;$C$16</f>
        <v>/4</v>
      </c>
      <c r="B28" s="16" t="s">
        <v>11</v>
      </c>
      <c r="C28" s="17">
        <f>F26</f>
        <v>2</v>
      </c>
      <c r="D28" s="17">
        <f>M26</f>
        <v>258</v>
      </c>
      <c r="E28" s="17">
        <f>Q26-38</f>
        <v>418</v>
      </c>
      <c r="F28" s="18">
        <v>19</v>
      </c>
      <c r="G28" s="19"/>
      <c r="H28" s="20"/>
      <c r="I28" s="20"/>
      <c r="J28" s="21"/>
      <c r="K28" s="19" t="s">
        <v>10</v>
      </c>
      <c r="L28" s="20"/>
      <c r="M28" s="20" t="s">
        <v>10</v>
      </c>
      <c r="N28" s="21" t="s">
        <v>10</v>
      </c>
      <c r="O28" s="22" t="s">
        <v>10</v>
      </c>
      <c r="P28" s="23" t="s">
        <v>10</v>
      </c>
      <c r="Q28" s="23" t="s">
        <v>10</v>
      </c>
      <c r="R28" s="24" t="s">
        <v>10</v>
      </c>
      <c r="T28" s="15" t="str">
        <f>$M$13&amp;"/"&amp;$C$16</f>
        <v>/4</v>
      </c>
      <c r="U28" s="16" t="s">
        <v>11</v>
      </c>
      <c r="V28" s="17">
        <f>Y26</f>
        <v>7</v>
      </c>
      <c r="W28" s="17">
        <f>AF26</f>
        <v>568</v>
      </c>
      <c r="X28" s="17">
        <f>AJ26-28</f>
        <v>94</v>
      </c>
      <c r="Y28" s="18">
        <v>19</v>
      </c>
      <c r="Z28" s="19"/>
      <c r="AA28" s="20"/>
      <c r="AB28" s="20"/>
      <c r="AC28" s="21"/>
      <c r="AD28" s="19" t="s">
        <v>10</v>
      </c>
      <c r="AE28" s="20"/>
      <c r="AF28" s="20" t="s">
        <v>10</v>
      </c>
      <c r="AG28" s="21" t="s">
        <v>10</v>
      </c>
      <c r="AH28" s="22" t="s">
        <v>10</v>
      </c>
      <c r="AI28" s="23" t="s">
        <v>10</v>
      </c>
      <c r="AJ28" s="23" t="s">
        <v>10</v>
      </c>
      <c r="AK28" s="24" t="s">
        <v>10</v>
      </c>
      <c r="AM28" s="15" t="str">
        <f>$M$13&amp;"/"&amp;$C$16</f>
        <v>/4</v>
      </c>
      <c r="AN28" s="16" t="s">
        <v>11</v>
      </c>
      <c r="AO28" s="17">
        <f>AR26</f>
        <v>3</v>
      </c>
      <c r="AP28" s="17">
        <f>AY26</f>
        <v>800</v>
      </c>
      <c r="AQ28" s="17">
        <f>BC26-20</f>
        <v>350</v>
      </c>
      <c r="AR28" s="18">
        <v>19</v>
      </c>
      <c r="AS28" s="19"/>
      <c r="AT28" s="20"/>
      <c r="AU28" s="20"/>
      <c r="AV28" s="21"/>
      <c r="AW28" s="19" t="s">
        <v>10</v>
      </c>
      <c r="AX28" s="20" t="s">
        <v>10</v>
      </c>
      <c r="AY28" s="20" t="s">
        <v>10</v>
      </c>
      <c r="AZ28" s="21" t="s">
        <v>10</v>
      </c>
      <c r="BA28" s="22" t="s">
        <v>10</v>
      </c>
      <c r="BB28" s="23" t="s">
        <v>10</v>
      </c>
      <c r="BC28" s="23" t="s">
        <v>10</v>
      </c>
      <c r="BD28" s="24" t="s">
        <v>10</v>
      </c>
    </row>
    <row r="29" spans="1:56" ht="18" x14ac:dyDescent="0.25">
      <c r="A29" s="15" t="str">
        <f t="shared" si="6"/>
        <v>/4</v>
      </c>
      <c r="B29" s="16" t="s">
        <v>13</v>
      </c>
      <c r="C29" s="17">
        <f>F26*2</f>
        <v>4</v>
      </c>
      <c r="D29" s="17">
        <f>I26-19</f>
        <v>1217</v>
      </c>
      <c r="E29" s="17">
        <f>Q26-28</f>
        <v>428</v>
      </c>
      <c r="F29" s="18">
        <v>19</v>
      </c>
      <c r="G29" s="19"/>
      <c r="H29" s="20"/>
      <c r="I29" s="20"/>
      <c r="J29" s="21"/>
      <c r="K29" s="19" t="s">
        <v>10</v>
      </c>
      <c r="L29" s="20"/>
      <c r="M29" s="20"/>
      <c r="N29" s="21"/>
      <c r="O29" s="22" t="s">
        <v>10</v>
      </c>
      <c r="P29" s="23" t="s">
        <v>10</v>
      </c>
      <c r="Q29" s="23" t="s">
        <v>10</v>
      </c>
      <c r="R29" s="24" t="s">
        <v>10</v>
      </c>
      <c r="T29" s="15" t="str">
        <f t="shared" si="7"/>
        <v>/4</v>
      </c>
      <c r="U29" s="16" t="s">
        <v>13</v>
      </c>
      <c r="V29" s="17">
        <f>Y26*2</f>
        <v>14</v>
      </c>
      <c r="W29" s="17">
        <f>AB26-19</f>
        <v>240</v>
      </c>
      <c r="X29" s="17">
        <f>AJ26-28</f>
        <v>94</v>
      </c>
      <c r="Y29" s="18">
        <v>19</v>
      </c>
      <c r="Z29" s="19"/>
      <c r="AA29" s="20"/>
      <c r="AB29" s="20"/>
      <c r="AC29" s="21"/>
      <c r="AD29" s="19" t="s">
        <v>10</v>
      </c>
      <c r="AE29" s="20"/>
      <c r="AF29" s="20"/>
      <c r="AG29" s="21"/>
      <c r="AH29" s="22" t="s">
        <v>10</v>
      </c>
      <c r="AI29" s="23" t="s">
        <v>10</v>
      </c>
      <c r="AJ29" s="23" t="s">
        <v>10</v>
      </c>
      <c r="AK29" s="24" t="s">
        <v>10</v>
      </c>
      <c r="AM29" s="15" t="str">
        <f t="shared" si="8"/>
        <v>/4</v>
      </c>
      <c r="AN29" s="16" t="s">
        <v>13</v>
      </c>
      <c r="AO29" s="17">
        <f>AR26*2</f>
        <v>6</v>
      </c>
      <c r="AP29" s="17">
        <f>AU26-19</f>
        <v>605</v>
      </c>
      <c r="AQ29" s="17">
        <f>BC26-20</f>
        <v>350</v>
      </c>
      <c r="AR29" s="18">
        <v>19</v>
      </c>
      <c r="AS29" s="19"/>
      <c r="AT29" s="20"/>
      <c r="AU29" s="20"/>
      <c r="AV29" s="21"/>
      <c r="AW29" s="19" t="s">
        <v>10</v>
      </c>
      <c r="AX29" s="20" t="s">
        <v>10</v>
      </c>
      <c r="AY29" s="20"/>
      <c r="AZ29" s="21"/>
      <c r="BA29" s="22" t="s">
        <v>10</v>
      </c>
      <c r="BB29" s="23" t="s">
        <v>10</v>
      </c>
      <c r="BC29" s="23" t="s">
        <v>10</v>
      </c>
      <c r="BD29" s="24" t="s">
        <v>10</v>
      </c>
    </row>
    <row r="30" spans="1:56" ht="18" x14ac:dyDescent="0.25">
      <c r="A30" s="15" t="str">
        <f t="shared" si="6"/>
        <v>/4</v>
      </c>
      <c r="B30" s="16" t="s">
        <v>14</v>
      </c>
      <c r="C30" s="17">
        <f>F26</f>
        <v>2</v>
      </c>
      <c r="D30" s="17">
        <f>I26</f>
        <v>1236</v>
      </c>
      <c r="E30" s="17">
        <f>M26</f>
        <v>258</v>
      </c>
      <c r="F30" s="18">
        <v>19</v>
      </c>
      <c r="G30" s="19"/>
      <c r="H30" s="20"/>
      <c r="I30" s="20"/>
      <c r="J30" s="21"/>
      <c r="K30" s="19" t="s">
        <v>10</v>
      </c>
      <c r="L30" s="20" t="s">
        <v>10</v>
      </c>
      <c r="M30" s="20" t="s">
        <v>10</v>
      </c>
      <c r="N30" s="21" t="s">
        <v>10</v>
      </c>
      <c r="O30" s="22" t="s">
        <v>10</v>
      </c>
      <c r="P30" s="23" t="s">
        <v>10</v>
      </c>
      <c r="Q30" s="23" t="s">
        <v>10</v>
      </c>
      <c r="R30" s="24" t="s">
        <v>10</v>
      </c>
      <c r="T30" s="37" t="str">
        <f t="shared" si="7"/>
        <v>/4</v>
      </c>
      <c r="U30" s="16" t="s">
        <v>14</v>
      </c>
      <c r="V30" s="17">
        <f>Y26</f>
        <v>7</v>
      </c>
      <c r="W30" s="17">
        <f>AB26</f>
        <v>259</v>
      </c>
      <c r="X30" s="17">
        <f>AF26</f>
        <v>568</v>
      </c>
      <c r="Y30" s="25">
        <v>8</v>
      </c>
      <c r="Z30" s="19"/>
      <c r="AA30" s="20"/>
      <c r="AB30" s="20"/>
      <c r="AC30" s="21"/>
      <c r="AD30" s="19"/>
      <c r="AE30" s="20"/>
      <c r="AF30" s="20"/>
      <c r="AG30" s="21"/>
      <c r="AH30" s="22" t="s">
        <v>10</v>
      </c>
      <c r="AI30" s="23" t="s">
        <v>10</v>
      </c>
      <c r="AJ30" s="23" t="s">
        <v>10</v>
      </c>
      <c r="AK30" s="24" t="s">
        <v>10</v>
      </c>
      <c r="AM30" s="37" t="str">
        <f t="shared" si="8"/>
        <v>/4</v>
      </c>
      <c r="AN30" s="16" t="s">
        <v>14</v>
      </c>
      <c r="AO30" s="17">
        <f>AR26</f>
        <v>3</v>
      </c>
      <c r="AP30" s="17">
        <f>AU26-38</f>
        <v>586</v>
      </c>
      <c r="AQ30" s="17">
        <f>AY26-38</f>
        <v>762</v>
      </c>
      <c r="AR30" s="18">
        <v>19</v>
      </c>
      <c r="AS30" s="19"/>
      <c r="AT30" s="20"/>
      <c r="AU30" s="20"/>
      <c r="AV30" s="21"/>
      <c r="AW30" s="19"/>
      <c r="AX30" s="20"/>
      <c r="AY30" s="20"/>
      <c r="AZ30" s="21"/>
      <c r="BA30" s="22" t="s">
        <v>10</v>
      </c>
      <c r="BB30" s="23" t="s">
        <v>10</v>
      </c>
      <c r="BC30" s="23" t="s">
        <v>10</v>
      </c>
      <c r="BD30" s="24" t="s">
        <v>10</v>
      </c>
    </row>
    <row r="31" spans="1:56" ht="18" x14ac:dyDescent="0.25">
      <c r="A31" s="15" t="str">
        <f t="shared" si="6"/>
        <v>/4</v>
      </c>
      <c r="B31" s="16" t="s">
        <v>15</v>
      </c>
      <c r="C31" s="17">
        <f>F26*2</f>
        <v>4</v>
      </c>
      <c r="D31" s="17">
        <f>M26-39</f>
        <v>219</v>
      </c>
      <c r="E31" s="17">
        <f>E28-5</f>
        <v>413</v>
      </c>
      <c r="F31" s="18">
        <v>19</v>
      </c>
      <c r="G31" s="19"/>
      <c r="H31" s="20"/>
      <c r="I31" s="20"/>
      <c r="J31" s="21"/>
      <c r="K31" s="19" t="s">
        <v>10</v>
      </c>
      <c r="L31" s="20"/>
      <c r="M31" s="20"/>
      <c r="N31" s="21"/>
      <c r="O31" s="22" t="s">
        <v>10</v>
      </c>
      <c r="P31" s="23" t="s">
        <v>10</v>
      </c>
      <c r="Q31" s="23" t="s">
        <v>10</v>
      </c>
      <c r="R31" s="24" t="s">
        <v>10</v>
      </c>
      <c r="T31" s="15" t="str">
        <f t="shared" si="7"/>
        <v>/4</v>
      </c>
      <c r="U31" s="16" t="s">
        <v>15</v>
      </c>
      <c r="V31" s="17">
        <f>Y26*2</f>
        <v>14</v>
      </c>
      <c r="W31" s="17">
        <f>AF26-39</f>
        <v>529</v>
      </c>
      <c r="X31" s="17">
        <f>X28-5</f>
        <v>89</v>
      </c>
      <c r="Y31" s="18">
        <v>19</v>
      </c>
      <c r="Z31" s="19"/>
      <c r="AA31" s="20"/>
      <c r="AB31" s="20"/>
      <c r="AC31" s="21"/>
      <c r="AD31" s="19" t="s">
        <v>10</v>
      </c>
      <c r="AE31" s="20"/>
      <c r="AF31" s="20"/>
      <c r="AG31" s="21"/>
      <c r="AH31" s="22" t="s">
        <v>10</v>
      </c>
      <c r="AI31" s="23" t="s">
        <v>10</v>
      </c>
      <c r="AJ31" s="23" t="s">
        <v>10</v>
      </c>
      <c r="AK31" s="24" t="s">
        <v>10</v>
      </c>
      <c r="AM31" s="15" t="str">
        <f t="shared" si="8"/>
        <v>/4</v>
      </c>
      <c r="AN31" s="16" t="s">
        <v>15</v>
      </c>
      <c r="AO31" s="17">
        <f>AR26*2</f>
        <v>6</v>
      </c>
      <c r="AP31" s="17">
        <f>AY26-39</f>
        <v>761</v>
      </c>
      <c r="AQ31" s="17">
        <f>BC26-45</f>
        <v>325</v>
      </c>
      <c r="AR31" s="18">
        <v>19</v>
      </c>
      <c r="AS31" s="19"/>
      <c r="AT31" s="20"/>
      <c r="AU31" s="20"/>
      <c r="AV31" s="21"/>
      <c r="AW31" s="19" t="s">
        <v>10</v>
      </c>
      <c r="AX31" s="20"/>
      <c r="AY31" s="20"/>
      <c r="AZ31" s="21"/>
      <c r="BA31" s="22" t="s">
        <v>10</v>
      </c>
      <c r="BB31" s="23" t="s">
        <v>10</v>
      </c>
      <c r="BC31" s="23" t="s">
        <v>10</v>
      </c>
      <c r="BD31" s="24" t="s">
        <v>10</v>
      </c>
    </row>
    <row r="32" spans="1:56" ht="18.75" thickBot="1" x14ac:dyDescent="0.3">
      <c r="A32" s="43" t="str">
        <f t="shared" si="6"/>
        <v>/4</v>
      </c>
      <c r="B32" s="27" t="s">
        <v>16</v>
      </c>
      <c r="C32" s="28">
        <f>F26*2</f>
        <v>4</v>
      </c>
      <c r="D32" s="28">
        <f>I26-3</f>
        <v>1233</v>
      </c>
      <c r="E32" s="28">
        <f>((M26-6)/2)</f>
        <v>126</v>
      </c>
      <c r="F32" s="29">
        <v>19</v>
      </c>
      <c r="G32" s="30"/>
      <c r="H32" s="31"/>
      <c r="I32" s="31"/>
      <c r="J32" s="32"/>
      <c r="K32" s="30" t="s">
        <v>10</v>
      </c>
      <c r="L32" s="31" t="s">
        <v>10</v>
      </c>
      <c r="M32" s="31" t="s">
        <v>10</v>
      </c>
      <c r="N32" s="32" t="s">
        <v>10</v>
      </c>
      <c r="O32" s="33" t="s">
        <v>10</v>
      </c>
      <c r="P32" s="34" t="s">
        <v>10</v>
      </c>
      <c r="Q32" s="34" t="s">
        <v>10</v>
      </c>
      <c r="R32" s="35" t="s">
        <v>10</v>
      </c>
      <c r="T32" s="43" t="str">
        <f t="shared" si="7"/>
        <v>/4</v>
      </c>
      <c r="U32" s="27" t="s">
        <v>16</v>
      </c>
      <c r="V32" s="28">
        <f>Y26*2</f>
        <v>14</v>
      </c>
      <c r="W32" s="28">
        <f>AB26-3</f>
        <v>256</v>
      </c>
      <c r="X32" s="28">
        <f>((AF26-6)/2)</f>
        <v>281</v>
      </c>
      <c r="Y32" s="29">
        <v>19</v>
      </c>
      <c r="Z32" s="30"/>
      <c r="AA32" s="31"/>
      <c r="AB32" s="31"/>
      <c r="AC32" s="32"/>
      <c r="AD32" s="30" t="s">
        <v>10</v>
      </c>
      <c r="AE32" s="31" t="s">
        <v>10</v>
      </c>
      <c r="AF32" s="31" t="s">
        <v>10</v>
      </c>
      <c r="AG32" s="32" t="s">
        <v>10</v>
      </c>
      <c r="AH32" s="33" t="s">
        <v>10</v>
      </c>
      <c r="AI32" s="34" t="s">
        <v>10</v>
      </c>
      <c r="AJ32" s="34" t="s">
        <v>10</v>
      </c>
      <c r="AK32" s="35" t="s">
        <v>10</v>
      </c>
      <c r="AM32" s="43" t="str">
        <f t="shared" si="8"/>
        <v>/4</v>
      </c>
      <c r="AN32" s="27" t="s">
        <v>16</v>
      </c>
      <c r="AO32" s="28">
        <f>AR26*2</f>
        <v>6</v>
      </c>
      <c r="AP32" s="28">
        <f>AU26-3</f>
        <v>621</v>
      </c>
      <c r="AQ32" s="28">
        <f>((AY26-6)/2)</f>
        <v>397</v>
      </c>
      <c r="AR32" s="29">
        <v>19</v>
      </c>
      <c r="AS32" s="30"/>
      <c r="AT32" s="31"/>
      <c r="AU32" s="31"/>
      <c r="AV32" s="32"/>
      <c r="AW32" s="30" t="s">
        <v>10</v>
      </c>
      <c r="AX32" s="31" t="s">
        <v>10</v>
      </c>
      <c r="AY32" s="31" t="s">
        <v>10</v>
      </c>
      <c r="AZ32" s="32" t="s">
        <v>10</v>
      </c>
      <c r="BA32" s="33" t="s">
        <v>10</v>
      </c>
      <c r="BB32" s="34" t="s">
        <v>10</v>
      </c>
      <c r="BC32" s="34" t="s">
        <v>10</v>
      </c>
      <c r="BD32" s="35" t="s">
        <v>10</v>
      </c>
    </row>
    <row r="33" spans="1:56" ht="18.75" thickBot="1" x14ac:dyDescent="0.3">
      <c r="A33" s="26"/>
    </row>
    <row r="34" spans="1:56" ht="21" thickBot="1" x14ac:dyDescent="0.35">
      <c r="A34" s="113" t="s">
        <v>18</v>
      </c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5"/>
      <c r="T34" s="113" t="s">
        <v>18</v>
      </c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5"/>
      <c r="AM34" s="113" t="s">
        <v>18</v>
      </c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5"/>
    </row>
    <row r="35" spans="1:56" ht="15.75" thickBot="1" x14ac:dyDescent="0.3"/>
    <row r="36" spans="1:56" ht="18.75" thickBot="1" x14ac:dyDescent="0.3">
      <c r="A36" s="1"/>
      <c r="B36" s="40" t="s">
        <v>4</v>
      </c>
      <c r="C36" s="41"/>
      <c r="D36" s="108" t="s">
        <v>8</v>
      </c>
      <c r="E36" s="109"/>
      <c r="F36" s="42">
        <v>1</v>
      </c>
      <c r="G36" s="112" t="s">
        <v>5</v>
      </c>
      <c r="H36" s="106"/>
      <c r="I36" s="106">
        <v>780</v>
      </c>
      <c r="J36" s="107"/>
      <c r="K36" s="112" t="s">
        <v>6</v>
      </c>
      <c r="L36" s="106"/>
      <c r="M36" s="106">
        <v>269</v>
      </c>
      <c r="N36" s="107"/>
      <c r="O36" s="112" t="s">
        <v>7</v>
      </c>
      <c r="P36" s="106"/>
      <c r="Q36" s="106">
        <v>568</v>
      </c>
      <c r="R36" s="107"/>
      <c r="T36" s="1"/>
      <c r="U36" s="40" t="s">
        <v>4</v>
      </c>
      <c r="V36" s="41"/>
      <c r="W36" s="120" t="s">
        <v>8</v>
      </c>
      <c r="X36" s="121"/>
      <c r="Y36" s="42">
        <v>5</v>
      </c>
      <c r="Z36" s="116" t="s">
        <v>5</v>
      </c>
      <c r="AA36" s="117"/>
      <c r="AB36" s="118">
        <v>899</v>
      </c>
      <c r="AC36" s="119"/>
      <c r="AD36" s="116" t="s">
        <v>6</v>
      </c>
      <c r="AE36" s="117"/>
      <c r="AF36" s="118">
        <v>458</v>
      </c>
      <c r="AG36" s="119"/>
      <c r="AH36" s="116" t="s">
        <v>7</v>
      </c>
      <c r="AI36" s="117"/>
      <c r="AJ36" s="118">
        <v>789</v>
      </c>
      <c r="AK36" s="119"/>
      <c r="AM36" s="1"/>
      <c r="AN36" s="40" t="s">
        <v>4</v>
      </c>
      <c r="AO36" s="41"/>
      <c r="AP36" s="110" t="s">
        <v>8</v>
      </c>
      <c r="AQ36" s="111"/>
      <c r="AR36" s="42">
        <v>3</v>
      </c>
      <c r="AS36" s="112" t="s">
        <v>5</v>
      </c>
      <c r="AT36" s="106"/>
      <c r="AU36" s="106">
        <v>624</v>
      </c>
      <c r="AV36" s="107"/>
      <c r="AW36" s="112" t="s">
        <v>6</v>
      </c>
      <c r="AX36" s="106"/>
      <c r="AY36" s="106">
        <v>800</v>
      </c>
      <c r="AZ36" s="107"/>
      <c r="BA36" s="112" t="s">
        <v>7</v>
      </c>
      <c r="BB36" s="106"/>
      <c r="BC36" s="106">
        <v>370</v>
      </c>
      <c r="BD36" s="107"/>
    </row>
    <row r="37" spans="1:56" ht="18" x14ac:dyDescent="0.25">
      <c r="A37" s="5" t="str">
        <f t="shared" ref="A37:A43" si="9">$M$13&amp;"/"&amp;$C$16</f>
        <v>/4</v>
      </c>
      <c r="B37" s="6" t="s">
        <v>21</v>
      </c>
      <c r="C37" s="7">
        <f>F36*2</f>
        <v>2</v>
      </c>
      <c r="D37" s="7">
        <f>M36-38</f>
        <v>231</v>
      </c>
      <c r="E37" s="7">
        <v>120</v>
      </c>
      <c r="F37" s="8">
        <v>19</v>
      </c>
      <c r="G37" s="9"/>
      <c r="H37" s="10"/>
      <c r="I37" s="10"/>
      <c r="J37" s="11"/>
      <c r="K37" s="9" t="s">
        <v>10</v>
      </c>
      <c r="L37" s="10" t="s">
        <v>10</v>
      </c>
      <c r="M37" s="10"/>
      <c r="N37" s="11"/>
      <c r="O37" s="12" t="s">
        <v>10</v>
      </c>
      <c r="P37" s="13" t="s">
        <v>10</v>
      </c>
      <c r="Q37" s="13" t="s">
        <v>10</v>
      </c>
      <c r="R37" s="14" t="s">
        <v>10</v>
      </c>
      <c r="T37" s="5" t="str">
        <f t="shared" ref="T37:T43" si="10">$M$13&amp;"/"&amp;$C$16</f>
        <v>/4</v>
      </c>
      <c r="U37" s="6" t="s">
        <v>21</v>
      </c>
      <c r="V37" s="7">
        <f>Y36*2</f>
        <v>10</v>
      </c>
      <c r="W37" s="7">
        <f>AF36-38</f>
        <v>420</v>
      </c>
      <c r="X37" s="7">
        <v>120</v>
      </c>
      <c r="Y37" s="8">
        <v>19</v>
      </c>
      <c r="Z37" s="9"/>
      <c r="AA37" s="10"/>
      <c r="AB37" s="10"/>
      <c r="AC37" s="11"/>
      <c r="AD37" s="9" t="s">
        <v>10</v>
      </c>
      <c r="AE37" s="10" t="s">
        <v>10</v>
      </c>
      <c r="AF37" s="10"/>
      <c r="AG37" s="11"/>
      <c r="AH37" s="12" t="s">
        <v>10</v>
      </c>
      <c r="AI37" s="13" t="s">
        <v>10</v>
      </c>
      <c r="AJ37" s="13" t="s">
        <v>10</v>
      </c>
      <c r="AK37" s="14" t="s">
        <v>10</v>
      </c>
      <c r="AM37" s="5" t="str">
        <f t="shared" ref="AM37:AM43" si="11">$M$13&amp;"/"&amp;$C$16</f>
        <v>/4</v>
      </c>
      <c r="AN37" s="6" t="s">
        <v>21</v>
      </c>
      <c r="AO37" s="7">
        <f>AR36*2</f>
        <v>6</v>
      </c>
      <c r="AP37" s="7">
        <f>AY36-38</f>
        <v>762</v>
      </c>
      <c r="AQ37" s="7">
        <v>120</v>
      </c>
      <c r="AR37" s="8">
        <v>19</v>
      </c>
      <c r="AS37" s="9"/>
      <c r="AT37" s="10"/>
      <c r="AU37" s="10"/>
      <c r="AV37" s="11"/>
      <c r="AW37" s="9" t="s">
        <v>10</v>
      </c>
      <c r="AX37" s="10" t="s">
        <v>10</v>
      </c>
      <c r="AY37" s="10"/>
      <c r="AZ37" s="11"/>
      <c r="BA37" s="12" t="s">
        <v>10</v>
      </c>
      <c r="BB37" s="13" t="s">
        <v>10</v>
      </c>
      <c r="BC37" s="13" t="s">
        <v>10</v>
      </c>
      <c r="BD37" s="14" t="s">
        <v>10</v>
      </c>
    </row>
    <row r="38" spans="1:56" ht="18" x14ac:dyDescent="0.25">
      <c r="A38" s="15" t="str">
        <f>$M$13&amp;"/"&amp;$C$16</f>
        <v>/4</v>
      </c>
      <c r="B38" s="16" t="s">
        <v>11</v>
      </c>
      <c r="C38" s="17">
        <f>F36</f>
        <v>1</v>
      </c>
      <c r="D38" s="17">
        <f>M36</f>
        <v>269</v>
      </c>
      <c r="E38" s="17">
        <f>Q36-38</f>
        <v>530</v>
      </c>
      <c r="F38" s="18">
        <v>19</v>
      </c>
      <c r="G38" s="19"/>
      <c r="H38" s="20"/>
      <c r="I38" s="20"/>
      <c r="J38" s="21"/>
      <c r="K38" s="19" t="s">
        <v>10</v>
      </c>
      <c r="L38" s="20"/>
      <c r="M38" s="20" t="s">
        <v>10</v>
      </c>
      <c r="N38" s="21" t="s">
        <v>10</v>
      </c>
      <c r="O38" s="22" t="s">
        <v>10</v>
      </c>
      <c r="P38" s="23" t="s">
        <v>10</v>
      </c>
      <c r="Q38" s="23" t="s">
        <v>10</v>
      </c>
      <c r="R38" s="24" t="s">
        <v>10</v>
      </c>
      <c r="T38" s="15" t="str">
        <f>$M$13&amp;"/"&amp;$C$16</f>
        <v>/4</v>
      </c>
      <c r="U38" s="16" t="s">
        <v>11</v>
      </c>
      <c r="V38" s="17">
        <f>Y36</f>
        <v>5</v>
      </c>
      <c r="W38" s="17">
        <f>AF36</f>
        <v>458</v>
      </c>
      <c r="X38" s="17">
        <f>AJ36-28</f>
        <v>761</v>
      </c>
      <c r="Y38" s="18">
        <v>19</v>
      </c>
      <c r="Z38" s="19"/>
      <c r="AA38" s="20"/>
      <c r="AB38" s="20"/>
      <c r="AC38" s="21"/>
      <c r="AD38" s="19" t="s">
        <v>10</v>
      </c>
      <c r="AE38" s="20"/>
      <c r="AF38" s="20" t="s">
        <v>10</v>
      </c>
      <c r="AG38" s="21" t="s">
        <v>10</v>
      </c>
      <c r="AH38" s="22" t="s">
        <v>10</v>
      </c>
      <c r="AI38" s="23" t="s">
        <v>10</v>
      </c>
      <c r="AJ38" s="23" t="s">
        <v>10</v>
      </c>
      <c r="AK38" s="24" t="s">
        <v>10</v>
      </c>
      <c r="AM38" s="15" t="str">
        <f>$M$13&amp;"/"&amp;$C$16</f>
        <v>/4</v>
      </c>
      <c r="AN38" s="16" t="s">
        <v>11</v>
      </c>
      <c r="AO38" s="17">
        <f>AR36</f>
        <v>3</v>
      </c>
      <c r="AP38" s="17">
        <f>AY36</f>
        <v>800</v>
      </c>
      <c r="AQ38" s="17">
        <f>BC36-20</f>
        <v>350</v>
      </c>
      <c r="AR38" s="18">
        <v>19</v>
      </c>
      <c r="AS38" s="19"/>
      <c r="AT38" s="20"/>
      <c r="AU38" s="20"/>
      <c r="AV38" s="21"/>
      <c r="AW38" s="19" t="s">
        <v>10</v>
      </c>
      <c r="AX38" s="20" t="s">
        <v>10</v>
      </c>
      <c r="AY38" s="20" t="s">
        <v>10</v>
      </c>
      <c r="AZ38" s="21" t="s">
        <v>10</v>
      </c>
      <c r="BA38" s="22" t="s">
        <v>10</v>
      </c>
      <c r="BB38" s="23" t="s">
        <v>10</v>
      </c>
      <c r="BC38" s="23" t="s">
        <v>10</v>
      </c>
      <c r="BD38" s="24" t="s">
        <v>10</v>
      </c>
    </row>
    <row r="39" spans="1:56" ht="18" x14ac:dyDescent="0.25">
      <c r="A39" s="15" t="str">
        <f t="shared" si="9"/>
        <v>/4</v>
      </c>
      <c r="B39" s="16" t="s">
        <v>13</v>
      </c>
      <c r="C39" s="17">
        <f>F36*2</f>
        <v>2</v>
      </c>
      <c r="D39" s="17">
        <f>I36-19</f>
        <v>761</v>
      </c>
      <c r="E39" s="17">
        <f>Q36-38</f>
        <v>530</v>
      </c>
      <c r="F39" s="18">
        <v>19</v>
      </c>
      <c r="G39" s="19"/>
      <c r="H39" s="20"/>
      <c r="I39" s="20"/>
      <c r="J39" s="21"/>
      <c r="K39" s="19" t="s">
        <v>10</v>
      </c>
      <c r="L39" s="20"/>
      <c r="M39" s="20"/>
      <c r="N39" s="21"/>
      <c r="O39" s="22" t="s">
        <v>10</v>
      </c>
      <c r="P39" s="23" t="s">
        <v>10</v>
      </c>
      <c r="Q39" s="23" t="s">
        <v>10</v>
      </c>
      <c r="R39" s="24" t="s">
        <v>10</v>
      </c>
      <c r="T39" s="15" t="str">
        <f t="shared" si="10"/>
        <v>/4</v>
      </c>
      <c r="U39" s="16" t="s">
        <v>13</v>
      </c>
      <c r="V39" s="17">
        <f>Y36*2</f>
        <v>10</v>
      </c>
      <c r="W39" s="17">
        <f>AB36-19</f>
        <v>880</v>
      </c>
      <c r="X39" s="17">
        <f>AJ36-28</f>
        <v>761</v>
      </c>
      <c r="Y39" s="18">
        <v>19</v>
      </c>
      <c r="Z39" s="19"/>
      <c r="AA39" s="20"/>
      <c r="AB39" s="20"/>
      <c r="AC39" s="21"/>
      <c r="AD39" s="19" t="s">
        <v>10</v>
      </c>
      <c r="AE39" s="20"/>
      <c r="AF39" s="20"/>
      <c r="AG39" s="21"/>
      <c r="AH39" s="22" t="s">
        <v>10</v>
      </c>
      <c r="AI39" s="23" t="s">
        <v>10</v>
      </c>
      <c r="AJ39" s="23" t="s">
        <v>10</v>
      </c>
      <c r="AK39" s="24" t="s">
        <v>10</v>
      </c>
      <c r="AM39" s="15" t="str">
        <f t="shared" si="11"/>
        <v>/4</v>
      </c>
      <c r="AN39" s="16" t="s">
        <v>13</v>
      </c>
      <c r="AO39" s="17">
        <f>AR36*2</f>
        <v>6</v>
      </c>
      <c r="AP39" s="17">
        <f>AU36-19</f>
        <v>605</v>
      </c>
      <c r="AQ39" s="17">
        <f>BC36-20</f>
        <v>350</v>
      </c>
      <c r="AR39" s="18">
        <v>19</v>
      </c>
      <c r="AS39" s="19"/>
      <c r="AT39" s="20"/>
      <c r="AU39" s="20"/>
      <c r="AV39" s="21"/>
      <c r="AW39" s="19" t="s">
        <v>10</v>
      </c>
      <c r="AX39" s="20" t="s">
        <v>10</v>
      </c>
      <c r="AY39" s="20"/>
      <c r="AZ39" s="21"/>
      <c r="BA39" s="22" t="s">
        <v>10</v>
      </c>
      <c r="BB39" s="23" t="s">
        <v>10</v>
      </c>
      <c r="BC39" s="23" t="s">
        <v>10</v>
      </c>
      <c r="BD39" s="24" t="s">
        <v>10</v>
      </c>
    </row>
    <row r="40" spans="1:56" ht="18" x14ac:dyDescent="0.25">
      <c r="A40" s="15" t="str">
        <f t="shared" si="9"/>
        <v>/4</v>
      </c>
      <c r="B40" s="16" t="s">
        <v>14</v>
      </c>
      <c r="C40" s="17">
        <f>F36</f>
        <v>1</v>
      </c>
      <c r="D40" s="17">
        <f>I36</f>
        <v>780</v>
      </c>
      <c r="E40" s="17">
        <f>M36</f>
        <v>269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 t="s">
        <v>10</v>
      </c>
      <c r="N40" s="21" t="s">
        <v>10</v>
      </c>
      <c r="O40" s="22" t="s">
        <v>10</v>
      </c>
      <c r="P40" s="23" t="s">
        <v>10</v>
      </c>
      <c r="Q40" s="23" t="s">
        <v>10</v>
      </c>
      <c r="R40" s="24" t="s">
        <v>10</v>
      </c>
      <c r="T40" s="15" t="str">
        <f t="shared" si="10"/>
        <v>/4</v>
      </c>
      <c r="U40" s="16" t="s">
        <v>14</v>
      </c>
      <c r="V40" s="17">
        <f>Y36</f>
        <v>5</v>
      </c>
      <c r="W40" s="17">
        <f>AB36</f>
        <v>899</v>
      </c>
      <c r="X40" s="17">
        <f>AF36</f>
        <v>458</v>
      </c>
      <c r="Y40" s="25">
        <v>8</v>
      </c>
      <c r="Z40" s="19"/>
      <c r="AA40" s="20"/>
      <c r="AB40" s="20"/>
      <c r="AC40" s="21"/>
      <c r="AD40" s="19"/>
      <c r="AE40" s="20"/>
      <c r="AF40" s="20"/>
      <c r="AG40" s="21"/>
      <c r="AH40" s="22" t="s">
        <v>10</v>
      </c>
      <c r="AI40" s="23" t="s">
        <v>10</v>
      </c>
      <c r="AJ40" s="23" t="s">
        <v>10</v>
      </c>
      <c r="AK40" s="24" t="s">
        <v>10</v>
      </c>
      <c r="AM40" s="15" t="str">
        <f t="shared" si="11"/>
        <v>/4</v>
      </c>
      <c r="AN40" s="16" t="s">
        <v>14</v>
      </c>
      <c r="AO40" s="17">
        <f>AR36</f>
        <v>3</v>
      </c>
      <c r="AP40" s="17">
        <f>AU36-38</f>
        <v>586</v>
      </c>
      <c r="AQ40" s="17">
        <f>AY36-38</f>
        <v>762</v>
      </c>
      <c r="AR40" s="18">
        <v>19</v>
      </c>
      <c r="AS40" s="19"/>
      <c r="AT40" s="20"/>
      <c r="AU40" s="20"/>
      <c r="AV40" s="21"/>
      <c r="AW40" s="19"/>
      <c r="AX40" s="20"/>
      <c r="AY40" s="20"/>
      <c r="AZ40" s="21"/>
      <c r="BA40" s="22" t="s">
        <v>10</v>
      </c>
      <c r="BB40" s="23" t="s">
        <v>10</v>
      </c>
      <c r="BC40" s="23" t="s">
        <v>10</v>
      </c>
      <c r="BD40" s="24" t="s">
        <v>10</v>
      </c>
    </row>
    <row r="41" spans="1:56" ht="18" x14ac:dyDescent="0.25">
      <c r="A41" s="15" t="str">
        <f t="shared" si="9"/>
        <v>/4</v>
      </c>
      <c r="B41" s="16" t="s">
        <v>15</v>
      </c>
      <c r="C41" s="17">
        <f>F36*2</f>
        <v>2</v>
      </c>
      <c r="D41" s="17">
        <f>(M36-60)/2</f>
        <v>104.5</v>
      </c>
      <c r="E41" s="17">
        <f>E38-5</f>
        <v>525</v>
      </c>
      <c r="F41" s="18">
        <v>19</v>
      </c>
      <c r="G41" s="19"/>
      <c r="H41" s="20"/>
      <c r="I41" s="20"/>
      <c r="J41" s="21"/>
      <c r="K41" s="19" t="s">
        <v>10</v>
      </c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  <c r="T41" s="15" t="str">
        <f t="shared" si="10"/>
        <v>/4</v>
      </c>
      <c r="U41" s="16" t="s">
        <v>15</v>
      </c>
      <c r="V41" s="17">
        <f>Y36*2</f>
        <v>10</v>
      </c>
      <c r="W41" s="17">
        <f>(AF36-60)/2</f>
        <v>199</v>
      </c>
      <c r="X41" s="17">
        <f>X38-5</f>
        <v>756</v>
      </c>
      <c r="Y41" s="18">
        <v>19</v>
      </c>
      <c r="Z41" s="19"/>
      <c r="AA41" s="20"/>
      <c r="AB41" s="20"/>
      <c r="AC41" s="21"/>
      <c r="AD41" s="19" t="s">
        <v>10</v>
      </c>
      <c r="AE41" s="20"/>
      <c r="AF41" s="20"/>
      <c r="AG41" s="21"/>
      <c r="AH41" s="22" t="s">
        <v>10</v>
      </c>
      <c r="AI41" s="23" t="s">
        <v>10</v>
      </c>
      <c r="AJ41" s="23" t="s">
        <v>10</v>
      </c>
      <c r="AK41" s="24" t="s">
        <v>10</v>
      </c>
      <c r="AM41" s="15" t="str">
        <f t="shared" si="11"/>
        <v>/4</v>
      </c>
      <c r="AN41" s="16" t="s">
        <v>15</v>
      </c>
      <c r="AO41" s="17">
        <f>AR36*2</f>
        <v>6</v>
      </c>
      <c r="AP41" s="17">
        <f>AY36-39</f>
        <v>761</v>
      </c>
      <c r="AQ41" s="17">
        <f>BC36-45</f>
        <v>325</v>
      </c>
      <c r="AR41" s="18">
        <v>19</v>
      </c>
      <c r="AS41" s="19"/>
      <c r="AT41" s="20"/>
      <c r="AU41" s="20"/>
      <c r="AV41" s="21"/>
      <c r="AW41" s="19" t="s">
        <v>10</v>
      </c>
      <c r="AX41" s="20"/>
      <c r="AY41" s="20"/>
      <c r="AZ41" s="21"/>
      <c r="BA41" s="22" t="s">
        <v>10</v>
      </c>
      <c r="BB41" s="23" t="s">
        <v>10</v>
      </c>
      <c r="BC41" s="23" t="s">
        <v>10</v>
      </c>
      <c r="BD41" s="24" t="s">
        <v>10</v>
      </c>
    </row>
    <row r="42" spans="1:56" ht="18" x14ac:dyDescent="0.25">
      <c r="A42" s="15" t="str">
        <f t="shared" si="9"/>
        <v>/4</v>
      </c>
      <c r="B42" s="44" t="s">
        <v>19</v>
      </c>
      <c r="C42" s="45">
        <f>F36</f>
        <v>1</v>
      </c>
      <c r="D42" s="17">
        <f>I36-38</f>
        <v>742</v>
      </c>
      <c r="E42" s="17">
        <f>Q36-38</f>
        <v>530</v>
      </c>
      <c r="F42" s="46">
        <v>19</v>
      </c>
      <c r="G42" s="47"/>
      <c r="H42" s="48"/>
      <c r="I42" s="48"/>
      <c r="J42" s="49"/>
      <c r="K42" s="47" t="s">
        <v>10</v>
      </c>
      <c r="L42" s="48"/>
      <c r="M42" s="48" t="s">
        <v>10</v>
      </c>
      <c r="N42" s="49"/>
      <c r="O42" s="22" t="s">
        <v>10</v>
      </c>
      <c r="P42" s="23" t="s">
        <v>10</v>
      </c>
      <c r="Q42" s="23" t="s">
        <v>10</v>
      </c>
      <c r="R42" s="24" t="s">
        <v>10</v>
      </c>
      <c r="T42" s="15" t="str">
        <f t="shared" si="10"/>
        <v>/4</v>
      </c>
      <c r="U42" s="16" t="s">
        <v>19</v>
      </c>
      <c r="V42" s="17">
        <f>Y36</f>
        <v>5</v>
      </c>
      <c r="W42" s="17">
        <f>AB36-38</f>
        <v>861</v>
      </c>
      <c r="X42" s="17">
        <f>AJ36-28</f>
        <v>761</v>
      </c>
      <c r="Y42" s="18">
        <v>19</v>
      </c>
      <c r="Z42" s="19"/>
      <c r="AA42" s="20"/>
      <c r="AB42" s="20"/>
      <c r="AC42" s="21"/>
      <c r="AD42" s="19" t="s">
        <v>10</v>
      </c>
      <c r="AE42" s="20"/>
      <c r="AF42" s="20" t="s">
        <v>10</v>
      </c>
      <c r="AG42" s="21"/>
      <c r="AH42" s="22" t="s">
        <v>10</v>
      </c>
      <c r="AI42" s="23" t="s">
        <v>10</v>
      </c>
      <c r="AJ42" s="23" t="s">
        <v>10</v>
      </c>
      <c r="AK42" s="24" t="s">
        <v>10</v>
      </c>
      <c r="AM42" s="15" t="str">
        <f t="shared" si="11"/>
        <v>/4</v>
      </c>
      <c r="AN42" s="44" t="s">
        <v>19</v>
      </c>
      <c r="AO42" s="45">
        <f>AR36</f>
        <v>3</v>
      </c>
      <c r="AP42" s="45">
        <f>AU36-38</f>
        <v>586</v>
      </c>
      <c r="AQ42" s="45">
        <f>AQ38-20</f>
        <v>330</v>
      </c>
      <c r="AR42" s="46">
        <v>19</v>
      </c>
      <c r="AS42" s="47"/>
      <c r="AT42" s="48"/>
      <c r="AU42" s="48"/>
      <c r="AV42" s="49"/>
      <c r="AW42" s="47" t="s">
        <v>10</v>
      </c>
      <c r="AX42" s="48"/>
      <c r="AY42" s="48" t="s">
        <v>10</v>
      </c>
      <c r="AZ42" s="49"/>
      <c r="BA42" s="22" t="s">
        <v>10</v>
      </c>
      <c r="BB42" s="23" t="s">
        <v>10</v>
      </c>
      <c r="BC42" s="23" t="s">
        <v>10</v>
      </c>
      <c r="BD42" s="24" t="s">
        <v>10</v>
      </c>
    </row>
    <row r="43" spans="1:56" ht="18.75" thickBot="1" x14ac:dyDescent="0.3">
      <c r="A43" s="43" t="str">
        <f t="shared" si="9"/>
        <v>/4</v>
      </c>
      <c r="B43" s="27" t="s">
        <v>16</v>
      </c>
      <c r="C43" s="28">
        <f>F36*2</f>
        <v>2</v>
      </c>
      <c r="D43" s="28">
        <f>I36-3</f>
        <v>777</v>
      </c>
      <c r="E43" s="28">
        <f>((M36-6)/2)</f>
        <v>131.5</v>
      </c>
      <c r="F43" s="29">
        <v>19</v>
      </c>
      <c r="G43" s="30"/>
      <c r="H43" s="31"/>
      <c r="I43" s="31"/>
      <c r="J43" s="32"/>
      <c r="K43" s="30" t="s">
        <v>10</v>
      </c>
      <c r="L43" s="31" t="s">
        <v>10</v>
      </c>
      <c r="M43" s="31" t="s">
        <v>10</v>
      </c>
      <c r="N43" s="32" t="s">
        <v>10</v>
      </c>
      <c r="O43" s="33" t="s">
        <v>10</v>
      </c>
      <c r="P43" s="34" t="s">
        <v>10</v>
      </c>
      <c r="Q43" s="34" t="s">
        <v>10</v>
      </c>
      <c r="R43" s="35" t="s">
        <v>10</v>
      </c>
      <c r="T43" s="43" t="str">
        <f t="shared" si="10"/>
        <v>/4</v>
      </c>
      <c r="U43" s="27" t="s">
        <v>16</v>
      </c>
      <c r="V43" s="28">
        <f>Y36*2</f>
        <v>10</v>
      </c>
      <c r="W43" s="28">
        <f>AB36-3</f>
        <v>896</v>
      </c>
      <c r="X43" s="28">
        <f>((AF36-6)/2)</f>
        <v>226</v>
      </c>
      <c r="Y43" s="29">
        <v>19</v>
      </c>
      <c r="Z43" s="30"/>
      <c r="AA43" s="31"/>
      <c r="AB43" s="31"/>
      <c r="AC43" s="32"/>
      <c r="AD43" s="30" t="s">
        <v>10</v>
      </c>
      <c r="AE43" s="31" t="s">
        <v>10</v>
      </c>
      <c r="AF43" s="31" t="s">
        <v>10</v>
      </c>
      <c r="AG43" s="32" t="s">
        <v>10</v>
      </c>
      <c r="AH43" s="33" t="s">
        <v>10</v>
      </c>
      <c r="AI43" s="34" t="s">
        <v>10</v>
      </c>
      <c r="AJ43" s="34" t="s">
        <v>10</v>
      </c>
      <c r="AK43" s="35" t="s">
        <v>10</v>
      </c>
      <c r="AM43" s="43" t="str">
        <f t="shared" si="11"/>
        <v>/4</v>
      </c>
      <c r="AN43" s="27" t="s">
        <v>16</v>
      </c>
      <c r="AO43" s="28">
        <f>AR36*2</f>
        <v>6</v>
      </c>
      <c r="AP43" s="28">
        <f>AU36-3</f>
        <v>621</v>
      </c>
      <c r="AQ43" s="28">
        <f>((AY36-6)/2)</f>
        <v>397</v>
      </c>
      <c r="AR43" s="29">
        <v>19</v>
      </c>
      <c r="AS43" s="30"/>
      <c r="AT43" s="31"/>
      <c r="AU43" s="31"/>
      <c r="AV43" s="32"/>
      <c r="AW43" s="30" t="s">
        <v>10</v>
      </c>
      <c r="AX43" s="31" t="s">
        <v>10</v>
      </c>
      <c r="AY43" s="31" t="s">
        <v>10</v>
      </c>
      <c r="AZ43" s="32" t="s">
        <v>10</v>
      </c>
      <c r="BA43" s="33" t="s">
        <v>10</v>
      </c>
      <c r="BB43" s="34" t="s">
        <v>10</v>
      </c>
      <c r="BC43" s="34" t="s">
        <v>10</v>
      </c>
      <c r="BD43" s="35" t="s">
        <v>10</v>
      </c>
    </row>
    <row r="44" spans="1:56" ht="15.75" thickBot="1" x14ac:dyDescent="0.3"/>
    <row r="45" spans="1:56" ht="21" thickBot="1" x14ac:dyDescent="0.35">
      <c r="A45" s="113" t="s">
        <v>20</v>
      </c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5"/>
      <c r="T45" s="113" t="s">
        <v>20</v>
      </c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5"/>
      <c r="AM45" s="113" t="s">
        <v>20</v>
      </c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5"/>
    </row>
    <row r="46" spans="1:56" ht="15.75" thickBot="1" x14ac:dyDescent="0.3"/>
    <row r="47" spans="1:56" ht="18.75" thickBot="1" x14ac:dyDescent="0.3">
      <c r="A47" s="1"/>
      <c r="B47" s="2" t="s">
        <v>4</v>
      </c>
      <c r="C47" s="3"/>
      <c r="D47" s="104" t="s">
        <v>8</v>
      </c>
      <c r="E47" s="105"/>
      <c r="F47" s="4">
        <v>1</v>
      </c>
      <c r="G47" s="99" t="s">
        <v>5</v>
      </c>
      <c r="H47" s="97"/>
      <c r="I47" s="97">
        <v>780</v>
      </c>
      <c r="J47" s="98"/>
      <c r="K47" s="99" t="s">
        <v>6</v>
      </c>
      <c r="L47" s="97"/>
      <c r="M47" s="97">
        <v>992.5</v>
      </c>
      <c r="N47" s="98"/>
      <c r="O47" s="99" t="s">
        <v>7</v>
      </c>
      <c r="P47" s="97"/>
      <c r="Q47" s="97">
        <v>549</v>
      </c>
      <c r="R47" s="98"/>
      <c r="T47" s="1"/>
      <c r="U47" s="2" t="s">
        <v>4</v>
      </c>
      <c r="V47" s="3"/>
      <c r="W47" s="108" t="s">
        <v>8</v>
      </c>
      <c r="X47" s="109"/>
      <c r="Y47" s="4">
        <v>8</v>
      </c>
      <c r="Z47" s="100" t="s">
        <v>5</v>
      </c>
      <c r="AA47" s="101"/>
      <c r="AB47" s="102">
        <v>125</v>
      </c>
      <c r="AC47" s="103"/>
      <c r="AD47" s="100" t="s">
        <v>6</v>
      </c>
      <c r="AE47" s="101"/>
      <c r="AF47" s="102">
        <v>963</v>
      </c>
      <c r="AG47" s="103"/>
      <c r="AH47" s="100" t="s">
        <v>7</v>
      </c>
      <c r="AI47" s="101"/>
      <c r="AJ47" s="102">
        <v>587</v>
      </c>
      <c r="AK47" s="103"/>
      <c r="AM47" s="1"/>
      <c r="AN47" s="2" t="s">
        <v>4</v>
      </c>
      <c r="AO47" s="3"/>
      <c r="AP47" s="104" t="s">
        <v>8</v>
      </c>
      <c r="AQ47" s="105"/>
      <c r="AR47" s="4">
        <v>1</v>
      </c>
      <c r="AS47" s="99" t="s">
        <v>5</v>
      </c>
      <c r="AT47" s="97"/>
      <c r="AU47" s="97">
        <v>780</v>
      </c>
      <c r="AV47" s="98"/>
      <c r="AW47" s="99" t="s">
        <v>6</v>
      </c>
      <c r="AX47" s="97"/>
      <c r="AY47" s="97">
        <v>2142</v>
      </c>
      <c r="AZ47" s="98"/>
      <c r="BA47" s="99" t="s">
        <v>7</v>
      </c>
      <c r="BB47" s="97"/>
      <c r="BC47" s="97">
        <v>549</v>
      </c>
      <c r="BD47" s="98"/>
    </row>
    <row r="48" spans="1:56" ht="18" x14ac:dyDescent="0.25">
      <c r="A48" s="5" t="str">
        <f t="shared" ref="A48:A54" si="12">$M$13&amp;"/"&amp;$C$16</f>
        <v>/4</v>
      </c>
      <c r="B48" s="6" t="s">
        <v>9</v>
      </c>
      <c r="C48" s="7">
        <f>F47</f>
        <v>1</v>
      </c>
      <c r="D48" s="7">
        <f>M47</f>
        <v>992.5</v>
      </c>
      <c r="E48" s="7">
        <f>Q47-49</f>
        <v>500</v>
      </c>
      <c r="F48" s="8">
        <v>19</v>
      </c>
      <c r="G48" s="9"/>
      <c r="H48" s="10"/>
      <c r="I48" s="10"/>
      <c r="J48" s="11"/>
      <c r="K48" s="9" t="s">
        <v>10</v>
      </c>
      <c r="L48" s="10"/>
      <c r="M48" s="10" t="s">
        <v>10</v>
      </c>
      <c r="N48" s="11" t="s">
        <v>10</v>
      </c>
      <c r="O48" s="12" t="s">
        <v>10</v>
      </c>
      <c r="P48" s="13" t="s">
        <v>10</v>
      </c>
      <c r="Q48" s="13" t="s">
        <v>10</v>
      </c>
      <c r="R48" s="14" t="s">
        <v>10</v>
      </c>
      <c r="T48" s="5" t="str">
        <f t="shared" ref="T48:T54" si="13">$M$13&amp;"/"&amp;$C$16</f>
        <v>/4</v>
      </c>
      <c r="U48" s="6" t="s">
        <v>9</v>
      </c>
      <c r="V48" s="7">
        <f>Y47</f>
        <v>8</v>
      </c>
      <c r="W48" s="7">
        <f>AF47</f>
        <v>963</v>
      </c>
      <c r="X48" s="7">
        <f>AJ47-28</f>
        <v>559</v>
      </c>
      <c r="Y48" s="8">
        <v>19</v>
      </c>
      <c r="Z48" s="9"/>
      <c r="AA48" s="10"/>
      <c r="AB48" s="10"/>
      <c r="AC48" s="11"/>
      <c r="AD48" s="9" t="s">
        <v>10</v>
      </c>
      <c r="AE48" s="10"/>
      <c r="AF48" s="10" t="s">
        <v>10</v>
      </c>
      <c r="AG48" s="11" t="s">
        <v>10</v>
      </c>
      <c r="AH48" s="12" t="s">
        <v>10</v>
      </c>
      <c r="AI48" s="13" t="s">
        <v>10</v>
      </c>
      <c r="AJ48" s="13" t="s">
        <v>10</v>
      </c>
      <c r="AK48" s="14" t="s">
        <v>10</v>
      </c>
      <c r="AM48" s="5" t="str">
        <f t="shared" ref="AM48:AM54" si="14">$M$13&amp;"/"&amp;$C$16</f>
        <v>/4</v>
      </c>
      <c r="AN48" s="6" t="s">
        <v>9</v>
      </c>
      <c r="AO48" s="7">
        <f>AR47</f>
        <v>1</v>
      </c>
      <c r="AP48" s="7">
        <f>AY47</f>
        <v>2142</v>
      </c>
      <c r="AQ48" s="7">
        <f>BC47-20</f>
        <v>529</v>
      </c>
      <c r="AR48" s="8">
        <v>19</v>
      </c>
      <c r="AS48" s="9"/>
      <c r="AT48" s="10"/>
      <c r="AU48" s="10"/>
      <c r="AV48" s="11"/>
      <c r="AW48" s="9" t="s">
        <v>10</v>
      </c>
      <c r="AX48" s="10" t="s">
        <v>10</v>
      </c>
      <c r="AY48" s="10" t="s">
        <v>10</v>
      </c>
      <c r="AZ48" s="11" t="s">
        <v>10</v>
      </c>
      <c r="BA48" s="12" t="s">
        <v>10</v>
      </c>
      <c r="BB48" s="13" t="s">
        <v>10</v>
      </c>
      <c r="BC48" s="13" t="s">
        <v>10</v>
      </c>
      <c r="BD48" s="14" t="s">
        <v>10</v>
      </c>
    </row>
    <row r="49" spans="1:56" ht="18" x14ac:dyDescent="0.25">
      <c r="A49" s="15" t="str">
        <f>$M$13&amp;"/"&amp;$C$16</f>
        <v>/4</v>
      </c>
      <c r="B49" s="16" t="s">
        <v>11</v>
      </c>
      <c r="C49" s="17">
        <f>F47</f>
        <v>1</v>
      </c>
      <c r="D49" s="17">
        <f>M47-38</f>
        <v>954.5</v>
      </c>
      <c r="E49" s="17">
        <f>Q47-49</f>
        <v>500</v>
      </c>
      <c r="F49" s="18">
        <v>19</v>
      </c>
      <c r="G49" s="19"/>
      <c r="H49" s="20"/>
      <c r="I49" s="20"/>
      <c r="J49" s="21"/>
      <c r="K49" s="19" t="s">
        <v>10</v>
      </c>
      <c r="L49" s="20"/>
      <c r="M49" s="20" t="s">
        <v>10</v>
      </c>
      <c r="N49" s="21" t="s">
        <v>10</v>
      </c>
      <c r="O49" s="22" t="s">
        <v>10</v>
      </c>
      <c r="P49" s="23" t="s">
        <v>10</v>
      </c>
      <c r="Q49" s="23" t="s">
        <v>10</v>
      </c>
      <c r="R49" s="24" t="s">
        <v>10</v>
      </c>
      <c r="T49" s="15" t="str">
        <f>$M$13&amp;"/"&amp;$C$16</f>
        <v>/4</v>
      </c>
      <c r="U49" s="16" t="s">
        <v>11</v>
      </c>
      <c r="V49" s="17">
        <f>Y47</f>
        <v>8</v>
      </c>
      <c r="W49" s="17">
        <f>AF47-38</f>
        <v>925</v>
      </c>
      <c r="X49" s="17">
        <f>AJ47-28</f>
        <v>559</v>
      </c>
      <c r="Y49" s="18">
        <v>19</v>
      </c>
      <c r="Z49" s="19"/>
      <c r="AA49" s="20"/>
      <c r="AB49" s="20"/>
      <c r="AC49" s="21"/>
      <c r="AD49" s="19" t="s">
        <v>10</v>
      </c>
      <c r="AE49" s="20"/>
      <c r="AF49" s="20" t="s">
        <v>10</v>
      </c>
      <c r="AG49" s="21" t="s">
        <v>10</v>
      </c>
      <c r="AH49" s="22" t="s">
        <v>10</v>
      </c>
      <c r="AI49" s="23" t="s">
        <v>10</v>
      </c>
      <c r="AJ49" s="23" t="s">
        <v>10</v>
      </c>
      <c r="AK49" s="24" t="s">
        <v>10</v>
      </c>
      <c r="AM49" s="15" t="str">
        <f>$M$13&amp;"/"&amp;$C$16</f>
        <v>/4</v>
      </c>
      <c r="AN49" s="16" t="s">
        <v>11</v>
      </c>
      <c r="AO49" s="17">
        <f>AR47</f>
        <v>1</v>
      </c>
      <c r="AP49" s="17">
        <f>AY47-38</f>
        <v>2104</v>
      </c>
      <c r="AQ49" s="17">
        <f>BC47-(20+19)</f>
        <v>510</v>
      </c>
      <c r="AR49" s="18">
        <v>19</v>
      </c>
      <c r="AS49" s="19"/>
      <c r="AT49" s="20"/>
      <c r="AU49" s="20"/>
      <c r="AV49" s="21"/>
      <c r="AW49" s="19" t="s">
        <v>10</v>
      </c>
      <c r="AX49" s="20" t="s">
        <v>10</v>
      </c>
      <c r="AY49" s="20" t="s">
        <v>10</v>
      </c>
      <c r="AZ49" s="21" t="s">
        <v>10</v>
      </c>
      <c r="BA49" s="22" t="s">
        <v>10</v>
      </c>
      <c r="BB49" s="23" t="s">
        <v>10</v>
      </c>
      <c r="BC49" s="23" t="s">
        <v>10</v>
      </c>
      <c r="BD49" s="24" t="s">
        <v>10</v>
      </c>
    </row>
    <row r="50" spans="1:56" ht="18" x14ac:dyDescent="0.25">
      <c r="A50" s="15" t="str">
        <f t="shared" si="12"/>
        <v>/4</v>
      </c>
      <c r="B50" s="16" t="s">
        <v>13</v>
      </c>
      <c r="C50" s="17">
        <f t="shared" ref="C50:C51" si="15">F48</f>
        <v>19</v>
      </c>
      <c r="D50" s="17">
        <f>I47-19</f>
        <v>761</v>
      </c>
      <c r="E50" s="17">
        <f>Q47-49</f>
        <v>500</v>
      </c>
      <c r="F50" s="18">
        <v>19</v>
      </c>
      <c r="G50" s="19"/>
      <c r="H50" s="20"/>
      <c r="I50" s="20"/>
      <c r="J50" s="21"/>
      <c r="K50" s="19" t="s">
        <v>10</v>
      </c>
      <c r="L50" s="20"/>
      <c r="M50" s="20"/>
      <c r="N50" s="21"/>
      <c r="O50" s="22" t="s">
        <v>10</v>
      </c>
      <c r="P50" s="23" t="s">
        <v>10</v>
      </c>
      <c r="Q50" s="23" t="s">
        <v>10</v>
      </c>
      <c r="R50" s="24" t="s">
        <v>10</v>
      </c>
      <c r="T50" s="15" t="str">
        <f t="shared" si="13"/>
        <v>/4</v>
      </c>
      <c r="U50" s="16" t="s">
        <v>13</v>
      </c>
      <c r="V50" s="17">
        <f>Y47*2</f>
        <v>16</v>
      </c>
      <c r="W50" s="17">
        <f>AB47-19</f>
        <v>106</v>
      </c>
      <c r="X50" s="17">
        <f>AJ47-28</f>
        <v>559</v>
      </c>
      <c r="Y50" s="18">
        <v>19</v>
      </c>
      <c r="Z50" s="19"/>
      <c r="AA50" s="20"/>
      <c r="AB50" s="20"/>
      <c r="AC50" s="21"/>
      <c r="AD50" s="19" t="s">
        <v>10</v>
      </c>
      <c r="AE50" s="20"/>
      <c r="AF50" s="20"/>
      <c r="AG50" s="21"/>
      <c r="AH50" s="22" t="s">
        <v>10</v>
      </c>
      <c r="AI50" s="23" t="s">
        <v>10</v>
      </c>
      <c r="AJ50" s="23" t="s">
        <v>10</v>
      </c>
      <c r="AK50" s="24" t="s">
        <v>10</v>
      </c>
      <c r="AM50" s="15" t="str">
        <f t="shared" si="14"/>
        <v>/4</v>
      </c>
      <c r="AN50" s="16" t="s">
        <v>13</v>
      </c>
      <c r="AO50" s="17">
        <f>AR47*2</f>
        <v>2</v>
      </c>
      <c r="AP50" s="17">
        <f>AU47-19</f>
        <v>761</v>
      </c>
      <c r="AQ50" s="17">
        <f>BC47-20</f>
        <v>529</v>
      </c>
      <c r="AR50" s="18">
        <v>19</v>
      </c>
      <c r="AS50" s="19"/>
      <c r="AT50" s="20"/>
      <c r="AU50" s="20"/>
      <c r="AV50" s="21"/>
      <c r="AW50" s="19" t="s">
        <v>10</v>
      </c>
      <c r="AX50" s="20" t="s">
        <v>10</v>
      </c>
      <c r="AY50" s="20"/>
      <c r="AZ50" s="21"/>
      <c r="BA50" s="22" t="s">
        <v>10</v>
      </c>
      <c r="BB50" s="23" t="s">
        <v>10</v>
      </c>
      <c r="BC50" s="23" t="s">
        <v>10</v>
      </c>
      <c r="BD50" s="24" t="s">
        <v>10</v>
      </c>
    </row>
    <row r="51" spans="1:56" ht="18" x14ac:dyDescent="0.25">
      <c r="A51" s="15" t="str">
        <f t="shared" si="12"/>
        <v>/4</v>
      </c>
      <c r="B51" s="16" t="s">
        <v>14</v>
      </c>
      <c r="C51" s="17">
        <f t="shared" si="15"/>
        <v>19</v>
      </c>
      <c r="D51" s="17">
        <f>I47</f>
        <v>780</v>
      </c>
      <c r="E51" s="17">
        <f>M47</f>
        <v>992.5</v>
      </c>
      <c r="F51" s="18">
        <v>19</v>
      </c>
      <c r="G51" s="19"/>
      <c r="H51" s="20"/>
      <c r="I51" s="20"/>
      <c r="J51" s="21"/>
      <c r="K51" s="19" t="s">
        <v>10</v>
      </c>
      <c r="L51" s="20" t="s">
        <v>10</v>
      </c>
      <c r="M51" s="20" t="s">
        <v>10</v>
      </c>
      <c r="N51" s="21" t="s">
        <v>10</v>
      </c>
      <c r="O51" s="22" t="s">
        <v>10</v>
      </c>
      <c r="P51" s="23" t="s">
        <v>10</v>
      </c>
      <c r="Q51" s="23" t="s">
        <v>10</v>
      </c>
      <c r="R51" s="24" t="s">
        <v>10</v>
      </c>
      <c r="T51" s="15" t="str">
        <f t="shared" si="13"/>
        <v>/4</v>
      </c>
      <c r="U51" s="16" t="s">
        <v>14</v>
      </c>
      <c r="V51" s="17">
        <f>Y47</f>
        <v>8</v>
      </c>
      <c r="W51" s="17">
        <f>AB47</f>
        <v>125</v>
      </c>
      <c r="X51" s="17">
        <f>AF47</f>
        <v>963</v>
      </c>
      <c r="Y51" s="25">
        <v>8</v>
      </c>
      <c r="Z51" s="19"/>
      <c r="AA51" s="20"/>
      <c r="AB51" s="20"/>
      <c r="AC51" s="21"/>
      <c r="AD51" s="19"/>
      <c r="AE51" s="20"/>
      <c r="AF51" s="20"/>
      <c r="AG51" s="21"/>
      <c r="AH51" s="22" t="s">
        <v>10</v>
      </c>
      <c r="AI51" s="23" t="s">
        <v>10</v>
      </c>
      <c r="AJ51" s="23" t="s">
        <v>10</v>
      </c>
      <c r="AK51" s="24" t="s">
        <v>10</v>
      </c>
      <c r="AM51" s="15" t="str">
        <f t="shared" si="14"/>
        <v>/4</v>
      </c>
      <c r="AN51" s="16" t="s">
        <v>14</v>
      </c>
      <c r="AO51" s="17">
        <f>AR47</f>
        <v>1</v>
      </c>
      <c r="AP51" s="17">
        <f>AU47-19</f>
        <v>761</v>
      </c>
      <c r="AQ51" s="17">
        <f>AY47-38</f>
        <v>2104</v>
      </c>
      <c r="AR51" s="18">
        <v>19</v>
      </c>
      <c r="AS51" s="19"/>
      <c r="AT51" s="20"/>
      <c r="AU51" s="20"/>
      <c r="AV51" s="21"/>
      <c r="AW51" s="19"/>
      <c r="AX51" s="20"/>
      <c r="AY51" s="20"/>
      <c r="AZ51" s="21"/>
      <c r="BA51" s="22" t="s">
        <v>10</v>
      </c>
      <c r="BB51" s="23" t="s">
        <v>10</v>
      </c>
      <c r="BC51" s="23" t="s">
        <v>10</v>
      </c>
      <c r="BD51" s="24" t="s">
        <v>10</v>
      </c>
    </row>
    <row r="52" spans="1:56" ht="18" x14ac:dyDescent="0.25">
      <c r="A52" s="15" t="str">
        <f t="shared" si="12"/>
        <v>/4</v>
      </c>
      <c r="B52" s="16" t="s">
        <v>15</v>
      </c>
      <c r="C52" s="17">
        <f>F47*5</f>
        <v>5</v>
      </c>
      <c r="D52" s="17">
        <f>M47-39</f>
        <v>953.5</v>
      </c>
      <c r="E52" s="17">
        <f>E48-5</f>
        <v>495</v>
      </c>
      <c r="F52" s="18">
        <v>19</v>
      </c>
      <c r="G52" s="19"/>
      <c r="H52" s="20"/>
      <c r="I52" s="20"/>
      <c r="J52" s="21"/>
      <c r="K52" s="19" t="s">
        <v>10</v>
      </c>
      <c r="L52" s="20"/>
      <c r="M52" s="20"/>
      <c r="N52" s="21"/>
      <c r="O52" s="22" t="s">
        <v>10</v>
      </c>
      <c r="P52" s="23" t="s">
        <v>10</v>
      </c>
      <c r="Q52" s="23" t="s">
        <v>10</v>
      </c>
      <c r="R52" s="24" t="s">
        <v>10</v>
      </c>
      <c r="T52" s="15" t="str">
        <f t="shared" si="13"/>
        <v>/4</v>
      </c>
      <c r="U52" s="16" t="s">
        <v>15</v>
      </c>
      <c r="V52" s="17">
        <f>Y47*5</f>
        <v>40</v>
      </c>
      <c r="W52" s="17">
        <f>AF47-39</f>
        <v>924</v>
      </c>
      <c r="X52" s="17">
        <f>X48-5</f>
        <v>554</v>
      </c>
      <c r="Y52" s="18">
        <v>19</v>
      </c>
      <c r="Z52" s="19"/>
      <c r="AA52" s="20"/>
      <c r="AB52" s="20"/>
      <c r="AC52" s="21"/>
      <c r="AD52" s="19" t="s">
        <v>10</v>
      </c>
      <c r="AE52" s="20"/>
      <c r="AF52" s="20"/>
      <c r="AG52" s="21"/>
      <c r="AH52" s="22" t="s">
        <v>10</v>
      </c>
      <c r="AI52" s="23" t="s">
        <v>10</v>
      </c>
      <c r="AJ52" s="23" t="s">
        <v>10</v>
      </c>
      <c r="AK52" s="24" t="s">
        <v>10</v>
      </c>
      <c r="AM52" s="15" t="str">
        <f t="shared" si="14"/>
        <v>/4</v>
      </c>
      <c r="AN52" s="16" t="s">
        <v>15</v>
      </c>
      <c r="AO52" s="17">
        <f>AR47*5</f>
        <v>5</v>
      </c>
      <c r="AP52" s="17">
        <f>AY47-39</f>
        <v>2103</v>
      </c>
      <c r="AQ52" s="17">
        <f>BC47-45</f>
        <v>504</v>
      </c>
      <c r="AR52" s="18">
        <v>19</v>
      </c>
      <c r="AS52" s="19"/>
      <c r="AT52" s="20"/>
      <c r="AU52" s="20"/>
      <c r="AV52" s="21"/>
      <c r="AW52" s="19" t="s">
        <v>10</v>
      </c>
      <c r="AX52" s="20"/>
      <c r="AY52" s="20"/>
      <c r="AZ52" s="21"/>
      <c r="BA52" s="22" t="s">
        <v>10</v>
      </c>
      <c r="BB52" s="23" t="s">
        <v>10</v>
      </c>
      <c r="BC52" s="23" t="s">
        <v>10</v>
      </c>
      <c r="BD52" s="24" t="s">
        <v>10</v>
      </c>
    </row>
    <row r="53" spans="1:56" ht="18" x14ac:dyDescent="0.25">
      <c r="A53" s="15" t="str">
        <f t="shared" si="12"/>
        <v>/4</v>
      </c>
      <c r="B53" s="16" t="s">
        <v>23</v>
      </c>
      <c r="C53" s="17">
        <f>F47</f>
        <v>1</v>
      </c>
      <c r="D53" s="17">
        <f>M47-38</f>
        <v>954.5</v>
      </c>
      <c r="E53" s="17">
        <f>57</f>
        <v>57</v>
      </c>
      <c r="F53" s="18">
        <v>19</v>
      </c>
      <c r="G53" s="19"/>
      <c r="H53" s="20"/>
      <c r="I53" s="20"/>
      <c r="J53" s="21"/>
      <c r="K53" s="19"/>
      <c r="L53" s="20"/>
      <c r="M53" s="20"/>
      <c r="N53" s="21"/>
      <c r="O53" s="22" t="s">
        <v>10</v>
      </c>
      <c r="P53" s="23" t="s">
        <v>10</v>
      </c>
      <c r="Q53" s="23" t="s">
        <v>10</v>
      </c>
      <c r="R53" s="24" t="s">
        <v>10</v>
      </c>
      <c r="T53" s="15" t="str">
        <f t="shared" si="13"/>
        <v>/4</v>
      </c>
      <c r="U53" s="16" t="s">
        <v>23</v>
      </c>
      <c r="V53" s="17">
        <f>Y47</f>
        <v>8</v>
      </c>
      <c r="W53" s="17">
        <f>AF47-38</f>
        <v>925</v>
      </c>
      <c r="X53" s="17">
        <f>57</f>
        <v>57</v>
      </c>
      <c r="Y53" s="18">
        <v>19</v>
      </c>
      <c r="Z53" s="19"/>
      <c r="AA53" s="20"/>
      <c r="AB53" s="20"/>
      <c r="AC53" s="21"/>
      <c r="AD53" s="19"/>
      <c r="AE53" s="20"/>
      <c r="AF53" s="20"/>
      <c r="AG53" s="21"/>
      <c r="AH53" s="22" t="s">
        <v>10</v>
      </c>
      <c r="AI53" s="23" t="s">
        <v>10</v>
      </c>
      <c r="AJ53" s="23" t="s">
        <v>10</v>
      </c>
      <c r="AK53" s="24" t="s">
        <v>10</v>
      </c>
      <c r="AM53" s="15" t="str">
        <f t="shared" si="14"/>
        <v>/4</v>
      </c>
      <c r="AN53" s="16" t="s">
        <v>23</v>
      </c>
      <c r="AO53" s="17">
        <f>AR47</f>
        <v>1</v>
      </c>
      <c r="AP53" s="17">
        <f>AY47-38</f>
        <v>2104</v>
      </c>
      <c r="AQ53" s="17">
        <f>57</f>
        <v>57</v>
      </c>
      <c r="AR53" s="18">
        <v>19</v>
      </c>
      <c r="AS53" s="19"/>
      <c r="AT53" s="20"/>
      <c r="AU53" s="20"/>
      <c r="AV53" s="21"/>
      <c r="AW53" s="19"/>
      <c r="AX53" s="20"/>
      <c r="AY53" s="20"/>
      <c r="AZ53" s="21"/>
      <c r="BA53" s="22" t="s">
        <v>10</v>
      </c>
      <c r="BB53" s="23" t="s">
        <v>10</v>
      </c>
      <c r="BC53" s="23" t="s">
        <v>10</v>
      </c>
      <c r="BD53" s="24" t="s">
        <v>10</v>
      </c>
    </row>
    <row r="54" spans="1:56" ht="18.75" thickBot="1" x14ac:dyDescent="0.3">
      <c r="A54" s="43" t="str">
        <f t="shared" si="12"/>
        <v>/4</v>
      </c>
      <c r="B54" s="27" t="s">
        <v>16</v>
      </c>
      <c r="C54" s="28">
        <f>F47*2</f>
        <v>2</v>
      </c>
      <c r="D54" s="28">
        <f>2080-57</f>
        <v>2023</v>
      </c>
      <c r="E54" s="28">
        <f>((M47-6)/2)</f>
        <v>493.25</v>
      </c>
      <c r="F54" s="29">
        <v>19</v>
      </c>
      <c r="G54" s="30"/>
      <c r="H54" s="31"/>
      <c r="I54" s="31"/>
      <c r="J54" s="32"/>
      <c r="K54" s="30" t="s">
        <v>10</v>
      </c>
      <c r="L54" s="31" t="s">
        <v>10</v>
      </c>
      <c r="M54" s="31" t="s">
        <v>10</v>
      </c>
      <c r="N54" s="32" t="s">
        <v>10</v>
      </c>
      <c r="O54" s="33" t="s">
        <v>10</v>
      </c>
      <c r="P54" s="34" t="s">
        <v>10</v>
      </c>
      <c r="Q54" s="34" t="s">
        <v>10</v>
      </c>
      <c r="R54" s="35" t="s">
        <v>10</v>
      </c>
      <c r="T54" s="43" t="str">
        <f t="shared" si="13"/>
        <v>/4</v>
      </c>
      <c r="U54" s="27" t="s">
        <v>16</v>
      </c>
      <c r="V54" s="28">
        <f>Y47*2</f>
        <v>16</v>
      </c>
      <c r="W54" s="28">
        <f>2080-57</f>
        <v>2023</v>
      </c>
      <c r="X54" s="28">
        <f>((AF47-6)/2)</f>
        <v>478.5</v>
      </c>
      <c r="Y54" s="29">
        <v>19</v>
      </c>
      <c r="Z54" s="30"/>
      <c r="AA54" s="31"/>
      <c r="AB54" s="31"/>
      <c r="AC54" s="32"/>
      <c r="AD54" s="30" t="s">
        <v>10</v>
      </c>
      <c r="AE54" s="31" t="s">
        <v>10</v>
      </c>
      <c r="AF54" s="31" t="s">
        <v>10</v>
      </c>
      <c r="AG54" s="32" t="s">
        <v>10</v>
      </c>
      <c r="AH54" s="33" t="s">
        <v>10</v>
      </c>
      <c r="AI54" s="34" t="s">
        <v>10</v>
      </c>
      <c r="AJ54" s="34" t="s">
        <v>10</v>
      </c>
      <c r="AK54" s="35" t="s">
        <v>10</v>
      </c>
      <c r="AM54" s="43" t="str">
        <f t="shared" si="14"/>
        <v>/4</v>
      </c>
      <c r="AN54" s="27" t="s">
        <v>16</v>
      </c>
      <c r="AO54" s="28">
        <f>AR47*2</f>
        <v>2</v>
      </c>
      <c r="AP54" s="28">
        <f>2080-57</f>
        <v>2023</v>
      </c>
      <c r="AQ54" s="28">
        <f>((AY47-6)/2)</f>
        <v>1068</v>
      </c>
      <c r="AR54" s="29">
        <v>19</v>
      </c>
      <c r="AS54" s="30"/>
      <c r="AT54" s="31"/>
      <c r="AU54" s="31"/>
      <c r="AV54" s="32"/>
      <c r="AW54" s="30" t="s">
        <v>10</v>
      </c>
      <c r="AX54" s="31" t="s">
        <v>10</v>
      </c>
      <c r="AY54" s="31" t="s">
        <v>10</v>
      </c>
      <c r="AZ54" s="32" t="s">
        <v>10</v>
      </c>
      <c r="BA54" s="33" t="s">
        <v>10</v>
      </c>
      <c r="BB54" s="34" t="s">
        <v>10</v>
      </c>
      <c r="BC54" s="34" t="s">
        <v>10</v>
      </c>
      <c r="BD54" s="35" t="s">
        <v>10</v>
      </c>
    </row>
    <row r="55" spans="1:56" ht="15.75" thickBot="1" x14ac:dyDescent="0.3"/>
    <row r="56" spans="1:56" ht="21" thickBot="1" x14ac:dyDescent="0.35">
      <c r="A56" s="113" t="s">
        <v>22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5"/>
      <c r="T56" s="113" t="s">
        <v>22</v>
      </c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5"/>
      <c r="AM56" s="113" t="s">
        <v>22</v>
      </c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  <c r="AX56" s="114"/>
      <c r="AY56" s="114"/>
      <c r="AZ56" s="114"/>
      <c r="BA56" s="114"/>
      <c r="BB56" s="114"/>
      <c r="BC56" s="114"/>
      <c r="BD56" s="115"/>
    </row>
    <row r="57" spans="1:56" ht="15.75" thickBot="1" x14ac:dyDescent="0.3"/>
    <row r="58" spans="1:56" ht="18.75" thickBot="1" x14ac:dyDescent="0.3">
      <c r="A58" s="1"/>
      <c r="B58" s="2" t="s">
        <v>4</v>
      </c>
      <c r="C58" s="3"/>
      <c r="D58" s="104" t="s">
        <v>8</v>
      </c>
      <c r="E58" s="105"/>
      <c r="F58" s="4">
        <v>2</v>
      </c>
      <c r="G58" s="99" t="s">
        <v>5</v>
      </c>
      <c r="H58" s="97"/>
      <c r="I58" s="97">
        <v>980</v>
      </c>
      <c r="J58" s="98"/>
      <c r="K58" s="99" t="s">
        <v>6</v>
      </c>
      <c r="L58" s="97"/>
      <c r="M58" s="97">
        <v>1962</v>
      </c>
      <c r="N58" s="98"/>
      <c r="O58" s="99" t="s">
        <v>7</v>
      </c>
      <c r="P58" s="97"/>
      <c r="Q58" s="97">
        <v>681</v>
      </c>
      <c r="R58" s="98"/>
      <c r="T58" s="1"/>
      <c r="U58" s="2" t="s">
        <v>4</v>
      </c>
      <c r="V58" s="3"/>
      <c r="W58" s="108" t="s">
        <v>8</v>
      </c>
      <c r="X58" s="109"/>
      <c r="Y58" s="4">
        <v>1</v>
      </c>
      <c r="Z58" s="100" t="s">
        <v>5</v>
      </c>
      <c r="AA58" s="101"/>
      <c r="AB58" s="102">
        <v>2080</v>
      </c>
      <c r="AC58" s="103"/>
      <c r="AD58" s="100" t="s">
        <v>6</v>
      </c>
      <c r="AE58" s="101"/>
      <c r="AF58" s="102">
        <v>900</v>
      </c>
      <c r="AG58" s="103"/>
      <c r="AH58" s="100" t="s">
        <v>7</v>
      </c>
      <c r="AI58" s="101"/>
      <c r="AJ58" s="102">
        <v>600</v>
      </c>
      <c r="AK58" s="103"/>
      <c r="AM58" s="1"/>
      <c r="AN58" s="2" t="s">
        <v>4</v>
      </c>
      <c r="AO58" s="3"/>
      <c r="AP58" s="104" t="s">
        <v>8</v>
      </c>
      <c r="AQ58" s="105"/>
      <c r="AR58" s="4">
        <v>2</v>
      </c>
      <c r="AS58" s="99" t="s">
        <v>5</v>
      </c>
      <c r="AT58" s="97"/>
      <c r="AU58" s="97">
        <v>780</v>
      </c>
      <c r="AV58" s="98"/>
      <c r="AW58" s="99" t="s">
        <v>6</v>
      </c>
      <c r="AX58" s="97"/>
      <c r="AY58" s="97">
        <v>2142</v>
      </c>
      <c r="AZ58" s="98"/>
      <c r="BA58" s="99" t="s">
        <v>7</v>
      </c>
      <c r="BB58" s="97"/>
      <c r="BC58" s="97">
        <v>549</v>
      </c>
      <c r="BD58" s="98"/>
    </row>
    <row r="59" spans="1:56" ht="18" x14ac:dyDescent="0.25">
      <c r="A59" s="5" t="str">
        <f t="shared" ref="A59:A66" si="16">$M$13&amp;"/"&amp;$C$16</f>
        <v>/4</v>
      </c>
      <c r="B59" s="6" t="s">
        <v>9</v>
      </c>
      <c r="C59" s="7">
        <f>F58</f>
        <v>2</v>
      </c>
      <c r="D59" s="7">
        <f>M58</f>
        <v>1962</v>
      </c>
      <c r="E59" s="7">
        <f>Q58-49</f>
        <v>632</v>
      </c>
      <c r="F59" s="8">
        <v>19</v>
      </c>
      <c r="G59" s="9"/>
      <c r="H59" s="10"/>
      <c r="I59" s="10"/>
      <c r="J59" s="11"/>
      <c r="K59" s="9" t="s">
        <v>10</v>
      </c>
      <c r="L59" s="10"/>
      <c r="M59" s="10" t="s">
        <v>10</v>
      </c>
      <c r="N59" s="11" t="s">
        <v>10</v>
      </c>
      <c r="O59" s="12" t="s">
        <v>10</v>
      </c>
      <c r="P59" s="13" t="s">
        <v>10</v>
      </c>
      <c r="Q59" s="13" t="s">
        <v>10</v>
      </c>
      <c r="R59" s="14" t="s">
        <v>10</v>
      </c>
      <c r="T59" s="5" t="str">
        <f t="shared" ref="T59:T66" si="17">$M$13&amp;"/"&amp;$C$16</f>
        <v>/4</v>
      </c>
      <c r="U59" s="6" t="s">
        <v>9</v>
      </c>
      <c r="V59" s="7">
        <f>Y58</f>
        <v>1</v>
      </c>
      <c r="W59" s="7">
        <f>AF58</f>
        <v>900</v>
      </c>
      <c r="X59" s="7">
        <f>AJ58-28</f>
        <v>572</v>
      </c>
      <c r="Y59" s="8">
        <v>19</v>
      </c>
      <c r="Z59" s="9"/>
      <c r="AA59" s="10"/>
      <c r="AB59" s="10"/>
      <c r="AC59" s="11"/>
      <c r="AD59" s="9" t="s">
        <v>10</v>
      </c>
      <c r="AE59" s="10"/>
      <c r="AF59" s="10" t="s">
        <v>10</v>
      </c>
      <c r="AG59" s="11" t="s">
        <v>10</v>
      </c>
      <c r="AH59" s="12" t="s">
        <v>10</v>
      </c>
      <c r="AI59" s="13" t="s">
        <v>10</v>
      </c>
      <c r="AJ59" s="13" t="s">
        <v>10</v>
      </c>
      <c r="AK59" s="14" t="s">
        <v>10</v>
      </c>
      <c r="AM59" s="5" t="str">
        <f t="shared" ref="AM59:AM66" si="18">$M$13&amp;"/"&amp;$C$16</f>
        <v>/4</v>
      </c>
      <c r="AN59" s="6" t="s">
        <v>9</v>
      </c>
      <c r="AO59" s="7">
        <f>AR58</f>
        <v>2</v>
      </c>
      <c r="AP59" s="7">
        <f>AY58</f>
        <v>2142</v>
      </c>
      <c r="AQ59" s="7">
        <f>BC58-20</f>
        <v>529</v>
      </c>
      <c r="AR59" s="8">
        <v>19</v>
      </c>
      <c r="AS59" s="9"/>
      <c r="AT59" s="10"/>
      <c r="AU59" s="10"/>
      <c r="AV59" s="11"/>
      <c r="AW59" s="9" t="s">
        <v>10</v>
      </c>
      <c r="AX59" s="10" t="s">
        <v>10</v>
      </c>
      <c r="AY59" s="10" t="s">
        <v>10</v>
      </c>
      <c r="AZ59" s="11" t="s">
        <v>10</v>
      </c>
      <c r="BA59" s="12" t="s">
        <v>10</v>
      </c>
      <c r="BB59" s="13" t="s">
        <v>10</v>
      </c>
      <c r="BC59" s="13" t="s">
        <v>10</v>
      </c>
      <c r="BD59" s="14" t="s">
        <v>10</v>
      </c>
    </row>
    <row r="60" spans="1:56" ht="18" x14ac:dyDescent="0.25">
      <c r="A60" s="15" t="str">
        <f t="shared" si="16"/>
        <v>/4</v>
      </c>
      <c r="B60" s="16" t="s">
        <v>11</v>
      </c>
      <c r="C60" s="17">
        <f>F58</f>
        <v>2</v>
      </c>
      <c r="D60" s="17">
        <f>M58-38</f>
        <v>1924</v>
      </c>
      <c r="E60" s="17">
        <f>Q58-49</f>
        <v>632</v>
      </c>
      <c r="F60" s="18">
        <v>19</v>
      </c>
      <c r="G60" s="19"/>
      <c r="H60" s="20"/>
      <c r="I60" s="20"/>
      <c r="J60" s="21"/>
      <c r="K60" s="19" t="s">
        <v>10</v>
      </c>
      <c r="L60" s="20"/>
      <c r="M60" s="20" t="s">
        <v>10</v>
      </c>
      <c r="N60" s="21" t="s">
        <v>10</v>
      </c>
      <c r="O60" s="22" t="s">
        <v>10</v>
      </c>
      <c r="P60" s="23" t="s">
        <v>10</v>
      </c>
      <c r="Q60" s="23" t="s">
        <v>10</v>
      </c>
      <c r="R60" s="24" t="s">
        <v>10</v>
      </c>
      <c r="T60" s="15" t="str">
        <f t="shared" si="17"/>
        <v>/4</v>
      </c>
      <c r="U60" s="16" t="s">
        <v>11</v>
      </c>
      <c r="V60" s="17">
        <f>Y58</f>
        <v>1</v>
      </c>
      <c r="W60" s="17">
        <f>AF58-38</f>
        <v>862</v>
      </c>
      <c r="X60" s="17">
        <f>AJ58-28</f>
        <v>572</v>
      </c>
      <c r="Y60" s="18">
        <v>19</v>
      </c>
      <c r="Z60" s="19"/>
      <c r="AA60" s="20"/>
      <c r="AB60" s="20"/>
      <c r="AC60" s="21"/>
      <c r="AD60" s="19" t="s">
        <v>10</v>
      </c>
      <c r="AE60" s="20"/>
      <c r="AF60" s="20" t="s">
        <v>10</v>
      </c>
      <c r="AG60" s="21" t="s">
        <v>10</v>
      </c>
      <c r="AH60" s="22" t="s">
        <v>10</v>
      </c>
      <c r="AI60" s="23" t="s">
        <v>10</v>
      </c>
      <c r="AJ60" s="23" t="s">
        <v>10</v>
      </c>
      <c r="AK60" s="24" t="s">
        <v>10</v>
      </c>
      <c r="AM60" s="15" t="str">
        <f t="shared" si="18"/>
        <v>/4</v>
      </c>
      <c r="AN60" s="16" t="s">
        <v>11</v>
      </c>
      <c r="AO60" s="17">
        <f>AR58</f>
        <v>2</v>
      </c>
      <c r="AP60" s="17">
        <f>AY58-38</f>
        <v>2104</v>
      </c>
      <c r="AQ60" s="17">
        <f>BC58-(20+19)</f>
        <v>510</v>
      </c>
      <c r="AR60" s="18">
        <v>19</v>
      </c>
      <c r="AS60" s="19"/>
      <c r="AT60" s="20"/>
      <c r="AU60" s="20"/>
      <c r="AV60" s="21"/>
      <c r="AW60" s="19" t="s">
        <v>10</v>
      </c>
      <c r="AX60" s="20" t="s">
        <v>10</v>
      </c>
      <c r="AY60" s="20" t="s">
        <v>10</v>
      </c>
      <c r="AZ60" s="21" t="s">
        <v>10</v>
      </c>
      <c r="BA60" s="22" t="s">
        <v>10</v>
      </c>
      <c r="BB60" s="23" t="s">
        <v>10</v>
      </c>
      <c r="BC60" s="23" t="s">
        <v>10</v>
      </c>
      <c r="BD60" s="24" t="s">
        <v>10</v>
      </c>
    </row>
    <row r="61" spans="1:56" ht="18" x14ac:dyDescent="0.25">
      <c r="A61" s="15" t="str">
        <f>$M$13&amp;"/"&amp;$C$16</f>
        <v>/4</v>
      </c>
      <c r="B61" s="16" t="s">
        <v>13</v>
      </c>
      <c r="C61" s="17">
        <f>F58*2</f>
        <v>4</v>
      </c>
      <c r="D61" s="17">
        <f>I58-19</f>
        <v>961</v>
      </c>
      <c r="E61" s="17">
        <f>Q58-49</f>
        <v>632</v>
      </c>
      <c r="F61" s="18">
        <v>19</v>
      </c>
      <c r="G61" s="19"/>
      <c r="H61" s="20"/>
      <c r="I61" s="20"/>
      <c r="J61" s="21"/>
      <c r="K61" s="19" t="s">
        <v>10</v>
      </c>
      <c r="L61" s="20" t="s">
        <v>10</v>
      </c>
      <c r="M61" s="20"/>
      <c r="N61" s="21"/>
      <c r="O61" s="22" t="s">
        <v>10</v>
      </c>
      <c r="P61" s="23" t="s">
        <v>10</v>
      </c>
      <c r="Q61" s="23" t="s">
        <v>10</v>
      </c>
      <c r="R61" s="24" t="s">
        <v>10</v>
      </c>
      <c r="T61" s="15" t="str">
        <f t="shared" si="17"/>
        <v>/4</v>
      </c>
      <c r="U61" s="16" t="s">
        <v>13</v>
      </c>
      <c r="V61" s="17">
        <f>Y58*2</f>
        <v>2</v>
      </c>
      <c r="W61" s="17">
        <f>AB58-19</f>
        <v>2061</v>
      </c>
      <c r="X61" s="17">
        <f>AJ58-28</f>
        <v>572</v>
      </c>
      <c r="Y61" s="18">
        <v>19</v>
      </c>
      <c r="Z61" s="19"/>
      <c r="AA61" s="20"/>
      <c r="AB61" s="20"/>
      <c r="AC61" s="21"/>
      <c r="AD61" s="19" t="s">
        <v>10</v>
      </c>
      <c r="AE61" s="20" t="s">
        <v>10</v>
      </c>
      <c r="AF61" s="20"/>
      <c r="AG61" s="21"/>
      <c r="AH61" s="22" t="s">
        <v>10</v>
      </c>
      <c r="AI61" s="23" t="s">
        <v>10</v>
      </c>
      <c r="AJ61" s="23" t="s">
        <v>10</v>
      </c>
      <c r="AK61" s="24" t="s">
        <v>10</v>
      </c>
      <c r="AM61" s="15" t="str">
        <f>$M$13&amp;"/"&amp;$C$16</f>
        <v>/4</v>
      </c>
      <c r="AN61" s="16" t="s">
        <v>13</v>
      </c>
      <c r="AO61" s="17">
        <f>AR58*2</f>
        <v>4</v>
      </c>
      <c r="AP61" s="17">
        <f>AU58-19</f>
        <v>761</v>
      </c>
      <c r="AQ61" s="17">
        <f>BC58-20</f>
        <v>529</v>
      </c>
      <c r="AR61" s="18">
        <v>19</v>
      </c>
      <c r="AS61" s="19"/>
      <c r="AT61" s="20"/>
      <c r="AU61" s="20"/>
      <c r="AV61" s="21"/>
      <c r="AW61" s="19" t="s">
        <v>10</v>
      </c>
      <c r="AX61" s="20" t="s">
        <v>10</v>
      </c>
      <c r="AY61" s="20"/>
      <c r="AZ61" s="21"/>
      <c r="BA61" s="22" t="s">
        <v>10</v>
      </c>
      <c r="BB61" s="23" t="s">
        <v>10</v>
      </c>
      <c r="BC61" s="23" t="s">
        <v>10</v>
      </c>
      <c r="BD61" s="24" t="s">
        <v>10</v>
      </c>
    </row>
    <row r="62" spans="1:56" ht="18" x14ac:dyDescent="0.25">
      <c r="A62" s="15" t="str">
        <f t="shared" si="16"/>
        <v>/4</v>
      </c>
      <c r="B62" s="16" t="s">
        <v>14</v>
      </c>
      <c r="C62" s="17">
        <f>F58</f>
        <v>2</v>
      </c>
      <c r="D62" s="17">
        <f>I58</f>
        <v>980</v>
      </c>
      <c r="E62" s="17">
        <f>M58</f>
        <v>1962</v>
      </c>
      <c r="F62" s="18">
        <v>19</v>
      </c>
      <c r="G62" s="19"/>
      <c r="H62" s="20"/>
      <c r="I62" s="20"/>
      <c r="J62" s="21"/>
      <c r="K62" s="19" t="s">
        <v>10</v>
      </c>
      <c r="L62" s="20" t="s">
        <v>10</v>
      </c>
      <c r="M62" s="20" t="s">
        <v>10</v>
      </c>
      <c r="N62" s="21" t="s">
        <v>10</v>
      </c>
      <c r="O62" s="22" t="s">
        <v>10</v>
      </c>
      <c r="P62" s="23" t="s">
        <v>10</v>
      </c>
      <c r="Q62" s="23" t="s">
        <v>10</v>
      </c>
      <c r="R62" s="24" t="s">
        <v>10</v>
      </c>
      <c r="T62" s="15" t="str">
        <f t="shared" si="17"/>
        <v>/4</v>
      </c>
      <c r="U62" s="16" t="s">
        <v>14</v>
      </c>
      <c r="V62" s="17">
        <f>Y58</f>
        <v>1</v>
      </c>
      <c r="W62" s="17">
        <f>AB58</f>
        <v>2080</v>
      </c>
      <c r="X62" s="17">
        <f>AF58</f>
        <v>900</v>
      </c>
      <c r="Y62" s="25">
        <v>8</v>
      </c>
      <c r="Z62" s="19"/>
      <c r="AA62" s="20"/>
      <c r="AB62" s="20"/>
      <c r="AC62" s="21"/>
      <c r="AD62" s="19"/>
      <c r="AE62" s="20"/>
      <c r="AF62" s="20"/>
      <c r="AG62" s="21"/>
      <c r="AH62" s="22" t="s">
        <v>10</v>
      </c>
      <c r="AI62" s="23" t="s">
        <v>10</v>
      </c>
      <c r="AJ62" s="23" t="s">
        <v>10</v>
      </c>
      <c r="AK62" s="24" t="s">
        <v>10</v>
      </c>
      <c r="AM62" s="15" t="str">
        <f t="shared" si="18"/>
        <v>/4</v>
      </c>
      <c r="AN62" s="16" t="s">
        <v>14</v>
      </c>
      <c r="AO62" s="17">
        <f>AR58</f>
        <v>2</v>
      </c>
      <c r="AP62" s="17">
        <f>AU58-19</f>
        <v>761</v>
      </c>
      <c r="AQ62" s="17">
        <f>AY58-38</f>
        <v>2104</v>
      </c>
      <c r="AR62" s="18">
        <v>19</v>
      </c>
      <c r="AS62" s="19"/>
      <c r="AT62" s="20"/>
      <c r="AU62" s="20"/>
      <c r="AV62" s="21"/>
      <c r="AW62" s="19"/>
      <c r="AX62" s="20"/>
      <c r="AY62" s="20"/>
      <c r="AZ62" s="21"/>
      <c r="BA62" s="22" t="s">
        <v>10</v>
      </c>
      <c r="BB62" s="23" t="s">
        <v>10</v>
      </c>
      <c r="BC62" s="23" t="s">
        <v>10</v>
      </c>
      <c r="BD62" s="24" t="s">
        <v>10</v>
      </c>
    </row>
    <row r="63" spans="1:56" ht="18" x14ac:dyDescent="0.25">
      <c r="A63" s="15" t="str">
        <f t="shared" si="16"/>
        <v>/4</v>
      </c>
      <c r="B63" s="16" t="s">
        <v>15</v>
      </c>
      <c r="C63" s="17">
        <f>F58*5</f>
        <v>10</v>
      </c>
      <c r="D63" s="17">
        <f>(M58-60)/2</f>
        <v>951</v>
      </c>
      <c r="E63" s="17">
        <f>E59-5</f>
        <v>627</v>
      </c>
      <c r="F63" s="18">
        <v>19</v>
      </c>
      <c r="G63" s="19"/>
      <c r="H63" s="20"/>
      <c r="I63" s="20"/>
      <c r="J63" s="21"/>
      <c r="K63" s="19" t="s">
        <v>10</v>
      </c>
      <c r="L63" s="20"/>
      <c r="M63" s="20"/>
      <c r="N63" s="21"/>
      <c r="O63" s="22" t="s">
        <v>10</v>
      </c>
      <c r="P63" s="23" t="s">
        <v>10</v>
      </c>
      <c r="Q63" s="23" t="s">
        <v>10</v>
      </c>
      <c r="R63" s="24" t="s">
        <v>10</v>
      </c>
      <c r="T63" s="15" t="str">
        <f t="shared" si="17"/>
        <v>/4</v>
      </c>
      <c r="U63" s="16" t="s">
        <v>15</v>
      </c>
      <c r="V63" s="17">
        <f>Y58*5</f>
        <v>5</v>
      </c>
      <c r="W63" s="17">
        <f>(AF58-60)/2</f>
        <v>420</v>
      </c>
      <c r="X63" s="17">
        <f>X59-5</f>
        <v>567</v>
      </c>
      <c r="Y63" s="18">
        <v>19</v>
      </c>
      <c r="Z63" s="19"/>
      <c r="AA63" s="20"/>
      <c r="AB63" s="20"/>
      <c r="AC63" s="21"/>
      <c r="AD63" s="19" t="s">
        <v>10</v>
      </c>
      <c r="AE63" s="20"/>
      <c r="AF63" s="20"/>
      <c r="AG63" s="21"/>
      <c r="AH63" s="22" t="s">
        <v>10</v>
      </c>
      <c r="AI63" s="23" t="s">
        <v>10</v>
      </c>
      <c r="AJ63" s="23" t="s">
        <v>10</v>
      </c>
      <c r="AK63" s="24" t="s">
        <v>10</v>
      </c>
      <c r="AM63" s="15" t="str">
        <f t="shared" si="18"/>
        <v>/4</v>
      </c>
      <c r="AN63" s="16" t="s">
        <v>15</v>
      </c>
      <c r="AO63" s="17">
        <f>AR58*5</f>
        <v>10</v>
      </c>
      <c r="AP63" s="17">
        <f>(AY58-60)/2</f>
        <v>1041</v>
      </c>
      <c r="AQ63" s="17">
        <f>BC58-45</f>
        <v>504</v>
      </c>
      <c r="AR63" s="18">
        <v>19</v>
      </c>
      <c r="AS63" s="19"/>
      <c r="AT63" s="20"/>
      <c r="AU63" s="20"/>
      <c r="AV63" s="21"/>
      <c r="AW63" s="19" t="s">
        <v>10</v>
      </c>
      <c r="AX63" s="20"/>
      <c r="AY63" s="20"/>
      <c r="AZ63" s="21"/>
      <c r="BA63" s="22" t="s">
        <v>10</v>
      </c>
      <c r="BB63" s="23" t="s">
        <v>10</v>
      </c>
      <c r="BC63" s="23" t="s">
        <v>10</v>
      </c>
      <c r="BD63" s="24" t="s">
        <v>10</v>
      </c>
    </row>
    <row r="64" spans="1:56" ht="18" x14ac:dyDescent="0.25">
      <c r="A64" s="15" t="str">
        <f t="shared" si="16"/>
        <v>/4</v>
      </c>
      <c r="B64" s="16" t="s">
        <v>19</v>
      </c>
      <c r="C64" s="17">
        <f>F58</f>
        <v>2</v>
      </c>
      <c r="D64" s="17">
        <f>I58-(57+38)</f>
        <v>885</v>
      </c>
      <c r="E64" s="17">
        <f>E59</f>
        <v>632</v>
      </c>
      <c r="F64" s="18">
        <v>19</v>
      </c>
      <c r="G64" s="19"/>
      <c r="H64" s="20"/>
      <c r="I64" s="20"/>
      <c r="J64" s="21"/>
      <c r="K64" s="19" t="s">
        <v>10</v>
      </c>
      <c r="L64" s="20"/>
      <c r="M64" s="20"/>
      <c r="N64" s="21"/>
      <c r="O64" s="22" t="s">
        <v>10</v>
      </c>
      <c r="P64" s="23" t="s">
        <v>10</v>
      </c>
      <c r="Q64" s="23" t="s">
        <v>10</v>
      </c>
      <c r="R64" s="24" t="s">
        <v>10</v>
      </c>
      <c r="T64" s="15" t="str">
        <f t="shared" si="17"/>
        <v>/4</v>
      </c>
      <c r="U64" s="16" t="s">
        <v>19</v>
      </c>
      <c r="V64" s="17">
        <f>Y58</f>
        <v>1</v>
      </c>
      <c r="W64" s="17">
        <f>AB58-(57+38)</f>
        <v>1985</v>
      </c>
      <c r="X64" s="17">
        <f>X59</f>
        <v>572</v>
      </c>
      <c r="Y64" s="18">
        <v>19</v>
      </c>
      <c r="Z64" s="19"/>
      <c r="AA64" s="20"/>
      <c r="AB64" s="20"/>
      <c r="AC64" s="21"/>
      <c r="AD64" s="19" t="s">
        <v>10</v>
      </c>
      <c r="AE64" s="20"/>
      <c r="AF64" s="20"/>
      <c r="AG64" s="21"/>
      <c r="AH64" s="22" t="s">
        <v>10</v>
      </c>
      <c r="AI64" s="23" t="s">
        <v>10</v>
      </c>
      <c r="AJ64" s="23" t="s">
        <v>10</v>
      </c>
      <c r="AK64" s="24" t="s">
        <v>10</v>
      </c>
      <c r="AM64" s="15" t="str">
        <f t="shared" si="18"/>
        <v>/4</v>
      </c>
      <c r="AN64" s="16" t="s">
        <v>19</v>
      </c>
      <c r="AO64" s="17">
        <f>AR58</f>
        <v>2</v>
      </c>
      <c r="AP64" s="17">
        <f>AU58-(57+38)</f>
        <v>685</v>
      </c>
      <c r="AQ64" s="17">
        <f>AQ59-19</f>
        <v>510</v>
      </c>
      <c r="AR64" s="18">
        <v>19</v>
      </c>
      <c r="AS64" s="19"/>
      <c r="AT64" s="20"/>
      <c r="AU64" s="20"/>
      <c r="AV64" s="21"/>
      <c r="AW64" s="19" t="s">
        <v>10</v>
      </c>
      <c r="AX64" s="20"/>
      <c r="AY64" s="20"/>
      <c r="AZ64" s="21"/>
      <c r="BA64" s="22" t="s">
        <v>10</v>
      </c>
      <c r="BB64" s="23" t="s">
        <v>10</v>
      </c>
      <c r="BC64" s="23" t="s">
        <v>10</v>
      </c>
      <c r="BD64" s="24" t="s">
        <v>10</v>
      </c>
    </row>
    <row r="65" spans="1:56" ht="18" x14ac:dyDescent="0.25">
      <c r="A65" s="15" t="str">
        <f t="shared" si="16"/>
        <v>/4</v>
      </c>
      <c r="B65" s="16" t="s">
        <v>23</v>
      </c>
      <c r="C65" s="17">
        <f>F58</f>
        <v>2</v>
      </c>
      <c r="D65" s="17">
        <f>M58-38</f>
        <v>1924</v>
      </c>
      <c r="E65" s="17">
        <f>57</f>
        <v>57</v>
      </c>
      <c r="F65" s="18">
        <v>19</v>
      </c>
      <c r="G65" s="19"/>
      <c r="H65" s="20"/>
      <c r="I65" s="20"/>
      <c r="J65" s="21"/>
      <c r="K65" s="19"/>
      <c r="L65" s="20"/>
      <c r="M65" s="20"/>
      <c r="N65" s="21"/>
      <c r="O65" s="22" t="s">
        <v>10</v>
      </c>
      <c r="P65" s="23" t="s">
        <v>10</v>
      </c>
      <c r="Q65" s="23" t="s">
        <v>10</v>
      </c>
      <c r="R65" s="24" t="s">
        <v>10</v>
      </c>
      <c r="T65" s="15" t="str">
        <f t="shared" si="17"/>
        <v>/4</v>
      </c>
      <c r="U65" s="16" t="s">
        <v>23</v>
      </c>
      <c r="V65" s="17">
        <f>Y58</f>
        <v>1</v>
      </c>
      <c r="W65" s="17">
        <f>AF58-38</f>
        <v>862</v>
      </c>
      <c r="X65" s="17">
        <f>57</f>
        <v>57</v>
      </c>
      <c r="Y65" s="18">
        <v>19</v>
      </c>
      <c r="Z65" s="19"/>
      <c r="AA65" s="20"/>
      <c r="AB65" s="20"/>
      <c r="AC65" s="21"/>
      <c r="AD65" s="19"/>
      <c r="AE65" s="20"/>
      <c r="AF65" s="20"/>
      <c r="AG65" s="21"/>
      <c r="AH65" s="22" t="s">
        <v>10</v>
      </c>
      <c r="AI65" s="23" t="s">
        <v>10</v>
      </c>
      <c r="AJ65" s="23" t="s">
        <v>10</v>
      </c>
      <c r="AK65" s="24" t="s">
        <v>10</v>
      </c>
      <c r="AM65" s="15" t="str">
        <f t="shared" si="18"/>
        <v>/4</v>
      </c>
      <c r="AN65" s="16" t="s">
        <v>23</v>
      </c>
      <c r="AO65" s="17">
        <f>AR58</f>
        <v>2</v>
      </c>
      <c r="AP65" s="17">
        <f>AY58-38</f>
        <v>2104</v>
      </c>
      <c r="AQ65" s="17">
        <f>57</f>
        <v>57</v>
      </c>
      <c r="AR65" s="18">
        <v>19</v>
      </c>
      <c r="AS65" s="19"/>
      <c r="AT65" s="20"/>
      <c r="AU65" s="20"/>
      <c r="AV65" s="21"/>
      <c r="AW65" s="19"/>
      <c r="AX65" s="20"/>
      <c r="AY65" s="20"/>
      <c r="AZ65" s="21"/>
      <c r="BA65" s="22" t="s">
        <v>10</v>
      </c>
      <c r="BB65" s="23" t="s">
        <v>10</v>
      </c>
      <c r="BC65" s="23" t="s">
        <v>10</v>
      </c>
      <c r="BD65" s="24" t="s">
        <v>10</v>
      </c>
    </row>
    <row r="66" spans="1:56" ht="18.75" thickBot="1" x14ac:dyDescent="0.3">
      <c r="A66" s="43" t="str">
        <f t="shared" si="16"/>
        <v>/4</v>
      </c>
      <c r="B66" s="27" t="s">
        <v>16</v>
      </c>
      <c r="C66" s="28">
        <f>F58*2</f>
        <v>4</v>
      </c>
      <c r="D66" s="28">
        <f>2080-57</f>
        <v>2023</v>
      </c>
      <c r="E66" s="28">
        <f>((M58-6)/2)</f>
        <v>978</v>
      </c>
      <c r="F66" s="29">
        <v>19</v>
      </c>
      <c r="G66" s="30"/>
      <c r="H66" s="31"/>
      <c r="I66" s="31"/>
      <c r="J66" s="32"/>
      <c r="K66" s="30" t="s">
        <v>10</v>
      </c>
      <c r="L66" s="31" t="s">
        <v>10</v>
      </c>
      <c r="M66" s="31" t="s">
        <v>10</v>
      </c>
      <c r="N66" s="32" t="s">
        <v>10</v>
      </c>
      <c r="O66" s="33" t="s">
        <v>10</v>
      </c>
      <c r="P66" s="34" t="s">
        <v>10</v>
      </c>
      <c r="Q66" s="34" t="s">
        <v>10</v>
      </c>
      <c r="R66" s="35" t="s">
        <v>10</v>
      </c>
      <c r="T66" s="43" t="str">
        <f t="shared" si="17"/>
        <v>/4</v>
      </c>
      <c r="U66" s="27" t="s">
        <v>16</v>
      </c>
      <c r="V66" s="28">
        <f>Y58*2</f>
        <v>2</v>
      </c>
      <c r="W66" s="28">
        <f>2080-57</f>
        <v>2023</v>
      </c>
      <c r="X66" s="28">
        <f>((AF58-6)/2)</f>
        <v>447</v>
      </c>
      <c r="Y66" s="29">
        <v>19</v>
      </c>
      <c r="Z66" s="30"/>
      <c r="AA66" s="31"/>
      <c r="AB66" s="31"/>
      <c r="AC66" s="32"/>
      <c r="AD66" s="30" t="s">
        <v>10</v>
      </c>
      <c r="AE66" s="31" t="s">
        <v>10</v>
      </c>
      <c r="AF66" s="31" t="s">
        <v>10</v>
      </c>
      <c r="AG66" s="32" t="s">
        <v>10</v>
      </c>
      <c r="AH66" s="33" t="s">
        <v>10</v>
      </c>
      <c r="AI66" s="34" t="s">
        <v>10</v>
      </c>
      <c r="AJ66" s="34" t="s">
        <v>10</v>
      </c>
      <c r="AK66" s="35" t="s">
        <v>10</v>
      </c>
      <c r="AM66" s="43" t="str">
        <f t="shared" si="18"/>
        <v>/4</v>
      </c>
      <c r="AN66" s="27" t="s">
        <v>16</v>
      </c>
      <c r="AO66" s="28">
        <f>AR58*2</f>
        <v>4</v>
      </c>
      <c r="AP66" s="28">
        <f>2080-57</f>
        <v>2023</v>
      </c>
      <c r="AQ66" s="28">
        <f>((AY58-6)/2)</f>
        <v>1068</v>
      </c>
      <c r="AR66" s="29">
        <v>19</v>
      </c>
      <c r="AS66" s="30"/>
      <c r="AT66" s="31"/>
      <c r="AU66" s="31"/>
      <c r="AV66" s="32"/>
      <c r="AW66" s="30" t="s">
        <v>10</v>
      </c>
      <c r="AX66" s="31" t="s">
        <v>10</v>
      </c>
      <c r="AY66" s="31" t="s">
        <v>10</v>
      </c>
      <c r="AZ66" s="32" t="s">
        <v>10</v>
      </c>
      <c r="BA66" s="33" t="s">
        <v>10</v>
      </c>
      <c r="BB66" s="34" t="s">
        <v>10</v>
      </c>
      <c r="BC66" s="34" t="s">
        <v>10</v>
      </c>
      <c r="BD66" s="35" t="s">
        <v>10</v>
      </c>
    </row>
    <row r="67" spans="1:56" ht="15.75" thickBot="1" x14ac:dyDescent="0.3"/>
    <row r="68" spans="1:56" ht="21" thickBot="1" x14ac:dyDescent="0.35">
      <c r="A68" s="113" t="s">
        <v>24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5"/>
      <c r="T68" s="113" t="s">
        <v>24</v>
      </c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5"/>
      <c r="AM68" s="113" t="s">
        <v>24</v>
      </c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  <c r="AX68" s="114"/>
      <c r="AY68" s="114"/>
      <c r="AZ68" s="114"/>
      <c r="BA68" s="114"/>
      <c r="BB68" s="114"/>
      <c r="BC68" s="114"/>
      <c r="BD68" s="115"/>
    </row>
    <row r="69" spans="1:56" ht="15.75" thickBot="1" x14ac:dyDescent="0.3"/>
    <row r="70" spans="1:56" ht="18.75" thickBot="1" x14ac:dyDescent="0.3">
      <c r="A70" s="1"/>
      <c r="B70" s="50" t="s">
        <v>4</v>
      </c>
      <c r="C70" s="51"/>
      <c r="D70" s="110" t="s">
        <v>8</v>
      </c>
      <c r="E70" s="111"/>
      <c r="F70" s="42">
        <v>5</v>
      </c>
      <c r="G70" s="112" t="s">
        <v>5</v>
      </c>
      <c r="H70" s="106"/>
      <c r="I70" s="106">
        <v>259</v>
      </c>
      <c r="J70" s="107"/>
      <c r="K70" s="112" t="s">
        <v>6</v>
      </c>
      <c r="L70" s="106"/>
      <c r="M70" s="106">
        <v>568</v>
      </c>
      <c r="N70" s="107"/>
      <c r="O70" s="112" t="s">
        <v>7</v>
      </c>
      <c r="P70" s="106"/>
      <c r="Q70" s="106">
        <v>122</v>
      </c>
      <c r="R70" s="107"/>
      <c r="T70" s="1"/>
      <c r="U70" s="2" t="s">
        <v>4</v>
      </c>
      <c r="V70" s="3"/>
      <c r="W70" s="108" t="s">
        <v>8</v>
      </c>
      <c r="X70" s="109"/>
      <c r="Y70" s="4">
        <v>7</v>
      </c>
      <c r="Z70" s="100" t="s">
        <v>5</v>
      </c>
      <c r="AA70" s="101"/>
      <c r="AB70" s="102">
        <v>780</v>
      </c>
      <c r="AC70" s="103"/>
      <c r="AD70" s="100" t="s">
        <v>6</v>
      </c>
      <c r="AE70" s="101"/>
      <c r="AF70" s="102">
        <v>122</v>
      </c>
      <c r="AG70" s="103"/>
      <c r="AH70" s="100" t="s">
        <v>7</v>
      </c>
      <c r="AI70" s="101"/>
      <c r="AJ70" s="102">
        <v>589</v>
      </c>
      <c r="AK70" s="103"/>
      <c r="AM70" s="1"/>
      <c r="AN70" s="2" t="s">
        <v>4</v>
      </c>
      <c r="AO70" s="3"/>
      <c r="AP70" s="104" t="s">
        <v>8</v>
      </c>
      <c r="AQ70" s="105"/>
      <c r="AR70" s="4">
        <v>2</v>
      </c>
      <c r="AS70" s="99" t="s">
        <v>5</v>
      </c>
      <c r="AT70" s="97"/>
      <c r="AU70" s="97">
        <v>780</v>
      </c>
      <c r="AV70" s="98"/>
      <c r="AW70" s="99" t="s">
        <v>6</v>
      </c>
      <c r="AX70" s="97"/>
      <c r="AY70" s="97">
        <v>122</v>
      </c>
      <c r="AZ70" s="98"/>
      <c r="BA70" s="99" t="s">
        <v>7</v>
      </c>
      <c r="BB70" s="97"/>
      <c r="BC70" s="97">
        <v>589</v>
      </c>
      <c r="BD70" s="98"/>
    </row>
    <row r="71" spans="1:56" ht="18" x14ac:dyDescent="0.25">
      <c r="A71" s="5" t="str">
        <f t="shared" ref="A71:A77" si="19">$M$13&amp;"/"&amp;$C$16</f>
        <v>/4</v>
      </c>
      <c r="B71" s="6" t="s">
        <v>9</v>
      </c>
      <c r="C71" s="7">
        <f>F70</f>
        <v>5</v>
      </c>
      <c r="D71" s="7">
        <f>M70</f>
        <v>568</v>
      </c>
      <c r="E71" s="7">
        <f>Q70-49</f>
        <v>73</v>
      </c>
      <c r="F71" s="8">
        <v>19</v>
      </c>
      <c r="G71" s="9"/>
      <c r="H71" s="10"/>
      <c r="I71" s="10"/>
      <c r="J71" s="11"/>
      <c r="K71" s="9" t="s">
        <v>10</v>
      </c>
      <c r="L71" s="10"/>
      <c r="M71" s="10" t="s">
        <v>10</v>
      </c>
      <c r="N71" s="11" t="s">
        <v>10</v>
      </c>
      <c r="O71" s="12" t="s">
        <v>10</v>
      </c>
      <c r="P71" s="13" t="s">
        <v>10</v>
      </c>
      <c r="Q71" s="13" t="s">
        <v>10</v>
      </c>
      <c r="R71" s="14" t="s">
        <v>10</v>
      </c>
      <c r="T71" s="5" t="str">
        <f t="shared" ref="T71:T77" si="20">$M$13&amp;"/"&amp;$C$16</f>
        <v>/4</v>
      </c>
      <c r="U71" s="6" t="s">
        <v>9</v>
      </c>
      <c r="V71" s="7">
        <f>Y70</f>
        <v>7</v>
      </c>
      <c r="W71" s="7">
        <f>AF70</f>
        <v>122</v>
      </c>
      <c r="X71" s="7">
        <f>AJ70-8</f>
        <v>581</v>
      </c>
      <c r="Y71" s="8">
        <v>19</v>
      </c>
      <c r="Z71" s="9"/>
      <c r="AA71" s="10"/>
      <c r="AB71" s="10"/>
      <c r="AC71" s="11"/>
      <c r="AD71" s="9" t="s">
        <v>10</v>
      </c>
      <c r="AE71" s="10"/>
      <c r="AF71" s="10" t="s">
        <v>10</v>
      </c>
      <c r="AG71" s="11" t="s">
        <v>10</v>
      </c>
      <c r="AH71" s="12" t="s">
        <v>10</v>
      </c>
      <c r="AI71" s="13" t="s">
        <v>10</v>
      </c>
      <c r="AJ71" s="13" t="s">
        <v>10</v>
      </c>
      <c r="AK71" s="14" t="s">
        <v>10</v>
      </c>
      <c r="AM71" s="5" t="str">
        <f t="shared" ref="AM71:AM77" si="21">$M$13&amp;"/"&amp;$C$16</f>
        <v>/4</v>
      </c>
      <c r="AN71" s="6" t="s">
        <v>9</v>
      </c>
      <c r="AO71" s="7">
        <f>AR70</f>
        <v>2</v>
      </c>
      <c r="AP71" s="7">
        <f>AY70</f>
        <v>122</v>
      </c>
      <c r="AQ71" s="7">
        <f>BC70</f>
        <v>589</v>
      </c>
      <c r="AR71" s="8">
        <v>19</v>
      </c>
      <c r="AS71" s="9"/>
      <c r="AT71" s="10"/>
      <c r="AU71" s="10"/>
      <c r="AV71" s="11"/>
      <c r="AW71" s="9" t="s">
        <v>10</v>
      </c>
      <c r="AX71" s="10" t="s">
        <v>10</v>
      </c>
      <c r="AY71" s="10" t="s">
        <v>10</v>
      </c>
      <c r="AZ71" s="11" t="s">
        <v>10</v>
      </c>
      <c r="BA71" s="12" t="s">
        <v>10</v>
      </c>
      <c r="BB71" s="13" t="s">
        <v>10</v>
      </c>
      <c r="BC71" s="13" t="s">
        <v>10</v>
      </c>
      <c r="BD71" s="14" t="s">
        <v>10</v>
      </c>
    </row>
    <row r="72" spans="1:56" ht="18" x14ac:dyDescent="0.25">
      <c r="A72" s="15" t="str">
        <f t="shared" si="19"/>
        <v>/4</v>
      </c>
      <c r="B72" s="16" t="s">
        <v>11</v>
      </c>
      <c r="C72" s="17">
        <f>F70</f>
        <v>5</v>
      </c>
      <c r="D72" s="17">
        <f>M70</f>
        <v>568</v>
      </c>
      <c r="E72" s="17">
        <f>Q70-49</f>
        <v>73</v>
      </c>
      <c r="F72" s="18">
        <v>19</v>
      </c>
      <c r="G72" s="19"/>
      <c r="H72" s="20"/>
      <c r="I72" s="20"/>
      <c r="J72" s="21"/>
      <c r="K72" s="19" t="s">
        <v>10</v>
      </c>
      <c r="L72" s="20"/>
      <c r="M72" s="20" t="s">
        <v>10</v>
      </c>
      <c r="N72" s="21" t="s">
        <v>10</v>
      </c>
      <c r="O72" s="22" t="s">
        <v>10</v>
      </c>
      <c r="P72" s="23" t="s">
        <v>10</v>
      </c>
      <c r="Q72" s="23" t="s">
        <v>10</v>
      </c>
      <c r="R72" s="24" t="s">
        <v>10</v>
      </c>
      <c r="T72" s="15" t="str">
        <f>$M$13&amp;"/"&amp;$C$16</f>
        <v>/4</v>
      </c>
      <c r="U72" s="16" t="s">
        <v>11</v>
      </c>
      <c r="V72" s="17">
        <f>Y70</f>
        <v>7</v>
      </c>
      <c r="W72" s="17">
        <f>AF70</f>
        <v>122</v>
      </c>
      <c r="X72" s="17">
        <f>AJ70-8</f>
        <v>581</v>
      </c>
      <c r="Y72" s="18">
        <v>19</v>
      </c>
      <c r="Z72" s="19"/>
      <c r="AA72" s="20"/>
      <c r="AB72" s="20"/>
      <c r="AC72" s="21"/>
      <c r="AD72" s="19" t="s">
        <v>10</v>
      </c>
      <c r="AE72" s="20"/>
      <c r="AF72" s="20" t="s">
        <v>10</v>
      </c>
      <c r="AG72" s="21" t="s">
        <v>10</v>
      </c>
      <c r="AH72" s="22" t="s">
        <v>10</v>
      </c>
      <c r="AI72" s="23" t="s">
        <v>10</v>
      </c>
      <c r="AJ72" s="23" t="s">
        <v>10</v>
      </c>
      <c r="AK72" s="24" t="s">
        <v>10</v>
      </c>
      <c r="AM72" s="15" t="str">
        <f>$M$13&amp;"/"&amp;$C$16</f>
        <v>/4</v>
      </c>
      <c r="AN72" s="16" t="s">
        <v>11</v>
      </c>
      <c r="AO72" s="17">
        <f>AR70</f>
        <v>2</v>
      </c>
      <c r="AP72" s="17">
        <f>AY70</f>
        <v>122</v>
      </c>
      <c r="AQ72" s="17">
        <f>BC70</f>
        <v>589</v>
      </c>
      <c r="AR72" s="18">
        <v>19</v>
      </c>
      <c r="AS72" s="19"/>
      <c r="AT72" s="20"/>
      <c r="AU72" s="20"/>
      <c r="AV72" s="21"/>
      <c r="AW72" s="19" t="s">
        <v>10</v>
      </c>
      <c r="AX72" s="20" t="s">
        <v>10</v>
      </c>
      <c r="AY72" s="20" t="s">
        <v>10</v>
      </c>
      <c r="AZ72" s="21" t="s">
        <v>10</v>
      </c>
      <c r="BA72" s="22" t="s">
        <v>10</v>
      </c>
      <c r="BB72" s="23" t="s">
        <v>10</v>
      </c>
      <c r="BC72" s="23" t="s">
        <v>10</v>
      </c>
      <c r="BD72" s="24" t="s">
        <v>10</v>
      </c>
    </row>
    <row r="73" spans="1:56" ht="18" x14ac:dyDescent="0.25">
      <c r="A73" s="15" t="str">
        <f t="shared" si="19"/>
        <v>/4</v>
      </c>
      <c r="B73" s="16" t="s">
        <v>13</v>
      </c>
      <c r="C73" s="17">
        <f>F70*2</f>
        <v>10</v>
      </c>
      <c r="D73" s="17">
        <f>I70-38</f>
        <v>221</v>
      </c>
      <c r="E73" s="17">
        <f>Q70-49</f>
        <v>73</v>
      </c>
      <c r="F73" s="18">
        <v>19</v>
      </c>
      <c r="G73" s="19"/>
      <c r="H73" s="20"/>
      <c r="I73" s="20"/>
      <c r="J73" s="21"/>
      <c r="K73" s="19" t="s">
        <v>10</v>
      </c>
      <c r="L73" s="20"/>
      <c r="M73" s="20"/>
      <c r="N73" s="21"/>
      <c r="O73" s="22" t="s">
        <v>10</v>
      </c>
      <c r="P73" s="23" t="s">
        <v>10</v>
      </c>
      <c r="Q73" s="23" t="s">
        <v>10</v>
      </c>
      <c r="R73" s="24" t="s">
        <v>10</v>
      </c>
      <c r="T73" s="15" t="str">
        <f t="shared" si="20"/>
        <v>/4</v>
      </c>
      <c r="U73" s="16" t="s">
        <v>13</v>
      </c>
      <c r="V73" s="17">
        <f>Y70*2</f>
        <v>14</v>
      </c>
      <c r="W73" s="17">
        <f>AB70-38</f>
        <v>742</v>
      </c>
      <c r="X73" s="17">
        <f>AJ70-8</f>
        <v>581</v>
      </c>
      <c r="Y73" s="18">
        <v>19</v>
      </c>
      <c r="Z73" s="19"/>
      <c r="AA73" s="20"/>
      <c r="AB73" s="20"/>
      <c r="AC73" s="21"/>
      <c r="AD73" s="19" t="s">
        <v>10</v>
      </c>
      <c r="AE73" s="20"/>
      <c r="AF73" s="20"/>
      <c r="AG73" s="21"/>
      <c r="AH73" s="22" t="s">
        <v>10</v>
      </c>
      <c r="AI73" s="23" t="s">
        <v>10</v>
      </c>
      <c r="AJ73" s="23" t="s">
        <v>10</v>
      </c>
      <c r="AK73" s="24" t="s">
        <v>10</v>
      </c>
      <c r="AM73" s="15" t="str">
        <f t="shared" si="21"/>
        <v>/4</v>
      </c>
      <c r="AN73" s="16" t="s">
        <v>13</v>
      </c>
      <c r="AO73" s="17">
        <f>AR70*2</f>
        <v>4</v>
      </c>
      <c r="AP73" s="17">
        <f>AU70-38</f>
        <v>742</v>
      </c>
      <c r="AQ73" s="17">
        <f>BC70</f>
        <v>589</v>
      </c>
      <c r="AR73" s="18">
        <v>19</v>
      </c>
      <c r="AS73" s="19"/>
      <c r="AT73" s="20"/>
      <c r="AU73" s="20"/>
      <c r="AV73" s="21"/>
      <c r="AW73" s="19" t="s">
        <v>10</v>
      </c>
      <c r="AX73" s="20" t="s">
        <v>10</v>
      </c>
      <c r="AY73" s="20"/>
      <c r="AZ73" s="21"/>
      <c r="BA73" s="22" t="s">
        <v>10</v>
      </c>
      <c r="BB73" s="23" t="s">
        <v>10</v>
      </c>
      <c r="BC73" s="23" t="s">
        <v>10</v>
      </c>
      <c r="BD73" s="24" t="s">
        <v>10</v>
      </c>
    </row>
    <row r="74" spans="1:56" ht="18" x14ac:dyDescent="0.25">
      <c r="A74" s="15" t="str">
        <f t="shared" si="19"/>
        <v>/4</v>
      </c>
      <c r="B74" s="16" t="s">
        <v>14</v>
      </c>
      <c r="C74" s="17">
        <f>F70</f>
        <v>5</v>
      </c>
      <c r="D74" s="17">
        <f>I70</f>
        <v>259</v>
      </c>
      <c r="E74" s="17">
        <f>M70</f>
        <v>568</v>
      </c>
      <c r="F74" s="18">
        <v>19</v>
      </c>
      <c r="G74" s="19"/>
      <c r="H74" s="20"/>
      <c r="I74" s="20"/>
      <c r="J74" s="21"/>
      <c r="K74" s="19" t="s">
        <v>10</v>
      </c>
      <c r="L74" s="20" t="s">
        <v>10</v>
      </c>
      <c r="M74" s="20" t="s">
        <v>10</v>
      </c>
      <c r="N74" s="21" t="s">
        <v>10</v>
      </c>
      <c r="O74" s="22" t="s">
        <v>10</v>
      </c>
      <c r="P74" s="23" t="s">
        <v>10</v>
      </c>
      <c r="Q74" s="23" t="s">
        <v>10</v>
      </c>
      <c r="R74" s="24" t="s">
        <v>10</v>
      </c>
      <c r="T74" s="15" t="str">
        <f t="shared" si="20"/>
        <v>/4</v>
      </c>
      <c r="U74" s="16" t="s">
        <v>14</v>
      </c>
      <c r="V74" s="17">
        <f>Y70</f>
        <v>7</v>
      </c>
      <c r="W74" s="17">
        <f>AB70</f>
        <v>780</v>
      </c>
      <c r="X74" s="17">
        <f>AF70</f>
        <v>122</v>
      </c>
      <c r="Y74" s="25">
        <v>8</v>
      </c>
      <c r="Z74" s="19"/>
      <c r="AA74" s="20"/>
      <c r="AB74" s="20"/>
      <c r="AC74" s="21"/>
      <c r="AD74" s="19"/>
      <c r="AE74" s="20"/>
      <c r="AF74" s="20"/>
      <c r="AG74" s="21"/>
      <c r="AH74" s="22" t="s">
        <v>10</v>
      </c>
      <c r="AI74" s="23" t="s">
        <v>10</v>
      </c>
      <c r="AJ74" s="23" t="s">
        <v>10</v>
      </c>
      <c r="AK74" s="24" t="s">
        <v>10</v>
      </c>
      <c r="AM74" s="15" t="str">
        <f t="shared" si="21"/>
        <v>/4</v>
      </c>
      <c r="AN74" s="16" t="s">
        <v>14</v>
      </c>
      <c r="AO74" s="17">
        <f>AR70</f>
        <v>2</v>
      </c>
      <c r="AP74" s="17">
        <f>AU70-38</f>
        <v>742</v>
      </c>
      <c r="AQ74" s="17">
        <f>AY70-38</f>
        <v>84</v>
      </c>
      <c r="AR74" s="18">
        <v>19</v>
      </c>
      <c r="AS74" s="19"/>
      <c r="AT74" s="20"/>
      <c r="AU74" s="20"/>
      <c r="AV74" s="21"/>
      <c r="AW74" s="19"/>
      <c r="AX74" s="20"/>
      <c r="AY74" s="20"/>
      <c r="AZ74" s="21"/>
      <c r="BA74" s="22" t="s">
        <v>10</v>
      </c>
      <c r="BB74" s="23" t="s">
        <v>10</v>
      </c>
      <c r="BC74" s="23" t="s">
        <v>10</v>
      </c>
      <c r="BD74" s="24" t="s">
        <v>10</v>
      </c>
    </row>
    <row r="75" spans="1:56" ht="18" x14ac:dyDescent="0.25">
      <c r="A75" s="15" t="str">
        <f t="shared" si="19"/>
        <v>/4</v>
      </c>
      <c r="B75" s="16" t="s">
        <v>15</v>
      </c>
      <c r="C75" s="17">
        <f>F70*6</f>
        <v>30</v>
      </c>
      <c r="D75" s="52">
        <f>(M70-60)/2</f>
        <v>254</v>
      </c>
      <c r="E75" s="17">
        <f>E76-5</f>
        <v>27</v>
      </c>
      <c r="F75" s="18">
        <v>19</v>
      </c>
      <c r="G75" s="19"/>
      <c r="H75" s="20"/>
      <c r="I75" s="20"/>
      <c r="J75" s="21"/>
      <c r="K75" s="19" t="s">
        <v>10</v>
      </c>
      <c r="L75" s="20"/>
      <c r="M75" s="20"/>
      <c r="N75" s="21"/>
      <c r="O75" s="22" t="s">
        <v>10</v>
      </c>
      <c r="P75" s="23" t="s">
        <v>10</v>
      </c>
      <c r="Q75" s="23" t="s">
        <v>10</v>
      </c>
      <c r="R75" s="24" t="s">
        <v>10</v>
      </c>
      <c r="T75" s="15" t="str">
        <f t="shared" si="20"/>
        <v>/4</v>
      </c>
      <c r="U75" s="16" t="s">
        <v>15</v>
      </c>
      <c r="V75" s="17">
        <f>Y70*6</f>
        <v>42</v>
      </c>
      <c r="W75" s="52">
        <f>(AF70-60)/2</f>
        <v>31</v>
      </c>
      <c r="X75" s="17">
        <f>X76-5</f>
        <v>504</v>
      </c>
      <c r="Y75" s="18">
        <v>19</v>
      </c>
      <c r="Z75" s="19"/>
      <c r="AA75" s="20"/>
      <c r="AB75" s="20"/>
      <c r="AC75" s="21"/>
      <c r="AD75" s="19" t="s">
        <v>10</v>
      </c>
      <c r="AE75" s="20"/>
      <c r="AF75" s="20"/>
      <c r="AG75" s="21"/>
      <c r="AH75" s="22" t="s">
        <v>10</v>
      </c>
      <c r="AI75" s="23" t="s">
        <v>10</v>
      </c>
      <c r="AJ75" s="23" t="s">
        <v>10</v>
      </c>
      <c r="AK75" s="24" t="s">
        <v>10</v>
      </c>
      <c r="AM75" s="15" t="str">
        <f t="shared" si="21"/>
        <v>/4</v>
      </c>
      <c r="AN75" s="16" t="s">
        <v>15</v>
      </c>
      <c r="AO75" s="17">
        <f>AR70*6</f>
        <v>12</v>
      </c>
      <c r="AP75" s="52">
        <f>(AY70-60)/2</f>
        <v>31</v>
      </c>
      <c r="AQ75" s="17">
        <f>AQ76-5</f>
        <v>504</v>
      </c>
      <c r="AR75" s="18">
        <v>19</v>
      </c>
      <c r="AS75" s="19"/>
      <c r="AT75" s="20"/>
      <c r="AU75" s="20"/>
      <c r="AV75" s="21"/>
      <c r="AW75" s="19" t="s">
        <v>10</v>
      </c>
      <c r="AX75" s="20"/>
      <c r="AY75" s="20"/>
      <c r="AZ75" s="21"/>
      <c r="BA75" s="22" t="s">
        <v>10</v>
      </c>
      <c r="BB75" s="23" t="s">
        <v>10</v>
      </c>
      <c r="BC75" s="23" t="s">
        <v>10</v>
      </c>
      <c r="BD75" s="24" t="s">
        <v>10</v>
      </c>
    </row>
    <row r="76" spans="1:56" ht="18" x14ac:dyDescent="0.25">
      <c r="A76" s="15" t="str">
        <f t="shared" si="19"/>
        <v>/4</v>
      </c>
      <c r="B76" s="16" t="s">
        <v>19</v>
      </c>
      <c r="C76" s="17">
        <f>F70</f>
        <v>5</v>
      </c>
      <c r="D76" s="17">
        <f>I70-38</f>
        <v>221</v>
      </c>
      <c r="E76" s="17">
        <f>Q70-90</f>
        <v>32</v>
      </c>
      <c r="F76" s="18">
        <v>19</v>
      </c>
      <c r="G76" s="19"/>
      <c r="H76" s="20"/>
      <c r="I76" s="20"/>
      <c r="J76" s="21"/>
      <c r="K76" s="19" t="s">
        <v>10</v>
      </c>
      <c r="L76" s="20"/>
      <c r="M76" s="20"/>
      <c r="N76" s="21"/>
      <c r="O76" s="22" t="s">
        <v>10</v>
      </c>
      <c r="P76" s="23" t="s">
        <v>10</v>
      </c>
      <c r="Q76" s="23" t="s">
        <v>10</v>
      </c>
      <c r="R76" s="24" t="s">
        <v>10</v>
      </c>
      <c r="T76" s="15" t="str">
        <f t="shared" si="20"/>
        <v>/4</v>
      </c>
      <c r="U76" s="16" t="s">
        <v>19</v>
      </c>
      <c r="V76" s="17">
        <f>Y70</f>
        <v>7</v>
      </c>
      <c r="W76" s="17">
        <f>AB70-38</f>
        <v>742</v>
      </c>
      <c r="X76" s="17">
        <f>AJ70-80</f>
        <v>509</v>
      </c>
      <c r="Y76" s="18">
        <v>19</v>
      </c>
      <c r="Z76" s="19"/>
      <c r="AA76" s="20"/>
      <c r="AB76" s="20"/>
      <c r="AC76" s="21"/>
      <c r="AD76" s="19" t="s">
        <v>10</v>
      </c>
      <c r="AE76" s="20"/>
      <c r="AF76" s="20"/>
      <c r="AG76" s="21"/>
      <c r="AH76" s="22" t="s">
        <v>10</v>
      </c>
      <c r="AI76" s="23" t="s">
        <v>10</v>
      </c>
      <c r="AJ76" s="23" t="s">
        <v>10</v>
      </c>
      <c r="AK76" s="24" t="s">
        <v>10</v>
      </c>
      <c r="AM76" s="15" t="str">
        <f t="shared" si="21"/>
        <v>/4</v>
      </c>
      <c r="AN76" s="16" t="s">
        <v>19</v>
      </c>
      <c r="AO76" s="17">
        <f>AR70</f>
        <v>2</v>
      </c>
      <c r="AP76" s="17">
        <f>AU70-38</f>
        <v>742</v>
      </c>
      <c r="AQ76" s="17">
        <f>AQ71-80</f>
        <v>509</v>
      </c>
      <c r="AR76" s="18">
        <v>19</v>
      </c>
      <c r="AS76" s="19"/>
      <c r="AT76" s="20"/>
      <c r="AU76" s="20"/>
      <c r="AV76" s="21"/>
      <c r="AW76" s="19" t="s">
        <v>10</v>
      </c>
      <c r="AX76" s="20"/>
      <c r="AY76" s="20"/>
      <c r="AZ76" s="21"/>
      <c r="BA76" s="22" t="s">
        <v>10</v>
      </c>
      <c r="BB76" s="23" t="s">
        <v>10</v>
      </c>
      <c r="BC76" s="23" t="s">
        <v>10</v>
      </c>
      <c r="BD76" s="24" t="s">
        <v>10</v>
      </c>
    </row>
    <row r="77" spans="1:56" ht="18.75" thickBot="1" x14ac:dyDescent="0.3">
      <c r="A77" s="43" t="str">
        <f t="shared" si="19"/>
        <v>/4</v>
      </c>
      <c r="B77" s="27" t="s">
        <v>16</v>
      </c>
      <c r="C77" s="28">
        <f>F70*2</f>
        <v>10</v>
      </c>
      <c r="D77" s="28">
        <f>D73-8</f>
        <v>213</v>
      </c>
      <c r="E77" s="53">
        <f>(M70-20)/2</f>
        <v>274</v>
      </c>
      <c r="F77" s="29">
        <v>19</v>
      </c>
      <c r="G77" s="30"/>
      <c r="H77" s="31"/>
      <c r="I77" s="31"/>
      <c r="J77" s="32"/>
      <c r="K77" s="30" t="s">
        <v>10</v>
      </c>
      <c r="L77" s="31" t="s">
        <v>10</v>
      </c>
      <c r="M77" s="31" t="s">
        <v>10</v>
      </c>
      <c r="N77" s="32" t="s">
        <v>10</v>
      </c>
      <c r="O77" s="33" t="s">
        <v>10</v>
      </c>
      <c r="P77" s="34" t="s">
        <v>10</v>
      </c>
      <c r="Q77" s="34" t="s">
        <v>10</v>
      </c>
      <c r="R77" s="35" t="s">
        <v>10</v>
      </c>
      <c r="T77" s="43" t="str">
        <f t="shared" si="20"/>
        <v>/4</v>
      </c>
      <c r="U77" s="27" t="s">
        <v>16</v>
      </c>
      <c r="V77" s="28">
        <f>Y70*2</f>
        <v>14</v>
      </c>
      <c r="W77" s="28">
        <f>W73-8</f>
        <v>734</v>
      </c>
      <c r="X77" s="53">
        <f>(AF70-20)/2</f>
        <v>51</v>
      </c>
      <c r="Y77" s="29">
        <v>19</v>
      </c>
      <c r="Z77" s="30"/>
      <c r="AA77" s="31"/>
      <c r="AB77" s="31"/>
      <c r="AC77" s="32"/>
      <c r="AD77" s="30" t="s">
        <v>10</v>
      </c>
      <c r="AE77" s="31" t="s">
        <v>10</v>
      </c>
      <c r="AF77" s="31" t="s">
        <v>10</v>
      </c>
      <c r="AG77" s="32" t="s">
        <v>10</v>
      </c>
      <c r="AH77" s="33" t="s">
        <v>10</v>
      </c>
      <c r="AI77" s="34" t="s">
        <v>10</v>
      </c>
      <c r="AJ77" s="34" t="s">
        <v>10</v>
      </c>
      <c r="AK77" s="35" t="s">
        <v>10</v>
      </c>
      <c r="AM77" s="43" t="str">
        <f t="shared" si="21"/>
        <v>/4</v>
      </c>
      <c r="AN77" s="27" t="s">
        <v>16</v>
      </c>
      <c r="AO77" s="28">
        <f>AR70*2</f>
        <v>4</v>
      </c>
      <c r="AP77" s="28">
        <f>AP73-8</f>
        <v>734</v>
      </c>
      <c r="AQ77" s="53">
        <f>(AY70-20)/2</f>
        <v>51</v>
      </c>
      <c r="AR77" s="29">
        <v>19</v>
      </c>
      <c r="AS77" s="30"/>
      <c r="AT77" s="31"/>
      <c r="AU77" s="31"/>
      <c r="AV77" s="32"/>
      <c r="AW77" s="30" t="s">
        <v>10</v>
      </c>
      <c r="AX77" s="31" t="s">
        <v>10</v>
      </c>
      <c r="AY77" s="31" t="s">
        <v>10</v>
      </c>
      <c r="AZ77" s="32" t="s">
        <v>10</v>
      </c>
      <c r="BA77" s="33" t="s">
        <v>10</v>
      </c>
      <c r="BB77" s="34" t="s">
        <v>10</v>
      </c>
      <c r="BC77" s="34" t="s">
        <v>10</v>
      </c>
      <c r="BD77" s="35" t="s">
        <v>10</v>
      </c>
    </row>
  </sheetData>
  <mergeCells count="171"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68:R68"/>
    <mergeCell ref="T68:AK68"/>
    <mergeCell ref="AM68:BD6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  <mergeCell ref="Q70:R70"/>
    <mergeCell ref="W70:X70"/>
    <mergeCell ref="Z70:AA70"/>
    <mergeCell ref="AB70:AC70"/>
    <mergeCell ref="AD70:AE70"/>
    <mergeCell ref="AF70:AG70"/>
    <mergeCell ref="D70:E70"/>
    <mergeCell ref="G70:H70"/>
    <mergeCell ref="I70:J70"/>
    <mergeCell ref="K70:L70"/>
    <mergeCell ref="M70:N70"/>
    <mergeCell ref="O70:P70"/>
    <mergeCell ref="AY70:AZ70"/>
    <mergeCell ref="BA70:BB70"/>
    <mergeCell ref="BC70:BD70"/>
    <mergeCell ref="AH70:AI70"/>
    <mergeCell ref="AJ70:AK70"/>
    <mergeCell ref="AP70:AQ70"/>
    <mergeCell ref="AS70:AT70"/>
    <mergeCell ref="AU70:AV70"/>
    <mergeCell ref="AW70:AX70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K591"/>
  <sheetViews>
    <sheetView showGridLines="0" zoomScaleNormal="100" zoomScaleSheetLayoutView="70" workbookViewId="0">
      <selection activeCell="B19" sqref="B19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37" ht="24.95" customHeight="1" thickBot="1" x14ac:dyDescent="0.3">
      <c r="B1" s="154" t="s">
        <v>30</v>
      </c>
      <c r="C1" s="155"/>
      <c r="D1" s="156"/>
      <c r="M1" s="157">
        <f ca="1">TODAY()</f>
        <v>44768</v>
      </c>
      <c r="N1" s="158"/>
      <c r="O1" s="158"/>
      <c r="P1" s="158"/>
      <c r="Q1" s="159"/>
      <c r="AJ1" s="54"/>
    </row>
    <row r="2" spans="1:37" ht="20.100000000000001" customHeight="1" thickBot="1" x14ac:dyDescent="0.3">
      <c r="O2" s="160" t="s">
        <v>31</v>
      </c>
      <c r="P2" s="161"/>
      <c r="Q2" s="137"/>
      <c r="R2" s="138"/>
    </row>
    <row r="3" spans="1:37" ht="20.100000000000001" customHeight="1" thickBot="1" x14ac:dyDescent="0.3">
      <c r="B3" s="55" t="s">
        <v>32</v>
      </c>
      <c r="C3" s="162"/>
      <c r="D3" s="132"/>
      <c r="E3" s="132"/>
      <c r="F3" s="132"/>
      <c r="G3" s="133"/>
      <c r="H3" s="163" t="s">
        <v>33</v>
      </c>
      <c r="I3" s="164"/>
      <c r="J3" s="164"/>
      <c r="K3" s="137"/>
      <c r="L3" s="138"/>
      <c r="M3" s="138"/>
      <c r="N3" s="138"/>
      <c r="O3" s="138"/>
      <c r="P3" s="138"/>
      <c r="Q3" s="138"/>
      <c r="R3" s="165"/>
    </row>
    <row r="4" spans="1:37" ht="20.100000000000001" customHeight="1" thickBot="1" x14ac:dyDescent="0.3">
      <c r="A4" s="142" t="s">
        <v>85</v>
      </c>
      <c r="B4" s="143"/>
      <c r="C4" s="144"/>
      <c r="D4" s="148" t="s">
        <v>34</v>
      </c>
      <c r="E4" s="149"/>
      <c r="F4" s="150"/>
      <c r="G4" s="137"/>
      <c r="H4" s="138"/>
      <c r="I4" s="138"/>
      <c r="J4" s="138"/>
      <c r="K4" s="151" t="s">
        <v>35</v>
      </c>
      <c r="L4" s="152"/>
      <c r="M4" s="137"/>
      <c r="N4" s="138"/>
      <c r="O4" s="151" t="s">
        <v>36</v>
      </c>
      <c r="P4" s="153"/>
      <c r="Q4" s="137"/>
      <c r="R4" s="138"/>
      <c r="AK4" s="56"/>
    </row>
    <row r="5" spans="1:37" ht="20.100000000000001" customHeight="1" thickBot="1" x14ac:dyDescent="0.3">
      <c r="A5" s="139"/>
      <c r="B5" s="140"/>
      <c r="C5" s="141"/>
      <c r="D5" s="139" t="s">
        <v>37</v>
      </c>
      <c r="E5" s="140"/>
      <c r="F5" s="141"/>
      <c r="G5" s="142" t="s">
        <v>38</v>
      </c>
      <c r="H5" s="143"/>
      <c r="I5" s="143"/>
      <c r="J5" s="144"/>
      <c r="K5" s="145" t="s">
        <v>39</v>
      </c>
      <c r="L5" s="146"/>
      <c r="M5" s="146"/>
      <c r="N5" s="147"/>
      <c r="O5" s="142" t="s">
        <v>40</v>
      </c>
      <c r="P5" s="143"/>
      <c r="Q5" s="143"/>
      <c r="R5" s="144"/>
    </row>
    <row r="6" spans="1:37" ht="26.25" thickBot="1" x14ac:dyDescent="0.3">
      <c r="A6" s="70" t="s">
        <v>33</v>
      </c>
      <c r="B6" s="71" t="s">
        <v>41</v>
      </c>
      <c r="C6" s="71" t="s">
        <v>42</v>
      </c>
      <c r="D6" s="71" t="s">
        <v>43</v>
      </c>
      <c r="E6" s="71" t="s">
        <v>6</v>
      </c>
      <c r="F6" s="72" t="s">
        <v>44</v>
      </c>
      <c r="G6" s="73" t="s">
        <v>76</v>
      </c>
      <c r="H6" s="74" t="s">
        <v>77</v>
      </c>
      <c r="I6" s="74" t="s">
        <v>78</v>
      </c>
      <c r="J6" s="75" t="s">
        <v>79</v>
      </c>
      <c r="K6" s="73" t="s">
        <v>76</v>
      </c>
      <c r="L6" s="74" t="s">
        <v>77</v>
      </c>
      <c r="M6" s="74" t="s">
        <v>78</v>
      </c>
      <c r="N6" s="75" t="s">
        <v>79</v>
      </c>
      <c r="O6" s="73" t="s">
        <v>76</v>
      </c>
      <c r="P6" s="74" t="s">
        <v>77</v>
      </c>
      <c r="Q6" s="74" t="s">
        <v>78</v>
      </c>
      <c r="R6" s="75" t="s">
        <v>79</v>
      </c>
      <c r="AK6" s="56"/>
    </row>
    <row r="7" spans="1:37" ht="20.100000000000001" customHeight="1" thickBot="1" x14ac:dyDescent="0.3">
      <c r="A7" s="1"/>
      <c r="B7" s="2" t="s">
        <v>4</v>
      </c>
      <c r="C7" s="3"/>
      <c r="D7" s="108" t="s">
        <v>8</v>
      </c>
      <c r="E7" s="109"/>
      <c r="F7" s="4">
        <v>8</v>
      </c>
      <c r="G7" s="100" t="s">
        <v>5</v>
      </c>
      <c r="H7" s="101"/>
      <c r="I7" s="102">
        <v>125</v>
      </c>
      <c r="J7" s="103"/>
      <c r="K7" s="100" t="s">
        <v>6</v>
      </c>
      <c r="L7" s="101"/>
      <c r="M7" s="102">
        <v>963</v>
      </c>
      <c r="N7" s="103"/>
      <c r="O7" s="100" t="s">
        <v>7</v>
      </c>
      <c r="P7" s="101"/>
      <c r="Q7" s="102">
        <v>587</v>
      </c>
      <c r="R7" s="103"/>
      <c r="AK7" s="76"/>
    </row>
    <row r="8" spans="1:37" ht="20.100000000000001" customHeight="1" x14ac:dyDescent="0.25">
      <c r="A8" s="5" t="str">
        <f t="shared" ref="A8:A14" si="0">$M$13&amp;"/"&amp;$C$16</f>
        <v>/</v>
      </c>
      <c r="B8" s="6" t="s">
        <v>9</v>
      </c>
      <c r="C8" s="7">
        <f>F7</f>
        <v>8</v>
      </c>
      <c r="D8" s="7">
        <f>M7</f>
        <v>963</v>
      </c>
      <c r="E8" s="7">
        <f>Q7-28</f>
        <v>559</v>
      </c>
      <c r="F8" s="8">
        <v>19</v>
      </c>
      <c r="G8" s="9"/>
      <c r="H8" s="10"/>
      <c r="I8" s="10"/>
      <c r="J8" s="11"/>
      <c r="K8" s="9" t="s">
        <v>10</v>
      </c>
      <c r="L8" s="10"/>
      <c r="M8" s="10" t="s">
        <v>10</v>
      </c>
      <c r="N8" s="11" t="s">
        <v>10</v>
      </c>
      <c r="O8" s="12" t="s">
        <v>10</v>
      </c>
      <c r="P8" s="13" t="s">
        <v>10</v>
      </c>
      <c r="Q8" s="13" t="s">
        <v>10</v>
      </c>
      <c r="R8" s="14" t="s">
        <v>10</v>
      </c>
      <c r="AK8" s="76"/>
    </row>
    <row r="9" spans="1:37" ht="20.100000000000001" customHeight="1" x14ac:dyDescent="0.25">
      <c r="A9" s="15" t="str">
        <f>$M$13&amp;"/"&amp;$C$16</f>
        <v>/</v>
      </c>
      <c r="B9" s="16" t="s">
        <v>11</v>
      </c>
      <c r="C9" s="17">
        <f>F7</f>
        <v>8</v>
      </c>
      <c r="D9" s="17">
        <f>M7-38</f>
        <v>925</v>
      </c>
      <c r="E9" s="17">
        <f>Q7-28</f>
        <v>559</v>
      </c>
      <c r="F9" s="18">
        <v>19</v>
      </c>
      <c r="G9" s="19"/>
      <c r="H9" s="20"/>
      <c r="I9" s="20"/>
      <c r="J9" s="21"/>
      <c r="K9" s="19" t="s">
        <v>10</v>
      </c>
      <c r="L9" s="20"/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AK9" s="76"/>
    </row>
    <row r="10" spans="1:37" ht="20.100000000000001" customHeight="1" x14ac:dyDescent="0.25">
      <c r="A10" s="15" t="str">
        <f t="shared" si="0"/>
        <v>/</v>
      </c>
      <c r="B10" s="16" t="s">
        <v>13</v>
      </c>
      <c r="C10" s="17">
        <f>F7*2</f>
        <v>16</v>
      </c>
      <c r="D10" s="17">
        <f>I7-19</f>
        <v>106</v>
      </c>
      <c r="E10" s="17">
        <f>Q7-28</f>
        <v>559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AK10" s="76"/>
    </row>
    <row r="11" spans="1:37" ht="20.100000000000001" customHeight="1" x14ac:dyDescent="0.25">
      <c r="A11" s="15" t="str">
        <f t="shared" si="0"/>
        <v>/</v>
      </c>
      <c r="B11" s="16" t="s">
        <v>14</v>
      </c>
      <c r="C11" s="17">
        <f>F7</f>
        <v>8</v>
      </c>
      <c r="D11" s="17">
        <f>I7</f>
        <v>125</v>
      </c>
      <c r="E11" s="17">
        <f>M7</f>
        <v>963</v>
      </c>
      <c r="F11" s="25">
        <v>8</v>
      </c>
      <c r="G11" s="19"/>
      <c r="H11" s="20"/>
      <c r="I11" s="20"/>
      <c r="J11" s="21"/>
      <c r="K11" s="19"/>
      <c r="L11" s="20"/>
      <c r="M11" s="20"/>
      <c r="N11" s="21"/>
      <c r="O11" s="22" t="s">
        <v>10</v>
      </c>
      <c r="P11" s="23" t="s">
        <v>10</v>
      </c>
      <c r="Q11" s="23" t="s">
        <v>10</v>
      </c>
      <c r="R11" s="24" t="s">
        <v>10</v>
      </c>
      <c r="AK11" s="76"/>
    </row>
    <row r="12" spans="1:37" ht="20.100000000000001" customHeight="1" x14ac:dyDescent="0.25">
      <c r="A12" s="15" t="str">
        <f t="shared" si="0"/>
        <v>/</v>
      </c>
      <c r="B12" s="16" t="s">
        <v>15</v>
      </c>
      <c r="C12" s="17">
        <f>F7*5</f>
        <v>40</v>
      </c>
      <c r="D12" s="17">
        <f>M7-39</f>
        <v>924</v>
      </c>
      <c r="E12" s="17">
        <f>E8-5</f>
        <v>554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  <c r="AK12" s="76"/>
    </row>
    <row r="13" spans="1:37" ht="20.100000000000001" customHeight="1" x14ac:dyDescent="0.25">
      <c r="A13" s="15" t="str">
        <f t="shared" si="0"/>
        <v>/</v>
      </c>
      <c r="B13" s="16" t="s">
        <v>23</v>
      </c>
      <c r="C13" s="17">
        <f>F7</f>
        <v>8</v>
      </c>
      <c r="D13" s="17">
        <f>M7-38</f>
        <v>925</v>
      </c>
      <c r="E13" s="17">
        <f>57</f>
        <v>57</v>
      </c>
      <c r="F13" s="18">
        <v>19</v>
      </c>
      <c r="G13" s="19"/>
      <c r="H13" s="20"/>
      <c r="I13" s="20"/>
      <c r="J13" s="21"/>
      <c r="K13" s="19"/>
      <c r="L13" s="20"/>
      <c r="M13" s="20"/>
      <c r="N13" s="21"/>
      <c r="O13" s="22" t="s">
        <v>10</v>
      </c>
      <c r="P13" s="23" t="s">
        <v>10</v>
      </c>
      <c r="Q13" s="23" t="s">
        <v>10</v>
      </c>
      <c r="R13" s="24" t="s">
        <v>10</v>
      </c>
      <c r="AK13" s="76"/>
    </row>
    <row r="14" spans="1:37" ht="20.100000000000001" customHeight="1" thickBot="1" x14ac:dyDescent="0.3">
      <c r="A14" s="43" t="str">
        <f t="shared" si="0"/>
        <v>/</v>
      </c>
      <c r="B14" s="27" t="s">
        <v>16</v>
      </c>
      <c r="C14" s="28">
        <f>F7*2</f>
        <v>16</v>
      </c>
      <c r="D14" s="28">
        <f>2080-57</f>
        <v>2023</v>
      </c>
      <c r="E14" s="28">
        <f>((M7-6)/2)</f>
        <v>478.5</v>
      </c>
      <c r="F14" s="29">
        <v>19</v>
      </c>
      <c r="G14" s="30"/>
      <c r="H14" s="31"/>
      <c r="I14" s="31"/>
      <c r="J14" s="32"/>
      <c r="K14" s="30" t="s">
        <v>10</v>
      </c>
      <c r="L14" s="31" t="s">
        <v>10</v>
      </c>
      <c r="M14" s="31" t="s">
        <v>10</v>
      </c>
      <c r="N14" s="32" t="s">
        <v>10</v>
      </c>
      <c r="O14" s="33" t="s">
        <v>10</v>
      </c>
      <c r="P14" s="34" t="s">
        <v>10</v>
      </c>
      <c r="Q14" s="34" t="s">
        <v>10</v>
      </c>
      <c r="R14" s="35" t="s">
        <v>10</v>
      </c>
      <c r="AK14" s="76"/>
    </row>
    <row r="15" spans="1:37" ht="20.100000000000001" customHeight="1" x14ac:dyDescent="0.25">
      <c r="A15" s="77"/>
      <c r="B15" s="78"/>
      <c r="C15" s="79"/>
      <c r="D15" s="80"/>
      <c r="E15" s="81"/>
      <c r="F15" s="82"/>
      <c r="G15" s="83"/>
      <c r="H15" s="81"/>
      <c r="I15" s="81"/>
      <c r="J15" s="82"/>
      <c r="K15" s="83"/>
      <c r="L15" s="81"/>
      <c r="M15" s="81"/>
      <c r="N15" s="82"/>
      <c r="O15" s="84"/>
      <c r="P15" s="85"/>
      <c r="Q15" s="85"/>
      <c r="R15" s="86"/>
      <c r="AK15" s="76"/>
    </row>
    <row r="16" spans="1:37" ht="20.100000000000001" customHeight="1" x14ac:dyDescent="0.25">
      <c r="A16" s="77"/>
      <c r="B16" s="78"/>
      <c r="C16" s="79"/>
      <c r="D16" s="80"/>
      <c r="E16" s="81"/>
      <c r="F16" s="82"/>
      <c r="G16" s="83"/>
      <c r="H16" s="81"/>
      <c r="I16" s="81"/>
      <c r="J16" s="82"/>
      <c r="K16" s="83"/>
      <c r="L16" s="81"/>
      <c r="M16" s="81"/>
      <c r="N16" s="82"/>
      <c r="O16" s="84"/>
      <c r="P16" s="85"/>
      <c r="Q16" s="85"/>
      <c r="R16" s="86"/>
      <c r="AK16" s="76"/>
    </row>
    <row r="17" spans="1:37" ht="20.100000000000001" customHeight="1" x14ac:dyDescent="0.25">
      <c r="A17" s="77"/>
      <c r="B17" s="78"/>
      <c r="C17" s="79"/>
      <c r="D17" s="80"/>
      <c r="E17" s="81"/>
      <c r="F17" s="82"/>
      <c r="G17" s="83"/>
      <c r="H17" s="81"/>
      <c r="I17" s="81"/>
      <c r="J17" s="82"/>
      <c r="K17" s="83"/>
      <c r="L17" s="81"/>
      <c r="M17" s="81"/>
      <c r="N17" s="82"/>
      <c r="O17" s="84"/>
      <c r="P17" s="85"/>
      <c r="Q17" s="85"/>
      <c r="R17" s="86"/>
      <c r="AK17" s="76"/>
    </row>
    <row r="18" spans="1:37" ht="20.100000000000001" customHeight="1" x14ac:dyDescent="0.25">
      <c r="A18" s="77"/>
      <c r="B18" s="78"/>
      <c r="C18" s="79"/>
      <c r="D18" s="80"/>
      <c r="E18" s="81"/>
      <c r="F18" s="82"/>
      <c r="G18" s="83"/>
      <c r="H18" s="81"/>
      <c r="I18" s="81"/>
      <c r="J18" s="82"/>
      <c r="K18" s="83"/>
      <c r="L18" s="81"/>
      <c r="M18" s="81"/>
      <c r="N18" s="82"/>
      <c r="O18" s="84"/>
      <c r="P18" s="85"/>
      <c r="Q18" s="85"/>
      <c r="R18" s="86"/>
      <c r="AK18" s="76"/>
    </row>
    <row r="19" spans="1:37" ht="20.100000000000001" customHeight="1" x14ac:dyDescent="0.25">
      <c r="A19" s="77"/>
      <c r="B19" s="78"/>
      <c r="C19" s="79"/>
      <c r="D19" s="80"/>
      <c r="E19" s="81"/>
      <c r="F19" s="82"/>
      <c r="G19" s="83"/>
      <c r="H19" s="81"/>
      <c r="I19" s="81"/>
      <c r="J19" s="82"/>
      <c r="K19" s="83"/>
      <c r="L19" s="81"/>
      <c r="M19" s="81"/>
      <c r="N19" s="82"/>
      <c r="O19" s="84"/>
      <c r="P19" s="85"/>
      <c r="Q19" s="85"/>
      <c r="R19" s="86"/>
      <c r="AK19" s="76"/>
    </row>
    <row r="20" spans="1:37" ht="20.100000000000001" customHeight="1" x14ac:dyDescent="0.25">
      <c r="A20" s="77"/>
      <c r="B20" s="87"/>
      <c r="C20" s="88"/>
      <c r="D20" s="89"/>
      <c r="E20" s="90"/>
      <c r="F20" s="91"/>
      <c r="G20" s="92"/>
      <c r="H20" s="90"/>
      <c r="I20" s="90"/>
      <c r="J20" s="91"/>
      <c r="K20" s="92"/>
      <c r="L20" s="90"/>
      <c r="M20" s="90"/>
      <c r="N20" s="91"/>
      <c r="O20" s="93"/>
      <c r="P20" s="94"/>
      <c r="Q20" s="94"/>
      <c r="R20" s="95"/>
      <c r="AK20" s="76"/>
    </row>
    <row r="21" spans="1:37" ht="20.100000000000001" customHeight="1" x14ac:dyDescent="0.25">
      <c r="A21" s="77"/>
      <c r="B21" s="78"/>
      <c r="C21" s="79"/>
      <c r="D21" s="80"/>
      <c r="E21" s="81"/>
      <c r="F21" s="82"/>
      <c r="G21" s="83"/>
      <c r="H21" s="81"/>
      <c r="I21" s="81"/>
      <c r="J21" s="82"/>
      <c r="K21" s="83"/>
      <c r="L21" s="81"/>
      <c r="M21" s="81"/>
      <c r="N21" s="82"/>
      <c r="O21" s="84"/>
      <c r="P21" s="85"/>
      <c r="Q21" s="85"/>
      <c r="R21" s="86"/>
      <c r="AK21" s="76"/>
    </row>
    <row r="22" spans="1:37" ht="20.100000000000001" customHeight="1" x14ac:dyDescent="0.25">
      <c r="A22" s="77"/>
      <c r="B22" s="78"/>
      <c r="C22" s="79"/>
      <c r="D22" s="80"/>
      <c r="E22" s="81"/>
      <c r="F22" s="82"/>
      <c r="G22" s="83"/>
      <c r="H22" s="81"/>
      <c r="I22" s="81"/>
      <c r="J22" s="82"/>
      <c r="K22" s="83"/>
      <c r="L22" s="81"/>
      <c r="M22" s="81"/>
      <c r="N22" s="82"/>
      <c r="O22" s="84"/>
      <c r="P22" s="85"/>
      <c r="Q22" s="85"/>
      <c r="R22" s="86"/>
      <c r="AK22" s="76"/>
    </row>
    <row r="23" spans="1:37" ht="20.100000000000001" customHeight="1" x14ac:dyDescent="0.25">
      <c r="A23" s="77"/>
      <c r="B23" s="78"/>
      <c r="C23" s="79"/>
      <c r="D23" s="80"/>
      <c r="E23" s="81"/>
      <c r="F23" s="82"/>
      <c r="G23" s="83"/>
      <c r="H23" s="81"/>
      <c r="I23" s="81"/>
      <c r="J23" s="82"/>
      <c r="K23" s="83"/>
      <c r="L23" s="81"/>
      <c r="M23" s="81"/>
      <c r="N23" s="82"/>
      <c r="O23" s="84"/>
      <c r="P23" s="85"/>
      <c r="Q23" s="85"/>
      <c r="R23" s="86"/>
      <c r="AK23" s="76"/>
    </row>
    <row r="24" spans="1:37" ht="20.100000000000001" customHeight="1" x14ac:dyDescent="0.25">
      <c r="A24" s="77"/>
      <c r="B24" s="78"/>
      <c r="C24" s="79"/>
      <c r="D24" s="80"/>
      <c r="E24" s="81"/>
      <c r="F24" s="82"/>
      <c r="G24" s="83"/>
      <c r="H24" s="81"/>
      <c r="I24" s="81"/>
      <c r="J24" s="82"/>
      <c r="K24" s="83"/>
      <c r="L24" s="81"/>
      <c r="M24" s="81"/>
      <c r="N24" s="82"/>
      <c r="O24" s="84"/>
      <c r="P24" s="85"/>
      <c r="Q24" s="85"/>
      <c r="R24" s="86"/>
      <c r="AK24" s="76"/>
    </row>
    <row r="25" spans="1:37" ht="20.100000000000001" customHeight="1" x14ac:dyDescent="0.25">
      <c r="A25" s="77"/>
      <c r="B25" s="78"/>
      <c r="C25" s="79"/>
      <c r="D25" s="80"/>
      <c r="E25" s="81"/>
      <c r="F25" s="82"/>
      <c r="G25" s="83"/>
      <c r="H25" s="81"/>
      <c r="I25" s="81"/>
      <c r="J25" s="82"/>
      <c r="K25" s="83"/>
      <c r="L25" s="81"/>
      <c r="M25" s="81"/>
      <c r="N25" s="82"/>
      <c r="O25" s="84"/>
      <c r="P25" s="85"/>
      <c r="Q25" s="85"/>
      <c r="R25" s="86"/>
      <c r="AK25" s="76"/>
    </row>
    <row r="26" spans="1:37" ht="20.100000000000001" customHeight="1" thickBot="1" x14ac:dyDescent="0.3">
      <c r="A26" s="77"/>
      <c r="B26" s="78"/>
      <c r="C26" s="79"/>
      <c r="D26" s="80"/>
      <c r="E26" s="81"/>
      <c r="F26" s="82"/>
      <c r="G26" s="83"/>
      <c r="H26" s="81"/>
      <c r="I26" s="81"/>
      <c r="J26" s="82"/>
      <c r="K26" s="83"/>
      <c r="L26" s="81"/>
      <c r="M26" s="81"/>
      <c r="N26" s="82"/>
      <c r="O26" s="84"/>
      <c r="P26" s="85"/>
      <c r="Q26" s="85"/>
      <c r="R26" s="86"/>
      <c r="AK26" s="76"/>
    </row>
    <row r="27" spans="1:37" ht="20.100000000000001" customHeight="1" thickBot="1" x14ac:dyDescent="0.3">
      <c r="A27" s="126" t="s">
        <v>45</v>
      </c>
      <c r="B27" s="127"/>
      <c r="C27" s="134" t="s">
        <v>46</v>
      </c>
      <c r="D27" s="135"/>
      <c r="E27" s="135"/>
      <c r="F27" s="136"/>
      <c r="G27" s="134" t="s">
        <v>47</v>
      </c>
      <c r="H27" s="135"/>
      <c r="I27" s="135"/>
      <c r="J27" s="136"/>
      <c r="K27" s="134" t="s">
        <v>47</v>
      </c>
      <c r="L27" s="135"/>
      <c r="M27" s="135"/>
      <c r="N27" s="136"/>
      <c r="O27" s="134" t="s">
        <v>47</v>
      </c>
      <c r="P27" s="135"/>
      <c r="Q27" s="135"/>
      <c r="R27" s="136"/>
      <c r="AK27" s="57"/>
    </row>
    <row r="28" spans="1:37" ht="20.100000000000001" customHeight="1" thickBot="1" x14ac:dyDescent="0.3">
      <c r="A28" s="126" t="s">
        <v>48</v>
      </c>
      <c r="B28" s="127"/>
      <c r="C28" s="128">
        <v>0</v>
      </c>
      <c r="D28" s="129"/>
      <c r="E28" s="129"/>
      <c r="F28" s="130"/>
      <c r="G28" s="131">
        <v>0</v>
      </c>
      <c r="H28" s="132"/>
      <c r="I28" s="132"/>
      <c r="J28" s="133"/>
      <c r="K28" s="131">
        <v>0</v>
      </c>
      <c r="L28" s="132"/>
      <c r="M28" s="132"/>
      <c r="N28" s="133"/>
      <c r="O28" s="131">
        <v>0</v>
      </c>
      <c r="P28" s="132"/>
      <c r="Q28" s="132"/>
      <c r="R28" s="133"/>
    </row>
    <row r="29" spans="1:37" ht="20.100000000000001" customHeight="1" x14ac:dyDescent="0.25"/>
    <row r="30" spans="1:37" ht="20.100000000000001" customHeight="1" x14ac:dyDescent="0.25"/>
    <row r="31" spans="1:37" ht="20.100000000000001" customHeight="1" x14ac:dyDescent="0.25"/>
    <row r="32" spans="1:3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</sheetData>
  <mergeCells count="36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A28:B28"/>
    <mergeCell ref="C28:F28"/>
    <mergeCell ref="G28:J28"/>
    <mergeCell ref="K28:N28"/>
    <mergeCell ref="O28:R28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544"/>
  <sheetViews>
    <sheetView showGridLines="0" topLeftCell="A10" zoomScale="70" zoomScaleNormal="70" zoomScaleSheetLayoutView="70" workbookViewId="0">
      <selection activeCell="K13" sqref="K13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4.95" customHeight="1" thickBot="1" x14ac:dyDescent="0.3">
      <c r="B1" s="154" t="s">
        <v>30</v>
      </c>
      <c r="C1" s="155"/>
      <c r="D1" s="156"/>
      <c r="M1" s="157">
        <f ca="1">TODAY()</f>
        <v>44768</v>
      </c>
      <c r="N1" s="158"/>
      <c r="O1" s="158"/>
      <c r="P1" s="158"/>
      <c r="Q1" s="159"/>
    </row>
    <row r="2" spans="1:18" ht="20.100000000000001" customHeight="1" thickBot="1" x14ac:dyDescent="0.3">
      <c r="O2" s="160" t="s">
        <v>31</v>
      </c>
      <c r="P2" s="161"/>
      <c r="Q2" s="137"/>
      <c r="R2" s="138"/>
    </row>
    <row r="3" spans="1:18" ht="20.100000000000001" customHeight="1" thickBot="1" x14ac:dyDescent="0.3">
      <c r="B3" s="55" t="s">
        <v>32</v>
      </c>
      <c r="C3" s="162"/>
      <c r="D3" s="132"/>
      <c r="E3" s="132"/>
      <c r="F3" s="132"/>
      <c r="G3" s="133"/>
      <c r="H3" s="163" t="s">
        <v>33</v>
      </c>
      <c r="I3" s="164"/>
      <c r="J3" s="164"/>
      <c r="K3" s="137"/>
      <c r="L3" s="138"/>
      <c r="M3" s="138"/>
      <c r="N3" s="138"/>
      <c r="O3" s="138"/>
      <c r="P3" s="138"/>
      <c r="Q3" s="138"/>
      <c r="R3" s="165"/>
    </row>
    <row r="4" spans="1:18" ht="20.100000000000001" customHeight="1" thickBot="1" x14ac:dyDescent="0.3">
      <c r="A4" s="142" t="s">
        <v>89</v>
      </c>
      <c r="B4" s="143"/>
      <c r="C4" s="144"/>
      <c r="D4" s="148" t="s">
        <v>34</v>
      </c>
      <c r="E4" s="149"/>
      <c r="F4" s="150"/>
      <c r="G4" s="137"/>
      <c r="H4" s="138"/>
      <c r="I4" s="138"/>
      <c r="J4" s="138"/>
      <c r="K4" s="151" t="s">
        <v>35</v>
      </c>
      <c r="L4" s="152"/>
      <c r="M4" s="137"/>
      <c r="N4" s="138"/>
      <c r="O4" s="151" t="s">
        <v>36</v>
      </c>
      <c r="P4" s="153"/>
      <c r="Q4" s="137"/>
      <c r="R4" s="138"/>
    </row>
    <row r="5" spans="1:18" ht="20.100000000000001" customHeight="1" thickBot="1" x14ac:dyDescent="0.3">
      <c r="A5" s="139"/>
      <c r="B5" s="140"/>
      <c r="C5" s="141"/>
      <c r="D5" s="139" t="s">
        <v>37</v>
      </c>
      <c r="E5" s="140"/>
      <c r="F5" s="141"/>
      <c r="G5" s="142" t="s">
        <v>38</v>
      </c>
      <c r="H5" s="143"/>
      <c r="I5" s="143"/>
      <c r="J5" s="144"/>
      <c r="K5" s="145" t="s">
        <v>39</v>
      </c>
      <c r="L5" s="146"/>
      <c r="M5" s="146"/>
      <c r="N5" s="147"/>
      <c r="O5" s="142" t="s">
        <v>40</v>
      </c>
      <c r="P5" s="143"/>
      <c r="Q5" s="143"/>
      <c r="R5" s="144"/>
    </row>
    <row r="6" spans="1:18" ht="26.25" thickBot="1" x14ac:dyDescent="0.3">
      <c r="A6" s="70" t="s">
        <v>33</v>
      </c>
      <c r="B6" s="71" t="s">
        <v>41</v>
      </c>
      <c r="C6" s="71" t="s">
        <v>42</v>
      </c>
      <c r="D6" s="71" t="s">
        <v>43</v>
      </c>
      <c r="E6" s="71" t="s">
        <v>6</v>
      </c>
      <c r="F6" s="72" t="s">
        <v>44</v>
      </c>
      <c r="G6" s="73" t="s">
        <v>76</v>
      </c>
      <c r="H6" s="74" t="s">
        <v>77</v>
      </c>
      <c r="I6" s="74" t="s">
        <v>78</v>
      </c>
      <c r="J6" s="75" t="s">
        <v>79</v>
      </c>
      <c r="K6" s="73" t="s">
        <v>76</v>
      </c>
      <c r="L6" s="74" t="s">
        <v>77</v>
      </c>
      <c r="M6" s="74" t="s">
        <v>78</v>
      </c>
      <c r="N6" s="75" t="s">
        <v>79</v>
      </c>
      <c r="O6" s="73" t="s">
        <v>76</v>
      </c>
      <c r="P6" s="74" t="s">
        <v>77</v>
      </c>
      <c r="Q6" s="74" t="s">
        <v>78</v>
      </c>
      <c r="R6" s="75" t="s">
        <v>79</v>
      </c>
    </row>
    <row r="7" spans="1:18" ht="18.75" thickBot="1" x14ac:dyDescent="0.3">
      <c r="A7" s="1"/>
      <c r="B7" s="2" t="s">
        <v>4</v>
      </c>
      <c r="C7" s="3"/>
      <c r="D7" s="108" t="s">
        <v>8</v>
      </c>
      <c r="E7" s="109"/>
      <c r="F7" s="4">
        <v>1</v>
      </c>
      <c r="G7" s="99" t="s">
        <v>5</v>
      </c>
      <c r="H7" s="97"/>
      <c r="I7" s="97">
        <v>259</v>
      </c>
      <c r="J7" s="98"/>
      <c r="K7" s="99" t="s">
        <v>6</v>
      </c>
      <c r="L7" s="97"/>
      <c r="M7" s="97">
        <v>568</v>
      </c>
      <c r="N7" s="98"/>
      <c r="O7" s="99" t="s">
        <v>7</v>
      </c>
      <c r="P7" s="97"/>
      <c r="Q7" s="97">
        <v>122</v>
      </c>
      <c r="R7" s="98"/>
    </row>
    <row r="8" spans="1:18" ht="18" x14ac:dyDescent="0.25">
      <c r="A8" s="5" t="str">
        <f>$M$13&amp;"/"&amp;$C$16</f>
        <v>/</v>
      </c>
      <c r="B8" s="6" t="s">
        <v>9</v>
      </c>
      <c r="C8" s="7">
        <f>F7</f>
        <v>1</v>
      </c>
      <c r="D8" s="7">
        <f>M7</f>
        <v>568</v>
      </c>
      <c r="E8" s="7">
        <f>Q7-39</f>
        <v>83</v>
      </c>
      <c r="F8" s="8">
        <v>19</v>
      </c>
      <c r="G8" s="9"/>
      <c r="H8" s="10"/>
      <c r="I8" s="10"/>
      <c r="J8" s="11"/>
      <c r="K8" s="9" t="s">
        <v>10</v>
      </c>
      <c r="L8" s="10"/>
      <c r="M8" s="10" t="s">
        <v>10</v>
      </c>
      <c r="N8" s="11" t="s">
        <v>10</v>
      </c>
      <c r="O8" s="12" t="s">
        <v>10</v>
      </c>
      <c r="P8" s="13" t="s">
        <v>10</v>
      </c>
      <c r="Q8" s="13" t="s">
        <v>10</v>
      </c>
      <c r="R8" s="14" t="s">
        <v>10</v>
      </c>
    </row>
    <row r="9" spans="1:18" ht="18" x14ac:dyDescent="0.25">
      <c r="A9" s="15" t="str">
        <f t="shared" ref="A9:A14" si="0">$M$13&amp;"/"&amp;$C$16</f>
        <v>/</v>
      </c>
      <c r="B9" s="16" t="s">
        <v>11</v>
      </c>
      <c r="C9" s="17">
        <f>F7</f>
        <v>1</v>
      </c>
      <c r="D9" s="17">
        <f>M7</f>
        <v>568</v>
      </c>
      <c r="E9" s="17">
        <f>Q7-39</f>
        <v>83</v>
      </c>
      <c r="F9" s="18">
        <v>19</v>
      </c>
      <c r="G9" s="19"/>
      <c r="H9" s="20"/>
      <c r="I9" s="20"/>
      <c r="J9" s="21"/>
      <c r="K9" s="19" t="s">
        <v>10</v>
      </c>
      <c r="L9" s="20"/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</row>
    <row r="10" spans="1:18" ht="18" x14ac:dyDescent="0.25">
      <c r="A10" s="15" t="str">
        <f t="shared" si="0"/>
        <v>/</v>
      </c>
      <c r="B10" s="16" t="s">
        <v>13</v>
      </c>
      <c r="C10" s="17">
        <f>F7*2</f>
        <v>2</v>
      </c>
      <c r="D10" s="17">
        <f>I7-38</f>
        <v>221</v>
      </c>
      <c r="E10" s="17">
        <f>Q7-39</f>
        <v>83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</row>
    <row r="11" spans="1:18" ht="18" x14ac:dyDescent="0.25">
      <c r="A11" s="15" t="str">
        <f t="shared" si="0"/>
        <v>/</v>
      </c>
      <c r="B11" s="16" t="s">
        <v>14</v>
      </c>
      <c r="C11" s="17">
        <f>F7</f>
        <v>1</v>
      </c>
      <c r="D11" s="17">
        <f>I7</f>
        <v>259</v>
      </c>
      <c r="E11" s="17">
        <f>M7</f>
        <v>568</v>
      </c>
      <c r="F11" s="18">
        <v>19</v>
      </c>
      <c r="G11" s="19"/>
      <c r="H11" s="20"/>
      <c r="I11" s="20"/>
      <c r="J11" s="21"/>
      <c r="K11" s="19" t="s">
        <v>10</v>
      </c>
      <c r="L11" s="20" t="s">
        <v>10</v>
      </c>
      <c r="M11" s="20" t="s">
        <v>10</v>
      </c>
      <c r="N11" s="21" t="s">
        <v>10</v>
      </c>
      <c r="O11" s="22" t="s">
        <v>10</v>
      </c>
      <c r="P11" s="23" t="s">
        <v>10</v>
      </c>
      <c r="Q11" s="23" t="s">
        <v>10</v>
      </c>
      <c r="R11" s="24" t="s">
        <v>10</v>
      </c>
    </row>
    <row r="12" spans="1:18" ht="18" x14ac:dyDescent="0.25">
      <c r="A12" s="15" t="str">
        <f t="shared" si="0"/>
        <v>/</v>
      </c>
      <c r="B12" s="16" t="s">
        <v>15</v>
      </c>
      <c r="C12" s="17">
        <f>F7*2</f>
        <v>2</v>
      </c>
      <c r="D12" s="17">
        <f>M7-39</f>
        <v>529</v>
      </c>
      <c r="E12" s="17">
        <f>E8-5</f>
        <v>78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</row>
    <row r="13" spans="1:18" ht="18" x14ac:dyDescent="0.25">
      <c r="A13" s="15" t="str">
        <f t="shared" si="0"/>
        <v>/</v>
      </c>
      <c r="B13" s="16" t="s">
        <v>19</v>
      </c>
      <c r="C13" s="17">
        <f>F7</f>
        <v>1</v>
      </c>
      <c r="D13" s="17">
        <f>I7-38</f>
        <v>221</v>
      </c>
      <c r="E13" s="17">
        <f>Q7-39</f>
        <v>83</v>
      </c>
      <c r="F13" s="18">
        <v>19</v>
      </c>
      <c r="G13" s="19"/>
      <c r="H13" s="20"/>
      <c r="I13" s="20"/>
      <c r="J13" s="21"/>
      <c r="K13" s="19" t="s">
        <v>10</v>
      </c>
      <c r="L13" s="20"/>
      <c r="M13" s="20"/>
      <c r="N13" s="21"/>
      <c r="O13" s="22" t="s">
        <v>10</v>
      </c>
      <c r="P13" s="23" t="s">
        <v>10</v>
      </c>
      <c r="Q13" s="23" t="s">
        <v>10</v>
      </c>
      <c r="R13" s="24" t="s">
        <v>10</v>
      </c>
    </row>
    <row r="14" spans="1:18" ht="18.75" thickBot="1" x14ac:dyDescent="0.3">
      <c r="A14" s="36" t="str">
        <f t="shared" si="0"/>
        <v>/</v>
      </c>
      <c r="B14" s="27" t="s">
        <v>16</v>
      </c>
      <c r="C14" s="28">
        <f>F7*2</f>
        <v>2</v>
      </c>
      <c r="D14" s="28">
        <f>I7</f>
        <v>259</v>
      </c>
      <c r="E14" s="28">
        <f>((M7-6)/2)</f>
        <v>281</v>
      </c>
      <c r="F14" s="29">
        <v>19</v>
      </c>
      <c r="G14" s="30"/>
      <c r="H14" s="31"/>
      <c r="I14" s="31"/>
      <c r="J14" s="32"/>
      <c r="K14" s="30" t="s">
        <v>10</v>
      </c>
      <c r="L14" s="31" t="s">
        <v>10</v>
      </c>
      <c r="M14" s="31" t="s">
        <v>10</v>
      </c>
      <c r="N14" s="32" t="s">
        <v>10</v>
      </c>
      <c r="O14" s="33" t="s">
        <v>10</v>
      </c>
      <c r="P14" s="34" t="s">
        <v>10</v>
      </c>
      <c r="Q14" s="34" t="s">
        <v>10</v>
      </c>
      <c r="R14" s="35" t="s">
        <v>10</v>
      </c>
    </row>
    <row r="15" spans="1:18" ht="20.100000000000001" customHeight="1" x14ac:dyDescent="0.25">
      <c r="A15" s="77"/>
      <c r="B15" s="78"/>
      <c r="C15" s="79"/>
      <c r="D15" s="80"/>
      <c r="E15" s="81"/>
      <c r="F15" s="82"/>
      <c r="G15" s="83"/>
      <c r="H15" s="81"/>
      <c r="I15" s="81"/>
      <c r="J15" s="82"/>
      <c r="K15" s="83"/>
      <c r="L15" s="81"/>
      <c r="M15" s="81"/>
      <c r="N15" s="82"/>
      <c r="O15" s="84"/>
      <c r="P15" s="85"/>
      <c r="Q15" s="85"/>
      <c r="R15" s="86"/>
    </row>
    <row r="16" spans="1:18" ht="20.100000000000001" customHeight="1" x14ac:dyDescent="0.25">
      <c r="A16" s="77"/>
      <c r="B16" s="78"/>
      <c r="C16" s="79"/>
      <c r="D16" s="80"/>
      <c r="E16" s="81"/>
      <c r="F16" s="82"/>
      <c r="G16" s="83"/>
      <c r="H16" s="81"/>
      <c r="I16" s="81"/>
      <c r="J16" s="82"/>
      <c r="K16" s="83"/>
      <c r="L16" s="81"/>
      <c r="M16" s="81"/>
      <c r="N16" s="82"/>
      <c r="O16" s="84"/>
      <c r="P16" s="85"/>
      <c r="Q16" s="85"/>
      <c r="R16" s="86"/>
    </row>
    <row r="17" spans="1:18" ht="20.100000000000001" customHeight="1" x14ac:dyDescent="0.25">
      <c r="A17" s="77"/>
      <c r="B17" s="78"/>
      <c r="C17" s="79"/>
      <c r="D17" s="80"/>
      <c r="E17" s="81"/>
      <c r="F17" s="82"/>
      <c r="G17" s="83"/>
      <c r="H17" s="81"/>
      <c r="I17" s="81"/>
      <c r="J17" s="82"/>
      <c r="K17" s="83"/>
      <c r="L17" s="81"/>
      <c r="M17" s="81"/>
      <c r="N17" s="82"/>
      <c r="O17" s="84"/>
      <c r="P17" s="85"/>
      <c r="Q17" s="85"/>
      <c r="R17" s="86"/>
    </row>
    <row r="18" spans="1:18" ht="20.100000000000001" customHeight="1" x14ac:dyDescent="0.25">
      <c r="A18" s="77"/>
      <c r="B18" s="78"/>
      <c r="C18" s="79"/>
      <c r="D18" s="80"/>
      <c r="E18" s="81"/>
      <c r="F18" s="82"/>
      <c r="G18" s="83"/>
      <c r="H18" s="81"/>
      <c r="I18" s="81"/>
      <c r="J18" s="82"/>
      <c r="K18" s="83"/>
      <c r="L18" s="81"/>
      <c r="M18" s="81"/>
      <c r="N18" s="82"/>
      <c r="O18" s="84"/>
      <c r="P18" s="85"/>
      <c r="Q18" s="85"/>
      <c r="R18" s="86"/>
    </row>
    <row r="19" spans="1:18" ht="20.100000000000001" customHeight="1" x14ac:dyDescent="0.25">
      <c r="A19" s="77"/>
      <c r="B19" s="78"/>
      <c r="C19" s="79"/>
      <c r="D19" s="80"/>
      <c r="E19" s="81"/>
      <c r="F19" s="82"/>
      <c r="G19" s="83"/>
      <c r="H19" s="81"/>
      <c r="I19" s="81"/>
      <c r="J19" s="82"/>
      <c r="K19" s="83"/>
      <c r="L19" s="81"/>
      <c r="M19" s="81"/>
      <c r="N19" s="82"/>
      <c r="O19" s="84"/>
      <c r="P19" s="85"/>
      <c r="Q19" s="85"/>
      <c r="R19" s="86"/>
    </row>
    <row r="20" spans="1:18" ht="20.100000000000001" customHeight="1" x14ac:dyDescent="0.25">
      <c r="A20" s="77"/>
      <c r="B20" s="87"/>
      <c r="C20" s="88"/>
      <c r="D20" s="89"/>
      <c r="E20" s="90"/>
      <c r="F20" s="91"/>
      <c r="G20" s="92"/>
      <c r="H20" s="90"/>
      <c r="I20" s="90"/>
      <c r="J20" s="91"/>
      <c r="K20" s="92"/>
      <c r="L20" s="90"/>
      <c r="M20" s="90"/>
      <c r="N20" s="91"/>
      <c r="O20" s="93"/>
      <c r="P20" s="94"/>
      <c r="Q20" s="94"/>
      <c r="R20" s="95"/>
    </row>
    <row r="21" spans="1:18" ht="20.100000000000001" customHeight="1" x14ac:dyDescent="0.25">
      <c r="A21" s="77"/>
      <c r="B21" s="78"/>
      <c r="C21" s="79"/>
      <c r="D21" s="80"/>
      <c r="E21" s="81"/>
      <c r="F21" s="82"/>
      <c r="G21" s="83"/>
      <c r="H21" s="81"/>
      <c r="I21" s="81"/>
      <c r="J21" s="82"/>
      <c r="K21" s="83"/>
      <c r="L21" s="81"/>
      <c r="M21" s="81"/>
      <c r="N21" s="82"/>
      <c r="O21" s="84"/>
      <c r="P21" s="85"/>
      <c r="Q21" s="85"/>
      <c r="R21" s="86"/>
    </row>
    <row r="22" spans="1:18" ht="20.100000000000001" customHeight="1" x14ac:dyDescent="0.25">
      <c r="A22" s="77"/>
      <c r="B22" s="78"/>
      <c r="C22" s="79"/>
      <c r="D22" s="80"/>
      <c r="E22" s="81"/>
      <c r="F22" s="82"/>
      <c r="G22" s="83"/>
      <c r="H22" s="81"/>
      <c r="I22" s="81"/>
      <c r="J22" s="82"/>
      <c r="K22" s="83"/>
      <c r="L22" s="81"/>
      <c r="M22" s="81"/>
      <c r="N22" s="82"/>
      <c r="O22" s="84"/>
      <c r="P22" s="85"/>
      <c r="Q22" s="85"/>
      <c r="R22" s="86"/>
    </row>
    <row r="23" spans="1:18" ht="20.100000000000001" customHeight="1" x14ac:dyDescent="0.25">
      <c r="A23" s="77"/>
      <c r="B23" s="78"/>
      <c r="C23" s="79"/>
      <c r="D23" s="80"/>
      <c r="E23" s="81"/>
      <c r="F23" s="82"/>
      <c r="G23" s="83"/>
      <c r="H23" s="81"/>
      <c r="I23" s="81"/>
      <c r="J23" s="82"/>
      <c r="K23" s="83"/>
      <c r="L23" s="81"/>
      <c r="M23" s="81"/>
      <c r="N23" s="82"/>
      <c r="O23" s="84"/>
      <c r="P23" s="85"/>
      <c r="Q23" s="85"/>
      <c r="R23" s="86"/>
    </row>
    <row r="24" spans="1:18" ht="20.100000000000001" customHeight="1" x14ac:dyDescent="0.25">
      <c r="A24" s="77"/>
      <c r="B24" s="78"/>
      <c r="C24" s="79"/>
      <c r="D24" s="80"/>
      <c r="E24" s="81"/>
      <c r="F24" s="82"/>
      <c r="G24" s="83"/>
      <c r="H24" s="81"/>
      <c r="I24" s="81"/>
      <c r="J24" s="82"/>
      <c r="K24" s="83"/>
      <c r="L24" s="81"/>
      <c r="M24" s="81"/>
      <c r="N24" s="82"/>
      <c r="O24" s="84"/>
      <c r="P24" s="85"/>
      <c r="Q24" s="85"/>
      <c r="R24" s="86"/>
    </row>
    <row r="25" spans="1:18" ht="20.100000000000001" customHeight="1" x14ac:dyDescent="0.25">
      <c r="A25" s="77"/>
      <c r="B25" s="78"/>
      <c r="C25" s="79"/>
      <c r="D25" s="80"/>
      <c r="E25" s="81"/>
      <c r="F25" s="82"/>
      <c r="G25" s="83"/>
      <c r="H25" s="81"/>
      <c r="I25" s="81"/>
      <c r="J25" s="82"/>
      <c r="K25" s="83"/>
      <c r="L25" s="81"/>
      <c r="M25" s="81"/>
      <c r="N25" s="82"/>
      <c r="O25" s="84"/>
      <c r="P25" s="85"/>
      <c r="Q25" s="85"/>
      <c r="R25" s="86"/>
    </row>
    <row r="26" spans="1:18" ht="20.100000000000001" customHeight="1" thickBot="1" x14ac:dyDescent="0.3">
      <c r="A26" s="77"/>
      <c r="B26" s="78"/>
      <c r="C26" s="79"/>
      <c r="D26" s="80"/>
      <c r="E26" s="81"/>
      <c r="F26" s="82"/>
      <c r="G26" s="83"/>
      <c r="H26" s="81"/>
      <c r="I26" s="81"/>
      <c r="J26" s="82"/>
      <c r="K26" s="83"/>
      <c r="L26" s="81"/>
      <c r="M26" s="81"/>
      <c r="N26" s="82"/>
      <c r="O26" s="84"/>
      <c r="P26" s="85"/>
      <c r="Q26" s="85"/>
      <c r="R26" s="86"/>
    </row>
    <row r="27" spans="1:18" ht="20.100000000000001" customHeight="1" thickBot="1" x14ac:dyDescent="0.3">
      <c r="A27" s="126" t="s">
        <v>45</v>
      </c>
      <c r="B27" s="127"/>
      <c r="C27" s="134" t="s">
        <v>46</v>
      </c>
      <c r="D27" s="135"/>
      <c r="E27" s="135"/>
      <c r="F27" s="136"/>
      <c r="G27" s="134" t="s">
        <v>47</v>
      </c>
      <c r="H27" s="135"/>
      <c r="I27" s="135"/>
      <c r="J27" s="136"/>
      <c r="K27" s="134" t="s">
        <v>47</v>
      </c>
      <c r="L27" s="135"/>
      <c r="M27" s="135"/>
      <c r="N27" s="136"/>
      <c r="O27" s="134" t="s">
        <v>47</v>
      </c>
      <c r="P27" s="135"/>
      <c r="Q27" s="135"/>
      <c r="R27" s="136"/>
    </row>
    <row r="28" spans="1:18" ht="20.100000000000001" customHeight="1" thickBot="1" x14ac:dyDescent="0.3">
      <c r="A28" s="126" t="s">
        <v>48</v>
      </c>
      <c r="B28" s="127"/>
      <c r="C28" s="128">
        <v>0</v>
      </c>
      <c r="D28" s="129"/>
      <c r="E28" s="129"/>
      <c r="F28" s="130"/>
      <c r="G28" s="131">
        <v>0</v>
      </c>
      <c r="H28" s="132"/>
      <c r="I28" s="132"/>
      <c r="J28" s="133"/>
      <c r="K28" s="131">
        <v>0</v>
      </c>
      <c r="L28" s="132"/>
      <c r="M28" s="132"/>
      <c r="N28" s="133"/>
      <c r="O28" s="131">
        <v>0</v>
      </c>
      <c r="P28" s="132"/>
      <c r="Q28" s="132"/>
      <c r="R28" s="133"/>
    </row>
    <row r="29" spans="1:18" ht="20.100000000000001" customHeight="1" thickBot="1" x14ac:dyDescent="0.3"/>
    <row r="30" spans="1:18" ht="20.100000000000001" customHeight="1" thickBot="1" x14ac:dyDescent="0.3">
      <c r="B30" s="154" t="s">
        <v>30</v>
      </c>
      <c r="C30" s="155"/>
      <c r="D30" s="156"/>
      <c r="M30" s="157">
        <f ca="1">TODAY()</f>
        <v>44768</v>
      </c>
      <c r="N30" s="158"/>
      <c r="O30" s="158"/>
      <c r="P30" s="158"/>
      <c r="Q30" s="159"/>
    </row>
    <row r="31" spans="1:18" ht="20.100000000000001" customHeight="1" thickBot="1" x14ac:dyDescent="0.3">
      <c r="O31" s="160" t="s">
        <v>31</v>
      </c>
      <c r="P31" s="161"/>
      <c r="Q31" s="137"/>
      <c r="R31" s="138"/>
    </row>
    <row r="32" spans="1:18" ht="20.100000000000001" customHeight="1" thickBot="1" x14ac:dyDescent="0.3">
      <c r="B32" s="55" t="s">
        <v>32</v>
      </c>
      <c r="C32" s="162"/>
      <c r="D32" s="132"/>
      <c r="E32" s="132"/>
      <c r="F32" s="132"/>
      <c r="G32" s="133"/>
      <c r="H32" s="163" t="s">
        <v>33</v>
      </c>
      <c r="I32" s="164"/>
      <c r="J32" s="164"/>
      <c r="K32" s="137"/>
      <c r="L32" s="138"/>
      <c r="M32" s="138"/>
      <c r="N32" s="138"/>
      <c r="O32" s="138"/>
      <c r="P32" s="138"/>
      <c r="Q32" s="138"/>
      <c r="R32" s="165"/>
    </row>
    <row r="33" spans="1:18" ht="20.100000000000001" customHeight="1" thickBot="1" x14ac:dyDescent="0.3">
      <c r="A33" s="142" t="s">
        <v>90</v>
      </c>
      <c r="B33" s="143"/>
      <c r="C33" s="144"/>
      <c r="D33" s="148" t="s">
        <v>34</v>
      </c>
      <c r="E33" s="149"/>
      <c r="F33" s="150"/>
      <c r="G33" s="137"/>
      <c r="H33" s="138"/>
      <c r="I33" s="138"/>
      <c r="J33" s="138"/>
      <c r="K33" s="151" t="s">
        <v>35</v>
      </c>
      <c r="L33" s="152"/>
      <c r="M33" s="137"/>
      <c r="N33" s="138"/>
      <c r="O33" s="151" t="s">
        <v>36</v>
      </c>
      <c r="P33" s="153"/>
      <c r="Q33" s="137"/>
      <c r="R33" s="138"/>
    </row>
    <row r="34" spans="1:18" ht="18.75" thickBot="1" x14ac:dyDescent="0.3">
      <c r="A34" s="139"/>
      <c r="B34" s="140"/>
      <c r="C34" s="141"/>
      <c r="D34" s="139" t="s">
        <v>37</v>
      </c>
      <c r="E34" s="140"/>
      <c r="F34" s="141"/>
      <c r="G34" s="142" t="s">
        <v>38</v>
      </c>
      <c r="H34" s="143"/>
      <c r="I34" s="143"/>
      <c r="J34" s="144"/>
      <c r="K34" s="145" t="s">
        <v>39</v>
      </c>
      <c r="L34" s="146"/>
      <c r="M34" s="146"/>
      <c r="N34" s="147"/>
      <c r="O34" s="142" t="s">
        <v>40</v>
      </c>
      <c r="P34" s="143"/>
      <c r="Q34" s="143"/>
      <c r="R34" s="144"/>
    </row>
    <row r="35" spans="1:18" ht="26.25" customHeight="1" thickBot="1" x14ac:dyDescent="0.3">
      <c r="A35" s="70" t="s">
        <v>33</v>
      </c>
      <c r="B35" s="71" t="s">
        <v>41</v>
      </c>
      <c r="C35" s="71" t="s">
        <v>42</v>
      </c>
      <c r="D35" s="71" t="s">
        <v>43</v>
      </c>
      <c r="E35" s="71" t="s">
        <v>6</v>
      </c>
      <c r="F35" s="72" t="s">
        <v>44</v>
      </c>
      <c r="G35" s="73" t="s">
        <v>76</v>
      </c>
      <c r="H35" s="74" t="s">
        <v>77</v>
      </c>
      <c r="I35" s="74" t="s">
        <v>78</v>
      </c>
      <c r="J35" s="75" t="s">
        <v>79</v>
      </c>
      <c r="K35" s="73" t="s">
        <v>76</v>
      </c>
      <c r="L35" s="74" t="s">
        <v>77</v>
      </c>
      <c r="M35" s="74" t="s">
        <v>78</v>
      </c>
      <c r="N35" s="75" t="s">
        <v>79</v>
      </c>
      <c r="O35" s="73" t="s">
        <v>76</v>
      </c>
      <c r="P35" s="74" t="s">
        <v>77</v>
      </c>
      <c r="Q35" s="74" t="s">
        <v>78</v>
      </c>
      <c r="R35" s="75" t="s">
        <v>79</v>
      </c>
    </row>
    <row r="36" spans="1:18" ht="20.100000000000001" customHeight="1" thickBot="1" x14ac:dyDescent="0.3">
      <c r="A36" s="1"/>
      <c r="B36" s="2" t="s">
        <v>4</v>
      </c>
      <c r="C36" s="3"/>
      <c r="D36" s="104" t="s">
        <v>8</v>
      </c>
      <c r="E36" s="105"/>
      <c r="F36" s="4">
        <v>2</v>
      </c>
      <c r="G36" s="99" t="s">
        <v>5</v>
      </c>
      <c r="H36" s="97"/>
      <c r="I36" s="97">
        <v>800</v>
      </c>
      <c r="J36" s="98"/>
      <c r="K36" s="99" t="s">
        <v>6</v>
      </c>
      <c r="L36" s="97"/>
      <c r="M36" s="97">
        <v>625</v>
      </c>
      <c r="N36" s="98"/>
      <c r="O36" s="99" t="s">
        <v>7</v>
      </c>
      <c r="P36" s="97"/>
      <c r="Q36" s="97">
        <v>589</v>
      </c>
      <c r="R36" s="98"/>
    </row>
    <row r="37" spans="1:18" ht="20.100000000000001" customHeight="1" x14ac:dyDescent="0.25">
      <c r="A37" s="5" t="str">
        <f>$M$13&amp;"/"&amp;$C$16</f>
        <v>/</v>
      </c>
      <c r="B37" s="6" t="s">
        <v>9</v>
      </c>
      <c r="C37" s="7">
        <f>F36</f>
        <v>2</v>
      </c>
      <c r="D37" s="7">
        <f>M36</f>
        <v>625</v>
      </c>
      <c r="E37" s="7">
        <f>Q36-20</f>
        <v>569</v>
      </c>
      <c r="F37" s="8">
        <v>19</v>
      </c>
      <c r="G37" s="9"/>
      <c r="H37" s="10"/>
      <c r="I37" s="10"/>
      <c r="J37" s="11"/>
      <c r="K37" s="9" t="s">
        <v>10</v>
      </c>
      <c r="L37" s="10" t="s">
        <v>10</v>
      </c>
      <c r="M37" s="10" t="s">
        <v>10</v>
      </c>
      <c r="N37" s="11" t="s">
        <v>10</v>
      </c>
      <c r="O37" s="12" t="s">
        <v>10</v>
      </c>
      <c r="P37" s="13" t="s">
        <v>10</v>
      </c>
      <c r="Q37" s="13" t="s">
        <v>10</v>
      </c>
      <c r="R37" s="14" t="s">
        <v>10</v>
      </c>
    </row>
    <row r="38" spans="1:18" ht="20.100000000000001" customHeight="1" x14ac:dyDescent="0.25">
      <c r="A38" s="15" t="str">
        <f t="shared" ref="A38:A43" si="1">$M$13&amp;"/"&amp;$C$16</f>
        <v>/</v>
      </c>
      <c r="B38" s="16" t="s">
        <v>11</v>
      </c>
      <c r="C38" s="17">
        <f>F36</f>
        <v>2</v>
      </c>
      <c r="D38" s="17">
        <f>M36</f>
        <v>625</v>
      </c>
      <c r="E38" s="17">
        <f>Q36-20</f>
        <v>569</v>
      </c>
      <c r="F38" s="18">
        <v>19</v>
      </c>
      <c r="G38" s="19"/>
      <c r="H38" s="20"/>
      <c r="I38" s="20"/>
      <c r="J38" s="21"/>
      <c r="K38" s="19" t="s">
        <v>10</v>
      </c>
      <c r="L38" s="20" t="s">
        <v>10</v>
      </c>
      <c r="M38" s="20" t="s">
        <v>10</v>
      </c>
      <c r="N38" s="21" t="s">
        <v>10</v>
      </c>
      <c r="O38" s="22" t="s">
        <v>10</v>
      </c>
      <c r="P38" s="23" t="s">
        <v>10</v>
      </c>
      <c r="Q38" s="23" t="s">
        <v>10</v>
      </c>
      <c r="R38" s="24" t="s">
        <v>10</v>
      </c>
    </row>
    <row r="39" spans="1:18" ht="20.100000000000001" customHeight="1" x14ac:dyDescent="0.25">
      <c r="A39" s="15" t="str">
        <f t="shared" si="1"/>
        <v>/</v>
      </c>
      <c r="B39" s="16" t="s">
        <v>13</v>
      </c>
      <c r="C39" s="17">
        <f>F36*2</f>
        <v>4</v>
      </c>
      <c r="D39" s="17">
        <f>I36-38</f>
        <v>762</v>
      </c>
      <c r="E39" s="17">
        <f>Q36-20</f>
        <v>569</v>
      </c>
      <c r="F39" s="18">
        <v>19</v>
      </c>
      <c r="G39" s="19"/>
      <c r="H39" s="20"/>
      <c r="I39" s="20"/>
      <c r="J39" s="21"/>
      <c r="K39" s="19" t="s">
        <v>10</v>
      </c>
      <c r="L39" s="20" t="s">
        <v>10</v>
      </c>
      <c r="M39" s="20"/>
      <c r="N39" s="21"/>
      <c r="O39" s="22" t="s">
        <v>10</v>
      </c>
      <c r="P39" s="23" t="s">
        <v>10</v>
      </c>
      <c r="Q39" s="23" t="s">
        <v>10</v>
      </c>
      <c r="R39" s="24" t="s">
        <v>10</v>
      </c>
    </row>
    <row r="40" spans="1:18" ht="20.100000000000001" customHeight="1" x14ac:dyDescent="0.25">
      <c r="A40" s="15" t="str">
        <f t="shared" si="1"/>
        <v>/</v>
      </c>
      <c r="B40" s="16" t="s">
        <v>14</v>
      </c>
      <c r="C40" s="17">
        <f>F36</f>
        <v>2</v>
      </c>
      <c r="D40" s="17">
        <f>I36-38</f>
        <v>762</v>
      </c>
      <c r="E40" s="17">
        <f>M36-38</f>
        <v>587</v>
      </c>
      <c r="F40" s="18">
        <v>19</v>
      </c>
      <c r="G40" s="19"/>
      <c r="H40" s="20"/>
      <c r="I40" s="20"/>
      <c r="J40" s="21"/>
      <c r="K40" s="19"/>
      <c r="L40" s="20"/>
      <c r="M40" s="20"/>
      <c r="N40" s="21"/>
      <c r="O40" s="22" t="s">
        <v>10</v>
      </c>
      <c r="P40" s="23" t="s">
        <v>10</v>
      </c>
      <c r="Q40" s="23" t="s">
        <v>10</v>
      </c>
      <c r="R40" s="24" t="s">
        <v>10</v>
      </c>
    </row>
    <row r="41" spans="1:18" ht="20.100000000000001" customHeight="1" x14ac:dyDescent="0.25">
      <c r="A41" s="15" t="str">
        <f t="shared" si="1"/>
        <v>/</v>
      </c>
      <c r="B41" s="16" t="s">
        <v>15</v>
      </c>
      <c r="C41" s="17">
        <f>F36*2</f>
        <v>4</v>
      </c>
      <c r="D41" s="17">
        <f>(M36-60)/2</f>
        <v>282.5</v>
      </c>
      <c r="E41" s="17">
        <f>Q36-45</f>
        <v>544</v>
      </c>
      <c r="F41" s="18">
        <v>19</v>
      </c>
      <c r="G41" s="19"/>
      <c r="H41" s="20"/>
      <c r="I41" s="20"/>
      <c r="J41" s="21"/>
      <c r="K41" s="19" t="s">
        <v>10</v>
      </c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</row>
    <row r="42" spans="1:18" ht="20.100000000000001" customHeight="1" x14ac:dyDescent="0.25">
      <c r="A42" s="15" t="str">
        <f t="shared" si="1"/>
        <v>/</v>
      </c>
      <c r="B42" s="16" t="s">
        <v>19</v>
      </c>
      <c r="C42" s="17">
        <f>F36</f>
        <v>2</v>
      </c>
      <c r="D42" s="17">
        <f>I36-38</f>
        <v>762</v>
      </c>
      <c r="E42" s="17">
        <f>E37-20</f>
        <v>549</v>
      </c>
      <c r="F42" s="18">
        <v>19</v>
      </c>
      <c r="G42" s="19"/>
      <c r="H42" s="20"/>
      <c r="I42" s="20"/>
      <c r="J42" s="21"/>
      <c r="K42" s="19" t="s">
        <v>10</v>
      </c>
      <c r="L42" s="20"/>
      <c r="M42" s="20"/>
      <c r="N42" s="21"/>
      <c r="O42" s="22" t="s">
        <v>10</v>
      </c>
      <c r="P42" s="23" t="s">
        <v>10</v>
      </c>
      <c r="Q42" s="23" t="s">
        <v>10</v>
      </c>
      <c r="R42" s="24" t="s">
        <v>10</v>
      </c>
    </row>
    <row r="43" spans="1:18" ht="20.100000000000001" customHeight="1" thickBot="1" x14ac:dyDescent="0.3">
      <c r="A43" s="36" t="str">
        <f t="shared" si="1"/>
        <v>/</v>
      </c>
      <c r="B43" s="27" t="s">
        <v>16</v>
      </c>
      <c r="C43" s="28">
        <f>F36*2</f>
        <v>4</v>
      </c>
      <c r="D43" s="28">
        <f>I36</f>
        <v>800</v>
      </c>
      <c r="E43" s="28">
        <f>((M36-6)/2)</f>
        <v>309.5</v>
      </c>
      <c r="F43" s="29">
        <v>19</v>
      </c>
      <c r="G43" s="30"/>
      <c r="H43" s="31"/>
      <c r="I43" s="31"/>
      <c r="J43" s="32"/>
      <c r="K43" s="30" t="s">
        <v>10</v>
      </c>
      <c r="L43" s="31" t="s">
        <v>10</v>
      </c>
      <c r="M43" s="31" t="s">
        <v>10</v>
      </c>
      <c r="N43" s="32" t="s">
        <v>10</v>
      </c>
      <c r="O43" s="33" t="s">
        <v>10</v>
      </c>
      <c r="P43" s="34" t="s">
        <v>10</v>
      </c>
      <c r="Q43" s="34" t="s">
        <v>10</v>
      </c>
      <c r="R43" s="35" t="s">
        <v>10</v>
      </c>
    </row>
    <row r="44" spans="1:18" ht="20.100000000000001" customHeight="1" x14ac:dyDescent="0.25">
      <c r="A44" s="77"/>
      <c r="B44" s="78"/>
      <c r="C44" s="79"/>
      <c r="D44" s="80"/>
      <c r="E44" s="81"/>
      <c r="F44" s="82"/>
      <c r="G44" s="83"/>
      <c r="H44" s="81"/>
      <c r="I44" s="81"/>
      <c r="J44" s="82"/>
      <c r="K44" s="83"/>
      <c r="L44" s="81"/>
      <c r="M44" s="81"/>
      <c r="N44" s="82"/>
      <c r="O44" s="84"/>
      <c r="P44" s="85"/>
      <c r="Q44" s="85"/>
      <c r="R44" s="86"/>
    </row>
    <row r="45" spans="1:18" ht="20.100000000000001" customHeight="1" x14ac:dyDescent="0.25">
      <c r="A45" s="77"/>
      <c r="B45" s="78"/>
      <c r="C45" s="79"/>
      <c r="D45" s="80"/>
      <c r="E45" s="81"/>
      <c r="F45" s="82"/>
      <c r="G45" s="83"/>
      <c r="H45" s="81"/>
      <c r="I45" s="81"/>
      <c r="J45" s="82"/>
      <c r="K45" s="83"/>
      <c r="L45" s="81"/>
      <c r="M45" s="81"/>
      <c r="N45" s="82"/>
      <c r="O45" s="84"/>
      <c r="P45" s="85"/>
      <c r="Q45" s="85"/>
      <c r="R45" s="86"/>
    </row>
    <row r="46" spans="1:18" ht="20.100000000000001" customHeight="1" x14ac:dyDescent="0.25">
      <c r="A46" s="77"/>
      <c r="B46" s="78"/>
      <c r="C46" s="79"/>
      <c r="D46" s="80"/>
      <c r="E46" s="81"/>
      <c r="F46" s="82"/>
      <c r="G46" s="83"/>
      <c r="H46" s="81"/>
      <c r="I46" s="81"/>
      <c r="J46" s="82"/>
      <c r="K46" s="83"/>
      <c r="L46" s="81"/>
      <c r="M46" s="81"/>
      <c r="N46" s="82"/>
      <c r="O46" s="84"/>
      <c r="P46" s="85"/>
      <c r="Q46" s="85"/>
      <c r="R46" s="86"/>
    </row>
    <row r="47" spans="1:18" ht="20.100000000000001" customHeight="1" x14ac:dyDescent="0.25">
      <c r="A47" s="77"/>
      <c r="B47" s="78"/>
      <c r="C47" s="79"/>
      <c r="D47" s="80"/>
      <c r="E47" s="81"/>
      <c r="F47" s="82"/>
      <c r="G47" s="83"/>
      <c r="H47" s="81"/>
      <c r="I47" s="81"/>
      <c r="J47" s="82"/>
      <c r="K47" s="83"/>
      <c r="L47" s="81"/>
      <c r="M47" s="81"/>
      <c r="N47" s="82"/>
      <c r="O47" s="84"/>
      <c r="P47" s="85"/>
      <c r="Q47" s="85"/>
      <c r="R47" s="86"/>
    </row>
    <row r="48" spans="1:18" ht="20.100000000000001" customHeight="1" x14ac:dyDescent="0.25">
      <c r="A48" s="77"/>
      <c r="B48" s="78"/>
      <c r="C48" s="79"/>
      <c r="D48" s="80"/>
      <c r="E48" s="81"/>
      <c r="F48" s="82"/>
      <c r="G48" s="83"/>
      <c r="H48" s="81"/>
      <c r="I48" s="81"/>
      <c r="J48" s="82"/>
      <c r="K48" s="83"/>
      <c r="L48" s="81"/>
      <c r="M48" s="81"/>
      <c r="N48" s="82"/>
      <c r="O48" s="84"/>
      <c r="P48" s="85"/>
      <c r="Q48" s="85"/>
      <c r="R48" s="86"/>
    </row>
    <row r="49" spans="1:18" ht="20.100000000000001" customHeight="1" x14ac:dyDescent="0.25">
      <c r="A49" s="77"/>
      <c r="B49" s="87"/>
      <c r="C49" s="88"/>
      <c r="D49" s="89"/>
      <c r="E49" s="90"/>
      <c r="F49" s="91"/>
      <c r="G49" s="92"/>
      <c r="H49" s="90"/>
      <c r="I49" s="90"/>
      <c r="J49" s="91"/>
      <c r="K49" s="92"/>
      <c r="L49" s="90"/>
      <c r="M49" s="90"/>
      <c r="N49" s="91"/>
      <c r="O49" s="93"/>
      <c r="P49" s="94"/>
      <c r="Q49" s="94"/>
      <c r="R49" s="95"/>
    </row>
    <row r="50" spans="1:18" ht="20.100000000000001" customHeight="1" x14ac:dyDescent="0.25">
      <c r="A50" s="77"/>
      <c r="B50" s="78"/>
      <c r="C50" s="79"/>
      <c r="D50" s="80"/>
      <c r="E50" s="81"/>
      <c r="F50" s="82"/>
      <c r="G50" s="83"/>
      <c r="H50" s="81"/>
      <c r="I50" s="81"/>
      <c r="J50" s="82"/>
      <c r="K50" s="83"/>
      <c r="L50" s="81"/>
      <c r="M50" s="81"/>
      <c r="N50" s="82"/>
      <c r="O50" s="84"/>
      <c r="P50" s="85"/>
      <c r="Q50" s="85"/>
      <c r="R50" s="86"/>
    </row>
    <row r="51" spans="1:18" ht="20.100000000000001" customHeight="1" x14ac:dyDescent="0.25">
      <c r="A51" s="77"/>
      <c r="B51" s="78"/>
      <c r="C51" s="79"/>
      <c r="D51" s="80"/>
      <c r="E51" s="81"/>
      <c r="F51" s="82"/>
      <c r="G51" s="83"/>
      <c r="H51" s="81"/>
      <c r="I51" s="81"/>
      <c r="J51" s="82"/>
      <c r="K51" s="83"/>
      <c r="L51" s="81"/>
      <c r="M51" s="81"/>
      <c r="N51" s="82"/>
      <c r="O51" s="84"/>
      <c r="P51" s="85"/>
      <c r="Q51" s="85"/>
      <c r="R51" s="86"/>
    </row>
    <row r="52" spans="1:18" ht="20.100000000000001" customHeight="1" x14ac:dyDescent="0.25">
      <c r="A52" s="77"/>
      <c r="B52" s="78"/>
      <c r="C52" s="79"/>
      <c r="D52" s="80"/>
      <c r="E52" s="81"/>
      <c r="F52" s="82"/>
      <c r="G52" s="83"/>
      <c r="H52" s="81"/>
      <c r="I52" s="81"/>
      <c r="J52" s="82"/>
      <c r="K52" s="83"/>
      <c r="L52" s="81"/>
      <c r="M52" s="81"/>
      <c r="N52" s="82"/>
      <c r="O52" s="84"/>
      <c r="P52" s="85"/>
      <c r="Q52" s="85"/>
      <c r="R52" s="86"/>
    </row>
    <row r="53" spans="1:18" ht="20.100000000000001" customHeight="1" x14ac:dyDescent="0.25">
      <c r="A53" s="77"/>
      <c r="B53" s="78"/>
      <c r="C53" s="79"/>
      <c r="D53" s="80"/>
      <c r="E53" s="81"/>
      <c r="F53" s="82"/>
      <c r="G53" s="83"/>
      <c r="H53" s="81"/>
      <c r="I53" s="81"/>
      <c r="J53" s="82"/>
      <c r="K53" s="83"/>
      <c r="L53" s="81"/>
      <c r="M53" s="81"/>
      <c r="N53" s="82"/>
      <c r="O53" s="84"/>
      <c r="P53" s="85"/>
      <c r="Q53" s="85"/>
      <c r="R53" s="86"/>
    </row>
    <row r="54" spans="1:18" ht="20.100000000000001" customHeight="1" x14ac:dyDescent="0.25">
      <c r="A54" s="77"/>
      <c r="B54" s="78"/>
      <c r="C54" s="79"/>
      <c r="D54" s="80"/>
      <c r="E54" s="81"/>
      <c r="F54" s="82"/>
      <c r="G54" s="83"/>
      <c r="H54" s="81"/>
      <c r="I54" s="81"/>
      <c r="J54" s="82"/>
      <c r="K54" s="83"/>
      <c r="L54" s="81"/>
      <c r="M54" s="81"/>
      <c r="N54" s="82"/>
      <c r="O54" s="84"/>
      <c r="P54" s="85"/>
      <c r="Q54" s="85"/>
      <c r="R54" s="86"/>
    </row>
    <row r="55" spans="1:18" ht="20.100000000000001" customHeight="1" thickBot="1" x14ac:dyDescent="0.3">
      <c r="A55" s="77"/>
      <c r="B55" s="78"/>
      <c r="C55" s="79"/>
      <c r="D55" s="80"/>
      <c r="E55" s="81"/>
      <c r="F55" s="82"/>
      <c r="G55" s="83"/>
      <c r="H55" s="81"/>
      <c r="I55" s="81"/>
      <c r="J55" s="82"/>
      <c r="K55" s="83"/>
      <c r="L55" s="81"/>
      <c r="M55" s="81"/>
      <c r="N55" s="82"/>
      <c r="O55" s="84"/>
      <c r="P55" s="85"/>
      <c r="Q55" s="85"/>
      <c r="R55" s="86"/>
    </row>
    <row r="56" spans="1:18" ht="20.100000000000001" customHeight="1" thickBot="1" x14ac:dyDescent="0.3">
      <c r="A56" s="126" t="s">
        <v>45</v>
      </c>
      <c r="B56" s="127"/>
      <c r="C56" s="134" t="s">
        <v>46</v>
      </c>
      <c r="D56" s="135"/>
      <c r="E56" s="135"/>
      <c r="F56" s="136"/>
      <c r="G56" s="134" t="s">
        <v>47</v>
      </c>
      <c r="H56" s="135"/>
      <c r="I56" s="135"/>
      <c r="J56" s="136"/>
      <c r="K56" s="134" t="s">
        <v>47</v>
      </c>
      <c r="L56" s="135"/>
      <c r="M56" s="135"/>
      <c r="N56" s="136"/>
      <c r="O56" s="134" t="s">
        <v>47</v>
      </c>
      <c r="P56" s="135"/>
      <c r="Q56" s="135"/>
      <c r="R56" s="136"/>
    </row>
    <row r="57" spans="1:18" ht="20.100000000000001" customHeight="1" thickBot="1" x14ac:dyDescent="0.3">
      <c r="A57" s="126" t="s">
        <v>48</v>
      </c>
      <c r="B57" s="127"/>
      <c r="C57" s="128">
        <v>0</v>
      </c>
      <c r="D57" s="129"/>
      <c r="E57" s="129"/>
      <c r="F57" s="130"/>
      <c r="G57" s="131">
        <v>0</v>
      </c>
      <c r="H57" s="132"/>
      <c r="I57" s="132"/>
      <c r="J57" s="133"/>
      <c r="K57" s="131">
        <v>0</v>
      </c>
      <c r="L57" s="132"/>
      <c r="M57" s="132"/>
      <c r="N57" s="133"/>
      <c r="O57" s="131">
        <v>0</v>
      </c>
      <c r="P57" s="132"/>
      <c r="Q57" s="132"/>
      <c r="R57" s="133"/>
    </row>
    <row r="58" spans="1:18" ht="20.100000000000001" customHeight="1" thickBot="1" x14ac:dyDescent="0.3"/>
    <row r="59" spans="1:18" ht="20.100000000000001" customHeight="1" thickBot="1" x14ac:dyDescent="0.3">
      <c r="B59" s="154" t="s">
        <v>30</v>
      </c>
      <c r="C59" s="155"/>
      <c r="D59" s="156"/>
      <c r="M59" s="157">
        <f ca="1">TODAY()</f>
        <v>44768</v>
      </c>
      <c r="N59" s="158"/>
      <c r="O59" s="158"/>
      <c r="P59" s="158"/>
      <c r="Q59" s="159"/>
    </row>
    <row r="60" spans="1:18" ht="20.100000000000001" customHeight="1" thickBot="1" x14ac:dyDescent="0.3">
      <c r="O60" s="160" t="s">
        <v>31</v>
      </c>
      <c r="P60" s="161"/>
      <c r="Q60" s="137"/>
      <c r="R60" s="138"/>
    </row>
    <row r="61" spans="1:18" ht="20.100000000000001" customHeight="1" thickBot="1" x14ac:dyDescent="0.3">
      <c r="B61" s="55" t="s">
        <v>32</v>
      </c>
      <c r="C61" s="162"/>
      <c r="D61" s="132"/>
      <c r="E61" s="132"/>
      <c r="F61" s="132"/>
      <c r="G61" s="133"/>
      <c r="H61" s="163" t="s">
        <v>33</v>
      </c>
      <c r="I61" s="164"/>
      <c r="J61" s="164"/>
      <c r="K61" s="137"/>
      <c r="L61" s="138"/>
      <c r="M61" s="138"/>
      <c r="N61" s="138"/>
      <c r="O61" s="138"/>
      <c r="P61" s="138"/>
      <c r="Q61" s="138"/>
      <c r="R61" s="165"/>
    </row>
    <row r="62" spans="1:18" ht="20.100000000000001" customHeight="1" thickBot="1" x14ac:dyDescent="0.3">
      <c r="A62" s="142" t="s">
        <v>91</v>
      </c>
      <c r="B62" s="143"/>
      <c r="C62" s="144"/>
      <c r="D62" s="148" t="s">
        <v>34</v>
      </c>
      <c r="E62" s="149"/>
      <c r="F62" s="150"/>
      <c r="G62" s="137"/>
      <c r="H62" s="138"/>
      <c r="I62" s="138"/>
      <c r="J62" s="138"/>
      <c r="K62" s="151" t="s">
        <v>35</v>
      </c>
      <c r="L62" s="152"/>
      <c r="M62" s="137"/>
      <c r="N62" s="138"/>
      <c r="O62" s="151" t="s">
        <v>36</v>
      </c>
      <c r="P62" s="153"/>
      <c r="Q62" s="137"/>
      <c r="R62" s="138"/>
    </row>
    <row r="63" spans="1:18" ht="20.100000000000001" customHeight="1" thickBot="1" x14ac:dyDescent="0.3">
      <c r="A63" s="139"/>
      <c r="B63" s="140"/>
      <c r="C63" s="141"/>
      <c r="D63" s="139" t="s">
        <v>37</v>
      </c>
      <c r="E63" s="140"/>
      <c r="F63" s="141"/>
      <c r="G63" s="142" t="s">
        <v>38</v>
      </c>
      <c r="H63" s="143"/>
      <c r="I63" s="143"/>
      <c r="J63" s="144"/>
      <c r="K63" s="145" t="s">
        <v>39</v>
      </c>
      <c r="L63" s="146"/>
      <c r="M63" s="146"/>
      <c r="N63" s="147"/>
      <c r="O63" s="142" t="s">
        <v>40</v>
      </c>
      <c r="P63" s="143"/>
      <c r="Q63" s="143"/>
      <c r="R63" s="144"/>
    </row>
    <row r="64" spans="1:18" ht="26.25" customHeight="1" thickBot="1" x14ac:dyDescent="0.3">
      <c r="A64" s="70" t="s">
        <v>33</v>
      </c>
      <c r="B64" s="71" t="s">
        <v>41</v>
      </c>
      <c r="C64" s="71" t="s">
        <v>42</v>
      </c>
      <c r="D64" s="71" t="s">
        <v>43</v>
      </c>
      <c r="E64" s="71" t="s">
        <v>6</v>
      </c>
      <c r="F64" s="72" t="s">
        <v>44</v>
      </c>
      <c r="G64" s="73" t="s">
        <v>76</v>
      </c>
      <c r="H64" s="74" t="s">
        <v>77</v>
      </c>
      <c r="I64" s="74" t="s">
        <v>78</v>
      </c>
      <c r="J64" s="75" t="s">
        <v>79</v>
      </c>
      <c r="K64" s="73" t="s">
        <v>76</v>
      </c>
      <c r="L64" s="74" t="s">
        <v>77</v>
      </c>
      <c r="M64" s="74" t="s">
        <v>78</v>
      </c>
      <c r="N64" s="75" t="s">
        <v>79</v>
      </c>
      <c r="O64" s="73" t="s">
        <v>76</v>
      </c>
      <c r="P64" s="74" t="s">
        <v>77</v>
      </c>
      <c r="Q64" s="74" t="s">
        <v>78</v>
      </c>
      <c r="R64" s="75" t="s">
        <v>79</v>
      </c>
    </row>
    <row r="65" spans="1:18" ht="20.100000000000001" customHeight="1" thickBot="1" x14ac:dyDescent="0.3">
      <c r="A65" s="1"/>
      <c r="B65" s="2" t="s">
        <v>4</v>
      </c>
      <c r="C65" s="3"/>
      <c r="D65" s="108" t="s">
        <v>8</v>
      </c>
      <c r="E65" s="109"/>
      <c r="F65" s="4">
        <v>3</v>
      </c>
      <c r="G65" s="99" t="s">
        <v>5</v>
      </c>
      <c r="H65" s="97"/>
      <c r="I65" s="97">
        <v>178</v>
      </c>
      <c r="J65" s="98"/>
      <c r="K65" s="99" t="s">
        <v>6</v>
      </c>
      <c r="L65" s="97"/>
      <c r="M65" s="97">
        <v>569</v>
      </c>
      <c r="N65" s="98"/>
      <c r="O65" s="99" t="s">
        <v>7</v>
      </c>
      <c r="P65" s="97"/>
      <c r="Q65" s="97">
        <v>1222</v>
      </c>
      <c r="R65" s="98"/>
    </row>
    <row r="66" spans="1:18" ht="20.100000000000001" customHeight="1" x14ac:dyDescent="0.25">
      <c r="A66" s="5" t="str">
        <f>$M$13&amp;"/"&amp;$C$16</f>
        <v>/</v>
      </c>
      <c r="B66" s="6" t="s">
        <v>9</v>
      </c>
      <c r="C66" s="7">
        <f>F65</f>
        <v>3</v>
      </c>
      <c r="D66" s="7">
        <f>M65</f>
        <v>569</v>
      </c>
      <c r="E66" s="7">
        <f>Q65-39</f>
        <v>1183</v>
      </c>
      <c r="F66" s="8">
        <v>19</v>
      </c>
      <c r="G66" s="9"/>
      <c r="H66" s="10"/>
      <c r="I66" s="10"/>
      <c r="J66" s="11"/>
      <c r="K66" s="9" t="s">
        <v>10</v>
      </c>
      <c r="L66" s="10"/>
      <c r="M66" s="10" t="s">
        <v>10</v>
      </c>
      <c r="N66" s="11" t="s">
        <v>10</v>
      </c>
      <c r="O66" s="12" t="s">
        <v>10</v>
      </c>
      <c r="P66" s="13" t="s">
        <v>10</v>
      </c>
      <c r="Q66" s="13" t="s">
        <v>10</v>
      </c>
      <c r="R66" s="14" t="s">
        <v>10</v>
      </c>
    </row>
    <row r="67" spans="1:18" ht="20.100000000000001" customHeight="1" x14ac:dyDescent="0.25">
      <c r="A67" s="15" t="str">
        <f t="shared" ref="A67:A72" si="2">$M$13&amp;"/"&amp;$C$16</f>
        <v>/</v>
      </c>
      <c r="B67" s="16" t="s">
        <v>11</v>
      </c>
      <c r="C67" s="17">
        <f>F65</f>
        <v>3</v>
      </c>
      <c r="D67" s="17">
        <f>M65</f>
        <v>569</v>
      </c>
      <c r="E67" s="17">
        <f>Q65-39</f>
        <v>1183</v>
      </c>
      <c r="F67" s="18">
        <v>19</v>
      </c>
      <c r="G67" s="19"/>
      <c r="H67" s="20"/>
      <c r="I67" s="20"/>
      <c r="J67" s="21"/>
      <c r="K67" s="19" t="s">
        <v>10</v>
      </c>
      <c r="L67" s="20"/>
      <c r="M67" s="20" t="s">
        <v>10</v>
      </c>
      <c r="N67" s="21" t="s">
        <v>10</v>
      </c>
      <c r="O67" s="22" t="s">
        <v>10</v>
      </c>
      <c r="P67" s="23" t="s">
        <v>10</v>
      </c>
      <c r="Q67" s="23" t="s">
        <v>10</v>
      </c>
      <c r="R67" s="24" t="s">
        <v>10</v>
      </c>
    </row>
    <row r="68" spans="1:18" ht="20.100000000000001" customHeight="1" x14ac:dyDescent="0.25">
      <c r="A68" s="15" t="str">
        <f t="shared" si="2"/>
        <v>/</v>
      </c>
      <c r="B68" s="16" t="s">
        <v>13</v>
      </c>
      <c r="C68" s="17">
        <f>F65*2</f>
        <v>6</v>
      </c>
      <c r="D68" s="17">
        <f>I65-38</f>
        <v>140</v>
      </c>
      <c r="E68" s="17">
        <f>Q65-39</f>
        <v>1183</v>
      </c>
      <c r="F68" s="18">
        <v>19</v>
      </c>
      <c r="G68" s="19"/>
      <c r="H68" s="20"/>
      <c r="I68" s="20"/>
      <c r="J68" s="21"/>
      <c r="K68" s="19" t="s">
        <v>10</v>
      </c>
      <c r="L68" s="20"/>
      <c r="M68" s="20"/>
      <c r="N68" s="21"/>
      <c r="O68" s="22" t="s">
        <v>10</v>
      </c>
      <c r="P68" s="23" t="s">
        <v>10</v>
      </c>
      <c r="Q68" s="23" t="s">
        <v>10</v>
      </c>
      <c r="R68" s="24" t="s">
        <v>10</v>
      </c>
    </row>
    <row r="69" spans="1:18" ht="20.100000000000001" customHeight="1" x14ac:dyDescent="0.25">
      <c r="A69" s="15" t="str">
        <f t="shared" si="2"/>
        <v>/</v>
      </c>
      <c r="B69" s="16" t="s">
        <v>14</v>
      </c>
      <c r="C69" s="17">
        <f>F65</f>
        <v>3</v>
      </c>
      <c r="D69" s="17">
        <f>I65</f>
        <v>178</v>
      </c>
      <c r="E69" s="17">
        <f>M65</f>
        <v>569</v>
      </c>
      <c r="F69" s="18">
        <v>19</v>
      </c>
      <c r="G69" s="19"/>
      <c r="H69" s="20"/>
      <c r="I69" s="20"/>
      <c r="J69" s="21"/>
      <c r="K69" s="19" t="s">
        <v>10</v>
      </c>
      <c r="L69" s="20" t="s">
        <v>10</v>
      </c>
      <c r="M69" s="20" t="s">
        <v>10</v>
      </c>
      <c r="N69" s="21" t="s">
        <v>10</v>
      </c>
      <c r="O69" s="22" t="s">
        <v>10</v>
      </c>
      <c r="P69" s="23" t="s">
        <v>10</v>
      </c>
      <c r="Q69" s="23" t="s">
        <v>10</v>
      </c>
      <c r="R69" s="24" t="s">
        <v>10</v>
      </c>
    </row>
    <row r="70" spans="1:18" ht="20.100000000000001" customHeight="1" x14ac:dyDescent="0.25">
      <c r="A70" s="15" t="str">
        <f t="shared" si="2"/>
        <v>/</v>
      </c>
      <c r="B70" s="16" t="s">
        <v>15</v>
      </c>
      <c r="C70" s="17">
        <f>F65*2</f>
        <v>6</v>
      </c>
      <c r="D70" s="17">
        <f>M65-39</f>
        <v>530</v>
      </c>
      <c r="E70" s="17">
        <f>E66-5</f>
        <v>1178</v>
      </c>
      <c r="F70" s="18">
        <v>19</v>
      </c>
      <c r="G70" s="19"/>
      <c r="H70" s="20"/>
      <c r="I70" s="20"/>
      <c r="J70" s="21"/>
      <c r="K70" s="19" t="s">
        <v>10</v>
      </c>
      <c r="L70" s="20"/>
      <c r="M70" s="20"/>
      <c r="N70" s="21"/>
      <c r="O70" s="22" t="s">
        <v>10</v>
      </c>
      <c r="P70" s="23" t="s">
        <v>10</v>
      </c>
      <c r="Q70" s="23" t="s">
        <v>10</v>
      </c>
      <c r="R70" s="24" t="s">
        <v>10</v>
      </c>
    </row>
    <row r="71" spans="1:18" ht="20.100000000000001" customHeight="1" x14ac:dyDescent="0.25">
      <c r="A71" s="15" t="str">
        <f t="shared" si="2"/>
        <v>/</v>
      </c>
      <c r="B71" s="16" t="s">
        <v>19</v>
      </c>
      <c r="C71" s="17">
        <f>F65</f>
        <v>3</v>
      </c>
      <c r="D71" s="17">
        <f>I65-38</f>
        <v>140</v>
      </c>
      <c r="E71" s="17">
        <f>Q65-39</f>
        <v>1183</v>
      </c>
      <c r="F71" s="18">
        <v>19</v>
      </c>
      <c r="G71" s="19"/>
      <c r="H71" s="20"/>
      <c r="I71" s="20"/>
      <c r="J71" s="21"/>
      <c r="K71" s="19" t="s">
        <v>10</v>
      </c>
      <c r="L71" s="20"/>
      <c r="M71" s="20"/>
      <c r="N71" s="21"/>
      <c r="O71" s="22" t="s">
        <v>10</v>
      </c>
      <c r="P71" s="23" t="s">
        <v>10</v>
      </c>
      <c r="Q71" s="23" t="s">
        <v>10</v>
      </c>
      <c r="R71" s="24" t="s">
        <v>10</v>
      </c>
    </row>
    <row r="72" spans="1:18" ht="20.100000000000001" customHeight="1" thickBot="1" x14ac:dyDescent="0.3">
      <c r="A72" s="36" t="str">
        <f t="shared" si="2"/>
        <v>/</v>
      </c>
      <c r="B72" s="27" t="s">
        <v>16</v>
      </c>
      <c r="C72" s="28">
        <f>F65*2</f>
        <v>6</v>
      </c>
      <c r="D72" s="28">
        <f>I65</f>
        <v>178</v>
      </c>
      <c r="E72" s="28">
        <f>((M65-6)/2)</f>
        <v>281.5</v>
      </c>
      <c r="F72" s="29">
        <v>19</v>
      </c>
      <c r="G72" s="30"/>
      <c r="H72" s="31"/>
      <c r="I72" s="31"/>
      <c r="J72" s="32"/>
      <c r="K72" s="30" t="s">
        <v>10</v>
      </c>
      <c r="L72" s="31" t="s">
        <v>10</v>
      </c>
      <c r="M72" s="31" t="s">
        <v>10</v>
      </c>
      <c r="N72" s="32" t="s">
        <v>10</v>
      </c>
      <c r="O72" s="33" t="s">
        <v>10</v>
      </c>
      <c r="P72" s="34" t="s">
        <v>10</v>
      </c>
      <c r="Q72" s="34" t="s">
        <v>10</v>
      </c>
      <c r="R72" s="35" t="s">
        <v>10</v>
      </c>
    </row>
    <row r="73" spans="1:18" ht="20.100000000000001" customHeight="1" x14ac:dyDescent="0.25">
      <c r="A73" s="77"/>
      <c r="B73" s="78"/>
      <c r="C73" s="79"/>
      <c r="D73" s="80"/>
      <c r="E73" s="81"/>
      <c r="F73" s="82"/>
      <c r="G73" s="83"/>
      <c r="H73" s="81"/>
      <c r="I73" s="81"/>
      <c r="J73" s="82"/>
      <c r="K73" s="83"/>
      <c r="L73" s="81"/>
      <c r="M73" s="81"/>
      <c r="N73" s="82"/>
      <c r="O73" s="84"/>
      <c r="P73" s="85"/>
      <c r="Q73" s="85"/>
      <c r="R73" s="86"/>
    </row>
    <row r="74" spans="1:18" ht="20.100000000000001" customHeight="1" x14ac:dyDescent="0.25">
      <c r="A74" s="77"/>
      <c r="B74" s="78"/>
      <c r="C74" s="79"/>
      <c r="D74" s="80"/>
      <c r="E74" s="81"/>
      <c r="F74" s="82"/>
      <c r="G74" s="83"/>
      <c r="H74" s="81"/>
      <c r="I74" s="81"/>
      <c r="J74" s="82"/>
      <c r="K74" s="83"/>
      <c r="L74" s="81"/>
      <c r="M74" s="81"/>
      <c r="N74" s="82"/>
      <c r="O74" s="84"/>
      <c r="P74" s="85"/>
      <c r="Q74" s="85"/>
      <c r="R74" s="86"/>
    </row>
    <row r="75" spans="1:18" ht="20.100000000000001" customHeight="1" x14ac:dyDescent="0.25">
      <c r="A75" s="77"/>
      <c r="B75" s="78"/>
      <c r="C75" s="79"/>
      <c r="D75" s="80"/>
      <c r="E75" s="81"/>
      <c r="F75" s="82"/>
      <c r="G75" s="83"/>
      <c r="H75" s="81"/>
      <c r="I75" s="81"/>
      <c r="J75" s="82"/>
      <c r="K75" s="83"/>
      <c r="L75" s="81"/>
      <c r="M75" s="81"/>
      <c r="N75" s="82"/>
      <c r="O75" s="84"/>
      <c r="P75" s="85"/>
      <c r="Q75" s="85"/>
      <c r="R75" s="86"/>
    </row>
    <row r="76" spans="1:18" ht="20.100000000000001" customHeight="1" x14ac:dyDescent="0.25">
      <c r="A76" s="77"/>
      <c r="B76" s="78"/>
      <c r="C76" s="79"/>
      <c r="D76" s="80"/>
      <c r="E76" s="81"/>
      <c r="F76" s="82"/>
      <c r="G76" s="83"/>
      <c r="H76" s="81"/>
      <c r="I76" s="81"/>
      <c r="J76" s="82"/>
      <c r="K76" s="83"/>
      <c r="L76" s="81"/>
      <c r="M76" s="81"/>
      <c r="N76" s="82"/>
      <c r="O76" s="84"/>
      <c r="P76" s="85"/>
      <c r="Q76" s="85"/>
      <c r="R76" s="86"/>
    </row>
    <row r="77" spans="1:18" ht="20.100000000000001" customHeight="1" x14ac:dyDescent="0.25">
      <c r="A77" s="77"/>
      <c r="B77" s="78"/>
      <c r="C77" s="79"/>
      <c r="D77" s="80"/>
      <c r="E77" s="81"/>
      <c r="F77" s="82"/>
      <c r="G77" s="83"/>
      <c r="H77" s="81"/>
      <c r="I77" s="81"/>
      <c r="J77" s="82"/>
      <c r="K77" s="83"/>
      <c r="L77" s="81"/>
      <c r="M77" s="81"/>
      <c r="N77" s="82"/>
      <c r="O77" s="84"/>
      <c r="P77" s="85"/>
      <c r="Q77" s="85"/>
      <c r="R77" s="86"/>
    </row>
    <row r="78" spans="1:18" ht="20.100000000000001" customHeight="1" x14ac:dyDescent="0.25">
      <c r="A78" s="77"/>
      <c r="B78" s="87"/>
      <c r="C78" s="88"/>
      <c r="D78" s="89"/>
      <c r="E78" s="90"/>
      <c r="F78" s="91"/>
      <c r="G78" s="92"/>
      <c r="H78" s="90"/>
      <c r="I78" s="90"/>
      <c r="J78" s="91"/>
      <c r="K78" s="92"/>
      <c r="L78" s="90"/>
      <c r="M78" s="90"/>
      <c r="N78" s="91"/>
      <c r="O78" s="93"/>
      <c r="P78" s="94"/>
      <c r="Q78" s="94"/>
      <c r="R78" s="95"/>
    </row>
    <row r="79" spans="1:18" ht="20.100000000000001" customHeight="1" x14ac:dyDescent="0.25">
      <c r="A79" s="77"/>
      <c r="B79" s="78"/>
      <c r="C79" s="79"/>
      <c r="D79" s="80"/>
      <c r="E79" s="81"/>
      <c r="F79" s="82"/>
      <c r="G79" s="83"/>
      <c r="H79" s="81"/>
      <c r="I79" s="81"/>
      <c r="J79" s="82"/>
      <c r="K79" s="83"/>
      <c r="L79" s="81"/>
      <c r="M79" s="81"/>
      <c r="N79" s="82"/>
      <c r="O79" s="84"/>
      <c r="P79" s="85"/>
      <c r="Q79" s="85"/>
      <c r="R79" s="86"/>
    </row>
    <row r="80" spans="1:18" ht="20.100000000000001" customHeight="1" x14ac:dyDescent="0.25">
      <c r="A80" s="77"/>
      <c r="B80" s="78"/>
      <c r="C80" s="79"/>
      <c r="D80" s="80"/>
      <c r="E80" s="81"/>
      <c r="F80" s="82"/>
      <c r="G80" s="83"/>
      <c r="H80" s="81"/>
      <c r="I80" s="81"/>
      <c r="J80" s="82"/>
      <c r="K80" s="83"/>
      <c r="L80" s="81"/>
      <c r="M80" s="81"/>
      <c r="N80" s="82"/>
      <c r="O80" s="84"/>
      <c r="P80" s="85"/>
      <c r="Q80" s="85"/>
      <c r="R80" s="86"/>
    </row>
    <row r="81" spans="1:18" ht="20.100000000000001" customHeight="1" x14ac:dyDescent="0.25">
      <c r="A81" s="77"/>
      <c r="B81" s="78"/>
      <c r="C81" s="79"/>
      <c r="D81" s="80"/>
      <c r="E81" s="81"/>
      <c r="F81" s="82"/>
      <c r="G81" s="83"/>
      <c r="H81" s="81"/>
      <c r="I81" s="81"/>
      <c r="J81" s="82"/>
      <c r="K81" s="83"/>
      <c r="L81" s="81"/>
      <c r="M81" s="81"/>
      <c r="N81" s="82"/>
      <c r="O81" s="84"/>
      <c r="P81" s="85"/>
      <c r="Q81" s="85"/>
      <c r="R81" s="86"/>
    </row>
    <row r="82" spans="1:18" ht="20.100000000000001" customHeight="1" x14ac:dyDescent="0.25">
      <c r="A82" s="77"/>
      <c r="B82" s="78"/>
      <c r="C82" s="79"/>
      <c r="D82" s="80"/>
      <c r="E82" s="81"/>
      <c r="F82" s="82"/>
      <c r="G82" s="83"/>
      <c r="H82" s="81"/>
      <c r="I82" s="81"/>
      <c r="J82" s="82"/>
      <c r="K82" s="83"/>
      <c r="L82" s="81"/>
      <c r="M82" s="81"/>
      <c r="N82" s="82"/>
      <c r="O82" s="84"/>
      <c r="P82" s="85"/>
      <c r="Q82" s="85"/>
      <c r="R82" s="86"/>
    </row>
    <row r="83" spans="1:18" ht="20.100000000000001" customHeight="1" x14ac:dyDescent="0.25">
      <c r="A83" s="77"/>
      <c r="B83" s="78"/>
      <c r="C83" s="79"/>
      <c r="D83" s="80"/>
      <c r="E83" s="81"/>
      <c r="F83" s="82"/>
      <c r="G83" s="83"/>
      <c r="H83" s="81"/>
      <c r="I83" s="81"/>
      <c r="J83" s="82"/>
      <c r="K83" s="83"/>
      <c r="L83" s="81"/>
      <c r="M83" s="81"/>
      <c r="N83" s="82"/>
      <c r="O83" s="84"/>
      <c r="P83" s="85"/>
      <c r="Q83" s="85"/>
      <c r="R83" s="86"/>
    </row>
    <row r="84" spans="1:18" ht="20.100000000000001" customHeight="1" thickBot="1" x14ac:dyDescent="0.3">
      <c r="A84" s="77"/>
      <c r="B84" s="78"/>
      <c r="C84" s="79"/>
      <c r="D84" s="80"/>
      <c r="E84" s="81"/>
      <c r="F84" s="82"/>
      <c r="G84" s="83"/>
      <c r="H84" s="81"/>
      <c r="I84" s="81"/>
      <c r="J84" s="82"/>
      <c r="K84" s="83"/>
      <c r="L84" s="81"/>
      <c r="M84" s="81"/>
      <c r="N84" s="82"/>
      <c r="O84" s="84"/>
      <c r="P84" s="85"/>
      <c r="Q84" s="85"/>
      <c r="R84" s="86"/>
    </row>
    <row r="85" spans="1:18" ht="20.100000000000001" customHeight="1" thickBot="1" x14ac:dyDescent="0.3">
      <c r="A85" s="126" t="s">
        <v>45</v>
      </c>
      <c r="B85" s="127"/>
      <c r="C85" s="134" t="s">
        <v>46</v>
      </c>
      <c r="D85" s="135"/>
      <c r="E85" s="135"/>
      <c r="F85" s="136"/>
      <c r="G85" s="134" t="s">
        <v>47</v>
      </c>
      <c r="H85" s="135"/>
      <c r="I85" s="135"/>
      <c r="J85" s="136"/>
      <c r="K85" s="134" t="s">
        <v>47</v>
      </c>
      <c r="L85" s="135"/>
      <c r="M85" s="135"/>
      <c r="N85" s="136"/>
      <c r="O85" s="134" t="s">
        <v>47</v>
      </c>
      <c r="P85" s="135"/>
      <c r="Q85" s="135"/>
      <c r="R85" s="136"/>
    </row>
    <row r="86" spans="1:18" ht="20.100000000000001" customHeight="1" thickBot="1" x14ac:dyDescent="0.3">
      <c r="A86" s="126" t="s">
        <v>48</v>
      </c>
      <c r="B86" s="127"/>
      <c r="C86" s="128">
        <v>0</v>
      </c>
      <c r="D86" s="129"/>
      <c r="E86" s="129"/>
      <c r="F86" s="130"/>
      <c r="G86" s="131">
        <v>0</v>
      </c>
      <c r="H86" s="132"/>
      <c r="I86" s="132"/>
      <c r="J86" s="133"/>
      <c r="K86" s="131">
        <v>0</v>
      </c>
      <c r="L86" s="132"/>
      <c r="M86" s="132"/>
      <c r="N86" s="133"/>
      <c r="O86" s="131">
        <v>0</v>
      </c>
      <c r="P86" s="132"/>
      <c r="Q86" s="132"/>
      <c r="R86" s="133"/>
    </row>
    <row r="87" spans="1:18" ht="20.100000000000001" customHeight="1" thickBot="1" x14ac:dyDescent="0.3"/>
    <row r="88" spans="1:18" ht="20.100000000000001" customHeight="1" thickBot="1" x14ac:dyDescent="0.3">
      <c r="B88" s="154" t="s">
        <v>30</v>
      </c>
      <c r="C88" s="155"/>
      <c r="D88" s="156"/>
      <c r="M88" s="157">
        <f ca="1">TODAY()</f>
        <v>44768</v>
      </c>
      <c r="N88" s="158"/>
      <c r="O88" s="158"/>
      <c r="P88" s="158"/>
      <c r="Q88" s="159"/>
    </row>
    <row r="89" spans="1:18" ht="20.100000000000001" customHeight="1" thickBot="1" x14ac:dyDescent="0.3">
      <c r="O89" s="160" t="s">
        <v>31</v>
      </c>
      <c r="P89" s="161"/>
      <c r="Q89" s="137"/>
      <c r="R89" s="138"/>
    </row>
    <row r="90" spans="1:18" ht="20.100000000000001" customHeight="1" thickBot="1" x14ac:dyDescent="0.3">
      <c r="B90" s="55" t="s">
        <v>32</v>
      </c>
      <c r="C90" s="162"/>
      <c r="D90" s="132"/>
      <c r="E90" s="132"/>
      <c r="F90" s="132"/>
      <c r="G90" s="133"/>
      <c r="H90" s="163" t="s">
        <v>33</v>
      </c>
      <c r="I90" s="164"/>
      <c r="J90" s="164"/>
      <c r="K90" s="137"/>
      <c r="L90" s="138"/>
      <c r="M90" s="138"/>
      <c r="N90" s="138"/>
      <c r="O90" s="138"/>
      <c r="P90" s="138"/>
      <c r="Q90" s="138"/>
      <c r="R90" s="165"/>
    </row>
    <row r="91" spans="1:18" ht="20.100000000000001" customHeight="1" thickBot="1" x14ac:dyDescent="0.3">
      <c r="A91" s="142" t="s">
        <v>92</v>
      </c>
      <c r="B91" s="143"/>
      <c r="C91" s="144"/>
      <c r="D91" s="148" t="s">
        <v>34</v>
      </c>
      <c r="E91" s="149"/>
      <c r="F91" s="150"/>
      <c r="G91" s="137"/>
      <c r="H91" s="138"/>
      <c r="I91" s="138"/>
      <c r="J91" s="138"/>
      <c r="K91" s="151" t="s">
        <v>35</v>
      </c>
      <c r="L91" s="152"/>
      <c r="M91" s="137"/>
      <c r="N91" s="138"/>
      <c r="O91" s="151" t="s">
        <v>36</v>
      </c>
      <c r="P91" s="153"/>
      <c r="Q91" s="137"/>
      <c r="R91" s="138"/>
    </row>
    <row r="92" spans="1:18" ht="20.100000000000001" customHeight="1" thickBot="1" x14ac:dyDescent="0.3">
      <c r="A92" s="139"/>
      <c r="B92" s="140"/>
      <c r="C92" s="141"/>
      <c r="D92" s="139" t="s">
        <v>37</v>
      </c>
      <c r="E92" s="140"/>
      <c r="F92" s="141"/>
      <c r="G92" s="142" t="s">
        <v>38</v>
      </c>
      <c r="H92" s="143"/>
      <c r="I92" s="143"/>
      <c r="J92" s="144"/>
      <c r="K92" s="145" t="s">
        <v>39</v>
      </c>
      <c r="L92" s="146"/>
      <c r="M92" s="146"/>
      <c r="N92" s="147"/>
      <c r="O92" s="142" t="s">
        <v>40</v>
      </c>
      <c r="P92" s="143"/>
      <c r="Q92" s="143"/>
      <c r="R92" s="144"/>
    </row>
    <row r="93" spans="1:18" ht="26.25" customHeight="1" thickBot="1" x14ac:dyDescent="0.3">
      <c r="A93" s="70" t="s">
        <v>33</v>
      </c>
      <c r="B93" s="71" t="s">
        <v>41</v>
      </c>
      <c r="C93" s="71" t="s">
        <v>42</v>
      </c>
      <c r="D93" s="71" t="s">
        <v>43</v>
      </c>
      <c r="E93" s="71" t="s">
        <v>6</v>
      </c>
      <c r="F93" s="72" t="s">
        <v>44</v>
      </c>
      <c r="G93" s="73" t="s">
        <v>76</v>
      </c>
      <c r="H93" s="74" t="s">
        <v>77</v>
      </c>
      <c r="I93" s="74" t="s">
        <v>78</v>
      </c>
      <c r="J93" s="75" t="s">
        <v>79</v>
      </c>
      <c r="K93" s="73" t="s">
        <v>76</v>
      </c>
      <c r="L93" s="74" t="s">
        <v>77</v>
      </c>
      <c r="M93" s="74" t="s">
        <v>78</v>
      </c>
      <c r="N93" s="75" t="s">
        <v>79</v>
      </c>
      <c r="O93" s="73" t="s">
        <v>76</v>
      </c>
      <c r="P93" s="74" t="s">
        <v>77</v>
      </c>
      <c r="Q93" s="74" t="s">
        <v>78</v>
      </c>
      <c r="R93" s="75" t="s">
        <v>79</v>
      </c>
    </row>
    <row r="94" spans="1:18" ht="20.100000000000001" customHeight="1" thickBot="1" x14ac:dyDescent="0.3">
      <c r="A94" s="1"/>
      <c r="B94" s="2" t="s">
        <v>4</v>
      </c>
      <c r="C94" s="3"/>
      <c r="D94" s="108" t="s">
        <v>8</v>
      </c>
      <c r="E94" s="109"/>
      <c r="F94" s="4">
        <v>4</v>
      </c>
      <c r="G94" s="99" t="s">
        <v>5</v>
      </c>
      <c r="H94" s="97"/>
      <c r="I94" s="97">
        <v>259</v>
      </c>
      <c r="J94" s="98"/>
      <c r="K94" s="99" t="s">
        <v>6</v>
      </c>
      <c r="L94" s="97"/>
      <c r="M94" s="97">
        <v>568</v>
      </c>
      <c r="N94" s="98"/>
      <c r="O94" s="99" t="s">
        <v>7</v>
      </c>
      <c r="P94" s="97"/>
      <c r="Q94" s="97">
        <v>122</v>
      </c>
      <c r="R94" s="98"/>
    </row>
    <row r="95" spans="1:18" ht="20.100000000000001" customHeight="1" x14ac:dyDescent="0.25">
      <c r="A95" s="5" t="str">
        <f>$M$13&amp;"/"&amp;$C$16</f>
        <v>/</v>
      </c>
      <c r="B95" s="6" t="s">
        <v>9</v>
      </c>
      <c r="C95" s="7">
        <f>F94</f>
        <v>4</v>
      </c>
      <c r="D95" s="7">
        <f>M94</f>
        <v>568</v>
      </c>
      <c r="E95" s="7">
        <f>Q94-39</f>
        <v>83</v>
      </c>
      <c r="F95" s="8">
        <v>19</v>
      </c>
      <c r="G95" s="9"/>
      <c r="H95" s="10"/>
      <c r="I95" s="10"/>
      <c r="J95" s="11"/>
      <c r="K95" s="9" t="s">
        <v>10</v>
      </c>
      <c r="L95" s="10"/>
      <c r="M95" s="10" t="s">
        <v>10</v>
      </c>
      <c r="N95" s="11" t="s">
        <v>10</v>
      </c>
      <c r="O95" s="12" t="s">
        <v>10</v>
      </c>
      <c r="P95" s="13" t="s">
        <v>10</v>
      </c>
      <c r="Q95" s="13" t="s">
        <v>10</v>
      </c>
      <c r="R95" s="14" t="s">
        <v>10</v>
      </c>
    </row>
    <row r="96" spans="1:18" ht="20.100000000000001" customHeight="1" x14ac:dyDescent="0.25">
      <c r="A96" s="15" t="str">
        <f t="shared" ref="A96:A101" si="3">$M$13&amp;"/"&amp;$C$16</f>
        <v>/</v>
      </c>
      <c r="B96" s="16" t="s">
        <v>11</v>
      </c>
      <c r="C96" s="17">
        <f>F94</f>
        <v>4</v>
      </c>
      <c r="D96" s="17">
        <f>M94</f>
        <v>568</v>
      </c>
      <c r="E96" s="17">
        <f>Q94-39</f>
        <v>83</v>
      </c>
      <c r="F96" s="18">
        <v>19</v>
      </c>
      <c r="G96" s="19"/>
      <c r="H96" s="20"/>
      <c r="I96" s="20"/>
      <c r="J96" s="21"/>
      <c r="K96" s="19" t="s">
        <v>10</v>
      </c>
      <c r="L96" s="20"/>
      <c r="M96" s="20" t="s">
        <v>10</v>
      </c>
      <c r="N96" s="21" t="s">
        <v>10</v>
      </c>
      <c r="O96" s="22" t="s">
        <v>10</v>
      </c>
      <c r="P96" s="23" t="s">
        <v>10</v>
      </c>
      <c r="Q96" s="23" t="s">
        <v>10</v>
      </c>
      <c r="R96" s="24" t="s">
        <v>10</v>
      </c>
    </row>
    <row r="97" spans="1:18" ht="20.100000000000001" customHeight="1" x14ac:dyDescent="0.25">
      <c r="A97" s="15" t="str">
        <f t="shared" si="3"/>
        <v>/</v>
      </c>
      <c r="B97" s="16" t="s">
        <v>13</v>
      </c>
      <c r="C97" s="17">
        <f>F94*2</f>
        <v>8</v>
      </c>
      <c r="D97" s="17">
        <f>I94-38</f>
        <v>221</v>
      </c>
      <c r="E97" s="17">
        <f>Q94-39</f>
        <v>83</v>
      </c>
      <c r="F97" s="18">
        <v>19</v>
      </c>
      <c r="G97" s="19"/>
      <c r="H97" s="20"/>
      <c r="I97" s="20"/>
      <c r="J97" s="21"/>
      <c r="K97" s="19" t="s">
        <v>10</v>
      </c>
      <c r="L97" s="20"/>
      <c r="M97" s="20"/>
      <c r="N97" s="21"/>
      <c r="O97" s="22" t="s">
        <v>10</v>
      </c>
      <c r="P97" s="23" t="s">
        <v>10</v>
      </c>
      <c r="Q97" s="23" t="s">
        <v>10</v>
      </c>
      <c r="R97" s="24" t="s">
        <v>10</v>
      </c>
    </row>
    <row r="98" spans="1:18" ht="20.100000000000001" customHeight="1" x14ac:dyDescent="0.25">
      <c r="A98" s="15" t="str">
        <f t="shared" si="3"/>
        <v>/</v>
      </c>
      <c r="B98" s="16" t="s">
        <v>14</v>
      </c>
      <c r="C98" s="17">
        <f>F94</f>
        <v>4</v>
      </c>
      <c r="D98" s="17">
        <f>I94</f>
        <v>259</v>
      </c>
      <c r="E98" s="17">
        <f>M94</f>
        <v>568</v>
      </c>
      <c r="F98" s="18">
        <v>19</v>
      </c>
      <c r="G98" s="19"/>
      <c r="H98" s="20"/>
      <c r="I98" s="20"/>
      <c r="J98" s="21"/>
      <c r="K98" s="19" t="s">
        <v>10</v>
      </c>
      <c r="L98" s="20" t="s">
        <v>10</v>
      </c>
      <c r="M98" s="20" t="s">
        <v>10</v>
      </c>
      <c r="N98" s="21" t="s">
        <v>10</v>
      </c>
      <c r="O98" s="22" t="s">
        <v>10</v>
      </c>
      <c r="P98" s="23" t="s">
        <v>10</v>
      </c>
      <c r="Q98" s="23" t="s">
        <v>10</v>
      </c>
      <c r="R98" s="24" t="s">
        <v>10</v>
      </c>
    </row>
    <row r="99" spans="1:18" ht="20.100000000000001" customHeight="1" x14ac:dyDescent="0.25">
      <c r="A99" s="15" t="str">
        <f t="shared" si="3"/>
        <v>/</v>
      </c>
      <c r="B99" s="16" t="s">
        <v>15</v>
      </c>
      <c r="C99" s="17">
        <f>F94*2</f>
        <v>8</v>
      </c>
      <c r="D99" s="17">
        <f>M94-39</f>
        <v>529</v>
      </c>
      <c r="E99" s="17">
        <f>E95-5</f>
        <v>78</v>
      </c>
      <c r="F99" s="18">
        <v>19</v>
      </c>
      <c r="G99" s="19"/>
      <c r="H99" s="20"/>
      <c r="I99" s="20"/>
      <c r="J99" s="21"/>
      <c r="K99" s="19" t="s">
        <v>10</v>
      </c>
      <c r="L99" s="20"/>
      <c r="M99" s="20"/>
      <c r="N99" s="21"/>
      <c r="O99" s="22" t="s">
        <v>10</v>
      </c>
      <c r="P99" s="23" t="s">
        <v>10</v>
      </c>
      <c r="Q99" s="23" t="s">
        <v>10</v>
      </c>
      <c r="R99" s="24" t="s">
        <v>10</v>
      </c>
    </row>
    <row r="100" spans="1:18" ht="20.100000000000001" customHeight="1" x14ac:dyDescent="0.25">
      <c r="A100" s="15" t="str">
        <f t="shared" si="3"/>
        <v>/</v>
      </c>
      <c r="B100" s="16" t="s">
        <v>19</v>
      </c>
      <c r="C100" s="17">
        <f>F94</f>
        <v>4</v>
      </c>
      <c r="D100" s="17">
        <f>I94-38</f>
        <v>221</v>
      </c>
      <c r="E100" s="17">
        <f>Q94-39</f>
        <v>83</v>
      </c>
      <c r="F100" s="18">
        <v>19</v>
      </c>
      <c r="G100" s="19"/>
      <c r="H100" s="20"/>
      <c r="I100" s="20"/>
      <c r="J100" s="21"/>
      <c r="K100" s="19" t="s">
        <v>10</v>
      </c>
      <c r="L100" s="20"/>
      <c r="M100" s="20"/>
      <c r="N100" s="21"/>
      <c r="O100" s="22" t="s">
        <v>10</v>
      </c>
      <c r="P100" s="23" t="s">
        <v>10</v>
      </c>
      <c r="Q100" s="23" t="s">
        <v>10</v>
      </c>
      <c r="R100" s="24" t="s">
        <v>10</v>
      </c>
    </row>
    <row r="101" spans="1:18" ht="20.100000000000001" customHeight="1" thickBot="1" x14ac:dyDescent="0.3">
      <c r="A101" s="36" t="str">
        <f t="shared" si="3"/>
        <v>/</v>
      </c>
      <c r="B101" s="27" t="s">
        <v>16</v>
      </c>
      <c r="C101" s="28">
        <f>F94*2</f>
        <v>8</v>
      </c>
      <c r="D101" s="28">
        <f>I94</f>
        <v>259</v>
      </c>
      <c r="E101" s="28">
        <f>((M94-6)/2)</f>
        <v>281</v>
      </c>
      <c r="F101" s="29">
        <v>19</v>
      </c>
      <c r="G101" s="30"/>
      <c r="H101" s="31"/>
      <c r="I101" s="31"/>
      <c r="J101" s="32"/>
      <c r="K101" s="30" t="s">
        <v>10</v>
      </c>
      <c r="L101" s="31" t="s">
        <v>10</v>
      </c>
      <c r="M101" s="31" t="s">
        <v>10</v>
      </c>
      <c r="N101" s="32" t="s">
        <v>10</v>
      </c>
      <c r="O101" s="33" t="s">
        <v>10</v>
      </c>
      <c r="P101" s="34" t="s">
        <v>10</v>
      </c>
      <c r="Q101" s="34" t="s">
        <v>10</v>
      </c>
      <c r="R101" s="35" t="s">
        <v>10</v>
      </c>
    </row>
    <row r="102" spans="1:18" ht="20.100000000000001" customHeight="1" x14ac:dyDescent="0.25">
      <c r="A102" s="77"/>
      <c r="B102" s="78"/>
      <c r="C102" s="79"/>
      <c r="D102" s="80"/>
      <c r="E102" s="81"/>
      <c r="F102" s="82"/>
      <c r="G102" s="83"/>
      <c r="H102" s="81"/>
      <c r="I102" s="81"/>
      <c r="J102" s="82"/>
      <c r="K102" s="83"/>
      <c r="L102" s="81"/>
      <c r="M102" s="81"/>
      <c r="N102" s="82"/>
      <c r="O102" s="84"/>
      <c r="P102" s="85"/>
      <c r="Q102" s="85"/>
      <c r="R102" s="86"/>
    </row>
    <row r="103" spans="1:18" ht="20.100000000000001" customHeight="1" x14ac:dyDescent="0.25">
      <c r="A103" s="77"/>
      <c r="B103" s="78"/>
      <c r="C103" s="79"/>
      <c r="D103" s="80"/>
      <c r="E103" s="81"/>
      <c r="F103" s="82"/>
      <c r="G103" s="83"/>
      <c r="H103" s="81"/>
      <c r="I103" s="81"/>
      <c r="J103" s="82"/>
      <c r="K103" s="83"/>
      <c r="L103" s="81"/>
      <c r="M103" s="81"/>
      <c r="N103" s="82"/>
      <c r="O103" s="84"/>
      <c r="P103" s="85"/>
      <c r="Q103" s="85"/>
      <c r="R103" s="86"/>
    </row>
    <row r="104" spans="1:18" ht="20.100000000000001" customHeight="1" x14ac:dyDescent="0.25">
      <c r="A104" s="77"/>
      <c r="B104" s="78"/>
      <c r="C104" s="79"/>
      <c r="D104" s="80"/>
      <c r="E104" s="81"/>
      <c r="F104" s="82"/>
      <c r="G104" s="83"/>
      <c r="H104" s="81"/>
      <c r="I104" s="81"/>
      <c r="J104" s="82"/>
      <c r="K104" s="83"/>
      <c r="L104" s="81"/>
      <c r="M104" s="81"/>
      <c r="N104" s="82"/>
      <c r="O104" s="84"/>
      <c r="P104" s="85"/>
      <c r="Q104" s="85"/>
      <c r="R104" s="86"/>
    </row>
    <row r="105" spans="1:18" ht="20.100000000000001" customHeight="1" x14ac:dyDescent="0.25">
      <c r="A105" s="77"/>
      <c r="B105" s="78"/>
      <c r="C105" s="79"/>
      <c r="D105" s="80"/>
      <c r="E105" s="81"/>
      <c r="F105" s="82"/>
      <c r="G105" s="83"/>
      <c r="H105" s="81"/>
      <c r="I105" s="81"/>
      <c r="J105" s="82"/>
      <c r="K105" s="83"/>
      <c r="L105" s="81"/>
      <c r="M105" s="81"/>
      <c r="N105" s="82"/>
      <c r="O105" s="84"/>
      <c r="P105" s="85"/>
      <c r="Q105" s="85"/>
      <c r="R105" s="86"/>
    </row>
    <row r="106" spans="1:18" ht="20.100000000000001" customHeight="1" x14ac:dyDescent="0.25">
      <c r="A106" s="77"/>
      <c r="B106" s="78"/>
      <c r="C106" s="79"/>
      <c r="D106" s="80"/>
      <c r="E106" s="81"/>
      <c r="F106" s="82"/>
      <c r="G106" s="83"/>
      <c r="H106" s="81"/>
      <c r="I106" s="81"/>
      <c r="J106" s="82"/>
      <c r="K106" s="83"/>
      <c r="L106" s="81"/>
      <c r="M106" s="81"/>
      <c r="N106" s="82"/>
      <c r="O106" s="84"/>
      <c r="P106" s="85"/>
      <c r="Q106" s="85"/>
      <c r="R106" s="86"/>
    </row>
    <row r="107" spans="1:18" ht="20.100000000000001" customHeight="1" x14ac:dyDescent="0.25">
      <c r="A107" s="77"/>
      <c r="B107" s="87"/>
      <c r="C107" s="88"/>
      <c r="D107" s="89"/>
      <c r="E107" s="90"/>
      <c r="F107" s="91"/>
      <c r="G107" s="92"/>
      <c r="H107" s="90"/>
      <c r="I107" s="90"/>
      <c r="J107" s="91"/>
      <c r="K107" s="92"/>
      <c r="L107" s="90"/>
      <c r="M107" s="90"/>
      <c r="N107" s="91"/>
      <c r="O107" s="93"/>
      <c r="P107" s="94"/>
      <c r="Q107" s="94"/>
      <c r="R107" s="95"/>
    </row>
    <row r="108" spans="1:18" ht="20.100000000000001" customHeight="1" x14ac:dyDescent="0.25">
      <c r="A108" s="77"/>
      <c r="B108" s="78"/>
      <c r="C108" s="79"/>
      <c r="D108" s="80"/>
      <c r="E108" s="81"/>
      <c r="F108" s="82"/>
      <c r="G108" s="83"/>
      <c r="H108" s="81"/>
      <c r="I108" s="81"/>
      <c r="J108" s="82"/>
      <c r="K108" s="83"/>
      <c r="L108" s="81"/>
      <c r="M108" s="81"/>
      <c r="N108" s="82"/>
      <c r="O108" s="84"/>
      <c r="P108" s="85"/>
      <c r="Q108" s="85"/>
      <c r="R108" s="86"/>
    </row>
    <row r="109" spans="1:18" ht="20.100000000000001" customHeight="1" x14ac:dyDescent="0.25">
      <c r="A109" s="77"/>
      <c r="B109" s="78"/>
      <c r="C109" s="79"/>
      <c r="D109" s="80"/>
      <c r="E109" s="81"/>
      <c r="F109" s="82"/>
      <c r="G109" s="83"/>
      <c r="H109" s="81"/>
      <c r="I109" s="81"/>
      <c r="J109" s="82"/>
      <c r="K109" s="83"/>
      <c r="L109" s="81"/>
      <c r="M109" s="81"/>
      <c r="N109" s="82"/>
      <c r="O109" s="84"/>
      <c r="P109" s="85"/>
      <c r="Q109" s="85"/>
      <c r="R109" s="86"/>
    </row>
    <row r="110" spans="1:18" ht="20.100000000000001" customHeight="1" x14ac:dyDescent="0.25">
      <c r="A110" s="77"/>
      <c r="B110" s="78"/>
      <c r="C110" s="79"/>
      <c r="D110" s="80"/>
      <c r="E110" s="81"/>
      <c r="F110" s="82"/>
      <c r="G110" s="83"/>
      <c r="H110" s="81"/>
      <c r="I110" s="81"/>
      <c r="J110" s="82"/>
      <c r="K110" s="83"/>
      <c r="L110" s="81"/>
      <c r="M110" s="81"/>
      <c r="N110" s="82"/>
      <c r="O110" s="84"/>
      <c r="P110" s="85"/>
      <c r="Q110" s="85"/>
      <c r="R110" s="86"/>
    </row>
    <row r="111" spans="1:18" ht="20.100000000000001" customHeight="1" x14ac:dyDescent="0.25">
      <c r="A111" s="77"/>
      <c r="B111" s="78"/>
      <c r="C111" s="79"/>
      <c r="D111" s="80"/>
      <c r="E111" s="81"/>
      <c r="F111" s="82"/>
      <c r="G111" s="83"/>
      <c r="H111" s="81"/>
      <c r="I111" s="81"/>
      <c r="J111" s="82"/>
      <c r="K111" s="83"/>
      <c r="L111" s="81"/>
      <c r="M111" s="81"/>
      <c r="N111" s="82"/>
      <c r="O111" s="84"/>
      <c r="P111" s="85"/>
      <c r="Q111" s="85"/>
      <c r="R111" s="86"/>
    </row>
    <row r="112" spans="1:18" ht="20.100000000000001" customHeight="1" x14ac:dyDescent="0.25">
      <c r="A112" s="77"/>
      <c r="B112" s="78"/>
      <c r="C112" s="79"/>
      <c r="D112" s="80"/>
      <c r="E112" s="81"/>
      <c r="F112" s="82"/>
      <c r="G112" s="83"/>
      <c r="H112" s="81"/>
      <c r="I112" s="81"/>
      <c r="J112" s="82"/>
      <c r="K112" s="83"/>
      <c r="L112" s="81"/>
      <c r="M112" s="81"/>
      <c r="N112" s="82"/>
      <c r="O112" s="84"/>
      <c r="P112" s="85"/>
      <c r="Q112" s="85"/>
      <c r="R112" s="86"/>
    </row>
    <row r="113" spans="1:18" ht="20.100000000000001" customHeight="1" thickBot="1" x14ac:dyDescent="0.3">
      <c r="A113" s="77"/>
      <c r="B113" s="78"/>
      <c r="C113" s="79"/>
      <c r="D113" s="80"/>
      <c r="E113" s="81"/>
      <c r="F113" s="82"/>
      <c r="G113" s="83"/>
      <c r="H113" s="81"/>
      <c r="I113" s="81"/>
      <c r="J113" s="82"/>
      <c r="K113" s="83"/>
      <c r="L113" s="81"/>
      <c r="M113" s="81"/>
      <c r="N113" s="82"/>
      <c r="O113" s="84"/>
      <c r="P113" s="85"/>
      <c r="Q113" s="85"/>
      <c r="R113" s="86"/>
    </row>
    <row r="114" spans="1:18" ht="20.100000000000001" customHeight="1" thickBot="1" x14ac:dyDescent="0.3">
      <c r="A114" s="126" t="s">
        <v>45</v>
      </c>
      <c r="B114" s="127"/>
      <c r="C114" s="134" t="s">
        <v>46</v>
      </c>
      <c r="D114" s="135"/>
      <c r="E114" s="135"/>
      <c r="F114" s="136"/>
      <c r="G114" s="134" t="s">
        <v>47</v>
      </c>
      <c r="H114" s="135"/>
      <c r="I114" s="135"/>
      <c r="J114" s="136"/>
      <c r="K114" s="134" t="s">
        <v>47</v>
      </c>
      <c r="L114" s="135"/>
      <c r="M114" s="135"/>
      <c r="N114" s="136"/>
      <c r="O114" s="134" t="s">
        <v>47</v>
      </c>
      <c r="P114" s="135"/>
      <c r="Q114" s="135"/>
      <c r="R114" s="136"/>
    </row>
    <row r="115" spans="1:18" ht="20.100000000000001" customHeight="1" thickBot="1" x14ac:dyDescent="0.3">
      <c r="A115" s="126" t="s">
        <v>48</v>
      </c>
      <c r="B115" s="127"/>
      <c r="C115" s="128">
        <v>0</v>
      </c>
      <c r="D115" s="129"/>
      <c r="E115" s="129"/>
      <c r="F115" s="130"/>
      <c r="G115" s="131">
        <v>0</v>
      </c>
      <c r="H115" s="132"/>
      <c r="I115" s="132"/>
      <c r="J115" s="133"/>
      <c r="K115" s="131">
        <v>0</v>
      </c>
      <c r="L115" s="132"/>
      <c r="M115" s="132"/>
      <c r="N115" s="133"/>
      <c r="O115" s="131">
        <v>0</v>
      </c>
      <c r="P115" s="132"/>
      <c r="Q115" s="132"/>
      <c r="R115" s="133"/>
    </row>
    <row r="116" spans="1:18" ht="20.100000000000001" customHeight="1" thickBot="1" x14ac:dyDescent="0.3"/>
    <row r="117" spans="1:18" ht="20.100000000000001" customHeight="1" thickBot="1" x14ac:dyDescent="0.3">
      <c r="B117" s="154" t="s">
        <v>30</v>
      </c>
      <c r="C117" s="155"/>
      <c r="D117" s="156"/>
      <c r="M117" s="157">
        <f ca="1">TODAY()</f>
        <v>44768</v>
      </c>
      <c r="N117" s="158"/>
      <c r="O117" s="158"/>
      <c r="P117" s="158"/>
      <c r="Q117" s="159"/>
    </row>
    <row r="118" spans="1:18" ht="20.100000000000001" customHeight="1" thickBot="1" x14ac:dyDescent="0.3">
      <c r="O118" s="160" t="s">
        <v>31</v>
      </c>
      <c r="P118" s="161"/>
      <c r="Q118" s="137"/>
      <c r="R118" s="138"/>
    </row>
    <row r="119" spans="1:18" ht="20.100000000000001" customHeight="1" thickBot="1" x14ac:dyDescent="0.3">
      <c r="B119" s="55" t="s">
        <v>32</v>
      </c>
      <c r="C119" s="162"/>
      <c r="D119" s="132"/>
      <c r="E119" s="132"/>
      <c r="F119" s="132"/>
      <c r="G119" s="133"/>
      <c r="H119" s="163" t="s">
        <v>33</v>
      </c>
      <c r="I119" s="164"/>
      <c r="J119" s="164"/>
      <c r="K119" s="137"/>
      <c r="L119" s="138"/>
      <c r="M119" s="138"/>
      <c r="N119" s="138"/>
      <c r="O119" s="138"/>
      <c r="P119" s="138"/>
      <c r="Q119" s="138"/>
      <c r="R119" s="165"/>
    </row>
    <row r="120" spans="1:18" ht="20.100000000000001" customHeight="1" thickBot="1" x14ac:dyDescent="0.3">
      <c r="A120" s="142" t="s">
        <v>93</v>
      </c>
      <c r="B120" s="143"/>
      <c r="C120" s="144"/>
      <c r="D120" s="148" t="s">
        <v>34</v>
      </c>
      <c r="E120" s="149"/>
      <c r="F120" s="150"/>
      <c r="G120" s="137"/>
      <c r="H120" s="138"/>
      <c r="I120" s="138"/>
      <c r="J120" s="138"/>
      <c r="K120" s="151" t="s">
        <v>35</v>
      </c>
      <c r="L120" s="152"/>
      <c r="M120" s="137"/>
      <c r="N120" s="138"/>
      <c r="O120" s="151" t="s">
        <v>36</v>
      </c>
      <c r="P120" s="153"/>
      <c r="Q120" s="137"/>
      <c r="R120" s="138"/>
    </row>
    <row r="121" spans="1:18" ht="20.100000000000001" customHeight="1" thickBot="1" x14ac:dyDescent="0.3">
      <c r="A121" s="139"/>
      <c r="B121" s="140"/>
      <c r="C121" s="141"/>
      <c r="D121" s="139" t="s">
        <v>37</v>
      </c>
      <c r="E121" s="140"/>
      <c r="F121" s="141"/>
      <c r="G121" s="142" t="s">
        <v>38</v>
      </c>
      <c r="H121" s="143"/>
      <c r="I121" s="143"/>
      <c r="J121" s="144"/>
      <c r="K121" s="145" t="s">
        <v>39</v>
      </c>
      <c r="L121" s="146"/>
      <c r="M121" s="146"/>
      <c r="N121" s="147"/>
      <c r="O121" s="142" t="s">
        <v>40</v>
      </c>
      <c r="P121" s="143"/>
      <c r="Q121" s="143"/>
      <c r="R121" s="144"/>
    </row>
    <row r="122" spans="1:18" ht="26.25" customHeight="1" thickBot="1" x14ac:dyDescent="0.3">
      <c r="A122" s="70" t="s">
        <v>33</v>
      </c>
      <c r="B122" s="71" t="s">
        <v>41</v>
      </c>
      <c r="C122" s="71" t="s">
        <v>42</v>
      </c>
      <c r="D122" s="71" t="s">
        <v>43</v>
      </c>
      <c r="E122" s="71" t="s">
        <v>6</v>
      </c>
      <c r="F122" s="72" t="s">
        <v>44</v>
      </c>
      <c r="G122" s="73" t="s">
        <v>76</v>
      </c>
      <c r="H122" s="74" t="s">
        <v>77</v>
      </c>
      <c r="I122" s="74" t="s">
        <v>78</v>
      </c>
      <c r="J122" s="75" t="s">
        <v>79</v>
      </c>
      <c r="K122" s="73" t="s">
        <v>76</v>
      </c>
      <c r="L122" s="74" t="s">
        <v>77</v>
      </c>
      <c r="M122" s="74" t="s">
        <v>78</v>
      </c>
      <c r="N122" s="75" t="s">
        <v>79</v>
      </c>
      <c r="O122" s="73" t="s">
        <v>76</v>
      </c>
      <c r="P122" s="74" t="s">
        <v>77</v>
      </c>
      <c r="Q122" s="74" t="s">
        <v>78</v>
      </c>
      <c r="R122" s="75" t="s">
        <v>79</v>
      </c>
    </row>
    <row r="123" spans="1:18" ht="20.100000000000001" customHeight="1" thickBot="1" x14ac:dyDescent="0.3">
      <c r="A123" s="1"/>
      <c r="B123" s="40" t="s">
        <v>4</v>
      </c>
      <c r="C123" s="41"/>
      <c r="D123" s="120" t="s">
        <v>8</v>
      </c>
      <c r="E123" s="121"/>
      <c r="F123" s="42">
        <v>5</v>
      </c>
      <c r="G123" s="116" t="s">
        <v>5</v>
      </c>
      <c r="H123" s="117"/>
      <c r="I123" s="118">
        <v>899</v>
      </c>
      <c r="J123" s="119"/>
      <c r="K123" s="116" t="s">
        <v>6</v>
      </c>
      <c r="L123" s="117"/>
      <c r="M123" s="118">
        <v>458</v>
      </c>
      <c r="N123" s="119"/>
      <c r="O123" s="116" t="s">
        <v>7</v>
      </c>
      <c r="P123" s="117"/>
      <c r="Q123" s="118">
        <v>789</v>
      </c>
      <c r="R123" s="119"/>
    </row>
    <row r="124" spans="1:18" ht="20.100000000000001" customHeight="1" x14ac:dyDescent="0.25">
      <c r="A124" s="5" t="str">
        <f t="shared" ref="A124:A130" si="4">$M$13&amp;"/"&amp;$C$16</f>
        <v>/</v>
      </c>
      <c r="B124" s="6" t="s">
        <v>21</v>
      </c>
      <c r="C124" s="7">
        <f>F123*2</f>
        <v>10</v>
      </c>
      <c r="D124" s="7">
        <f>M123-38</f>
        <v>420</v>
      </c>
      <c r="E124" s="7">
        <v>120</v>
      </c>
      <c r="F124" s="8">
        <v>19</v>
      </c>
      <c r="G124" s="9"/>
      <c r="H124" s="10"/>
      <c r="I124" s="10"/>
      <c r="J124" s="11"/>
      <c r="K124" s="9" t="s">
        <v>10</v>
      </c>
      <c r="L124" s="10" t="s">
        <v>10</v>
      </c>
      <c r="M124" s="10"/>
      <c r="N124" s="11"/>
      <c r="O124" s="12" t="s">
        <v>10</v>
      </c>
      <c r="P124" s="13" t="s">
        <v>10</v>
      </c>
      <c r="Q124" s="13" t="s">
        <v>10</v>
      </c>
      <c r="R124" s="14" t="s">
        <v>10</v>
      </c>
    </row>
    <row r="125" spans="1:18" ht="20.100000000000001" customHeight="1" x14ac:dyDescent="0.25">
      <c r="A125" s="15" t="str">
        <f>$M$13&amp;"/"&amp;$C$16</f>
        <v>/</v>
      </c>
      <c r="B125" s="16" t="s">
        <v>11</v>
      </c>
      <c r="C125" s="17">
        <f>F123</f>
        <v>5</v>
      </c>
      <c r="D125" s="17">
        <f>M123</f>
        <v>458</v>
      </c>
      <c r="E125" s="17">
        <f>Q123-28</f>
        <v>761</v>
      </c>
      <c r="F125" s="18">
        <v>19</v>
      </c>
      <c r="G125" s="19"/>
      <c r="H125" s="20"/>
      <c r="I125" s="20"/>
      <c r="J125" s="21"/>
      <c r="K125" s="19" t="s">
        <v>10</v>
      </c>
      <c r="L125" s="20"/>
      <c r="M125" s="20" t="s">
        <v>10</v>
      </c>
      <c r="N125" s="21" t="s">
        <v>10</v>
      </c>
      <c r="O125" s="22" t="s">
        <v>10</v>
      </c>
      <c r="P125" s="23" t="s">
        <v>10</v>
      </c>
      <c r="Q125" s="23" t="s">
        <v>10</v>
      </c>
      <c r="R125" s="24" t="s">
        <v>10</v>
      </c>
    </row>
    <row r="126" spans="1:18" ht="20.100000000000001" customHeight="1" x14ac:dyDescent="0.25">
      <c r="A126" s="15" t="str">
        <f t="shared" si="4"/>
        <v>/</v>
      </c>
      <c r="B126" s="16" t="s">
        <v>13</v>
      </c>
      <c r="C126" s="17">
        <f>F123*2</f>
        <v>10</v>
      </c>
      <c r="D126" s="17">
        <f>I123-19</f>
        <v>880</v>
      </c>
      <c r="E126" s="17">
        <f>Q123-28</f>
        <v>761</v>
      </c>
      <c r="F126" s="18">
        <v>19</v>
      </c>
      <c r="G126" s="19"/>
      <c r="H126" s="20"/>
      <c r="I126" s="20"/>
      <c r="J126" s="21"/>
      <c r="K126" s="19" t="s">
        <v>10</v>
      </c>
      <c r="L126" s="20"/>
      <c r="M126" s="20"/>
      <c r="N126" s="21"/>
      <c r="O126" s="22" t="s">
        <v>10</v>
      </c>
      <c r="P126" s="23" t="s">
        <v>10</v>
      </c>
      <c r="Q126" s="23" t="s">
        <v>10</v>
      </c>
      <c r="R126" s="24" t="s">
        <v>10</v>
      </c>
    </row>
    <row r="127" spans="1:18" ht="20.100000000000001" customHeight="1" x14ac:dyDescent="0.25">
      <c r="A127" s="15" t="str">
        <f t="shared" si="4"/>
        <v>/</v>
      </c>
      <c r="B127" s="16" t="s">
        <v>14</v>
      </c>
      <c r="C127" s="17">
        <f>F123</f>
        <v>5</v>
      </c>
      <c r="D127" s="17">
        <f>I123</f>
        <v>899</v>
      </c>
      <c r="E127" s="17">
        <f>M123</f>
        <v>458</v>
      </c>
      <c r="F127" s="25">
        <v>8</v>
      </c>
      <c r="G127" s="19"/>
      <c r="H127" s="20"/>
      <c r="I127" s="20"/>
      <c r="J127" s="21"/>
      <c r="K127" s="19"/>
      <c r="L127" s="20"/>
      <c r="M127" s="20"/>
      <c r="N127" s="21"/>
      <c r="O127" s="22" t="s">
        <v>10</v>
      </c>
      <c r="P127" s="23" t="s">
        <v>10</v>
      </c>
      <c r="Q127" s="23" t="s">
        <v>10</v>
      </c>
      <c r="R127" s="24" t="s">
        <v>10</v>
      </c>
    </row>
    <row r="128" spans="1:18" ht="20.100000000000001" customHeight="1" x14ac:dyDescent="0.25">
      <c r="A128" s="15" t="str">
        <f t="shared" si="4"/>
        <v>/</v>
      </c>
      <c r="B128" s="16" t="s">
        <v>15</v>
      </c>
      <c r="C128" s="17">
        <f>F123*2</f>
        <v>10</v>
      </c>
      <c r="D128" s="17">
        <f>(M123-60)/2</f>
        <v>199</v>
      </c>
      <c r="E128" s="17">
        <f>E125-5</f>
        <v>756</v>
      </c>
      <c r="F128" s="18">
        <v>19</v>
      </c>
      <c r="G128" s="19"/>
      <c r="H128" s="20"/>
      <c r="I128" s="20"/>
      <c r="J128" s="21"/>
      <c r="K128" s="19" t="s">
        <v>10</v>
      </c>
      <c r="L128" s="20"/>
      <c r="M128" s="20"/>
      <c r="N128" s="21"/>
      <c r="O128" s="22" t="s">
        <v>10</v>
      </c>
      <c r="P128" s="23" t="s">
        <v>10</v>
      </c>
      <c r="Q128" s="23" t="s">
        <v>10</v>
      </c>
      <c r="R128" s="24" t="s">
        <v>10</v>
      </c>
    </row>
    <row r="129" spans="1:18" ht="20.100000000000001" customHeight="1" x14ac:dyDescent="0.25">
      <c r="A129" s="15" t="str">
        <f t="shared" si="4"/>
        <v>/</v>
      </c>
      <c r="B129" s="16" t="s">
        <v>19</v>
      </c>
      <c r="C129" s="17">
        <f>F123</f>
        <v>5</v>
      </c>
      <c r="D129" s="17">
        <f>I123-38</f>
        <v>861</v>
      </c>
      <c r="E129" s="17">
        <f>Q123-28</f>
        <v>761</v>
      </c>
      <c r="F129" s="18">
        <v>19</v>
      </c>
      <c r="G129" s="19"/>
      <c r="H129" s="20"/>
      <c r="I129" s="20"/>
      <c r="J129" s="21"/>
      <c r="K129" s="19" t="s">
        <v>10</v>
      </c>
      <c r="L129" s="20"/>
      <c r="M129" s="20" t="s">
        <v>10</v>
      </c>
      <c r="N129" s="21"/>
      <c r="O129" s="22" t="s">
        <v>10</v>
      </c>
      <c r="P129" s="23" t="s">
        <v>10</v>
      </c>
      <c r="Q129" s="23" t="s">
        <v>10</v>
      </c>
      <c r="R129" s="24" t="s">
        <v>10</v>
      </c>
    </row>
    <row r="130" spans="1:18" ht="20.100000000000001" customHeight="1" thickBot="1" x14ac:dyDescent="0.3">
      <c r="A130" s="43" t="str">
        <f t="shared" si="4"/>
        <v>/</v>
      </c>
      <c r="B130" s="27" t="s">
        <v>16</v>
      </c>
      <c r="C130" s="28">
        <f>F123*2</f>
        <v>10</v>
      </c>
      <c r="D130" s="28">
        <f>I123-3</f>
        <v>896</v>
      </c>
      <c r="E130" s="28">
        <f>((M123-6)/2)</f>
        <v>226</v>
      </c>
      <c r="F130" s="29">
        <v>19</v>
      </c>
      <c r="G130" s="30"/>
      <c r="H130" s="31"/>
      <c r="I130" s="31"/>
      <c r="J130" s="32"/>
      <c r="K130" s="30" t="s">
        <v>10</v>
      </c>
      <c r="L130" s="31" t="s">
        <v>10</v>
      </c>
      <c r="M130" s="31" t="s">
        <v>10</v>
      </c>
      <c r="N130" s="32" t="s">
        <v>10</v>
      </c>
      <c r="O130" s="33" t="s">
        <v>10</v>
      </c>
      <c r="P130" s="34" t="s">
        <v>10</v>
      </c>
      <c r="Q130" s="34" t="s">
        <v>10</v>
      </c>
      <c r="R130" s="35" t="s">
        <v>10</v>
      </c>
    </row>
    <row r="131" spans="1:18" ht="20.100000000000001" customHeight="1" x14ac:dyDescent="0.25">
      <c r="A131" s="77"/>
      <c r="B131" s="78"/>
      <c r="C131" s="79"/>
      <c r="D131" s="80"/>
      <c r="E131" s="81"/>
      <c r="F131" s="82"/>
      <c r="G131" s="83"/>
      <c r="H131" s="81"/>
      <c r="I131" s="81"/>
      <c r="J131" s="82"/>
      <c r="K131" s="83"/>
      <c r="L131" s="81"/>
      <c r="M131" s="81"/>
      <c r="N131" s="82"/>
      <c r="O131" s="84"/>
      <c r="P131" s="85"/>
      <c r="Q131" s="85"/>
      <c r="R131" s="86"/>
    </row>
    <row r="132" spans="1:18" ht="20.100000000000001" customHeight="1" x14ac:dyDescent="0.25">
      <c r="A132" s="77"/>
      <c r="B132" s="78"/>
      <c r="C132" s="79"/>
      <c r="D132" s="80"/>
      <c r="E132" s="81"/>
      <c r="F132" s="82"/>
      <c r="G132" s="83"/>
      <c r="H132" s="81"/>
      <c r="I132" s="81"/>
      <c r="J132" s="82"/>
      <c r="K132" s="83"/>
      <c r="L132" s="81"/>
      <c r="M132" s="81"/>
      <c r="N132" s="82"/>
      <c r="O132" s="84"/>
      <c r="P132" s="85"/>
      <c r="Q132" s="85"/>
      <c r="R132" s="86"/>
    </row>
    <row r="133" spans="1:18" ht="20.100000000000001" customHeight="1" x14ac:dyDescent="0.25">
      <c r="A133" s="77"/>
      <c r="B133" s="78"/>
      <c r="C133" s="79"/>
      <c r="D133" s="80"/>
      <c r="E133" s="81"/>
      <c r="F133" s="82"/>
      <c r="G133" s="83"/>
      <c r="H133" s="81"/>
      <c r="I133" s="81"/>
      <c r="J133" s="82"/>
      <c r="K133" s="83"/>
      <c r="L133" s="81"/>
      <c r="M133" s="81"/>
      <c r="N133" s="82"/>
      <c r="O133" s="84"/>
      <c r="P133" s="85"/>
      <c r="Q133" s="85"/>
      <c r="R133" s="86"/>
    </row>
    <row r="134" spans="1:18" ht="20.100000000000001" customHeight="1" x14ac:dyDescent="0.25">
      <c r="A134" s="77"/>
      <c r="B134" s="78"/>
      <c r="C134" s="79"/>
      <c r="D134" s="80"/>
      <c r="E134" s="81"/>
      <c r="F134" s="82"/>
      <c r="G134" s="83"/>
      <c r="H134" s="81"/>
      <c r="I134" s="81"/>
      <c r="J134" s="82"/>
      <c r="K134" s="83"/>
      <c r="L134" s="81"/>
      <c r="M134" s="81"/>
      <c r="N134" s="82"/>
      <c r="O134" s="84"/>
      <c r="P134" s="85"/>
      <c r="Q134" s="85"/>
      <c r="R134" s="86"/>
    </row>
    <row r="135" spans="1:18" ht="20.100000000000001" customHeight="1" x14ac:dyDescent="0.25">
      <c r="A135" s="77"/>
      <c r="B135" s="78"/>
      <c r="C135" s="79"/>
      <c r="D135" s="80"/>
      <c r="E135" s="81"/>
      <c r="F135" s="82"/>
      <c r="G135" s="83"/>
      <c r="H135" s="81"/>
      <c r="I135" s="81"/>
      <c r="J135" s="82"/>
      <c r="K135" s="83"/>
      <c r="L135" s="81"/>
      <c r="M135" s="81"/>
      <c r="N135" s="82"/>
      <c r="O135" s="84"/>
      <c r="P135" s="85"/>
      <c r="Q135" s="85"/>
      <c r="R135" s="86"/>
    </row>
    <row r="136" spans="1:18" ht="20.100000000000001" customHeight="1" x14ac:dyDescent="0.25">
      <c r="A136" s="77"/>
      <c r="B136" s="87"/>
      <c r="C136" s="88"/>
      <c r="D136" s="89"/>
      <c r="E136" s="90"/>
      <c r="F136" s="91"/>
      <c r="G136" s="92"/>
      <c r="H136" s="90"/>
      <c r="I136" s="90"/>
      <c r="J136" s="91"/>
      <c r="K136" s="92"/>
      <c r="L136" s="90"/>
      <c r="M136" s="90"/>
      <c r="N136" s="91"/>
      <c r="O136" s="93"/>
      <c r="P136" s="94"/>
      <c r="Q136" s="94"/>
      <c r="R136" s="95"/>
    </row>
    <row r="137" spans="1:18" ht="20.100000000000001" customHeight="1" x14ac:dyDescent="0.25">
      <c r="A137" s="77"/>
      <c r="B137" s="78"/>
      <c r="C137" s="79"/>
      <c r="D137" s="80"/>
      <c r="E137" s="81"/>
      <c r="F137" s="82"/>
      <c r="G137" s="83"/>
      <c r="H137" s="81"/>
      <c r="I137" s="81"/>
      <c r="J137" s="82"/>
      <c r="K137" s="83"/>
      <c r="L137" s="81"/>
      <c r="M137" s="81"/>
      <c r="N137" s="82"/>
      <c r="O137" s="84"/>
      <c r="P137" s="85"/>
      <c r="Q137" s="85"/>
      <c r="R137" s="86"/>
    </row>
    <row r="138" spans="1:18" ht="20.100000000000001" customHeight="1" x14ac:dyDescent="0.25">
      <c r="A138" s="77"/>
      <c r="B138" s="78"/>
      <c r="C138" s="79"/>
      <c r="D138" s="80"/>
      <c r="E138" s="81"/>
      <c r="F138" s="82"/>
      <c r="G138" s="83"/>
      <c r="H138" s="81"/>
      <c r="I138" s="81"/>
      <c r="J138" s="82"/>
      <c r="K138" s="83"/>
      <c r="L138" s="81"/>
      <c r="M138" s="81"/>
      <c r="N138" s="82"/>
      <c r="O138" s="84"/>
      <c r="P138" s="85"/>
      <c r="Q138" s="85"/>
      <c r="R138" s="86"/>
    </row>
    <row r="139" spans="1:18" ht="20.100000000000001" customHeight="1" x14ac:dyDescent="0.25">
      <c r="A139" s="77"/>
      <c r="B139" s="78"/>
      <c r="C139" s="79"/>
      <c r="D139" s="80"/>
      <c r="E139" s="81"/>
      <c r="F139" s="82"/>
      <c r="G139" s="83"/>
      <c r="H139" s="81"/>
      <c r="I139" s="81"/>
      <c r="J139" s="82"/>
      <c r="K139" s="83"/>
      <c r="L139" s="81"/>
      <c r="M139" s="81"/>
      <c r="N139" s="82"/>
      <c r="O139" s="84"/>
      <c r="P139" s="85"/>
      <c r="Q139" s="85"/>
      <c r="R139" s="86"/>
    </row>
    <row r="140" spans="1:18" ht="20.100000000000001" customHeight="1" x14ac:dyDescent="0.25">
      <c r="A140" s="77"/>
      <c r="B140" s="78"/>
      <c r="C140" s="79"/>
      <c r="D140" s="80"/>
      <c r="E140" s="81"/>
      <c r="F140" s="82"/>
      <c r="G140" s="83"/>
      <c r="H140" s="81"/>
      <c r="I140" s="81"/>
      <c r="J140" s="82"/>
      <c r="K140" s="83"/>
      <c r="L140" s="81"/>
      <c r="M140" s="81"/>
      <c r="N140" s="82"/>
      <c r="O140" s="84"/>
      <c r="P140" s="85"/>
      <c r="Q140" s="85"/>
      <c r="R140" s="86"/>
    </row>
    <row r="141" spans="1:18" ht="20.100000000000001" customHeight="1" x14ac:dyDescent="0.25">
      <c r="A141" s="77"/>
      <c r="B141" s="78"/>
      <c r="C141" s="79"/>
      <c r="D141" s="80"/>
      <c r="E141" s="81"/>
      <c r="F141" s="82"/>
      <c r="G141" s="83"/>
      <c r="H141" s="81"/>
      <c r="I141" s="81"/>
      <c r="J141" s="82"/>
      <c r="K141" s="83"/>
      <c r="L141" s="81"/>
      <c r="M141" s="81"/>
      <c r="N141" s="82"/>
      <c r="O141" s="84"/>
      <c r="P141" s="85"/>
      <c r="Q141" s="85"/>
      <c r="R141" s="86"/>
    </row>
    <row r="142" spans="1:18" ht="20.100000000000001" customHeight="1" thickBot="1" x14ac:dyDescent="0.3">
      <c r="A142" s="77"/>
      <c r="B142" s="78"/>
      <c r="C142" s="79"/>
      <c r="D142" s="80"/>
      <c r="E142" s="81"/>
      <c r="F142" s="82"/>
      <c r="G142" s="83"/>
      <c r="H142" s="81"/>
      <c r="I142" s="81"/>
      <c r="J142" s="82"/>
      <c r="K142" s="83"/>
      <c r="L142" s="81"/>
      <c r="M142" s="81"/>
      <c r="N142" s="82"/>
      <c r="O142" s="84"/>
      <c r="P142" s="85"/>
      <c r="Q142" s="85"/>
      <c r="R142" s="86"/>
    </row>
    <row r="143" spans="1:18" ht="20.100000000000001" customHeight="1" thickBot="1" x14ac:dyDescent="0.3">
      <c r="A143" s="126" t="s">
        <v>45</v>
      </c>
      <c r="B143" s="127"/>
      <c r="C143" s="134" t="s">
        <v>46</v>
      </c>
      <c r="D143" s="135"/>
      <c r="E143" s="135"/>
      <c r="F143" s="136"/>
      <c r="G143" s="134" t="s">
        <v>47</v>
      </c>
      <c r="H143" s="135"/>
      <c r="I143" s="135"/>
      <c r="J143" s="136"/>
      <c r="K143" s="134" t="s">
        <v>47</v>
      </c>
      <c r="L143" s="135"/>
      <c r="M143" s="135"/>
      <c r="N143" s="136"/>
      <c r="O143" s="134" t="s">
        <v>47</v>
      </c>
      <c r="P143" s="135"/>
      <c r="Q143" s="135"/>
      <c r="R143" s="136"/>
    </row>
    <row r="144" spans="1:18" ht="20.100000000000001" customHeight="1" thickBot="1" x14ac:dyDescent="0.3">
      <c r="A144" s="126" t="s">
        <v>48</v>
      </c>
      <c r="B144" s="127"/>
      <c r="C144" s="128">
        <v>0</v>
      </c>
      <c r="D144" s="129"/>
      <c r="E144" s="129"/>
      <c r="F144" s="130"/>
      <c r="G144" s="131">
        <v>0</v>
      </c>
      <c r="H144" s="132"/>
      <c r="I144" s="132"/>
      <c r="J144" s="133"/>
      <c r="K144" s="131">
        <v>0</v>
      </c>
      <c r="L144" s="132"/>
      <c r="M144" s="132"/>
      <c r="N144" s="133"/>
      <c r="O144" s="131">
        <v>0</v>
      </c>
      <c r="P144" s="132"/>
      <c r="Q144" s="132"/>
      <c r="R144" s="133"/>
    </row>
    <row r="145" spans="1:18" ht="20.100000000000001" customHeight="1" thickBot="1" x14ac:dyDescent="0.3"/>
    <row r="146" spans="1:18" ht="20.100000000000001" customHeight="1" thickBot="1" x14ac:dyDescent="0.3">
      <c r="B146" s="154" t="s">
        <v>30</v>
      </c>
      <c r="C146" s="155"/>
      <c r="D146" s="156"/>
      <c r="M146" s="157">
        <f ca="1">TODAY()</f>
        <v>44768</v>
      </c>
      <c r="N146" s="158"/>
      <c r="O146" s="158"/>
      <c r="P146" s="158"/>
      <c r="Q146" s="159"/>
    </row>
    <row r="147" spans="1:18" ht="20.100000000000001" customHeight="1" thickBot="1" x14ac:dyDescent="0.3">
      <c r="O147" s="160" t="s">
        <v>31</v>
      </c>
      <c r="P147" s="161"/>
      <c r="Q147" s="137"/>
      <c r="R147" s="138"/>
    </row>
    <row r="148" spans="1:18" ht="20.100000000000001" customHeight="1" thickBot="1" x14ac:dyDescent="0.3">
      <c r="B148" s="55" t="s">
        <v>32</v>
      </c>
      <c r="C148" s="162"/>
      <c r="D148" s="132"/>
      <c r="E148" s="132"/>
      <c r="F148" s="132"/>
      <c r="G148" s="133"/>
      <c r="H148" s="163" t="s">
        <v>33</v>
      </c>
      <c r="I148" s="164"/>
      <c r="J148" s="164"/>
      <c r="K148" s="137"/>
      <c r="L148" s="138"/>
      <c r="M148" s="138"/>
      <c r="N148" s="138"/>
      <c r="O148" s="138"/>
      <c r="P148" s="138"/>
      <c r="Q148" s="138"/>
      <c r="R148" s="165"/>
    </row>
    <row r="149" spans="1:18" ht="20.100000000000001" customHeight="1" thickBot="1" x14ac:dyDescent="0.3">
      <c r="A149" s="142" t="s">
        <v>94</v>
      </c>
      <c r="B149" s="143"/>
      <c r="C149" s="144"/>
      <c r="D149" s="148" t="s">
        <v>34</v>
      </c>
      <c r="E149" s="149"/>
      <c r="F149" s="150"/>
      <c r="G149" s="137"/>
      <c r="H149" s="138"/>
      <c r="I149" s="138"/>
      <c r="J149" s="138"/>
      <c r="K149" s="151" t="s">
        <v>35</v>
      </c>
      <c r="L149" s="152"/>
      <c r="M149" s="137"/>
      <c r="N149" s="138"/>
      <c r="O149" s="151" t="s">
        <v>36</v>
      </c>
      <c r="P149" s="153"/>
      <c r="Q149" s="137"/>
      <c r="R149" s="138"/>
    </row>
    <row r="150" spans="1:18" ht="20.100000000000001" customHeight="1" thickBot="1" x14ac:dyDescent="0.3">
      <c r="A150" s="139"/>
      <c r="B150" s="140"/>
      <c r="C150" s="141"/>
      <c r="D150" s="139" t="s">
        <v>37</v>
      </c>
      <c r="E150" s="140"/>
      <c r="F150" s="141"/>
      <c r="G150" s="142" t="s">
        <v>38</v>
      </c>
      <c r="H150" s="143"/>
      <c r="I150" s="143"/>
      <c r="J150" s="144"/>
      <c r="K150" s="145" t="s">
        <v>39</v>
      </c>
      <c r="L150" s="146"/>
      <c r="M150" s="146"/>
      <c r="N150" s="147"/>
      <c r="O150" s="142" t="s">
        <v>40</v>
      </c>
      <c r="P150" s="143"/>
      <c r="Q150" s="143"/>
      <c r="R150" s="144"/>
    </row>
    <row r="151" spans="1:18" ht="20.100000000000001" customHeight="1" thickBot="1" x14ac:dyDescent="0.3">
      <c r="A151" s="70" t="s">
        <v>33</v>
      </c>
      <c r="B151" s="71" t="s">
        <v>41</v>
      </c>
      <c r="C151" s="71" t="s">
        <v>42</v>
      </c>
      <c r="D151" s="71" t="s">
        <v>43</v>
      </c>
      <c r="E151" s="71" t="s">
        <v>6</v>
      </c>
      <c r="F151" s="72" t="s">
        <v>44</v>
      </c>
      <c r="G151" s="73" t="s">
        <v>76</v>
      </c>
      <c r="H151" s="74" t="s">
        <v>77</v>
      </c>
      <c r="I151" s="74" t="s">
        <v>78</v>
      </c>
      <c r="J151" s="75" t="s">
        <v>79</v>
      </c>
      <c r="K151" s="73" t="s">
        <v>76</v>
      </c>
      <c r="L151" s="74" t="s">
        <v>77</v>
      </c>
      <c r="M151" s="74" t="s">
        <v>78</v>
      </c>
      <c r="N151" s="75" t="s">
        <v>79</v>
      </c>
      <c r="O151" s="73" t="s">
        <v>76</v>
      </c>
      <c r="P151" s="74" t="s">
        <v>77</v>
      </c>
      <c r="Q151" s="74" t="s">
        <v>78</v>
      </c>
      <c r="R151" s="75" t="s">
        <v>79</v>
      </c>
    </row>
    <row r="152" spans="1:18" ht="20.100000000000001" customHeight="1" thickBot="1" x14ac:dyDescent="0.3">
      <c r="A152" s="1"/>
      <c r="B152" s="2" t="s">
        <v>4</v>
      </c>
      <c r="C152" s="3"/>
      <c r="D152" s="108" t="s">
        <v>8</v>
      </c>
      <c r="E152" s="109"/>
      <c r="F152" s="4">
        <v>6</v>
      </c>
      <c r="G152" s="100" t="s">
        <v>5</v>
      </c>
      <c r="H152" s="101"/>
      <c r="I152" s="102">
        <v>2569</v>
      </c>
      <c r="J152" s="103"/>
      <c r="K152" s="100" t="s">
        <v>6</v>
      </c>
      <c r="L152" s="101"/>
      <c r="M152" s="102">
        <v>255</v>
      </c>
      <c r="N152" s="103"/>
      <c r="O152" s="100" t="s">
        <v>7</v>
      </c>
      <c r="P152" s="101"/>
      <c r="Q152" s="102">
        <v>147</v>
      </c>
      <c r="R152" s="103"/>
    </row>
    <row r="153" spans="1:18" ht="20.100000000000001" customHeight="1" x14ac:dyDescent="0.25">
      <c r="A153" s="5" t="str">
        <f t="shared" ref="A153:A159" si="5">$M$13&amp;"/"&amp;$C$16</f>
        <v>/</v>
      </c>
      <c r="B153" s="6" t="s">
        <v>9</v>
      </c>
      <c r="C153" s="7">
        <f>F152</f>
        <v>6</v>
      </c>
      <c r="D153" s="7">
        <f>M152</f>
        <v>255</v>
      </c>
      <c r="E153" s="7">
        <f>Q152-28</f>
        <v>119</v>
      </c>
      <c r="F153" s="8">
        <v>19</v>
      </c>
      <c r="G153" s="9"/>
      <c r="H153" s="10"/>
      <c r="I153" s="10"/>
      <c r="J153" s="11"/>
      <c r="K153" s="9" t="s">
        <v>10</v>
      </c>
      <c r="L153" s="10"/>
      <c r="M153" s="10" t="s">
        <v>10</v>
      </c>
      <c r="N153" s="11" t="s">
        <v>10</v>
      </c>
      <c r="O153" s="12" t="s">
        <v>10</v>
      </c>
      <c r="P153" s="13" t="s">
        <v>10</v>
      </c>
      <c r="Q153" s="13" t="s">
        <v>10</v>
      </c>
      <c r="R153" s="14" t="s">
        <v>10</v>
      </c>
    </row>
    <row r="154" spans="1:18" ht="20.100000000000001" customHeight="1" x14ac:dyDescent="0.25">
      <c r="A154" s="15" t="str">
        <f>$M$13&amp;"/"&amp;$C$16</f>
        <v>/</v>
      </c>
      <c r="B154" s="16" t="s">
        <v>11</v>
      </c>
      <c r="C154" s="17">
        <f>F152</f>
        <v>6</v>
      </c>
      <c r="D154" s="17">
        <f>M152-38</f>
        <v>217</v>
      </c>
      <c r="E154" s="17">
        <f>Q152-28</f>
        <v>119</v>
      </c>
      <c r="F154" s="18">
        <v>19</v>
      </c>
      <c r="G154" s="19"/>
      <c r="H154" s="20"/>
      <c r="I154" s="20"/>
      <c r="J154" s="21"/>
      <c r="K154" s="19" t="s">
        <v>10</v>
      </c>
      <c r="L154" s="20"/>
      <c r="M154" s="20" t="s">
        <v>10</v>
      </c>
      <c r="N154" s="21" t="s">
        <v>10</v>
      </c>
      <c r="O154" s="22" t="s">
        <v>10</v>
      </c>
      <c r="P154" s="23" t="s">
        <v>10</v>
      </c>
      <c r="Q154" s="23" t="s">
        <v>10</v>
      </c>
      <c r="R154" s="24" t="s">
        <v>10</v>
      </c>
    </row>
    <row r="155" spans="1:18" ht="20.100000000000001" customHeight="1" x14ac:dyDescent="0.25">
      <c r="A155" s="15" t="str">
        <f t="shared" si="5"/>
        <v>/</v>
      </c>
      <c r="B155" s="16" t="s">
        <v>13</v>
      </c>
      <c r="C155" s="17">
        <f>F152*2</f>
        <v>12</v>
      </c>
      <c r="D155" s="17">
        <f>I152-19</f>
        <v>2550</v>
      </c>
      <c r="E155" s="17">
        <f>Q152-28</f>
        <v>119</v>
      </c>
      <c r="F155" s="18">
        <v>19</v>
      </c>
      <c r="G155" s="19"/>
      <c r="H155" s="20"/>
      <c r="I155" s="20"/>
      <c r="J155" s="21"/>
      <c r="K155" s="19" t="s">
        <v>10</v>
      </c>
      <c r="L155" s="20"/>
      <c r="M155" s="20"/>
      <c r="N155" s="21"/>
      <c r="O155" s="22" t="s">
        <v>10</v>
      </c>
      <c r="P155" s="23" t="s">
        <v>10</v>
      </c>
      <c r="Q155" s="23" t="s">
        <v>10</v>
      </c>
      <c r="R155" s="24" t="s">
        <v>10</v>
      </c>
    </row>
    <row r="156" spans="1:18" ht="20.100000000000001" customHeight="1" x14ac:dyDescent="0.25">
      <c r="A156" s="15" t="str">
        <f t="shared" si="5"/>
        <v>/</v>
      </c>
      <c r="B156" s="16" t="s">
        <v>14</v>
      </c>
      <c r="C156" s="17">
        <f>F152</f>
        <v>6</v>
      </c>
      <c r="D156" s="17">
        <f>I152</f>
        <v>2569</v>
      </c>
      <c r="E156" s="17">
        <f>M152</f>
        <v>255</v>
      </c>
      <c r="F156" s="25">
        <v>8</v>
      </c>
      <c r="G156" s="19"/>
      <c r="H156" s="20"/>
      <c r="I156" s="20"/>
      <c r="J156" s="21"/>
      <c r="K156" s="19"/>
      <c r="L156" s="20"/>
      <c r="M156" s="20"/>
      <c r="N156" s="21"/>
      <c r="O156" s="22" t="s">
        <v>10</v>
      </c>
      <c r="P156" s="23" t="s">
        <v>10</v>
      </c>
      <c r="Q156" s="23" t="s">
        <v>10</v>
      </c>
      <c r="R156" s="24" t="s">
        <v>10</v>
      </c>
    </row>
    <row r="157" spans="1:18" ht="20.100000000000001" customHeight="1" x14ac:dyDescent="0.25">
      <c r="A157" s="15" t="str">
        <f t="shared" si="5"/>
        <v>/</v>
      </c>
      <c r="B157" s="16" t="s">
        <v>15</v>
      </c>
      <c r="C157" s="17">
        <f>F152*5</f>
        <v>30</v>
      </c>
      <c r="D157" s="17">
        <f>M152-39</f>
        <v>216</v>
      </c>
      <c r="E157" s="17">
        <f>E153-5</f>
        <v>114</v>
      </c>
      <c r="F157" s="18">
        <v>19</v>
      </c>
      <c r="G157" s="19"/>
      <c r="H157" s="20"/>
      <c r="I157" s="20"/>
      <c r="J157" s="21"/>
      <c r="K157" s="19" t="s">
        <v>10</v>
      </c>
      <c r="L157" s="20"/>
      <c r="M157" s="20"/>
      <c r="N157" s="21"/>
      <c r="O157" s="22" t="s">
        <v>10</v>
      </c>
      <c r="P157" s="23" t="s">
        <v>10</v>
      </c>
      <c r="Q157" s="23" t="s">
        <v>10</v>
      </c>
      <c r="R157" s="24" t="s">
        <v>10</v>
      </c>
    </row>
    <row r="158" spans="1:18" ht="20.100000000000001" customHeight="1" x14ac:dyDescent="0.25">
      <c r="A158" s="15" t="str">
        <f t="shared" si="5"/>
        <v>/</v>
      </c>
      <c r="B158" s="16" t="s">
        <v>23</v>
      </c>
      <c r="C158" s="17">
        <f>F152</f>
        <v>6</v>
      </c>
      <c r="D158" s="17">
        <f>M152-38</f>
        <v>217</v>
      </c>
      <c r="E158" s="17">
        <f>57</f>
        <v>57</v>
      </c>
      <c r="F158" s="18">
        <v>19</v>
      </c>
      <c r="G158" s="19"/>
      <c r="H158" s="20"/>
      <c r="I158" s="20"/>
      <c r="J158" s="21"/>
      <c r="K158" s="19"/>
      <c r="L158" s="20"/>
      <c r="M158" s="20"/>
      <c r="N158" s="21"/>
      <c r="O158" s="22" t="s">
        <v>10</v>
      </c>
      <c r="P158" s="23" t="s">
        <v>10</v>
      </c>
      <c r="Q158" s="23" t="s">
        <v>10</v>
      </c>
      <c r="R158" s="24" t="s">
        <v>10</v>
      </c>
    </row>
    <row r="159" spans="1:18" ht="20.100000000000001" customHeight="1" thickBot="1" x14ac:dyDescent="0.3">
      <c r="A159" s="43" t="str">
        <f t="shared" si="5"/>
        <v>/</v>
      </c>
      <c r="B159" s="27" t="s">
        <v>16</v>
      </c>
      <c r="C159" s="28">
        <f>F152*2</f>
        <v>12</v>
      </c>
      <c r="D159" s="28">
        <f>2080-57</f>
        <v>2023</v>
      </c>
      <c r="E159" s="28">
        <f>((M152-6)/2)</f>
        <v>124.5</v>
      </c>
      <c r="F159" s="29">
        <v>19</v>
      </c>
      <c r="G159" s="30"/>
      <c r="H159" s="31"/>
      <c r="I159" s="31"/>
      <c r="J159" s="32"/>
      <c r="K159" s="30" t="s">
        <v>10</v>
      </c>
      <c r="L159" s="31" t="s">
        <v>10</v>
      </c>
      <c r="M159" s="31" t="s">
        <v>10</v>
      </c>
      <c r="N159" s="32" t="s">
        <v>10</v>
      </c>
      <c r="O159" s="33" t="s">
        <v>10</v>
      </c>
      <c r="P159" s="34" t="s">
        <v>10</v>
      </c>
      <c r="Q159" s="34" t="s">
        <v>10</v>
      </c>
      <c r="R159" s="35" t="s">
        <v>10</v>
      </c>
    </row>
    <row r="160" spans="1:18" ht="20.100000000000001" customHeight="1" x14ac:dyDescent="0.25">
      <c r="A160" s="77"/>
      <c r="B160" s="78"/>
      <c r="C160" s="79"/>
      <c r="D160" s="80"/>
      <c r="E160" s="81"/>
      <c r="F160" s="82"/>
      <c r="G160" s="83"/>
      <c r="H160" s="81"/>
      <c r="I160" s="81"/>
      <c r="J160" s="82"/>
      <c r="K160" s="83"/>
      <c r="L160" s="81"/>
      <c r="M160" s="81"/>
      <c r="N160" s="82"/>
      <c r="O160" s="84"/>
      <c r="P160" s="85"/>
      <c r="Q160" s="85"/>
      <c r="R160" s="86"/>
    </row>
    <row r="161" spans="1:18" ht="20.100000000000001" customHeight="1" x14ac:dyDescent="0.25">
      <c r="A161" s="77"/>
      <c r="B161" s="78"/>
      <c r="C161" s="79"/>
      <c r="D161" s="80"/>
      <c r="E161" s="81"/>
      <c r="F161" s="82"/>
      <c r="G161" s="83"/>
      <c r="H161" s="81"/>
      <c r="I161" s="81"/>
      <c r="J161" s="82"/>
      <c r="K161" s="83"/>
      <c r="L161" s="81"/>
      <c r="M161" s="81"/>
      <c r="N161" s="82"/>
      <c r="O161" s="84"/>
      <c r="P161" s="85"/>
      <c r="Q161" s="85"/>
      <c r="R161" s="86"/>
    </row>
    <row r="162" spans="1:18" ht="20.100000000000001" customHeight="1" x14ac:dyDescent="0.25">
      <c r="A162" s="77"/>
      <c r="B162" s="78"/>
      <c r="C162" s="79"/>
      <c r="D162" s="80"/>
      <c r="E162" s="81"/>
      <c r="F162" s="82"/>
      <c r="G162" s="83"/>
      <c r="H162" s="81"/>
      <c r="I162" s="81"/>
      <c r="J162" s="82"/>
      <c r="K162" s="83"/>
      <c r="L162" s="81"/>
      <c r="M162" s="81"/>
      <c r="N162" s="82"/>
      <c r="O162" s="84"/>
      <c r="P162" s="85"/>
      <c r="Q162" s="85"/>
      <c r="R162" s="86"/>
    </row>
    <row r="163" spans="1:18" ht="20.100000000000001" customHeight="1" x14ac:dyDescent="0.25">
      <c r="A163" s="77"/>
      <c r="B163" s="78"/>
      <c r="C163" s="79"/>
      <c r="D163" s="80"/>
      <c r="E163" s="81"/>
      <c r="F163" s="82"/>
      <c r="G163" s="83"/>
      <c r="H163" s="81"/>
      <c r="I163" s="81"/>
      <c r="J163" s="82"/>
      <c r="K163" s="83"/>
      <c r="L163" s="81"/>
      <c r="M163" s="81"/>
      <c r="N163" s="82"/>
      <c r="O163" s="84"/>
      <c r="P163" s="85"/>
      <c r="Q163" s="85"/>
      <c r="R163" s="86"/>
    </row>
    <row r="164" spans="1:18" ht="20.100000000000001" customHeight="1" x14ac:dyDescent="0.25">
      <c r="A164" s="77"/>
      <c r="B164" s="78"/>
      <c r="C164" s="79"/>
      <c r="D164" s="80"/>
      <c r="E164" s="81"/>
      <c r="F164" s="82"/>
      <c r="G164" s="83"/>
      <c r="H164" s="81"/>
      <c r="I164" s="81"/>
      <c r="J164" s="82"/>
      <c r="K164" s="83"/>
      <c r="L164" s="81"/>
      <c r="M164" s="81"/>
      <c r="N164" s="82"/>
      <c r="O164" s="84"/>
      <c r="P164" s="85"/>
      <c r="Q164" s="85"/>
      <c r="R164" s="86"/>
    </row>
    <row r="165" spans="1:18" ht="20.100000000000001" customHeight="1" x14ac:dyDescent="0.25">
      <c r="A165" s="77"/>
      <c r="B165" s="87"/>
      <c r="C165" s="88"/>
      <c r="D165" s="89"/>
      <c r="E165" s="90"/>
      <c r="F165" s="91"/>
      <c r="G165" s="92"/>
      <c r="H165" s="90"/>
      <c r="I165" s="90"/>
      <c r="J165" s="91"/>
      <c r="K165" s="92"/>
      <c r="L165" s="90"/>
      <c r="M165" s="90"/>
      <c r="N165" s="91"/>
      <c r="O165" s="93"/>
      <c r="P165" s="94"/>
      <c r="Q165" s="94"/>
      <c r="R165" s="95"/>
    </row>
    <row r="166" spans="1:18" ht="20.100000000000001" customHeight="1" x14ac:dyDescent="0.25">
      <c r="A166" s="77"/>
      <c r="B166" s="78"/>
      <c r="C166" s="79"/>
      <c r="D166" s="80"/>
      <c r="E166" s="81"/>
      <c r="F166" s="82"/>
      <c r="G166" s="83"/>
      <c r="H166" s="81"/>
      <c r="I166" s="81"/>
      <c r="J166" s="82"/>
      <c r="K166" s="83"/>
      <c r="L166" s="81"/>
      <c r="M166" s="81"/>
      <c r="N166" s="82"/>
      <c r="O166" s="84"/>
      <c r="P166" s="85"/>
      <c r="Q166" s="85"/>
      <c r="R166" s="86"/>
    </row>
    <row r="167" spans="1:18" ht="20.100000000000001" customHeight="1" x14ac:dyDescent="0.25">
      <c r="A167" s="77"/>
      <c r="B167" s="78"/>
      <c r="C167" s="79"/>
      <c r="D167" s="80"/>
      <c r="E167" s="81"/>
      <c r="F167" s="82"/>
      <c r="G167" s="83"/>
      <c r="H167" s="81"/>
      <c r="I167" s="81"/>
      <c r="J167" s="82"/>
      <c r="K167" s="83"/>
      <c r="L167" s="81"/>
      <c r="M167" s="81"/>
      <c r="N167" s="82"/>
      <c r="O167" s="84"/>
      <c r="P167" s="85"/>
      <c r="Q167" s="85"/>
      <c r="R167" s="86"/>
    </row>
    <row r="168" spans="1:18" ht="20.100000000000001" customHeight="1" x14ac:dyDescent="0.25">
      <c r="A168" s="77"/>
      <c r="B168" s="78"/>
      <c r="C168" s="79"/>
      <c r="D168" s="80"/>
      <c r="E168" s="81"/>
      <c r="F168" s="82"/>
      <c r="G168" s="83"/>
      <c r="H168" s="81"/>
      <c r="I168" s="81"/>
      <c r="J168" s="82"/>
      <c r="K168" s="83"/>
      <c r="L168" s="81"/>
      <c r="M168" s="81"/>
      <c r="N168" s="82"/>
      <c r="O168" s="84"/>
      <c r="P168" s="85"/>
      <c r="Q168" s="85"/>
      <c r="R168" s="86"/>
    </row>
    <row r="169" spans="1:18" ht="20.100000000000001" customHeight="1" x14ac:dyDescent="0.25">
      <c r="A169" s="77"/>
      <c r="B169" s="78"/>
      <c r="C169" s="79"/>
      <c r="D169" s="80"/>
      <c r="E169" s="81"/>
      <c r="F169" s="82"/>
      <c r="G169" s="83"/>
      <c r="H169" s="81"/>
      <c r="I169" s="81"/>
      <c r="J169" s="82"/>
      <c r="K169" s="83"/>
      <c r="L169" s="81"/>
      <c r="M169" s="81"/>
      <c r="N169" s="82"/>
      <c r="O169" s="84"/>
      <c r="P169" s="85"/>
      <c r="Q169" s="85"/>
      <c r="R169" s="86"/>
    </row>
    <row r="170" spans="1:18" ht="20.100000000000001" customHeight="1" x14ac:dyDescent="0.25">
      <c r="A170" s="77"/>
      <c r="B170" s="78"/>
      <c r="C170" s="79"/>
      <c r="D170" s="80"/>
      <c r="E170" s="81"/>
      <c r="F170" s="82"/>
      <c r="G170" s="83"/>
      <c r="H170" s="81"/>
      <c r="I170" s="81"/>
      <c r="J170" s="82"/>
      <c r="K170" s="83"/>
      <c r="L170" s="81"/>
      <c r="M170" s="81"/>
      <c r="N170" s="82"/>
      <c r="O170" s="84"/>
      <c r="P170" s="85"/>
      <c r="Q170" s="85"/>
      <c r="R170" s="86"/>
    </row>
    <row r="171" spans="1:18" ht="20.100000000000001" customHeight="1" thickBot="1" x14ac:dyDescent="0.3">
      <c r="A171" s="77"/>
      <c r="B171" s="78"/>
      <c r="C171" s="79"/>
      <c r="D171" s="80"/>
      <c r="E171" s="81"/>
      <c r="F171" s="82"/>
      <c r="G171" s="83"/>
      <c r="H171" s="81"/>
      <c r="I171" s="81"/>
      <c r="J171" s="82"/>
      <c r="K171" s="83"/>
      <c r="L171" s="81"/>
      <c r="M171" s="81"/>
      <c r="N171" s="82"/>
      <c r="O171" s="84"/>
      <c r="P171" s="85"/>
      <c r="Q171" s="85"/>
      <c r="R171" s="86"/>
    </row>
    <row r="172" spans="1:18" ht="20.100000000000001" customHeight="1" thickBot="1" x14ac:dyDescent="0.3">
      <c r="A172" s="126" t="s">
        <v>45</v>
      </c>
      <c r="B172" s="127"/>
      <c r="C172" s="134" t="s">
        <v>46</v>
      </c>
      <c r="D172" s="135"/>
      <c r="E172" s="135"/>
      <c r="F172" s="136"/>
      <c r="G172" s="134" t="s">
        <v>47</v>
      </c>
      <c r="H172" s="135"/>
      <c r="I172" s="135"/>
      <c r="J172" s="136"/>
      <c r="K172" s="134" t="s">
        <v>47</v>
      </c>
      <c r="L172" s="135"/>
      <c r="M172" s="135"/>
      <c r="N172" s="136"/>
      <c r="O172" s="134" t="s">
        <v>47</v>
      </c>
      <c r="P172" s="135"/>
      <c r="Q172" s="135"/>
      <c r="R172" s="136"/>
    </row>
    <row r="173" spans="1:18" ht="20.100000000000001" customHeight="1" thickBot="1" x14ac:dyDescent="0.3">
      <c r="A173" s="126" t="s">
        <v>48</v>
      </c>
      <c r="B173" s="127"/>
      <c r="C173" s="128">
        <v>0</v>
      </c>
      <c r="D173" s="129"/>
      <c r="E173" s="129"/>
      <c r="F173" s="130"/>
      <c r="G173" s="131">
        <v>0</v>
      </c>
      <c r="H173" s="132"/>
      <c r="I173" s="132"/>
      <c r="J173" s="133"/>
      <c r="K173" s="131">
        <v>0</v>
      </c>
      <c r="L173" s="132"/>
      <c r="M173" s="132"/>
      <c r="N173" s="133"/>
      <c r="O173" s="131">
        <v>0</v>
      </c>
      <c r="P173" s="132"/>
      <c r="Q173" s="132"/>
      <c r="R173" s="133"/>
    </row>
    <row r="174" spans="1:18" ht="20.100000000000001" customHeight="1" thickBot="1" x14ac:dyDescent="0.3"/>
    <row r="175" spans="1:18" ht="20.100000000000001" customHeight="1" thickBot="1" x14ac:dyDescent="0.3">
      <c r="B175" s="154" t="s">
        <v>30</v>
      </c>
      <c r="C175" s="155"/>
      <c r="D175" s="156"/>
      <c r="M175" s="157">
        <f ca="1">TODAY()</f>
        <v>44768</v>
      </c>
      <c r="N175" s="158"/>
      <c r="O175" s="158"/>
      <c r="P175" s="158"/>
      <c r="Q175" s="159"/>
    </row>
    <row r="176" spans="1:18" ht="20.100000000000001" customHeight="1" thickBot="1" x14ac:dyDescent="0.3">
      <c r="O176" s="160" t="s">
        <v>31</v>
      </c>
      <c r="P176" s="161"/>
      <c r="Q176" s="137"/>
      <c r="R176" s="138"/>
    </row>
    <row r="177" spans="1:18" ht="20.100000000000001" customHeight="1" thickBot="1" x14ac:dyDescent="0.3">
      <c r="B177" s="55" t="s">
        <v>32</v>
      </c>
      <c r="C177" s="162"/>
      <c r="D177" s="132"/>
      <c r="E177" s="132"/>
      <c r="F177" s="132"/>
      <c r="G177" s="133"/>
      <c r="H177" s="163" t="s">
        <v>33</v>
      </c>
      <c r="I177" s="164"/>
      <c r="J177" s="164"/>
      <c r="K177" s="137"/>
      <c r="L177" s="138"/>
      <c r="M177" s="138"/>
      <c r="N177" s="138"/>
      <c r="O177" s="138"/>
      <c r="P177" s="138"/>
      <c r="Q177" s="138"/>
      <c r="R177" s="165"/>
    </row>
    <row r="178" spans="1:18" ht="20.100000000000001" customHeight="1" thickBot="1" x14ac:dyDescent="0.3">
      <c r="A178" s="142" t="s">
        <v>95</v>
      </c>
      <c r="B178" s="143"/>
      <c r="C178" s="144"/>
      <c r="D178" s="148" t="s">
        <v>34</v>
      </c>
      <c r="E178" s="149"/>
      <c r="F178" s="150"/>
      <c r="G178" s="137"/>
      <c r="H178" s="138"/>
      <c r="I178" s="138"/>
      <c r="J178" s="138"/>
      <c r="K178" s="151" t="s">
        <v>35</v>
      </c>
      <c r="L178" s="152"/>
      <c r="M178" s="137"/>
      <c r="N178" s="138"/>
      <c r="O178" s="151" t="s">
        <v>36</v>
      </c>
      <c r="P178" s="153"/>
      <c r="Q178" s="137"/>
      <c r="R178" s="138"/>
    </row>
    <row r="179" spans="1:18" ht="20.100000000000001" customHeight="1" thickBot="1" x14ac:dyDescent="0.3">
      <c r="A179" s="139"/>
      <c r="B179" s="140"/>
      <c r="C179" s="141"/>
      <c r="D179" s="139" t="s">
        <v>37</v>
      </c>
      <c r="E179" s="140"/>
      <c r="F179" s="141"/>
      <c r="G179" s="142" t="s">
        <v>38</v>
      </c>
      <c r="H179" s="143"/>
      <c r="I179" s="143"/>
      <c r="J179" s="144"/>
      <c r="K179" s="145" t="s">
        <v>39</v>
      </c>
      <c r="L179" s="146"/>
      <c r="M179" s="146"/>
      <c r="N179" s="147"/>
      <c r="O179" s="142" t="s">
        <v>40</v>
      </c>
      <c r="P179" s="143"/>
      <c r="Q179" s="143"/>
      <c r="R179" s="144"/>
    </row>
    <row r="180" spans="1:18" ht="20.100000000000001" customHeight="1" thickBot="1" x14ac:dyDescent="0.3">
      <c r="A180" s="70" t="s">
        <v>33</v>
      </c>
      <c r="B180" s="71" t="s">
        <v>41</v>
      </c>
      <c r="C180" s="71" t="s">
        <v>42</v>
      </c>
      <c r="D180" s="71" t="s">
        <v>43</v>
      </c>
      <c r="E180" s="71" t="s">
        <v>6</v>
      </c>
      <c r="F180" s="72" t="s">
        <v>44</v>
      </c>
      <c r="G180" s="73" t="s">
        <v>76</v>
      </c>
      <c r="H180" s="74" t="s">
        <v>77</v>
      </c>
      <c r="I180" s="74" t="s">
        <v>78</v>
      </c>
      <c r="J180" s="75" t="s">
        <v>79</v>
      </c>
      <c r="K180" s="73" t="s">
        <v>76</v>
      </c>
      <c r="L180" s="74" t="s">
        <v>77</v>
      </c>
      <c r="M180" s="74" t="s">
        <v>78</v>
      </c>
      <c r="N180" s="75" t="s">
        <v>79</v>
      </c>
      <c r="O180" s="73" t="s">
        <v>76</v>
      </c>
      <c r="P180" s="74" t="s">
        <v>77</v>
      </c>
      <c r="Q180" s="74" t="s">
        <v>78</v>
      </c>
      <c r="R180" s="75" t="s">
        <v>79</v>
      </c>
    </row>
    <row r="181" spans="1:18" ht="20.100000000000001" customHeight="1" thickBot="1" x14ac:dyDescent="0.3">
      <c r="A181" s="1"/>
      <c r="B181" s="2" t="s">
        <v>4</v>
      </c>
      <c r="C181" s="3"/>
      <c r="D181" s="108" t="s">
        <v>8</v>
      </c>
      <c r="E181" s="109"/>
      <c r="F181" s="4">
        <v>7</v>
      </c>
      <c r="G181" s="100" t="s">
        <v>5</v>
      </c>
      <c r="H181" s="101"/>
      <c r="I181" s="102">
        <v>780</v>
      </c>
      <c r="J181" s="103"/>
      <c r="K181" s="100" t="s">
        <v>6</v>
      </c>
      <c r="L181" s="101"/>
      <c r="M181" s="102">
        <v>122</v>
      </c>
      <c r="N181" s="103"/>
      <c r="O181" s="100" t="s">
        <v>7</v>
      </c>
      <c r="P181" s="101"/>
      <c r="Q181" s="102">
        <v>589</v>
      </c>
      <c r="R181" s="103"/>
    </row>
    <row r="182" spans="1:18" ht="20.100000000000001" customHeight="1" x14ac:dyDescent="0.25">
      <c r="A182" s="5" t="str">
        <f t="shared" ref="A182:A188" si="6">$M$13&amp;"/"&amp;$C$16</f>
        <v>/</v>
      </c>
      <c r="B182" s="6" t="s">
        <v>9</v>
      </c>
      <c r="C182" s="7">
        <f>F181</f>
        <v>7</v>
      </c>
      <c r="D182" s="7">
        <f>M181</f>
        <v>122</v>
      </c>
      <c r="E182" s="7">
        <f>Q181-8</f>
        <v>581</v>
      </c>
      <c r="F182" s="8">
        <v>19</v>
      </c>
      <c r="G182" s="9"/>
      <c r="H182" s="10"/>
      <c r="I182" s="10"/>
      <c r="J182" s="11"/>
      <c r="K182" s="9" t="s">
        <v>10</v>
      </c>
      <c r="L182" s="10"/>
      <c r="M182" s="10" t="s">
        <v>10</v>
      </c>
      <c r="N182" s="11" t="s">
        <v>10</v>
      </c>
      <c r="O182" s="12" t="s">
        <v>10</v>
      </c>
      <c r="P182" s="13" t="s">
        <v>10</v>
      </c>
      <c r="Q182" s="13" t="s">
        <v>10</v>
      </c>
      <c r="R182" s="14" t="s">
        <v>10</v>
      </c>
    </row>
    <row r="183" spans="1:18" ht="20.100000000000001" customHeight="1" x14ac:dyDescent="0.25">
      <c r="A183" s="15" t="str">
        <f>$M$13&amp;"/"&amp;$C$16</f>
        <v>/</v>
      </c>
      <c r="B183" s="16" t="s">
        <v>11</v>
      </c>
      <c r="C183" s="17">
        <f>F181</f>
        <v>7</v>
      </c>
      <c r="D183" s="17">
        <f>M181</f>
        <v>122</v>
      </c>
      <c r="E183" s="17">
        <f>Q181-8</f>
        <v>581</v>
      </c>
      <c r="F183" s="18">
        <v>19</v>
      </c>
      <c r="G183" s="19"/>
      <c r="H183" s="20"/>
      <c r="I183" s="20"/>
      <c r="J183" s="21"/>
      <c r="K183" s="19" t="s">
        <v>10</v>
      </c>
      <c r="L183" s="20"/>
      <c r="M183" s="20" t="s">
        <v>10</v>
      </c>
      <c r="N183" s="21" t="s">
        <v>10</v>
      </c>
      <c r="O183" s="22" t="s">
        <v>10</v>
      </c>
      <c r="P183" s="23" t="s">
        <v>10</v>
      </c>
      <c r="Q183" s="23" t="s">
        <v>10</v>
      </c>
      <c r="R183" s="24" t="s">
        <v>10</v>
      </c>
    </row>
    <row r="184" spans="1:18" ht="20.100000000000001" customHeight="1" x14ac:dyDescent="0.25">
      <c r="A184" s="15" t="str">
        <f t="shared" si="6"/>
        <v>/</v>
      </c>
      <c r="B184" s="16" t="s">
        <v>13</v>
      </c>
      <c r="C184" s="17">
        <f>F181*2</f>
        <v>14</v>
      </c>
      <c r="D184" s="17">
        <f>I181-38</f>
        <v>742</v>
      </c>
      <c r="E184" s="17">
        <f>Q181-8</f>
        <v>581</v>
      </c>
      <c r="F184" s="18">
        <v>19</v>
      </c>
      <c r="G184" s="19"/>
      <c r="H184" s="20"/>
      <c r="I184" s="20"/>
      <c r="J184" s="21"/>
      <c r="K184" s="19" t="s">
        <v>10</v>
      </c>
      <c r="L184" s="20"/>
      <c r="M184" s="20"/>
      <c r="N184" s="21"/>
      <c r="O184" s="22" t="s">
        <v>10</v>
      </c>
      <c r="P184" s="23" t="s">
        <v>10</v>
      </c>
      <c r="Q184" s="23" t="s">
        <v>10</v>
      </c>
      <c r="R184" s="24" t="s">
        <v>10</v>
      </c>
    </row>
    <row r="185" spans="1:18" ht="20.100000000000001" customHeight="1" x14ac:dyDescent="0.25">
      <c r="A185" s="15" t="str">
        <f t="shared" si="6"/>
        <v>/</v>
      </c>
      <c r="B185" s="16" t="s">
        <v>14</v>
      </c>
      <c r="C185" s="17">
        <f>F181</f>
        <v>7</v>
      </c>
      <c r="D185" s="17">
        <f>I181</f>
        <v>780</v>
      </c>
      <c r="E185" s="17">
        <f>M181</f>
        <v>122</v>
      </c>
      <c r="F185" s="25">
        <v>8</v>
      </c>
      <c r="G185" s="19"/>
      <c r="H185" s="20"/>
      <c r="I185" s="20"/>
      <c r="J185" s="21"/>
      <c r="K185" s="19"/>
      <c r="L185" s="20"/>
      <c r="M185" s="20"/>
      <c r="N185" s="21"/>
      <c r="O185" s="22" t="s">
        <v>10</v>
      </c>
      <c r="P185" s="23" t="s">
        <v>10</v>
      </c>
      <c r="Q185" s="23" t="s">
        <v>10</v>
      </c>
      <c r="R185" s="24" t="s">
        <v>10</v>
      </c>
    </row>
    <row r="186" spans="1:18" ht="20.100000000000001" customHeight="1" x14ac:dyDescent="0.25">
      <c r="A186" s="15" t="str">
        <f t="shared" si="6"/>
        <v>/</v>
      </c>
      <c r="B186" s="16" t="s">
        <v>15</v>
      </c>
      <c r="C186" s="17">
        <f>F181*6</f>
        <v>42</v>
      </c>
      <c r="D186" s="52">
        <f>(M181-60)/2</f>
        <v>31</v>
      </c>
      <c r="E186" s="17">
        <f>E187-5</f>
        <v>504</v>
      </c>
      <c r="F186" s="18">
        <v>19</v>
      </c>
      <c r="G186" s="19"/>
      <c r="H186" s="20"/>
      <c r="I186" s="20"/>
      <c r="J186" s="21"/>
      <c r="K186" s="19" t="s">
        <v>10</v>
      </c>
      <c r="L186" s="20"/>
      <c r="M186" s="20"/>
      <c r="N186" s="21"/>
      <c r="O186" s="22" t="s">
        <v>10</v>
      </c>
      <c r="P186" s="23" t="s">
        <v>10</v>
      </c>
      <c r="Q186" s="23" t="s">
        <v>10</v>
      </c>
      <c r="R186" s="24" t="s">
        <v>10</v>
      </c>
    </row>
    <row r="187" spans="1:18" ht="20.100000000000001" customHeight="1" x14ac:dyDescent="0.25">
      <c r="A187" s="15" t="str">
        <f t="shared" si="6"/>
        <v>/</v>
      </c>
      <c r="B187" s="16" t="s">
        <v>19</v>
      </c>
      <c r="C187" s="17">
        <f>F181</f>
        <v>7</v>
      </c>
      <c r="D187" s="17">
        <f>I181-38</f>
        <v>742</v>
      </c>
      <c r="E187" s="17">
        <f>Q181-80</f>
        <v>509</v>
      </c>
      <c r="F187" s="18">
        <v>19</v>
      </c>
      <c r="G187" s="19"/>
      <c r="H187" s="20"/>
      <c r="I187" s="20"/>
      <c r="J187" s="21"/>
      <c r="K187" s="19" t="s">
        <v>10</v>
      </c>
      <c r="L187" s="20"/>
      <c r="M187" s="20"/>
      <c r="N187" s="21"/>
      <c r="O187" s="22" t="s">
        <v>10</v>
      </c>
      <c r="P187" s="23" t="s">
        <v>10</v>
      </c>
      <c r="Q187" s="23" t="s">
        <v>10</v>
      </c>
      <c r="R187" s="24" t="s">
        <v>10</v>
      </c>
    </row>
    <row r="188" spans="1:18" ht="20.100000000000001" customHeight="1" thickBot="1" x14ac:dyDescent="0.3">
      <c r="A188" s="43" t="str">
        <f t="shared" si="6"/>
        <v>/</v>
      </c>
      <c r="B188" s="27" t="s">
        <v>16</v>
      </c>
      <c r="C188" s="28">
        <f>F181*2</f>
        <v>14</v>
      </c>
      <c r="D188" s="28">
        <f>D184-8</f>
        <v>734</v>
      </c>
      <c r="E188" s="53">
        <f>(M181-20)/2</f>
        <v>51</v>
      </c>
      <c r="F188" s="29">
        <v>19</v>
      </c>
      <c r="G188" s="30"/>
      <c r="H188" s="31"/>
      <c r="I188" s="31"/>
      <c r="J188" s="32"/>
      <c r="K188" s="30" t="s">
        <v>10</v>
      </c>
      <c r="L188" s="31" t="s">
        <v>10</v>
      </c>
      <c r="M188" s="31" t="s">
        <v>10</v>
      </c>
      <c r="N188" s="32" t="s">
        <v>10</v>
      </c>
      <c r="O188" s="33" t="s">
        <v>10</v>
      </c>
      <c r="P188" s="34" t="s">
        <v>10</v>
      </c>
      <c r="Q188" s="34" t="s">
        <v>10</v>
      </c>
      <c r="R188" s="35" t="s">
        <v>10</v>
      </c>
    </row>
    <row r="189" spans="1:18" ht="20.100000000000001" customHeight="1" x14ac:dyDescent="0.25">
      <c r="A189" s="77"/>
      <c r="B189" s="78"/>
      <c r="C189" s="79"/>
      <c r="D189" s="80"/>
      <c r="E189" s="81"/>
      <c r="F189" s="82"/>
      <c r="G189" s="83"/>
      <c r="H189" s="81"/>
      <c r="I189" s="81"/>
      <c r="J189" s="82"/>
      <c r="K189" s="83"/>
      <c r="L189" s="81"/>
      <c r="M189" s="81"/>
      <c r="N189" s="82"/>
      <c r="O189" s="84"/>
      <c r="P189" s="85"/>
      <c r="Q189" s="85"/>
      <c r="R189" s="86"/>
    </row>
    <row r="190" spans="1:18" ht="20.100000000000001" customHeight="1" x14ac:dyDescent="0.25">
      <c r="A190" s="77"/>
      <c r="B190" s="78"/>
      <c r="C190" s="79"/>
      <c r="D190" s="80"/>
      <c r="E190" s="81"/>
      <c r="F190" s="82"/>
      <c r="G190" s="83"/>
      <c r="H190" s="81"/>
      <c r="I190" s="81"/>
      <c r="J190" s="82"/>
      <c r="K190" s="83"/>
      <c r="L190" s="81"/>
      <c r="M190" s="81"/>
      <c r="N190" s="82"/>
      <c r="O190" s="84"/>
      <c r="P190" s="85"/>
      <c r="Q190" s="85"/>
      <c r="R190" s="86"/>
    </row>
    <row r="191" spans="1:18" ht="20.100000000000001" customHeight="1" x14ac:dyDescent="0.25">
      <c r="A191" s="77"/>
      <c r="B191" s="78"/>
      <c r="C191" s="79"/>
      <c r="D191" s="80"/>
      <c r="E191" s="81"/>
      <c r="F191" s="82"/>
      <c r="G191" s="83"/>
      <c r="H191" s="81"/>
      <c r="I191" s="81"/>
      <c r="J191" s="82"/>
      <c r="K191" s="83"/>
      <c r="L191" s="81"/>
      <c r="M191" s="81"/>
      <c r="N191" s="82"/>
      <c r="O191" s="84"/>
      <c r="P191" s="85"/>
      <c r="Q191" s="85"/>
      <c r="R191" s="86"/>
    </row>
    <row r="192" spans="1:18" ht="20.100000000000001" customHeight="1" x14ac:dyDescent="0.25">
      <c r="A192" s="77"/>
      <c r="B192" s="78"/>
      <c r="C192" s="79"/>
      <c r="D192" s="80"/>
      <c r="E192" s="81"/>
      <c r="F192" s="82"/>
      <c r="G192" s="83"/>
      <c r="H192" s="81"/>
      <c r="I192" s="81"/>
      <c r="J192" s="82"/>
      <c r="K192" s="83"/>
      <c r="L192" s="81"/>
      <c r="M192" s="81"/>
      <c r="N192" s="82"/>
      <c r="O192" s="84"/>
      <c r="P192" s="85"/>
      <c r="Q192" s="85"/>
      <c r="R192" s="86"/>
    </row>
    <row r="193" spans="1:18" ht="20.100000000000001" customHeight="1" x14ac:dyDescent="0.25">
      <c r="A193" s="77"/>
      <c r="B193" s="78"/>
      <c r="C193" s="79"/>
      <c r="D193" s="80"/>
      <c r="E193" s="81"/>
      <c r="F193" s="82"/>
      <c r="G193" s="83"/>
      <c r="H193" s="81"/>
      <c r="I193" s="81"/>
      <c r="J193" s="82"/>
      <c r="K193" s="83"/>
      <c r="L193" s="81"/>
      <c r="M193" s="81"/>
      <c r="N193" s="82"/>
      <c r="O193" s="84"/>
      <c r="P193" s="85"/>
      <c r="Q193" s="85"/>
      <c r="R193" s="86"/>
    </row>
    <row r="194" spans="1:18" ht="20.100000000000001" customHeight="1" x14ac:dyDescent="0.25">
      <c r="A194" s="77"/>
      <c r="B194" s="87"/>
      <c r="C194" s="88"/>
      <c r="D194" s="89"/>
      <c r="E194" s="90"/>
      <c r="F194" s="91"/>
      <c r="G194" s="92"/>
      <c r="H194" s="90"/>
      <c r="I194" s="90"/>
      <c r="J194" s="91"/>
      <c r="K194" s="92"/>
      <c r="L194" s="90"/>
      <c r="M194" s="90"/>
      <c r="N194" s="91"/>
      <c r="O194" s="93"/>
      <c r="P194" s="94"/>
      <c r="Q194" s="94"/>
      <c r="R194" s="95"/>
    </row>
    <row r="195" spans="1:18" ht="20.100000000000001" customHeight="1" x14ac:dyDescent="0.25">
      <c r="A195" s="77"/>
      <c r="B195" s="78"/>
      <c r="C195" s="79"/>
      <c r="D195" s="80"/>
      <c r="E195" s="81"/>
      <c r="F195" s="82"/>
      <c r="G195" s="83"/>
      <c r="H195" s="81"/>
      <c r="I195" s="81"/>
      <c r="J195" s="82"/>
      <c r="K195" s="83"/>
      <c r="L195" s="81"/>
      <c r="M195" s="81"/>
      <c r="N195" s="82"/>
      <c r="O195" s="84"/>
      <c r="P195" s="85"/>
      <c r="Q195" s="85"/>
      <c r="R195" s="86"/>
    </row>
    <row r="196" spans="1:18" ht="20.100000000000001" customHeight="1" x14ac:dyDescent="0.25">
      <c r="A196" s="77"/>
      <c r="B196" s="78"/>
      <c r="C196" s="79"/>
      <c r="D196" s="80"/>
      <c r="E196" s="81"/>
      <c r="F196" s="82"/>
      <c r="G196" s="83"/>
      <c r="H196" s="81"/>
      <c r="I196" s="81"/>
      <c r="J196" s="82"/>
      <c r="K196" s="83"/>
      <c r="L196" s="81"/>
      <c r="M196" s="81"/>
      <c r="N196" s="82"/>
      <c r="O196" s="84"/>
      <c r="P196" s="85"/>
      <c r="Q196" s="85"/>
      <c r="R196" s="86"/>
    </row>
    <row r="197" spans="1:18" ht="20.100000000000001" customHeight="1" x14ac:dyDescent="0.25">
      <c r="A197" s="77"/>
      <c r="B197" s="78"/>
      <c r="C197" s="79"/>
      <c r="D197" s="80"/>
      <c r="E197" s="81"/>
      <c r="F197" s="82"/>
      <c r="G197" s="83"/>
      <c r="H197" s="81"/>
      <c r="I197" s="81"/>
      <c r="J197" s="82"/>
      <c r="K197" s="83"/>
      <c r="L197" s="81"/>
      <c r="M197" s="81"/>
      <c r="N197" s="82"/>
      <c r="O197" s="84"/>
      <c r="P197" s="85"/>
      <c r="Q197" s="85"/>
      <c r="R197" s="86"/>
    </row>
    <row r="198" spans="1:18" ht="20.100000000000001" customHeight="1" x14ac:dyDescent="0.25">
      <c r="A198" s="77"/>
      <c r="B198" s="78"/>
      <c r="C198" s="79"/>
      <c r="D198" s="80"/>
      <c r="E198" s="81"/>
      <c r="F198" s="82"/>
      <c r="G198" s="83"/>
      <c r="H198" s="81"/>
      <c r="I198" s="81"/>
      <c r="J198" s="82"/>
      <c r="K198" s="83"/>
      <c r="L198" s="81"/>
      <c r="M198" s="81"/>
      <c r="N198" s="82"/>
      <c r="O198" s="84"/>
      <c r="P198" s="85"/>
      <c r="Q198" s="85"/>
      <c r="R198" s="86"/>
    </row>
    <row r="199" spans="1:18" ht="20.100000000000001" customHeight="1" x14ac:dyDescent="0.25">
      <c r="A199" s="77"/>
      <c r="B199" s="78"/>
      <c r="C199" s="79"/>
      <c r="D199" s="80"/>
      <c r="E199" s="81"/>
      <c r="F199" s="82"/>
      <c r="G199" s="83"/>
      <c r="H199" s="81"/>
      <c r="I199" s="81"/>
      <c r="J199" s="82"/>
      <c r="K199" s="83"/>
      <c r="L199" s="81"/>
      <c r="M199" s="81"/>
      <c r="N199" s="82"/>
      <c r="O199" s="84"/>
      <c r="P199" s="85"/>
      <c r="Q199" s="85"/>
      <c r="R199" s="86"/>
    </row>
    <row r="200" spans="1:18" ht="20.100000000000001" customHeight="1" thickBot="1" x14ac:dyDescent="0.3">
      <c r="A200" s="77"/>
      <c r="B200" s="78"/>
      <c r="C200" s="79"/>
      <c r="D200" s="80"/>
      <c r="E200" s="81"/>
      <c r="F200" s="82"/>
      <c r="G200" s="83"/>
      <c r="H200" s="81"/>
      <c r="I200" s="81"/>
      <c r="J200" s="82"/>
      <c r="K200" s="83"/>
      <c r="L200" s="81"/>
      <c r="M200" s="81"/>
      <c r="N200" s="82"/>
      <c r="O200" s="84"/>
      <c r="P200" s="85"/>
      <c r="Q200" s="85"/>
      <c r="R200" s="86"/>
    </row>
    <row r="201" spans="1:18" ht="20.100000000000001" customHeight="1" thickBot="1" x14ac:dyDescent="0.3">
      <c r="A201" s="126" t="s">
        <v>45</v>
      </c>
      <c r="B201" s="127"/>
      <c r="C201" s="134" t="s">
        <v>46</v>
      </c>
      <c r="D201" s="135"/>
      <c r="E201" s="135"/>
      <c r="F201" s="136"/>
      <c r="G201" s="134" t="s">
        <v>47</v>
      </c>
      <c r="H201" s="135"/>
      <c r="I201" s="135"/>
      <c r="J201" s="136"/>
      <c r="K201" s="134" t="s">
        <v>47</v>
      </c>
      <c r="L201" s="135"/>
      <c r="M201" s="135"/>
      <c r="N201" s="136"/>
      <c r="O201" s="134" t="s">
        <v>47</v>
      </c>
      <c r="P201" s="135"/>
      <c r="Q201" s="135"/>
      <c r="R201" s="136"/>
    </row>
    <row r="202" spans="1:18" ht="20.100000000000001" customHeight="1" thickBot="1" x14ac:dyDescent="0.3">
      <c r="A202" s="126" t="s">
        <v>48</v>
      </c>
      <c r="B202" s="127"/>
      <c r="C202" s="128">
        <v>0</v>
      </c>
      <c r="D202" s="129"/>
      <c r="E202" s="129"/>
      <c r="F202" s="130"/>
      <c r="G202" s="131">
        <v>0</v>
      </c>
      <c r="H202" s="132"/>
      <c r="I202" s="132"/>
      <c r="J202" s="133"/>
      <c r="K202" s="131">
        <v>0</v>
      </c>
      <c r="L202" s="132"/>
      <c r="M202" s="132"/>
      <c r="N202" s="133"/>
      <c r="O202" s="131">
        <v>0</v>
      </c>
      <c r="P202" s="132"/>
      <c r="Q202" s="132"/>
      <c r="R202" s="133"/>
    </row>
    <row r="203" spans="1:18" ht="20.100000000000001" customHeight="1" thickBot="1" x14ac:dyDescent="0.3"/>
    <row r="204" spans="1:18" ht="20.100000000000001" customHeight="1" thickBot="1" x14ac:dyDescent="0.3">
      <c r="B204" s="154" t="s">
        <v>30</v>
      </c>
      <c r="C204" s="155"/>
      <c r="D204" s="156"/>
      <c r="M204" s="157">
        <f ca="1">TODAY()</f>
        <v>44768</v>
      </c>
      <c r="N204" s="158"/>
      <c r="O204" s="158"/>
      <c r="P204" s="158"/>
      <c r="Q204" s="159"/>
    </row>
    <row r="205" spans="1:18" ht="20.100000000000001" customHeight="1" thickBot="1" x14ac:dyDescent="0.3">
      <c r="O205" s="160" t="s">
        <v>31</v>
      </c>
      <c r="P205" s="161"/>
      <c r="Q205" s="137"/>
      <c r="R205" s="138"/>
    </row>
    <row r="206" spans="1:18" ht="20.100000000000001" customHeight="1" thickBot="1" x14ac:dyDescent="0.3">
      <c r="B206" s="55" t="s">
        <v>32</v>
      </c>
      <c r="C206" s="162"/>
      <c r="D206" s="132"/>
      <c r="E206" s="132"/>
      <c r="F206" s="132"/>
      <c r="G206" s="133"/>
      <c r="H206" s="163" t="s">
        <v>33</v>
      </c>
      <c r="I206" s="164"/>
      <c r="J206" s="164"/>
      <c r="K206" s="137"/>
      <c r="L206" s="138"/>
      <c r="M206" s="138"/>
      <c r="N206" s="138"/>
      <c r="O206" s="138"/>
      <c r="P206" s="138"/>
      <c r="Q206" s="138"/>
      <c r="R206" s="165"/>
    </row>
    <row r="207" spans="1:18" ht="20.100000000000001" customHeight="1" thickBot="1" x14ac:dyDescent="0.3">
      <c r="A207" s="142" t="s">
        <v>85</v>
      </c>
      <c r="B207" s="143"/>
      <c r="C207" s="144"/>
      <c r="D207" s="148" t="s">
        <v>34</v>
      </c>
      <c r="E207" s="149"/>
      <c r="F207" s="150"/>
      <c r="G207" s="137"/>
      <c r="H207" s="138"/>
      <c r="I207" s="138"/>
      <c r="J207" s="138"/>
      <c r="K207" s="151" t="s">
        <v>35</v>
      </c>
      <c r="L207" s="152"/>
      <c r="M207" s="137"/>
      <c r="N207" s="138"/>
      <c r="O207" s="151" t="s">
        <v>36</v>
      </c>
      <c r="P207" s="153"/>
      <c r="Q207" s="137"/>
      <c r="R207" s="138"/>
    </row>
    <row r="208" spans="1:18" ht="20.100000000000001" customHeight="1" thickBot="1" x14ac:dyDescent="0.3">
      <c r="A208" s="139"/>
      <c r="B208" s="140"/>
      <c r="C208" s="141"/>
      <c r="D208" s="139" t="s">
        <v>37</v>
      </c>
      <c r="E208" s="140"/>
      <c r="F208" s="141"/>
      <c r="G208" s="142" t="s">
        <v>38</v>
      </c>
      <c r="H208" s="143"/>
      <c r="I208" s="143"/>
      <c r="J208" s="144"/>
      <c r="K208" s="145" t="s">
        <v>39</v>
      </c>
      <c r="L208" s="146"/>
      <c r="M208" s="146"/>
      <c r="N208" s="147"/>
      <c r="O208" s="142" t="s">
        <v>40</v>
      </c>
      <c r="P208" s="143"/>
      <c r="Q208" s="143"/>
      <c r="R208" s="144"/>
    </row>
    <row r="209" spans="1:18" ht="20.100000000000001" customHeight="1" thickBot="1" x14ac:dyDescent="0.3">
      <c r="A209" s="70" t="s">
        <v>33</v>
      </c>
      <c r="B209" s="71" t="s">
        <v>41</v>
      </c>
      <c r="C209" s="71" t="s">
        <v>42</v>
      </c>
      <c r="D209" s="71" t="s">
        <v>43</v>
      </c>
      <c r="E209" s="71" t="s">
        <v>6</v>
      </c>
      <c r="F209" s="72" t="s">
        <v>44</v>
      </c>
      <c r="G209" s="73" t="s">
        <v>76</v>
      </c>
      <c r="H209" s="74" t="s">
        <v>77</v>
      </c>
      <c r="I209" s="74" t="s">
        <v>78</v>
      </c>
      <c r="J209" s="75" t="s">
        <v>79</v>
      </c>
      <c r="K209" s="73" t="s">
        <v>76</v>
      </c>
      <c r="L209" s="74" t="s">
        <v>77</v>
      </c>
      <c r="M209" s="74" t="s">
        <v>78</v>
      </c>
      <c r="N209" s="75" t="s">
        <v>79</v>
      </c>
      <c r="O209" s="73" t="s">
        <v>76</v>
      </c>
      <c r="P209" s="74" t="s">
        <v>77</v>
      </c>
      <c r="Q209" s="74" t="s">
        <v>78</v>
      </c>
      <c r="R209" s="75" t="s">
        <v>79</v>
      </c>
    </row>
    <row r="210" spans="1:18" ht="20.100000000000001" customHeight="1" thickBot="1" x14ac:dyDescent="0.3">
      <c r="A210" s="1"/>
      <c r="B210" s="2" t="s">
        <v>4</v>
      </c>
      <c r="C210" s="3"/>
      <c r="D210" s="108" t="s">
        <v>8</v>
      </c>
      <c r="E210" s="109"/>
      <c r="F210" s="4">
        <v>8</v>
      </c>
      <c r="G210" s="100" t="s">
        <v>5</v>
      </c>
      <c r="H210" s="101"/>
      <c r="I210" s="102">
        <v>125</v>
      </c>
      <c r="J210" s="103"/>
      <c r="K210" s="100" t="s">
        <v>6</v>
      </c>
      <c r="L210" s="101"/>
      <c r="M210" s="102">
        <v>963</v>
      </c>
      <c r="N210" s="103"/>
      <c r="O210" s="100" t="s">
        <v>7</v>
      </c>
      <c r="P210" s="101"/>
      <c r="Q210" s="102">
        <v>587</v>
      </c>
      <c r="R210" s="103"/>
    </row>
    <row r="211" spans="1:18" ht="20.100000000000001" customHeight="1" x14ac:dyDescent="0.25">
      <c r="A211" s="5" t="str">
        <f t="shared" ref="A211:A217" si="7">$M$13&amp;"/"&amp;$C$16</f>
        <v>/</v>
      </c>
      <c r="B211" s="6" t="s">
        <v>9</v>
      </c>
      <c r="C211" s="7">
        <f>F210</f>
        <v>8</v>
      </c>
      <c r="D211" s="7">
        <f>M210</f>
        <v>963</v>
      </c>
      <c r="E211" s="7">
        <f>Q210-28</f>
        <v>559</v>
      </c>
      <c r="F211" s="8">
        <v>19</v>
      </c>
      <c r="G211" s="9"/>
      <c r="H211" s="10"/>
      <c r="I211" s="10"/>
      <c r="J211" s="11"/>
      <c r="K211" s="9" t="s">
        <v>10</v>
      </c>
      <c r="L211" s="10"/>
      <c r="M211" s="10" t="s">
        <v>10</v>
      </c>
      <c r="N211" s="11" t="s">
        <v>10</v>
      </c>
      <c r="O211" s="12" t="s">
        <v>10</v>
      </c>
      <c r="P211" s="13" t="s">
        <v>10</v>
      </c>
      <c r="Q211" s="13" t="s">
        <v>10</v>
      </c>
      <c r="R211" s="14" t="s">
        <v>10</v>
      </c>
    </row>
    <row r="212" spans="1:18" ht="20.100000000000001" customHeight="1" x14ac:dyDescent="0.25">
      <c r="A212" s="15" t="str">
        <f>$M$13&amp;"/"&amp;$C$16</f>
        <v>/</v>
      </c>
      <c r="B212" s="16" t="s">
        <v>11</v>
      </c>
      <c r="C212" s="17">
        <f>F210</f>
        <v>8</v>
      </c>
      <c r="D212" s="17">
        <f>M210-38</f>
        <v>925</v>
      </c>
      <c r="E212" s="17">
        <f>Q210-28</f>
        <v>559</v>
      </c>
      <c r="F212" s="18">
        <v>19</v>
      </c>
      <c r="G212" s="19"/>
      <c r="H212" s="20"/>
      <c r="I212" s="20"/>
      <c r="J212" s="21"/>
      <c r="K212" s="19" t="s">
        <v>10</v>
      </c>
      <c r="L212" s="20"/>
      <c r="M212" s="20" t="s">
        <v>10</v>
      </c>
      <c r="N212" s="21" t="s">
        <v>10</v>
      </c>
      <c r="O212" s="22" t="s">
        <v>10</v>
      </c>
      <c r="P212" s="23" t="s">
        <v>10</v>
      </c>
      <c r="Q212" s="23" t="s">
        <v>10</v>
      </c>
      <c r="R212" s="24" t="s">
        <v>10</v>
      </c>
    </row>
    <row r="213" spans="1:18" ht="20.100000000000001" customHeight="1" x14ac:dyDescent="0.25">
      <c r="A213" s="15" t="str">
        <f t="shared" si="7"/>
        <v>/</v>
      </c>
      <c r="B213" s="16" t="s">
        <v>13</v>
      </c>
      <c r="C213" s="17">
        <f>F210*2</f>
        <v>16</v>
      </c>
      <c r="D213" s="17">
        <f>I210-19</f>
        <v>106</v>
      </c>
      <c r="E213" s="17">
        <f>Q210-28</f>
        <v>559</v>
      </c>
      <c r="F213" s="18">
        <v>19</v>
      </c>
      <c r="G213" s="19"/>
      <c r="H213" s="20"/>
      <c r="I213" s="20"/>
      <c r="J213" s="21"/>
      <c r="K213" s="19" t="s">
        <v>10</v>
      </c>
      <c r="L213" s="20"/>
      <c r="M213" s="20"/>
      <c r="N213" s="21"/>
      <c r="O213" s="22" t="s">
        <v>10</v>
      </c>
      <c r="P213" s="23" t="s">
        <v>10</v>
      </c>
      <c r="Q213" s="23" t="s">
        <v>10</v>
      </c>
      <c r="R213" s="24" t="s">
        <v>10</v>
      </c>
    </row>
    <row r="214" spans="1:18" ht="20.100000000000001" customHeight="1" x14ac:dyDescent="0.25">
      <c r="A214" s="15" t="str">
        <f t="shared" si="7"/>
        <v>/</v>
      </c>
      <c r="B214" s="16" t="s">
        <v>14</v>
      </c>
      <c r="C214" s="17">
        <f>F210</f>
        <v>8</v>
      </c>
      <c r="D214" s="17">
        <f>I210</f>
        <v>125</v>
      </c>
      <c r="E214" s="17">
        <f>M210</f>
        <v>963</v>
      </c>
      <c r="F214" s="25">
        <v>8</v>
      </c>
      <c r="G214" s="19"/>
      <c r="H214" s="20"/>
      <c r="I214" s="20"/>
      <c r="J214" s="21"/>
      <c r="K214" s="19"/>
      <c r="L214" s="20"/>
      <c r="M214" s="20"/>
      <c r="N214" s="21"/>
      <c r="O214" s="22" t="s">
        <v>10</v>
      </c>
      <c r="P214" s="23" t="s">
        <v>10</v>
      </c>
      <c r="Q214" s="23" t="s">
        <v>10</v>
      </c>
      <c r="R214" s="24" t="s">
        <v>10</v>
      </c>
    </row>
    <row r="215" spans="1:18" ht="20.100000000000001" customHeight="1" x14ac:dyDescent="0.25">
      <c r="A215" s="15" t="str">
        <f t="shared" si="7"/>
        <v>/</v>
      </c>
      <c r="B215" s="16" t="s">
        <v>15</v>
      </c>
      <c r="C215" s="17">
        <f>F210*5</f>
        <v>40</v>
      </c>
      <c r="D215" s="17">
        <f>M210-39</f>
        <v>924</v>
      </c>
      <c r="E215" s="17">
        <f>E211-5</f>
        <v>554</v>
      </c>
      <c r="F215" s="18">
        <v>19</v>
      </c>
      <c r="G215" s="19"/>
      <c r="H215" s="20"/>
      <c r="I215" s="20"/>
      <c r="J215" s="21"/>
      <c r="K215" s="19" t="s">
        <v>10</v>
      </c>
      <c r="L215" s="20"/>
      <c r="M215" s="20"/>
      <c r="N215" s="21"/>
      <c r="O215" s="22" t="s">
        <v>10</v>
      </c>
      <c r="P215" s="23" t="s">
        <v>10</v>
      </c>
      <c r="Q215" s="23" t="s">
        <v>10</v>
      </c>
      <c r="R215" s="24" t="s">
        <v>10</v>
      </c>
    </row>
    <row r="216" spans="1:18" ht="20.100000000000001" customHeight="1" x14ac:dyDescent="0.25">
      <c r="A216" s="15" t="str">
        <f t="shared" si="7"/>
        <v>/</v>
      </c>
      <c r="B216" s="16" t="s">
        <v>23</v>
      </c>
      <c r="C216" s="17">
        <f>F210</f>
        <v>8</v>
      </c>
      <c r="D216" s="17">
        <f>M210-38</f>
        <v>925</v>
      </c>
      <c r="E216" s="17">
        <f>57</f>
        <v>57</v>
      </c>
      <c r="F216" s="18">
        <v>19</v>
      </c>
      <c r="G216" s="19"/>
      <c r="H216" s="20"/>
      <c r="I216" s="20"/>
      <c r="J216" s="21"/>
      <c r="K216" s="19"/>
      <c r="L216" s="20"/>
      <c r="M216" s="20"/>
      <c r="N216" s="21"/>
      <c r="O216" s="22" t="s">
        <v>10</v>
      </c>
      <c r="P216" s="23" t="s">
        <v>10</v>
      </c>
      <c r="Q216" s="23" t="s">
        <v>10</v>
      </c>
      <c r="R216" s="24" t="s">
        <v>10</v>
      </c>
    </row>
    <row r="217" spans="1:18" ht="20.100000000000001" customHeight="1" thickBot="1" x14ac:dyDescent="0.3">
      <c r="A217" s="43" t="str">
        <f t="shared" si="7"/>
        <v>/</v>
      </c>
      <c r="B217" s="27" t="s">
        <v>16</v>
      </c>
      <c r="C217" s="28">
        <f>F210*2</f>
        <v>16</v>
      </c>
      <c r="D217" s="28">
        <f>2080-57</f>
        <v>2023</v>
      </c>
      <c r="E217" s="28">
        <f>((M210-6)/2)</f>
        <v>478.5</v>
      </c>
      <c r="F217" s="29">
        <v>19</v>
      </c>
      <c r="G217" s="30"/>
      <c r="H217" s="31"/>
      <c r="I217" s="31"/>
      <c r="J217" s="32"/>
      <c r="K217" s="30" t="s">
        <v>10</v>
      </c>
      <c r="L217" s="31" t="s">
        <v>10</v>
      </c>
      <c r="M217" s="31" t="s">
        <v>10</v>
      </c>
      <c r="N217" s="32" t="s">
        <v>10</v>
      </c>
      <c r="O217" s="33" t="s">
        <v>10</v>
      </c>
      <c r="P217" s="34" t="s">
        <v>10</v>
      </c>
      <c r="Q217" s="34" t="s">
        <v>10</v>
      </c>
      <c r="R217" s="35" t="s">
        <v>10</v>
      </c>
    </row>
    <row r="218" spans="1:18" ht="20.100000000000001" customHeight="1" x14ac:dyDescent="0.25">
      <c r="A218" s="77"/>
      <c r="B218" s="78"/>
      <c r="C218" s="79"/>
      <c r="D218" s="80"/>
      <c r="E218" s="81"/>
      <c r="F218" s="82"/>
      <c r="G218" s="83"/>
      <c r="H218" s="81"/>
      <c r="I218" s="81"/>
      <c r="J218" s="82"/>
      <c r="K218" s="83"/>
      <c r="L218" s="81"/>
      <c r="M218" s="81"/>
      <c r="N218" s="82"/>
      <c r="O218" s="84"/>
      <c r="P218" s="85"/>
      <c r="Q218" s="85"/>
      <c r="R218" s="86"/>
    </row>
    <row r="219" spans="1:18" ht="20.100000000000001" customHeight="1" x14ac:dyDescent="0.25">
      <c r="A219" s="77"/>
      <c r="B219" s="78"/>
      <c r="C219" s="79"/>
      <c r="D219" s="80"/>
      <c r="E219" s="81"/>
      <c r="F219" s="82"/>
      <c r="G219" s="83"/>
      <c r="H219" s="81"/>
      <c r="I219" s="81"/>
      <c r="J219" s="82"/>
      <c r="K219" s="83"/>
      <c r="L219" s="81"/>
      <c r="M219" s="81"/>
      <c r="N219" s="82"/>
      <c r="O219" s="84"/>
      <c r="P219" s="85"/>
      <c r="Q219" s="85"/>
      <c r="R219" s="86"/>
    </row>
    <row r="220" spans="1:18" ht="20.100000000000001" customHeight="1" x14ac:dyDescent="0.25">
      <c r="A220" s="77"/>
      <c r="B220" s="78"/>
      <c r="C220" s="79"/>
      <c r="D220" s="80"/>
      <c r="E220" s="81"/>
      <c r="F220" s="82"/>
      <c r="G220" s="83"/>
      <c r="H220" s="81"/>
      <c r="I220" s="81"/>
      <c r="J220" s="82"/>
      <c r="K220" s="83"/>
      <c r="L220" s="81"/>
      <c r="M220" s="81"/>
      <c r="N220" s="82"/>
      <c r="O220" s="84"/>
      <c r="P220" s="85"/>
      <c r="Q220" s="85"/>
      <c r="R220" s="86"/>
    </row>
    <row r="221" spans="1:18" ht="20.100000000000001" customHeight="1" x14ac:dyDescent="0.25">
      <c r="A221" s="77"/>
      <c r="B221" s="78"/>
      <c r="C221" s="79"/>
      <c r="D221" s="80"/>
      <c r="E221" s="81"/>
      <c r="F221" s="82"/>
      <c r="G221" s="83"/>
      <c r="H221" s="81"/>
      <c r="I221" s="81"/>
      <c r="J221" s="82"/>
      <c r="K221" s="83"/>
      <c r="L221" s="81"/>
      <c r="M221" s="81"/>
      <c r="N221" s="82"/>
      <c r="O221" s="84"/>
      <c r="P221" s="85"/>
      <c r="Q221" s="85"/>
      <c r="R221" s="86"/>
    </row>
    <row r="222" spans="1:18" ht="20.100000000000001" customHeight="1" x14ac:dyDescent="0.25">
      <c r="A222" s="77"/>
      <c r="B222" s="78"/>
      <c r="C222" s="79"/>
      <c r="D222" s="80"/>
      <c r="E222" s="81"/>
      <c r="F222" s="82"/>
      <c r="G222" s="83"/>
      <c r="H222" s="81"/>
      <c r="I222" s="81"/>
      <c r="J222" s="82"/>
      <c r="K222" s="83"/>
      <c r="L222" s="81"/>
      <c r="M222" s="81"/>
      <c r="N222" s="82"/>
      <c r="O222" s="84"/>
      <c r="P222" s="85"/>
      <c r="Q222" s="85"/>
      <c r="R222" s="86"/>
    </row>
    <row r="223" spans="1:18" ht="20.100000000000001" customHeight="1" x14ac:dyDescent="0.25">
      <c r="A223" s="77"/>
      <c r="B223" s="87"/>
      <c r="C223" s="88"/>
      <c r="D223" s="89"/>
      <c r="E223" s="90"/>
      <c r="F223" s="91"/>
      <c r="G223" s="92"/>
      <c r="H223" s="90"/>
      <c r="I223" s="90"/>
      <c r="J223" s="91"/>
      <c r="K223" s="92"/>
      <c r="L223" s="90"/>
      <c r="M223" s="90"/>
      <c r="N223" s="91"/>
      <c r="O223" s="93"/>
      <c r="P223" s="94"/>
      <c r="Q223" s="94"/>
      <c r="R223" s="95"/>
    </row>
    <row r="224" spans="1:18" ht="20.100000000000001" customHeight="1" x14ac:dyDescent="0.25">
      <c r="A224" s="77"/>
      <c r="B224" s="78"/>
      <c r="C224" s="79"/>
      <c r="D224" s="80"/>
      <c r="E224" s="81"/>
      <c r="F224" s="82"/>
      <c r="G224" s="83"/>
      <c r="H224" s="81"/>
      <c r="I224" s="81"/>
      <c r="J224" s="82"/>
      <c r="K224" s="83"/>
      <c r="L224" s="81"/>
      <c r="M224" s="81"/>
      <c r="N224" s="82"/>
      <c r="O224" s="84"/>
      <c r="P224" s="85"/>
      <c r="Q224" s="85"/>
      <c r="R224" s="86"/>
    </row>
    <row r="225" spans="1:18" ht="20.100000000000001" customHeight="1" x14ac:dyDescent="0.25">
      <c r="A225" s="77"/>
      <c r="B225" s="78"/>
      <c r="C225" s="79"/>
      <c r="D225" s="80"/>
      <c r="E225" s="81"/>
      <c r="F225" s="82"/>
      <c r="G225" s="83"/>
      <c r="H225" s="81"/>
      <c r="I225" s="81"/>
      <c r="J225" s="82"/>
      <c r="K225" s="83"/>
      <c r="L225" s="81"/>
      <c r="M225" s="81"/>
      <c r="N225" s="82"/>
      <c r="O225" s="84"/>
      <c r="P225" s="85"/>
      <c r="Q225" s="85"/>
      <c r="R225" s="86"/>
    </row>
    <row r="226" spans="1:18" ht="20.100000000000001" customHeight="1" x14ac:dyDescent="0.25">
      <c r="A226" s="77"/>
      <c r="B226" s="78"/>
      <c r="C226" s="79"/>
      <c r="D226" s="80"/>
      <c r="E226" s="81"/>
      <c r="F226" s="82"/>
      <c r="G226" s="83"/>
      <c r="H226" s="81"/>
      <c r="I226" s="81"/>
      <c r="J226" s="82"/>
      <c r="K226" s="83"/>
      <c r="L226" s="81"/>
      <c r="M226" s="81"/>
      <c r="N226" s="82"/>
      <c r="O226" s="84"/>
      <c r="P226" s="85"/>
      <c r="Q226" s="85"/>
      <c r="R226" s="86"/>
    </row>
    <row r="227" spans="1:18" ht="20.100000000000001" customHeight="1" x14ac:dyDescent="0.25">
      <c r="A227" s="77"/>
      <c r="B227" s="78"/>
      <c r="C227" s="79"/>
      <c r="D227" s="80"/>
      <c r="E227" s="81"/>
      <c r="F227" s="82"/>
      <c r="G227" s="83"/>
      <c r="H227" s="81"/>
      <c r="I227" s="81"/>
      <c r="J227" s="82"/>
      <c r="K227" s="83"/>
      <c r="L227" s="81"/>
      <c r="M227" s="81"/>
      <c r="N227" s="82"/>
      <c r="O227" s="84"/>
      <c r="P227" s="85"/>
      <c r="Q227" s="85"/>
      <c r="R227" s="86"/>
    </row>
    <row r="228" spans="1:18" ht="20.100000000000001" customHeight="1" x14ac:dyDescent="0.25">
      <c r="A228" s="77"/>
      <c r="B228" s="78"/>
      <c r="C228" s="79"/>
      <c r="D228" s="80"/>
      <c r="E228" s="81"/>
      <c r="F228" s="82"/>
      <c r="G228" s="83"/>
      <c r="H228" s="81"/>
      <c r="I228" s="81"/>
      <c r="J228" s="82"/>
      <c r="K228" s="83"/>
      <c r="L228" s="81"/>
      <c r="M228" s="81"/>
      <c r="N228" s="82"/>
      <c r="O228" s="84"/>
      <c r="P228" s="85"/>
      <c r="Q228" s="85"/>
      <c r="R228" s="86"/>
    </row>
    <row r="229" spans="1:18" ht="20.100000000000001" customHeight="1" thickBot="1" x14ac:dyDescent="0.3">
      <c r="A229" s="77"/>
      <c r="B229" s="78"/>
      <c r="C229" s="79"/>
      <c r="D229" s="80"/>
      <c r="E229" s="81"/>
      <c r="F229" s="82"/>
      <c r="G229" s="83"/>
      <c r="H229" s="81"/>
      <c r="I229" s="81"/>
      <c r="J229" s="82"/>
      <c r="K229" s="83"/>
      <c r="L229" s="81"/>
      <c r="M229" s="81"/>
      <c r="N229" s="82"/>
      <c r="O229" s="84"/>
      <c r="P229" s="85"/>
      <c r="Q229" s="85"/>
      <c r="R229" s="86"/>
    </row>
    <row r="230" spans="1:18" ht="20.100000000000001" customHeight="1" thickBot="1" x14ac:dyDescent="0.3">
      <c r="A230" s="126" t="s">
        <v>45</v>
      </c>
      <c r="B230" s="127"/>
      <c r="C230" s="134" t="s">
        <v>46</v>
      </c>
      <c r="D230" s="135"/>
      <c r="E230" s="135"/>
      <c r="F230" s="136"/>
      <c r="G230" s="134" t="s">
        <v>47</v>
      </c>
      <c r="H230" s="135"/>
      <c r="I230" s="135"/>
      <c r="J230" s="136"/>
      <c r="K230" s="134" t="s">
        <v>47</v>
      </c>
      <c r="L230" s="135"/>
      <c r="M230" s="135"/>
      <c r="N230" s="136"/>
      <c r="O230" s="134" t="s">
        <v>47</v>
      </c>
      <c r="P230" s="135"/>
      <c r="Q230" s="135"/>
      <c r="R230" s="136"/>
    </row>
    <row r="231" spans="1:18" ht="20.100000000000001" customHeight="1" thickBot="1" x14ac:dyDescent="0.3">
      <c r="A231" s="126" t="s">
        <v>48</v>
      </c>
      <c r="B231" s="127"/>
      <c r="C231" s="128">
        <v>0</v>
      </c>
      <c r="D231" s="129"/>
      <c r="E231" s="129"/>
      <c r="F231" s="130"/>
      <c r="G231" s="131">
        <v>0</v>
      </c>
      <c r="H231" s="132"/>
      <c r="I231" s="132"/>
      <c r="J231" s="133"/>
      <c r="K231" s="131">
        <v>0</v>
      </c>
      <c r="L231" s="132"/>
      <c r="M231" s="132"/>
      <c r="N231" s="133"/>
      <c r="O231" s="131">
        <v>0</v>
      </c>
      <c r="P231" s="132"/>
      <c r="Q231" s="132"/>
      <c r="R231" s="133"/>
    </row>
    <row r="232" spans="1:18" ht="20.100000000000001" customHeight="1" x14ac:dyDescent="0.25"/>
    <row r="233" spans="1:18" ht="20.100000000000001" customHeight="1" x14ac:dyDescent="0.25"/>
    <row r="234" spans="1:18" ht="20.100000000000001" customHeight="1" x14ac:dyDescent="0.25"/>
    <row r="235" spans="1:18" ht="20.100000000000001" customHeight="1" x14ac:dyDescent="0.25"/>
    <row r="236" spans="1:18" ht="20.100000000000001" customHeight="1" x14ac:dyDescent="0.25"/>
    <row r="237" spans="1:18" ht="20.100000000000001" customHeight="1" x14ac:dyDescent="0.25"/>
    <row r="238" spans="1:18" ht="20.100000000000001" customHeight="1" x14ac:dyDescent="0.25"/>
    <row r="239" spans="1:18" ht="20.100000000000001" customHeight="1" x14ac:dyDescent="0.25"/>
    <row r="240" spans="1:18" ht="20.100000000000001" customHeight="1" x14ac:dyDescent="0.25"/>
    <row r="241" customFormat="1" ht="20.100000000000001" customHeight="1" x14ac:dyDescent="0.25"/>
    <row r="242" customFormat="1" ht="20.100000000000001" customHeight="1" x14ac:dyDescent="0.25"/>
    <row r="243" customFormat="1" ht="20.100000000000001" customHeight="1" x14ac:dyDescent="0.25"/>
    <row r="244" customFormat="1" ht="20.100000000000001" customHeight="1" x14ac:dyDescent="0.25"/>
    <row r="245" customFormat="1" ht="20.100000000000001" customHeight="1" x14ac:dyDescent="0.25"/>
    <row r="246" customFormat="1" ht="20.100000000000001" customHeight="1" x14ac:dyDescent="0.25"/>
    <row r="247" customFormat="1" ht="20.100000000000001" customHeight="1" x14ac:dyDescent="0.25"/>
    <row r="248" customFormat="1" ht="20.100000000000001" customHeight="1" x14ac:dyDescent="0.25"/>
    <row r="249" customFormat="1" ht="20.100000000000001" customHeight="1" x14ac:dyDescent="0.25"/>
    <row r="250" customFormat="1" ht="20.100000000000001" customHeight="1" x14ac:dyDescent="0.25"/>
    <row r="251" customFormat="1" ht="20.100000000000001" customHeight="1" x14ac:dyDescent="0.25"/>
    <row r="252" customFormat="1" ht="20.100000000000001" customHeight="1" x14ac:dyDescent="0.25"/>
    <row r="253" customFormat="1" ht="20.100000000000001" customHeight="1" x14ac:dyDescent="0.25"/>
    <row r="254" customFormat="1" ht="20.100000000000001" customHeight="1" x14ac:dyDescent="0.25"/>
    <row r="255" customFormat="1" ht="20.100000000000001" customHeight="1" x14ac:dyDescent="0.25"/>
    <row r="256" customFormat="1" ht="20.100000000000001" customHeight="1" x14ac:dyDescent="0.25"/>
    <row r="257" customFormat="1" ht="20.100000000000001" customHeight="1" x14ac:dyDescent="0.25"/>
    <row r="258" customFormat="1" ht="20.100000000000001" customHeight="1" x14ac:dyDescent="0.25"/>
    <row r="259" customFormat="1" ht="20.100000000000001" customHeight="1" x14ac:dyDescent="0.25"/>
    <row r="260" customFormat="1" ht="20.100000000000001" customHeight="1" x14ac:dyDescent="0.25"/>
    <row r="261" customFormat="1" ht="20.100000000000001" customHeight="1" x14ac:dyDescent="0.25"/>
    <row r="262" customFormat="1" ht="20.100000000000001" customHeight="1" x14ac:dyDescent="0.25"/>
    <row r="263" customFormat="1" ht="20.100000000000001" customHeight="1" x14ac:dyDescent="0.25"/>
    <row r="264" customFormat="1" ht="20.100000000000001" customHeight="1" x14ac:dyDescent="0.25"/>
    <row r="265" customFormat="1" ht="20.100000000000001" customHeight="1" x14ac:dyDescent="0.25"/>
    <row r="266" customFormat="1" ht="20.100000000000001" customHeight="1" x14ac:dyDescent="0.25"/>
    <row r="267" customFormat="1" ht="20.100000000000001" customHeight="1" x14ac:dyDescent="0.25"/>
    <row r="268" customFormat="1" ht="20.100000000000001" customHeight="1" x14ac:dyDescent="0.25"/>
    <row r="269" customFormat="1" ht="20.100000000000001" customHeight="1" x14ac:dyDescent="0.25"/>
    <row r="270" customFormat="1" ht="20.100000000000001" customHeight="1" x14ac:dyDescent="0.25"/>
    <row r="271" customFormat="1" ht="20.100000000000001" customHeight="1" x14ac:dyDescent="0.25"/>
    <row r="272" customFormat="1" ht="20.100000000000001" customHeight="1" x14ac:dyDescent="0.25"/>
    <row r="273" customFormat="1" ht="20.100000000000001" customHeight="1" x14ac:dyDescent="0.25"/>
    <row r="274" customFormat="1" ht="20.100000000000001" customHeight="1" x14ac:dyDescent="0.25"/>
    <row r="275" customFormat="1" ht="20.100000000000001" customHeight="1" x14ac:dyDescent="0.25"/>
    <row r="276" customFormat="1" ht="20.100000000000001" customHeight="1" x14ac:dyDescent="0.25"/>
    <row r="277" customFormat="1" ht="20.100000000000001" customHeight="1" x14ac:dyDescent="0.25"/>
    <row r="278" customFormat="1" ht="20.100000000000001" customHeight="1" x14ac:dyDescent="0.25"/>
    <row r="279" customFormat="1" ht="20.100000000000001" customHeight="1" x14ac:dyDescent="0.25"/>
    <row r="280" customFormat="1" ht="20.100000000000001" customHeight="1" x14ac:dyDescent="0.25"/>
    <row r="281" customFormat="1" ht="20.100000000000001" customHeight="1" x14ac:dyDescent="0.25"/>
    <row r="282" customFormat="1" ht="20.100000000000001" customHeight="1" x14ac:dyDescent="0.25"/>
    <row r="283" customFormat="1" ht="20.100000000000001" customHeight="1" x14ac:dyDescent="0.25"/>
    <row r="284" customFormat="1" ht="20.100000000000001" customHeight="1" x14ac:dyDescent="0.25"/>
    <row r="285" customFormat="1" ht="20.100000000000001" customHeight="1" x14ac:dyDescent="0.25"/>
    <row r="286" customFormat="1" ht="20.100000000000001" customHeight="1" x14ac:dyDescent="0.25"/>
    <row r="287" customFormat="1" ht="20.100000000000001" customHeight="1" x14ac:dyDescent="0.25"/>
    <row r="288" customFormat="1" ht="20.100000000000001" customHeight="1" x14ac:dyDescent="0.25"/>
    <row r="289" customFormat="1" ht="20.100000000000001" customHeight="1" x14ac:dyDescent="0.25"/>
    <row r="290" customFormat="1" ht="20.100000000000001" customHeight="1" x14ac:dyDescent="0.25"/>
    <row r="291" customFormat="1" ht="20.100000000000001" customHeight="1" x14ac:dyDescent="0.25"/>
    <row r="292" customFormat="1" ht="20.100000000000001" customHeight="1" x14ac:dyDescent="0.25"/>
    <row r="293" customFormat="1" ht="20.100000000000001" customHeight="1" x14ac:dyDescent="0.25"/>
    <row r="294" customFormat="1" ht="20.100000000000001" customHeight="1" x14ac:dyDescent="0.25"/>
    <row r="295" customFormat="1" ht="20.100000000000001" customHeight="1" x14ac:dyDescent="0.25"/>
    <row r="296" customFormat="1" ht="20.100000000000001" customHeight="1" x14ac:dyDescent="0.25"/>
    <row r="297" customFormat="1" ht="20.100000000000001" customHeight="1" x14ac:dyDescent="0.25"/>
    <row r="298" customFormat="1" ht="20.100000000000001" customHeight="1" x14ac:dyDescent="0.25"/>
    <row r="299" customFormat="1" ht="20.100000000000001" customHeight="1" x14ac:dyDescent="0.25"/>
    <row r="300" customFormat="1" ht="20.100000000000001" customHeight="1" x14ac:dyDescent="0.25"/>
    <row r="301" customFormat="1" ht="20.100000000000001" customHeight="1" x14ac:dyDescent="0.25"/>
    <row r="302" customFormat="1" ht="20.100000000000001" customHeight="1" x14ac:dyDescent="0.25"/>
    <row r="303" customFormat="1" ht="20.100000000000001" customHeight="1" x14ac:dyDescent="0.25"/>
    <row r="304" customFormat="1" ht="20.100000000000001" customHeight="1" x14ac:dyDescent="0.25"/>
    <row r="305" customFormat="1" ht="20.100000000000001" customHeight="1" x14ac:dyDescent="0.25"/>
    <row r="306" customFormat="1" ht="20.100000000000001" customHeight="1" x14ac:dyDescent="0.25"/>
    <row r="307" customFormat="1" ht="20.100000000000001" customHeight="1" x14ac:dyDescent="0.25"/>
    <row r="308" customFormat="1" ht="20.100000000000001" customHeight="1" x14ac:dyDescent="0.25"/>
    <row r="309" customFormat="1" ht="20.100000000000001" customHeight="1" x14ac:dyDescent="0.25"/>
    <row r="310" customFormat="1" ht="20.100000000000001" customHeight="1" x14ac:dyDescent="0.25"/>
    <row r="311" customFormat="1" ht="20.100000000000001" customHeight="1" x14ac:dyDescent="0.25"/>
    <row r="312" customFormat="1" ht="20.100000000000001" customHeight="1" x14ac:dyDescent="0.25"/>
    <row r="313" customFormat="1" ht="20.100000000000001" customHeight="1" x14ac:dyDescent="0.25"/>
    <row r="314" customFormat="1" ht="20.100000000000001" customHeight="1" x14ac:dyDescent="0.25"/>
    <row r="315" customFormat="1" ht="20.100000000000001" customHeight="1" x14ac:dyDescent="0.25"/>
    <row r="316" customFormat="1" ht="20.100000000000001" customHeight="1" x14ac:dyDescent="0.25"/>
    <row r="317" customFormat="1" ht="20.100000000000001" customHeight="1" x14ac:dyDescent="0.25"/>
    <row r="318" customFormat="1" ht="20.100000000000001" customHeight="1" x14ac:dyDescent="0.25"/>
    <row r="319" customFormat="1" ht="20.100000000000001" customHeight="1" x14ac:dyDescent="0.25"/>
    <row r="320" customFormat="1" ht="20.100000000000001" customHeight="1" x14ac:dyDescent="0.25"/>
    <row r="321" customFormat="1" ht="20.100000000000001" customHeight="1" x14ac:dyDescent="0.25"/>
    <row r="322" customFormat="1" ht="20.100000000000001" customHeight="1" x14ac:dyDescent="0.25"/>
    <row r="323" customFormat="1" ht="20.100000000000001" customHeight="1" x14ac:dyDescent="0.25"/>
    <row r="324" customFormat="1" ht="20.100000000000001" customHeight="1" x14ac:dyDescent="0.25"/>
    <row r="325" customFormat="1" ht="20.100000000000001" customHeight="1" x14ac:dyDescent="0.25"/>
    <row r="326" customFormat="1" ht="20.100000000000001" customHeight="1" x14ac:dyDescent="0.25"/>
    <row r="327" customFormat="1" ht="20.100000000000001" customHeight="1" x14ac:dyDescent="0.25"/>
    <row r="328" customFormat="1" ht="20.100000000000001" customHeight="1" x14ac:dyDescent="0.25"/>
    <row r="329" customFormat="1" ht="20.100000000000001" customHeight="1" x14ac:dyDescent="0.25"/>
    <row r="330" customFormat="1" ht="20.100000000000001" customHeight="1" x14ac:dyDescent="0.25"/>
    <row r="331" customFormat="1" ht="20.100000000000001" customHeight="1" x14ac:dyDescent="0.25"/>
    <row r="332" customFormat="1" ht="20.100000000000001" customHeight="1" x14ac:dyDescent="0.25"/>
    <row r="333" customFormat="1" ht="20.100000000000001" customHeight="1" x14ac:dyDescent="0.25"/>
    <row r="334" customFormat="1" ht="20.100000000000001" customHeight="1" x14ac:dyDescent="0.25"/>
    <row r="335" customFormat="1" ht="20.100000000000001" customHeight="1" x14ac:dyDescent="0.25"/>
    <row r="336" customFormat="1" ht="20.100000000000001" customHeight="1" x14ac:dyDescent="0.25"/>
    <row r="337" customFormat="1" ht="20.100000000000001" customHeight="1" x14ac:dyDescent="0.25"/>
    <row r="338" customFormat="1" ht="20.100000000000001" customHeight="1" x14ac:dyDescent="0.25"/>
    <row r="339" customFormat="1" ht="20.100000000000001" customHeight="1" x14ac:dyDescent="0.25"/>
    <row r="340" customFormat="1" ht="20.100000000000001" customHeight="1" x14ac:dyDescent="0.25"/>
    <row r="341" customFormat="1" ht="20.100000000000001" customHeight="1" x14ac:dyDescent="0.25"/>
    <row r="342" customFormat="1" ht="20.100000000000001" customHeight="1" x14ac:dyDescent="0.25"/>
    <row r="343" customFormat="1" ht="20.100000000000001" customHeight="1" x14ac:dyDescent="0.25"/>
    <row r="344" customFormat="1" ht="20.100000000000001" customHeight="1" x14ac:dyDescent="0.25"/>
    <row r="345" customFormat="1" ht="20.100000000000001" customHeight="1" x14ac:dyDescent="0.25"/>
    <row r="346" customFormat="1" ht="20.100000000000001" customHeight="1" x14ac:dyDescent="0.25"/>
    <row r="347" customFormat="1" ht="20.100000000000001" customHeight="1" x14ac:dyDescent="0.25"/>
    <row r="348" customFormat="1" ht="20.100000000000001" customHeight="1" x14ac:dyDescent="0.25"/>
    <row r="349" customFormat="1" ht="20.100000000000001" customHeight="1" x14ac:dyDescent="0.25"/>
    <row r="350" customFormat="1" ht="20.100000000000001" customHeight="1" x14ac:dyDescent="0.25"/>
    <row r="351" customFormat="1" ht="20.100000000000001" customHeight="1" x14ac:dyDescent="0.25"/>
    <row r="352" customFormat="1" ht="20.100000000000001" customHeight="1" x14ac:dyDescent="0.25"/>
    <row r="353" customFormat="1" ht="20.100000000000001" customHeight="1" x14ac:dyDescent="0.25"/>
    <row r="354" customFormat="1" ht="20.100000000000001" customHeight="1" x14ac:dyDescent="0.25"/>
    <row r="355" customFormat="1" ht="20.100000000000001" customHeight="1" x14ac:dyDescent="0.25"/>
    <row r="356" customFormat="1" ht="20.100000000000001" customHeight="1" x14ac:dyDescent="0.25"/>
    <row r="357" customFormat="1" ht="20.100000000000001" customHeight="1" x14ac:dyDescent="0.25"/>
    <row r="358" customFormat="1" ht="20.100000000000001" customHeight="1" x14ac:dyDescent="0.25"/>
    <row r="359" customFormat="1" ht="20.100000000000001" customHeight="1" x14ac:dyDescent="0.25"/>
    <row r="360" customFormat="1" ht="20.100000000000001" customHeight="1" x14ac:dyDescent="0.25"/>
    <row r="361" customFormat="1" ht="20.100000000000001" customHeight="1" x14ac:dyDescent="0.25"/>
    <row r="362" customFormat="1" ht="20.100000000000001" customHeight="1" x14ac:dyDescent="0.25"/>
    <row r="363" customFormat="1" ht="20.100000000000001" customHeight="1" x14ac:dyDescent="0.25"/>
    <row r="364" customFormat="1" ht="20.100000000000001" customHeight="1" x14ac:dyDescent="0.25"/>
    <row r="365" customFormat="1" ht="20.100000000000001" customHeight="1" x14ac:dyDescent="0.25"/>
    <row r="366" customFormat="1" ht="20.100000000000001" customHeight="1" x14ac:dyDescent="0.25"/>
    <row r="367" customFormat="1" ht="20.100000000000001" customHeight="1" x14ac:dyDescent="0.25"/>
    <row r="368" customFormat="1" ht="20.100000000000001" customHeight="1" x14ac:dyDescent="0.25"/>
    <row r="369" customFormat="1" ht="20.100000000000001" customHeight="1" x14ac:dyDescent="0.25"/>
    <row r="370" customFormat="1" ht="20.100000000000001" customHeight="1" x14ac:dyDescent="0.25"/>
    <row r="371" customFormat="1" ht="20.100000000000001" customHeight="1" x14ac:dyDescent="0.25"/>
    <row r="372" customFormat="1" ht="20.100000000000001" customHeight="1" x14ac:dyDescent="0.25"/>
    <row r="373" customFormat="1" ht="20.100000000000001" customHeight="1" x14ac:dyDescent="0.25"/>
    <row r="374" customFormat="1" ht="20.100000000000001" customHeight="1" x14ac:dyDescent="0.25"/>
    <row r="375" customFormat="1" ht="20.100000000000001" customHeight="1" x14ac:dyDescent="0.25"/>
    <row r="376" customFormat="1" ht="20.100000000000001" customHeight="1" x14ac:dyDescent="0.25"/>
    <row r="377" customFormat="1" ht="20.100000000000001" customHeight="1" x14ac:dyDescent="0.25"/>
    <row r="378" customFormat="1" ht="20.100000000000001" customHeight="1" x14ac:dyDescent="0.25"/>
    <row r="379" customFormat="1" ht="20.100000000000001" customHeight="1" x14ac:dyDescent="0.25"/>
    <row r="380" customFormat="1" ht="20.100000000000001" customHeight="1" x14ac:dyDescent="0.25"/>
    <row r="381" customFormat="1" ht="20.100000000000001" customHeight="1" x14ac:dyDescent="0.25"/>
    <row r="382" customFormat="1" ht="20.100000000000001" customHeight="1" x14ac:dyDescent="0.25"/>
    <row r="383" customFormat="1" ht="20.100000000000001" customHeight="1" x14ac:dyDescent="0.25"/>
    <row r="384" customFormat="1" ht="20.100000000000001" customHeight="1" x14ac:dyDescent="0.25"/>
    <row r="385" customFormat="1" ht="20.100000000000001" customHeight="1" x14ac:dyDescent="0.25"/>
    <row r="386" customFormat="1" ht="20.100000000000001" customHeight="1" x14ac:dyDescent="0.25"/>
    <row r="387" customFormat="1" ht="20.100000000000001" customHeight="1" x14ac:dyDescent="0.25"/>
    <row r="388" customFormat="1" ht="20.100000000000001" customHeight="1" x14ac:dyDescent="0.25"/>
    <row r="389" customFormat="1" ht="20.100000000000001" customHeight="1" x14ac:dyDescent="0.25"/>
    <row r="390" customFormat="1" ht="20.100000000000001" customHeight="1" x14ac:dyDescent="0.25"/>
    <row r="391" customFormat="1" ht="20.100000000000001" customHeight="1" x14ac:dyDescent="0.25"/>
    <row r="392" customFormat="1" ht="20.100000000000001" customHeight="1" x14ac:dyDescent="0.25"/>
    <row r="393" customFormat="1" ht="20.100000000000001" customHeight="1" x14ac:dyDescent="0.25"/>
    <row r="394" customFormat="1" ht="20.100000000000001" customHeight="1" x14ac:dyDescent="0.25"/>
    <row r="395" customFormat="1" ht="20.100000000000001" customHeight="1" x14ac:dyDescent="0.25"/>
    <row r="396" customFormat="1" ht="20.100000000000001" customHeight="1" x14ac:dyDescent="0.25"/>
    <row r="397" customFormat="1" ht="20.100000000000001" customHeight="1" x14ac:dyDescent="0.25"/>
    <row r="398" customFormat="1" ht="20.100000000000001" customHeight="1" x14ac:dyDescent="0.25"/>
    <row r="399" customFormat="1" ht="20.100000000000001" customHeight="1" x14ac:dyDescent="0.25"/>
    <row r="400" customFormat="1" ht="20.100000000000001" customHeight="1" x14ac:dyDescent="0.25"/>
    <row r="401" customFormat="1" ht="20.100000000000001" customHeight="1" x14ac:dyDescent="0.25"/>
    <row r="402" customFormat="1" ht="20.100000000000001" customHeight="1" x14ac:dyDescent="0.25"/>
    <row r="403" customFormat="1" ht="20.100000000000001" customHeight="1" x14ac:dyDescent="0.25"/>
    <row r="404" customFormat="1" ht="20.100000000000001" customHeight="1" x14ac:dyDescent="0.25"/>
    <row r="405" customFormat="1" ht="20.100000000000001" customHeight="1" x14ac:dyDescent="0.25"/>
    <row r="406" customFormat="1" ht="20.100000000000001" customHeight="1" x14ac:dyDescent="0.25"/>
    <row r="407" customFormat="1" ht="20.100000000000001" customHeight="1" x14ac:dyDescent="0.25"/>
    <row r="408" customFormat="1" ht="20.100000000000001" customHeight="1" x14ac:dyDescent="0.25"/>
    <row r="409" customFormat="1" ht="20.100000000000001" customHeight="1" x14ac:dyDescent="0.25"/>
    <row r="410" customFormat="1" ht="20.100000000000001" customHeight="1" x14ac:dyDescent="0.25"/>
    <row r="411" customFormat="1" ht="20.100000000000001" customHeight="1" x14ac:dyDescent="0.25"/>
    <row r="412" customFormat="1" ht="20.100000000000001" customHeight="1" x14ac:dyDescent="0.25"/>
    <row r="413" customFormat="1" ht="20.100000000000001" customHeight="1" x14ac:dyDescent="0.25"/>
    <row r="414" customFormat="1" ht="20.100000000000001" customHeight="1" x14ac:dyDescent="0.25"/>
    <row r="415" customFormat="1" ht="20.100000000000001" customHeight="1" x14ac:dyDescent="0.25"/>
    <row r="416" customFormat="1" ht="20.100000000000001" customHeight="1" x14ac:dyDescent="0.25"/>
    <row r="417" customFormat="1" ht="20.100000000000001" customHeight="1" x14ac:dyDescent="0.25"/>
    <row r="418" customFormat="1" ht="20.100000000000001" customHeight="1" x14ac:dyDescent="0.25"/>
    <row r="419" customFormat="1" ht="20.100000000000001" customHeight="1" x14ac:dyDescent="0.25"/>
    <row r="420" customFormat="1" ht="20.100000000000001" customHeight="1" x14ac:dyDescent="0.25"/>
    <row r="421" customFormat="1" ht="20.100000000000001" customHeight="1" x14ac:dyDescent="0.25"/>
    <row r="422" customFormat="1" ht="20.100000000000001" customHeight="1" x14ac:dyDescent="0.25"/>
    <row r="423" customFormat="1" ht="20.100000000000001" customHeight="1" x14ac:dyDescent="0.25"/>
    <row r="424" customFormat="1" ht="20.100000000000001" customHeight="1" x14ac:dyDescent="0.25"/>
    <row r="425" customFormat="1" ht="20.100000000000001" customHeight="1" x14ac:dyDescent="0.25"/>
    <row r="426" customFormat="1" ht="20.100000000000001" customHeight="1" x14ac:dyDescent="0.25"/>
    <row r="427" customFormat="1" ht="20.100000000000001" customHeight="1" x14ac:dyDescent="0.25"/>
    <row r="428" customFormat="1" ht="20.100000000000001" customHeight="1" x14ac:dyDescent="0.25"/>
    <row r="429" customFormat="1" ht="20.100000000000001" customHeight="1" x14ac:dyDescent="0.25"/>
    <row r="430" customFormat="1" ht="20.100000000000001" customHeight="1" x14ac:dyDescent="0.25"/>
    <row r="431" customFormat="1" ht="20.100000000000001" customHeight="1" x14ac:dyDescent="0.25"/>
    <row r="432" customFormat="1" ht="20.100000000000001" customHeight="1" x14ac:dyDescent="0.25"/>
    <row r="433" customFormat="1" ht="20.100000000000001" customHeight="1" x14ac:dyDescent="0.25"/>
    <row r="434" customFormat="1" ht="20.100000000000001" customHeight="1" x14ac:dyDescent="0.25"/>
    <row r="435" customFormat="1" ht="20.100000000000001" customHeight="1" x14ac:dyDescent="0.25"/>
    <row r="436" customFormat="1" ht="20.100000000000001" customHeight="1" x14ac:dyDescent="0.25"/>
    <row r="437" customFormat="1" ht="20.100000000000001" customHeight="1" x14ac:dyDescent="0.25"/>
    <row r="438" customFormat="1" ht="20.100000000000001" customHeight="1" x14ac:dyDescent="0.25"/>
    <row r="439" customFormat="1" ht="20.100000000000001" customHeight="1" x14ac:dyDescent="0.25"/>
    <row r="440" customFormat="1" ht="20.100000000000001" customHeight="1" x14ac:dyDescent="0.25"/>
    <row r="441" customFormat="1" ht="20.100000000000001" customHeight="1" x14ac:dyDescent="0.25"/>
    <row r="442" customFormat="1" ht="20.100000000000001" customHeight="1" x14ac:dyDescent="0.25"/>
    <row r="443" customFormat="1" ht="20.100000000000001" customHeight="1" x14ac:dyDescent="0.25"/>
    <row r="444" customFormat="1" ht="20.100000000000001" customHeight="1" x14ac:dyDescent="0.25"/>
    <row r="445" customFormat="1" ht="20.100000000000001" customHeight="1" x14ac:dyDescent="0.25"/>
    <row r="446" customFormat="1" ht="20.100000000000001" customHeight="1" x14ac:dyDescent="0.25"/>
    <row r="447" customFormat="1" ht="20.100000000000001" customHeight="1" x14ac:dyDescent="0.25"/>
    <row r="448" customFormat="1" ht="20.100000000000001" customHeight="1" x14ac:dyDescent="0.25"/>
    <row r="449" customFormat="1" ht="20.100000000000001" customHeight="1" x14ac:dyDescent="0.25"/>
    <row r="450" customFormat="1" ht="20.100000000000001" customHeight="1" x14ac:dyDescent="0.25"/>
    <row r="451" customFormat="1" ht="20.100000000000001" customHeight="1" x14ac:dyDescent="0.25"/>
    <row r="452" customFormat="1" ht="20.100000000000001" customHeight="1" x14ac:dyDescent="0.25"/>
    <row r="453" customFormat="1" ht="20.100000000000001" customHeight="1" x14ac:dyDescent="0.25"/>
    <row r="454" customFormat="1" ht="20.100000000000001" customHeight="1" x14ac:dyDescent="0.25"/>
    <row r="455" customFormat="1" ht="20.100000000000001" customHeight="1" x14ac:dyDescent="0.25"/>
    <row r="456" customFormat="1" ht="20.100000000000001" customHeight="1" x14ac:dyDescent="0.25"/>
    <row r="457" customFormat="1" ht="20.100000000000001" customHeight="1" x14ac:dyDescent="0.25"/>
    <row r="458" customFormat="1" ht="20.100000000000001" customHeight="1" x14ac:dyDescent="0.25"/>
    <row r="459" customFormat="1" ht="20.100000000000001" customHeight="1" x14ac:dyDescent="0.25"/>
    <row r="460" customFormat="1" ht="20.100000000000001" customHeight="1" x14ac:dyDescent="0.25"/>
    <row r="461" customFormat="1" ht="20.100000000000001" customHeight="1" x14ac:dyDescent="0.25"/>
    <row r="462" customFormat="1" ht="20.100000000000001" customHeight="1" x14ac:dyDescent="0.25"/>
    <row r="463" customFormat="1" ht="20.100000000000001" customHeight="1" x14ac:dyDescent="0.25"/>
    <row r="464" customFormat="1" ht="20.100000000000001" customHeight="1" x14ac:dyDescent="0.25"/>
    <row r="465" customFormat="1" ht="20.100000000000001" customHeight="1" x14ac:dyDescent="0.25"/>
    <row r="466" customFormat="1" ht="20.100000000000001" customHeight="1" x14ac:dyDescent="0.25"/>
    <row r="467" customFormat="1" ht="20.100000000000001" customHeight="1" x14ac:dyDescent="0.25"/>
    <row r="468" customFormat="1" ht="20.100000000000001" customHeight="1" x14ac:dyDescent="0.25"/>
    <row r="469" customFormat="1" ht="20.100000000000001" customHeight="1" x14ac:dyDescent="0.25"/>
    <row r="470" customFormat="1" ht="20.100000000000001" customHeight="1" x14ac:dyDescent="0.25"/>
    <row r="471" customFormat="1" ht="20.100000000000001" customHeight="1" x14ac:dyDescent="0.25"/>
    <row r="472" customFormat="1" ht="20.100000000000001" customHeight="1" x14ac:dyDescent="0.25"/>
    <row r="473" customFormat="1" ht="20.100000000000001" customHeight="1" x14ac:dyDescent="0.25"/>
    <row r="474" customFormat="1" ht="20.100000000000001" customHeight="1" x14ac:dyDescent="0.25"/>
    <row r="475" customFormat="1" ht="20.100000000000001" customHeight="1" x14ac:dyDescent="0.25"/>
    <row r="476" customFormat="1" ht="20.100000000000001" customHeight="1" x14ac:dyDescent="0.25"/>
    <row r="477" customFormat="1" ht="20.100000000000001" customHeight="1" x14ac:dyDescent="0.25"/>
    <row r="478" customFormat="1" ht="20.100000000000001" customHeight="1" x14ac:dyDescent="0.25"/>
    <row r="479" customFormat="1" ht="20.100000000000001" customHeight="1" x14ac:dyDescent="0.25"/>
    <row r="480" customFormat="1" ht="20.100000000000001" customHeight="1" x14ac:dyDescent="0.25"/>
    <row r="481" customFormat="1" ht="20.100000000000001" customHeight="1" x14ac:dyDescent="0.25"/>
    <row r="482" customFormat="1" ht="20.100000000000001" customHeight="1" x14ac:dyDescent="0.25"/>
    <row r="483" customFormat="1" ht="20.100000000000001" customHeight="1" x14ac:dyDescent="0.25"/>
    <row r="484" customFormat="1" ht="20.100000000000001" customHeight="1" x14ac:dyDescent="0.25"/>
    <row r="485" customFormat="1" ht="20.100000000000001" customHeight="1" x14ac:dyDescent="0.25"/>
    <row r="486" customFormat="1" ht="20.100000000000001" customHeight="1" x14ac:dyDescent="0.25"/>
    <row r="487" customFormat="1" ht="20.100000000000001" customHeight="1" x14ac:dyDescent="0.25"/>
    <row r="488" customFormat="1" ht="20.100000000000001" customHeight="1" x14ac:dyDescent="0.25"/>
    <row r="489" customFormat="1" ht="20.100000000000001" customHeight="1" x14ac:dyDescent="0.25"/>
    <row r="490" customFormat="1" ht="20.100000000000001" customHeight="1" x14ac:dyDescent="0.25"/>
    <row r="491" customFormat="1" ht="20.100000000000001" customHeight="1" x14ac:dyDescent="0.25"/>
    <row r="492" customFormat="1" ht="20.100000000000001" customHeight="1" x14ac:dyDescent="0.25"/>
    <row r="493" customFormat="1" ht="20.100000000000001" customHeight="1" x14ac:dyDescent="0.25"/>
    <row r="494" customFormat="1" ht="20.100000000000001" customHeight="1" x14ac:dyDescent="0.25"/>
    <row r="495" customFormat="1" ht="20.100000000000001" customHeight="1" x14ac:dyDescent="0.25"/>
    <row r="496" customFormat="1" ht="20.100000000000001" customHeight="1" x14ac:dyDescent="0.25"/>
    <row r="497" customFormat="1" ht="20.100000000000001" customHeight="1" x14ac:dyDescent="0.25"/>
    <row r="498" customFormat="1" ht="20.100000000000001" customHeight="1" x14ac:dyDescent="0.25"/>
    <row r="499" customFormat="1" ht="20.100000000000001" customHeight="1" x14ac:dyDescent="0.25"/>
    <row r="500" customFormat="1" ht="20.100000000000001" customHeight="1" x14ac:dyDescent="0.25"/>
    <row r="501" customFormat="1" ht="20.100000000000001" customHeight="1" x14ac:dyDescent="0.25"/>
    <row r="502" customFormat="1" ht="20.100000000000001" customHeight="1" x14ac:dyDescent="0.25"/>
    <row r="503" customFormat="1" ht="20.100000000000001" customHeight="1" x14ac:dyDescent="0.25"/>
    <row r="504" customFormat="1" ht="20.100000000000001" customHeight="1" x14ac:dyDescent="0.25"/>
    <row r="505" customFormat="1" ht="20.100000000000001" customHeight="1" x14ac:dyDescent="0.25"/>
    <row r="506" customFormat="1" ht="20.100000000000001" customHeight="1" x14ac:dyDescent="0.25"/>
    <row r="507" customFormat="1" ht="20.100000000000001" customHeight="1" x14ac:dyDescent="0.25"/>
    <row r="508" customFormat="1" ht="20.100000000000001" customHeight="1" x14ac:dyDescent="0.25"/>
    <row r="509" customFormat="1" ht="20.100000000000001" customHeight="1" x14ac:dyDescent="0.25"/>
    <row r="510" customFormat="1" ht="20.100000000000001" customHeight="1" x14ac:dyDescent="0.25"/>
    <row r="511" customFormat="1" ht="20.100000000000001" customHeight="1" x14ac:dyDescent="0.25"/>
    <row r="512" customFormat="1" ht="20.100000000000001" customHeight="1" x14ac:dyDescent="0.25"/>
    <row r="513" customFormat="1" ht="20.100000000000001" customHeight="1" x14ac:dyDescent="0.25"/>
    <row r="514" customFormat="1" ht="20.100000000000001" customHeight="1" x14ac:dyDescent="0.25"/>
    <row r="515" customFormat="1" ht="20.100000000000001" customHeight="1" x14ac:dyDescent="0.25"/>
    <row r="516" customFormat="1" ht="20.100000000000001" customHeight="1" x14ac:dyDescent="0.25"/>
    <row r="517" customFormat="1" ht="20.100000000000001" customHeight="1" x14ac:dyDescent="0.25"/>
    <row r="518" customFormat="1" ht="20.100000000000001" customHeight="1" x14ac:dyDescent="0.25"/>
    <row r="519" customFormat="1" ht="20.100000000000001" customHeight="1" x14ac:dyDescent="0.25"/>
    <row r="520" customFormat="1" ht="20.100000000000001" customHeight="1" x14ac:dyDescent="0.25"/>
    <row r="521" customFormat="1" ht="20.100000000000001" customHeight="1" x14ac:dyDescent="0.25"/>
    <row r="522" customFormat="1" ht="20.100000000000001" customHeight="1" x14ac:dyDescent="0.25"/>
    <row r="523" customFormat="1" ht="20.100000000000001" customHeight="1" x14ac:dyDescent="0.25"/>
    <row r="524" customFormat="1" ht="20.100000000000001" customHeight="1" x14ac:dyDescent="0.25"/>
    <row r="525" customFormat="1" ht="20.100000000000001" customHeight="1" x14ac:dyDescent="0.25"/>
    <row r="526" customFormat="1" ht="20.100000000000001" customHeight="1" x14ac:dyDescent="0.25"/>
    <row r="527" customFormat="1" ht="20.100000000000001" customHeight="1" x14ac:dyDescent="0.25"/>
    <row r="528" customFormat="1" ht="20.100000000000001" customHeight="1" x14ac:dyDescent="0.25"/>
    <row r="529" customFormat="1" ht="20.100000000000001" customHeight="1" x14ac:dyDescent="0.25"/>
    <row r="530" customFormat="1" ht="20.100000000000001" customHeight="1" x14ac:dyDescent="0.25"/>
    <row r="531" customFormat="1" ht="20.100000000000001" customHeight="1" x14ac:dyDescent="0.25"/>
    <row r="532" customFormat="1" ht="20.100000000000001" customHeight="1" x14ac:dyDescent="0.25"/>
    <row r="533" customFormat="1" ht="20.100000000000001" customHeight="1" x14ac:dyDescent="0.25"/>
    <row r="534" customFormat="1" ht="20.100000000000001" customHeight="1" x14ac:dyDescent="0.25"/>
    <row r="535" customFormat="1" ht="20.100000000000001" customHeight="1" x14ac:dyDescent="0.25"/>
    <row r="536" customFormat="1" ht="20.100000000000001" customHeight="1" x14ac:dyDescent="0.25"/>
    <row r="537" customFormat="1" ht="20.100000000000001" customHeight="1" x14ac:dyDescent="0.25"/>
    <row r="538" customFormat="1" ht="20.100000000000001" customHeight="1" x14ac:dyDescent="0.25"/>
    <row r="539" customFormat="1" ht="20.100000000000001" customHeight="1" x14ac:dyDescent="0.25"/>
    <row r="540" customFormat="1" ht="20.100000000000001" customHeight="1" x14ac:dyDescent="0.25"/>
    <row r="541" customFormat="1" ht="20.100000000000001" customHeight="1" x14ac:dyDescent="0.25"/>
    <row r="542" customFormat="1" ht="20.100000000000001" customHeight="1" x14ac:dyDescent="0.25"/>
    <row r="543" customFormat="1" ht="20.100000000000001" customHeight="1" x14ac:dyDescent="0.25"/>
    <row r="544" customFormat="1" ht="20.100000000000001" customHeight="1" x14ac:dyDescent="0.25"/>
  </sheetData>
  <mergeCells count="288">
    <mergeCell ref="A231:B231"/>
    <mergeCell ref="C231:F231"/>
    <mergeCell ref="G231:J231"/>
    <mergeCell ref="K231:N231"/>
    <mergeCell ref="O231:R231"/>
    <mergeCell ref="Q210:R210"/>
    <mergeCell ref="A230:B230"/>
    <mergeCell ref="C230:F230"/>
    <mergeCell ref="G230:J230"/>
    <mergeCell ref="K230:N230"/>
    <mergeCell ref="O230:R230"/>
    <mergeCell ref="D210:E210"/>
    <mergeCell ref="G210:H210"/>
    <mergeCell ref="I210:J210"/>
    <mergeCell ref="K210:L210"/>
    <mergeCell ref="M210:N210"/>
    <mergeCell ref="O210:P210"/>
    <mergeCell ref="O207:P207"/>
    <mergeCell ref="Q207:R207"/>
    <mergeCell ref="A208:C208"/>
    <mergeCell ref="D208:F208"/>
    <mergeCell ref="G208:J208"/>
    <mergeCell ref="K208:N208"/>
    <mergeCell ref="O208:R208"/>
    <mergeCell ref="O205:P205"/>
    <mergeCell ref="Q205:R205"/>
    <mergeCell ref="C206:G206"/>
    <mergeCell ref="H206:J206"/>
    <mergeCell ref="K206:R206"/>
    <mergeCell ref="A207:C207"/>
    <mergeCell ref="D207:F207"/>
    <mergeCell ref="G207:J207"/>
    <mergeCell ref="K207:L207"/>
    <mergeCell ref="M207:N207"/>
    <mergeCell ref="A202:B202"/>
    <mergeCell ref="C202:F202"/>
    <mergeCell ref="G202:J202"/>
    <mergeCell ref="K202:N202"/>
    <mergeCell ref="O202:R202"/>
    <mergeCell ref="B204:D204"/>
    <mergeCell ref="M204:Q204"/>
    <mergeCell ref="Q181:R181"/>
    <mergeCell ref="A201:B201"/>
    <mergeCell ref="C201:F201"/>
    <mergeCell ref="G201:J201"/>
    <mergeCell ref="K201:N201"/>
    <mergeCell ref="O201:R201"/>
    <mergeCell ref="D181:E181"/>
    <mergeCell ref="G181:H181"/>
    <mergeCell ref="I181:J181"/>
    <mergeCell ref="K181:L181"/>
    <mergeCell ref="M181:N181"/>
    <mergeCell ref="O181:P181"/>
    <mergeCell ref="O178:P178"/>
    <mergeCell ref="Q178:R178"/>
    <mergeCell ref="A179:C179"/>
    <mergeCell ref="D179:F179"/>
    <mergeCell ref="G179:J179"/>
    <mergeCell ref="K179:N179"/>
    <mergeCell ref="O179:R179"/>
    <mergeCell ref="O176:P176"/>
    <mergeCell ref="Q176:R176"/>
    <mergeCell ref="C177:G177"/>
    <mergeCell ref="H177:J177"/>
    <mergeCell ref="K177:R177"/>
    <mergeCell ref="A178:C178"/>
    <mergeCell ref="D178:F178"/>
    <mergeCell ref="G178:J178"/>
    <mergeCell ref="K178:L178"/>
    <mergeCell ref="M178:N178"/>
    <mergeCell ref="A173:B173"/>
    <mergeCell ref="C173:F173"/>
    <mergeCell ref="G173:J173"/>
    <mergeCell ref="K173:N173"/>
    <mergeCell ref="O173:R173"/>
    <mergeCell ref="B175:D175"/>
    <mergeCell ref="M175:Q175"/>
    <mergeCell ref="Q152:R152"/>
    <mergeCell ref="A172:B172"/>
    <mergeCell ref="C172:F172"/>
    <mergeCell ref="G172:J172"/>
    <mergeCell ref="K172:N172"/>
    <mergeCell ref="O172:R172"/>
    <mergeCell ref="D152:E152"/>
    <mergeCell ref="G152:H152"/>
    <mergeCell ref="I152:J152"/>
    <mergeCell ref="K152:L152"/>
    <mergeCell ref="M152:N152"/>
    <mergeCell ref="O152:P152"/>
    <mergeCell ref="O149:P149"/>
    <mergeCell ref="Q149:R149"/>
    <mergeCell ref="A150:C150"/>
    <mergeCell ref="D150:F150"/>
    <mergeCell ref="G150:J150"/>
    <mergeCell ref="K150:N150"/>
    <mergeCell ref="O150:R150"/>
    <mergeCell ref="O147:P147"/>
    <mergeCell ref="Q147:R147"/>
    <mergeCell ref="C148:G148"/>
    <mergeCell ref="H148:J148"/>
    <mergeCell ref="K148:R148"/>
    <mergeCell ref="A149:C149"/>
    <mergeCell ref="D149:F149"/>
    <mergeCell ref="G149:J149"/>
    <mergeCell ref="K149:L149"/>
    <mergeCell ref="M149:N149"/>
    <mergeCell ref="A144:B144"/>
    <mergeCell ref="C144:F144"/>
    <mergeCell ref="G144:J144"/>
    <mergeCell ref="K144:N144"/>
    <mergeCell ref="O144:R144"/>
    <mergeCell ref="B146:D146"/>
    <mergeCell ref="M146:Q146"/>
    <mergeCell ref="Q123:R123"/>
    <mergeCell ref="A143:B143"/>
    <mergeCell ref="C143:F143"/>
    <mergeCell ref="G143:J143"/>
    <mergeCell ref="K143:N143"/>
    <mergeCell ref="O143:R143"/>
    <mergeCell ref="D123:E123"/>
    <mergeCell ref="G123:H123"/>
    <mergeCell ref="I123:J123"/>
    <mergeCell ref="K123:L123"/>
    <mergeCell ref="M123:N123"/>
    <mergeCell ref="O123:P123"/>
    <mergeCell ref="O120:P120"/>
    <mergeCell ref="Q120:R120"/>
    <mergeCell ref="A121:C121"/>
    <mergeCell ref="D121:F121"/>
    <mergeCell ref="G121:J121"/>
    <mergeCell ref="K121:N121"/>
    <mergeCell ref="O121:R121"/>
    <mergeCell ref="O118:P118"/>
    <mergeCell ref="Q118:R118"/>
    <mergeCell ref="C119:G119"/>
    <mergeCell ref="H119:J119"/>
    <mergeCell ref="K119:R119"/>
    <mergeCell ref="A120:C120"/>
    <mergeCell ref="D120:F120"/>
    <mergeCell ref="G120:J120"/>
    <mergeCell ref="K120:L120"/>
    <mergeCell ref="M120:N120"/>
    <mergeCell ref="A115:B115"/>
    <mergeCell ref="C115:F115"/>
    <mergeCell ref="G115:J115"/>
    <mergeCell ref="K115:N115"/>
    <mergeCell ref="O115:R115"/>
    <mergeCell ref="B117:D117"/>
    <mergeCell ref="M117:Q117"/>
    <mergeCell ref="Q94:R94"/>
    <mergeCell ref="A114:B114"/>
    <mergeCell ref="C114:F114"/>
    <mergeCell ref="G114:J114"/>
    <mergeCell ref="K114:N114"/>
    <mergeCell ref="O114:R114"/>
    <mergeCell ref="D94:E94"/>
    <mergeCell ref="G94:H94"/>
    <mergeCell ref="I94:J94"/>
    <mergeCell ref="K94:L94"/>
    <mergeCell ref="M94:N94"/>
    <mergeCell ref="O94:P94"/>
    <mergeCell ref="O91:P91"/>
    <mergeCell ref="Q91:R91"/>
    <mergeCell ref="A92:C92"/>
    <mergeCell ref="D92:F92"/>
    <mergeCell ref="G92:J92"/>
    <mergeCell ref="K92:N92"/>
    <mergeCell ref="O92:R92"/>
    <mergeCell ref="O89:P89"/>
    <mergeCell ref="Q89:R89"/>
    <mergeCell ref="C90:G90"/>
    <mergeCell ref="H90:J90"/>
    <mergeCell ref="K90:R90"/>
    <mergeCell ref="A91:C91"/>
    <mergeCell ref="D91:F91"/>
    <mergeCell ref="G91:J91"/>
    <mergeCell ref="K91:L91"/>
    <mergeCell ref="M91:N91"/>
    <mergeCell ref="A86:B86"/>
    <mergeCell ref="C86:F86"/>
    <mergeCell ref="G86:J86"/>
    <mergeCell ref="K86:N86"/>
    <mergeCell ref="O86:R86"/>
    <mergeCell ref="B88:D88"/>
    <mergeCell ref="M88:Q88"/>
    <mergeCell ref="Q65:R65"/>
    <mergeCell ref="A85:B85"/>
    <mergeCell ref="C85:F85"/>
    <mergeCell ref="G85:J85"/>
    <mergeCell ref="K85:N85"/>
    <mergeCell ref="O85:R85"/>
    <mergeCell ref="D65:E65"/>
    <mergeCell ref="G65:H65"/>
    <mergeCell ref="I65:J65"/>
    <mergeCell ref="K65:L65"/>
    <mergeCell ref="M65:N65"/>
    <mergeCell ref="O65:P65"/>
    <mergeCell ref="O62:P62"/>
    <mergeCell ref="Q62:R62"/>
    <mergeCell ref="A63:C63"/>
    <mergeCell ref="D63:F63"/>
    <mergeCell ref="G63:J63"/>
    <mergeCell ref="K63:N63"/>
    <mergeCell ref="O63:R63"/>
    <mergeCell ref="O60:P60"/>
    <mergeCell ref="Q60:R60"/>
    <mergeCell ref="C61:G61"/>
    <mergeCell ref="H61:J61"/>
    <mergeCell ref="K61:R61"/>
    <mergeCell ref="A62:C62"/>
    <mergeCell ref="D62:F62"/>
    <mergeCell ref="G62:J62"/>
    <mergeCell ref="K62:L62"/>
    <mergeCell ref="M62:N62"/>
    <mergeCell ref="A57:B57"/>
    <mergeCell ref="C57:F57"/>
    <mergeCell ref="G57:J57"/>
    <mergeCell ref="K57:N57"/>
    <mergeCell ref="O57:R57"/>
    <mergeCell ref="B59:D59"/>
    <mergeCell ref="M59:Q59"/>
    <mergeCell ref="Q36:R36"/>
    <mergeCell ref="A56:B56"/>
    <mergeCell ref="C56:F56"/>
    <mergeCell ref="G56:J56"/>
    <mergeCell ref="K56:N56"/>
    <mergeCell ref="O56:R56"/>
    <mergeCell ref="D36:E36"/>
    <mergeCell ref="G36:H36"/>
    <mergeCell ref="I36:J36"/>
    <mergeCell ref="K36:L36"/>
    <mergeCell ref="M36:N36"/>
    <mergeCell ref="O36:P36"/>
    <mergeCell ref="O33:P33"/>
    <mergeCell ref="Q33:R33"/>
    <mergeCell ref="A34:C34"/>
    <mergeCell ref="D34:F34"/>
    <mergeCell ref="G34:J34"/>
    <mergeCell ref="K34:N34"/>
    <mergeCell ref="O34:R34"/>
    <mergeCell ref="O31:P31"/>
    <mergeCell ref="Q31:R31"/>
    <mergeCell ref="C32:G32"/>
    <mergeCell ref="H32:J32"/>
    <mergeCell ref="K32:R32"/>
    <mergeCell ref="A33:C33"/>
    <mergeCell ref="D33:F33"/>
    <mergeCell ref="G33:J33"/>
    <mergeCell ref="K33:L33"/>
    <mergeCell ref="M33:N33"/>
    <mergeCell ref="A28:B28"/>
    <mergeCell ref="C28:F28"/>
    <mergeCell ref="G28:J28"/>
    <mergeCell ref="K28:N28"/>
    <mergeCell ref="O28:R28"/>
    <mergeCell ref="B30:D30"/>
    <mergeCell ref="M30:Q30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</mergeCells>
  <pageMargins left="0.7" right="0.7" top="0.75" bottom="0.75" header="0.3" footer="0.3"/>
  <pageSetup paperSize="9" scale="86" orientation="landscape" r:id="rId1"/>
  <rowBreaks count="8" manualBreakCount="8">
    <brk id="29" max="16383" man="1"/>
    <brk id="58" max="16383" man="1"/>
    <brk id="87" max="16383" man="1"/>
    <brk id="116" max="16383" man="1"/>
    <brk id="145" max="16383" man="1"/>
    <brk id="174" max="16383" man="1"/>
    <brk id="203" max="16383" man="1"/>
    <brk id="232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export</vt:lpstr>
      <vt:lpstr>Listes</vt:lpstr>
      <vt:lpstr>donnees</vt:lpstr>
      <vt:lpstr>Débit modele</vt:lpstr>
      <vt:lpstr>Débit</vt:lpstr>
      <vt:lpstr>pl_debit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TOP_Col1</vt:lpstr>
      <vt:lpstr>TOP_Col2</vt:lpstr>
      <vt:lpstr>'Débit modele'!Zone_d_impression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Léo SOTIN</cp:lastModifiedBy>
  <cp:lastPrinted>2022-07-17T17:44:41Z</cp:lastPrinted>
  <dcterms:created xsi:type="dcterms:W3CDTF">2022-07-14T10:42:57Z</dcterms:created>
  <dcterms:modified xsi:type="dcterms:W3CDTF">2022-07-26T09:19:54Z</dcterms:modified>
</cp:coreProperties>
</file>