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defaultThemeVersion="123820"/>
  <mc:AlternateContent xmlns:mc="http://schemas.openxmlformats.org/markup-compatibility/2006">
    <mc:Choice Requires="x15">
      <x15ac:absPath xmlns:x15ac="http://schemas.microsoft.com/office/spreadsheetml/2010/11/ac" url="C:\Users\lcortes\Desktop\"/>
    </mc:Choice>
  </mc:AlternateContent>
  <xr:revisionPtr revIDLastSave="0" documentId="13_ncr:1_{1108BA07-8C01-49EF-AAF4-A97F2227BDF9}" xr6:coauthVersionLast="47" xr6:coauthVersionMax="47" xr10:uidLastSave="{00000000-0000-0000-0000-000000000000}"/>
  <bookViews>
    <workbookView xWindow="-120" yWindow="-120" windowWidth="29040" windowHeight="15840" xr2:uid="{00000000-000D-0000-FFFF-FFFF00000000}"/>
  </bookViews>
  <sheets>
    <sheet name="Explications" sheetId="6" r:id="rId1"/>
    <sheet name="Extraction" sheetId="2" r:id="rId2"/>
    <sheet name="Tableau de travail" sheetId="4" r:id="rId3"/>
    <sheet name="Résultat" sheetId="5" r:id="rId4"/>
  </sheets>
  <definedNames>
    <definedName name="_xlnm._FilterDatabase" localSheetId="1" hidden="1">Extraction!$A$1:$I$105</definedName>
  </definedNames>
  <calcPr calcId="191029"/>
  <webPublishing codePage="1252"/>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 i="2" l="1"/>
  <c r="U2" i="2" s="1"/>
  <c r="J3" i="2"/>
  <c r="U3" i="2" s="1"/>
  <c r="J4" i="2"/>
  <c r="J5" i="2"/>
  <c r="J6" i="2"/>
  <c r="U6" i="2" s="1"/>
  <c r="J10" i="2"/>
  <c r="U10" i="2" s="1"/>
  <c r="J11" i="2"/>
  <c r="U11" i="2" s="1"/>
  <c r="J12" i="2"/>
  <c r="U12" i="2" s="1"/>
  <c r="J13" i="2"/>
  <c r="U13" i="2" s="1"/>
  <c r="J14" i="2"/>
  <c r="U14" i="2" s="1"/>
  <c r="J15" i="2"/>
  <c r="U15" i="2" s="1"/>
  <c r="J16" i="2"/>
  <c r="U16" i="2" s="1"/>
  <c r="J17" i="2"/>
  <c r="J18" i="2"/>
  <c r="U18" i="2" s="1"/>
  <c r="J19" i="2"/>
  <c r="J20" i="2"/>
  <c r="U20" i="2" s="1"/>
  <c r="J24" i="2"/>
  <c r="U24" i="2" s="1"/>
  <c r="J25" i="2"/>
  <c r="U25" i="2" s="1"/>
  <c r="J26" i="2"/>
  <c r="U26" i="2" s="1"/>
  <c r="J27" i="2"/>
  <c r="U27" i="2" s="1"/>
  <c r="J28" i="2"/>
  <c r="U28" i="2" s="1"/>
  <c r="J29" i="2"/>
  <c r="U29" i="2" s="1"/>
  <c r="J30" i="2"/>
  <c r="U30" i="2" s="1"/>
  <c r="J31" i="2"/>
  <c r="U31" i="2" s="1"/>
  <c r="J32" i="2"/>
  <c r="U32" i="2" s="1"/>
  <c r="J33" i="2"/>
  <c r="U33" i="2" s="1"/>
  <c r="J34" i="2"/>
  <c r="U34" i="2" s="1"/>
  <c r="J38" i="2"/>
  <c r="U38" i="2" s="1"/>
  <c r="J39" i="2"/>
  <c r="J40" i="2"/>
  <c r="U40" i="2" s="1"/>
  <c r="J41" i="2"/>
  <c r="U41" i="2" s="1"/>
  <c r="J42" i="2"/>
  <c r="U42" i="2" s="1"/>
  <c r="J43" i="2"/>
  <c r="J52" i="2"/>
  <c r="U52" i="2" s="1"/>
  <c r="J53" i="2"/>
  <c r="J54" i="2"/>
  <c r="U54" i="2" s="1"/>
  <c r="J55" i="2"/>
  <c r="J56" i="2"/>
  <c r="U56" i="2" s="1"/>
  <c r="J57" i="2"/>
  <c r="U57" i="2" s="1"/>
  <c r="J58" i="2"/>
  <c r="U58" i="2" s="1"/>
  <c r="J59" i="2"/>
  <c r="U59" i="2" s="1"/>
  <c r="J60" i="2"/>
  <c r="U60" i="2" s="1"/>
  <c r="J61" i="2"/>
  <c r="U61" i="2" s="1"/>
  <c r="J62" i="2"/>
  <c r="U62" i="2" s="1"/>
  <c r="J63" i="2"/>
  <c r="U63" i="2" s="1"/>
  <c r="J64" i="2"/>
  <c r="U64" i="2" s="1"/>
  <c r="J65" i="2"/>
  <c r="U65" i="2" s="1"/>
  <c r="J66" i="2"/>
  <c r="U66" i="2" s="1"/>
  <c r="J67" i="2"/>
  <c r="U67" i="2" s="1"/>
  <c r="J68" i="2"/>
  <c r="U68" i="2" s="1"/>
  <c r="J69" i="2"/>
  <c r="U69" i="2" s="1"/>
  <c r="J70" i="2"/>
  <c r="U70" i="2" s="1"/>
  <c r="J71" i="2"/>
  <c r="J72" i="2"/>
  <c r="U72" i="2" s="1"/>
  <c r="J73" i="2"/>
  <c r="U73" i="2" s="1"/>
  <c r="J74" i="2"/>
  <c r="U74" i="2" s="1"/>
  <c r="J75" i="2"/>
  <c r="U75" i="2" s="1"/>
  <c r="J76" i="2"/>
  <c r="U76" i="2" s="1"/>
  <c r="J77" i="2"/>
  <c r="U77" i="2" s="1"/>
  <c r="J78" i="2"/>
  <c r="U78" i="2" s="1"/>
  <c r="J79" i="2"/>
  <c r="J80" i="2"/>
  <c r="U80" i="2" s="1"/>
  <c r="J81" i="2"/>
  <c r="U81" i="2" s="1"/>
  <c r="J82" i="2"/>
  <c r="U82" i="2" s="1"/>
  <c r="J83" i="2"/>
  <c r="J84" i="2"/>
  <c r="U84" i="2" s="1"/>
  <c r="J85" i="2"/>
  <c r="U85" i="2" s="1"/>
  <c r="J86" i="2"/>
  <c r="U86" i="2" s="1"/>
  <c r="J87" i="2"/>
  <c r="U87" i="2" s="1"/>
  <c r="J88" i="2"/>
  <c r="U88" i="2" s="1"/>
  <c r="J89" i="2"/>
  <c r="U89" i="2" s="1"/>
  <c r="J95" i="2"/>
  <c r="U95" i="2" s="1"/>
  <c r="J96" i="2"/>
  <c r="J97" i="2"/>
  <c r="U97" i="2" s="1"/>
  <c r="J98" i="2"/>
  <c r="U98" i="2" s="1"/>
  <c r="J99" i="2"/>
  <c r="U99" i="2" s="1"/>
  <c r="J100" i="2"/>
  <c r="U100" i="2" s="1"/>
  <c r="J101" i="2"/>
  <c r="U101" i="2" s="1"/>
  <c r="J102" i="2"/>
  <c r="U102" i="2" s="1"/>
  <c r="J103" i="2"/>
  <c r="U103" i="2" s="1"/>
  <c r="J104" i="2"/>
  <c r="U104" i="2" s="1"/>
  <c r="J105" i="2"/>
  <c r="U105" i="2" s="1"/>
  <c r="U4" i="2"/>
  <c r="U5" i="2"/>
  <c r="U17" i="2"/>
  <c r="U19" i="2"/>
  <c r="U39" i="2"/>
  <c r="U43" i="2"/>
  <c r="U53" i="2"/>
  <c r="U55" i="2"/>
  <c r="U71" i="2"/>
  <c r="U79" i="2"/>
  <c r="U83" i="2"/>
  <c r="U96" i="2"/>
  <c r="K2" i="2"/>
  <c r="K3" i="2"/>
  <c r="K4" i="2"/>
  <c r="K5" i="2"/>
  <c r="K6" i="2"/>
  <c r="K7" i="2"/>
  <c r="R7" i="2" s="1"/>
  <c r="K8" i="2"/>
  <c r="R8" i="2" s="1"/>
  <c r="K9" i="2"/>
  <c r="J9" i="2" s="1"/>
  <c r="K10" i="2"/>
  <c r="K11" i="2"/>
  <c r="K12" i="2"/>
  <c r="R12" i="2" s="1"/>
  <c r="K13" i="2"/>
  <c r="K14" i="2"/>
  <c r="K15" i="2"/>
  <c r="K16" i="2"/>
  <c r="K17" i="2"/>
  <c r="K18" i="2"/>
  <c r="K19" i="2"/>
  <c r="K20" i="2"/>
  <c r="K21" i="2"/>
  <c r="R21" i="2" s="1"/>
  <c r="K22" i="2"/>
  <c r="R22" i="2" s="1"/>
  <c r="K23" i="2"/>
  <c r="J23" i="2" s="1"/>
  <c r="K24" i="2"/>
  <c r="K25" i="2"/>
  <c r="K26" i="2"/>
  <c r="K27" i="2"/>
  <c r="K28" i="2"/>
  <c r="K29" i="2"/>
  <c r="K30" i="2"/>
  <c r="K31" i="2"/>
  <c r="K32" i="2"/>
  <c r="K33" i="2"/>
  <c r="K34" i="2"/>
  <c r="K35" i="2"/>
  <c r="R35" i="2" s="1"/>
  <c r="K36" i="2"/>
  <c r="R36" i="2" s="1"/>
  <c r="K37" i="2"/>
  <c r="J37" i="2" s="1"/>
  <c r="K38" i="2"/>
  <c r="K39" i="2"/>
  <c r="K40" i="2"/>
  <c r="K41" i="2"/>
  <c r="K42" i="2"/>
  <c r="K43" i="2"/>
  <c r="K44" i="2"/>
  <c r="J44" i="2" s="1"/>
  <c r="K45" i="2"/>
  <c r="J45" i="2" s="1"/>
  <c r="K46" i="2"/>
  <c r="J46" i="2" s="1"/>
  <c r="K47" i="2"/>
  <c r="J47" i="2" s="1"/>
  <c r="K48" i="2"/>
  <c r="J48" i="2" s="1"/>
  <c r="K49" i="2"/>
  <c r="J49" i="2" s="1"/>
  <c r="K50" i="2"/>
  <c r="J50" i="2" s="1"/>
  <c r="K51" i="2"/>
  <c r="J51" i="2" s="1"/>
  <c r="K52" i="2"/>
  <c r="K53" i="2"/>
  <c r="K54" i="2"/>
  <c r="K55" i="2"/>
  <c r="K56" i="2"/>
  <c r="K57" i="2"/>
  <c r="K58" i="2"/>
  <c r="K59" i="2"/>
  <c r="K60" i="2"/>
  <c r="R60" i="2" s="1"/>
  <c r="K61" i="2"/>
  <c r="K62" i="2"/>
  <c r="K63" i="2"/>
  <c r="K64" i="2"/>
  <c r="K65" i="2"/>
  <c r="K66" i="2"/>
  <c r="K67" i="2"/>
  <c r="K68" i="2"/>
  <c r="K69" i="2"/>
  <c r="K70" i="2"/>
  <c r="K71" i="2"/>
  <c r="K72" i="2"/>
  <c r="K73" i="2"/>
  <c r="K74" i="2"/>
  <c r="K75" i="2"/>
  <c r="K76" i="2"/>
  <c r="K77" i="2"/>
  <c r="K78" i="2"/>
  <c r="K79" i="2"/>
  <c r="K80" i="2"/>
  <c r="K81" i="2"/>
  <c r="K82" i="2"/>
  <c r="K83" i="2"/>
  <c r="K84" i="2"/>
  <c r="R84" i="2" s="1"/>
  <c r="K85" i="2"/>
  <c r="K86" i="2"/>
  <c r="K87" i="2"/>
  <c r="K88" i="2"/>
  <c r="K89" i="2"/>
  <c r="K90" i="2"/>
  <c r="J90" i="2" s="1"/>
  <c r="K91" i="2"/>
  <c r="J91" i="2" s="1"/>
  <c r="K92" i="2"/>
  <c r="J92" i="2" s="1"/>
  <c r="K93" i="2"/>
  <c r="J93" i="2" s="1"/>
  <c r="K94" i="2"/>
  <c r="J94" i="2" s="1"/>
  <c r="K95" i="2"/>
  <c r="K96" i="2"/>
  <c r="K97" i="2"/>
  <c r="R97" i="2" s="1"/>
  <c r="K98" i="2"/>
  <c r="K99" i="2"/>
  <c r="K100" i="2"/>
  <c r="K101" i="2"/>
  <c r="K102" i="2"/>
  <c r="K103" i="2"/>
  <c r="K104" i="2"/>
  <c r="K105" i="2"/>
  <c r="L2" i="2"/>
  <c r="L3" i="2"/>
  <c r="L4" i="2"/>
  <c r="L5" i="2"/>
  <c r="L6" i="2"/>
  <c r="L7" i="2"/>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M2" i="2"/>
  <c r="N2" i="2" s="1"/>
  <c r="M3" i="2"/>
  <c r="N3" i="2" s="1"/>
  <c r="M4" i="2"/>
  <c r="M5" i="2"/>
  <c r="M6" i="2"/>
  <c r="N6" i="2" s="1"/>
  <c r="M7" i="2"/>
  <c r="N7" i="2" s="1"/>
  <c r="M8" i="2"/>
  <c r="N8" i="2" s="1"/>
  <c r="M9" i="2"/>
  <c r="M10" i="2"/>
  <c r="N10" i="2" s="1"/>
  <c r="M11" i="2"/>
  <c r="N11" i="2" s="1"/>
  <c r="M12" i="2"/>
  <c r="N12" i="2" s="1"/>
  <c r="M13" i="2"/>
  <c r="N13" i="2" s="1"/>
  <c r="M14" i="2"/>
  <c r="N14" i="2" s="1"/>
  <c r="M15" i="2"/>
  <c r="N15" i="2" s="1"/>
  <c r="M16" i="2"/>
  <c r="N16" i="2" s="1"/>
  <c r="M17" i="2"/>
  <c r="N17" i="2" s="1"/>
  <c r="M18" i="2"/>
  <c r="M19" i="2"/>
  <c r="M20" i="2"/>
  <c r="N20" i="2" s="1"/>
  <c r="M21" i="2"/>
  <c r="M22" i="2"/>
  <c r="M23" i="2"/>
  <c r="M24" i="2"/>
  <c r="N24" i="2" s="1"/>
  <c r="M25" i="2"/>
  <c r="N25" i="2" s="1"/>
  <c r="M26" i="2"/>
  <c r="N26" i="2" s="1"/>
  <c r="M27" i="2"/>
  <c r="N27" i="2" s="1"/>
  <c r="M28" i="2"/>
  <c r="N28" i="2" s="1"/>
  <c r="M29" i="2"/>
  <c r="N29" i="2" s="1"/>
  <c r="M30" i="2"/>
  <c r="N30" i="2" s="1"/>
  <c r="M31" i="2"/>
  <c r="N31" i="2" s="1"/>
  <c r="M32" i="2"/>
  <c r="M33" i="2"/>
  <c r="M34" i="2"/>
  <c r="M35" i="2"/>
  <c r="M36" i="2"/>
  <c r="N36" i="2" s="1"/>
  <c r="M37" i="2"/>
  <c r="M38" i="2"/>
  <c r="N38" i="2" s="1"/>
  <c r="M39" i="2"/>
  <c r="N39" i="2" s="1"/>
  <c r="M40" i="2"/>
  <c r="N40" i="2" s="1"/>
  <c r="M41" i="2"/>
  <c r="N41" i="2" s="1"/>
  <c r="M42" i="2"/>
  <c r="N42" i="2" s="1"/>
  <c r="M43" i="2"/>
  <c r="N43" i="2" s="1"/>
  <c r="M44" i="2"/>
  <c r="M45" i="2"/>
  <c r="N45" i="2" s="1"/>
  <c r="M46" i="2"/>
  <c r="M47" i="2"/>
  <c r="M48" i="2"/>
  <c r="M49" i="2"/>
  <c r="M50" i="2"/>
  <c r="M51" i="2"/>
  <c r="M52" i="2"/>
  <c r="N52" i="2" s="1"/>
  <c r="M53" i="2"/>
  <c r="N53" i="2" s="1"/>
  <c r="M54" i="2"/>
  <c r="N54" i="2" s="1"/>
  <c r="M55" i="2"/>
  <c r="N55" i="2" s="1"/>
  <c r="M56" i="2"/>
  <c r="N56" i="2" s="1"/>
  <c r="M57" i="2"/>
  <c r="N57" i="2" s="1"/>
  <c r="M58" i="2"/>
  <c r="M59" i="2"/>
  <c r="M60" i="2"/>
  <c r="M61" i="2"/>
  <c r="M62" i="2"/>
  <c r="N62" i="2" s="1"/>
  <c r="M63" i="2"/>
  <c r="N63" i="2" s="1"/>
  <c r="M64" i="2"/>
  <c r="N64" i="2" s="1"/>
  <c r="M65" i="2"/>
  <c r="N65" i="2" s="1"/>
  <c r="M66" i="2"/>
  <c r="N66" i="2" s="1"/>
  <c r="M67" i="2"/>
  <c r="N67" i="2" s="1"/>
  <c r="M68" i="2"/>
  <c r="N68" i="2" s="1"/>
  <c r="M69" i="2"/>
  <c r="M70" i="2"/>
  <c r="M71" i="2"/>
  <c r="M72" i="2"/>
  <c r="M73" i="2"/>
  <c r="M74" i="2"/>
  <c r="N74" i="2" s="1"/>
  <c r="M75" i="2"/>
  <c r="N75" i="2" s="1"/>
  <c r="M76" i="2"/>
  <c r="N76" i="2" s="1"/>
  <c r="M77" i="2"/>
  <c r="N77" i="2" s="1"/>
  <c r="M78" i="2"/>
  <c r="N78" i="2" s="1"/>
  <c r="M79" i="2"/>
  <c r="N79" i="2" s="1"/>
  <c r="M80" i="2"/>
  <c r="N80" i="2" s="1"/>
  <c r="M81" i="2"/>
  <c r="M82" i="2"/>
  <c r="M83" i="2"/>
  <c r="M84" i="2"/>
  <c r="M85" i="2"/>
  <c r="M86" i="2"/>
  <c r="N86" i="2" s="1"/>
  <c r="M87" i="2"/>
  <c r="N87" i="2" s="1"/>
  <c r="M88" i="2"/>
  <c r="M89" i="2"/>
  <c r="M90" i="2"/>
  <c r="N90" i="2" s="1"/>
  <c r="M91" i="2"/>
  <c r="M92" i="2"/>
  <c r="N92" i="2" s="1"/>
  <c r="M93" i="2"/>
  <c r="N93" i="2" s="1"/>
  <c r="M94" i="2"/>
  <c r="N94" i="2" s="1"/>
  <c r="M95" i="2"/>
  <c r="M96" i="2"/>
  <c r="M97" i="2"/>
  <c r="M98" i="2"/>
  <c r="N98" i="2" s="1"/>
  <c r="M99" i="2"/>
  <c r="N99" i="2" s="1"/>
  <c r="M100" i="2"/>
  <c r="N100" i="2" s="1"/>
  <c r="M101" i="2"/>
  <c r="N101" i="2" s="1"/>
  <c r="M102" i="2"/>
  <c r="N102" i="2" s="1"/>
  <c r="M103" i="2"/>
  <c r="N103" i="2" s="1"/>
  <c r="M104" i="2"/>
  <c r="N104" i="2" s="1"/>
  <c r="M105" i="2"/>
  <c r="D2" i="4"/>
  <c r="D3" i="4"/>
  <c r="D4" i="4"/>
  <c r="N44" i="2" l="1"/>
  <c r="N91" i="2"/>
  <c r="N89" i="2"/>
  <c r="N88" i="2"/>
  <c r="N51" i="2"/>
  <c r="N50" i="2"/>
  <c r="O50" i="2" s="1"/>
  <c r="N49" i="2"/>
  <c r="N48" i="2"/>
  <c r="N47" i="2"/>
  <c r="N46" i="2"/>
  <c r="O10" i="2"/>
  <c r="N4" i="2"/>
  <c r="N82" i="2"/>
  <c r="O82" i="2" s="1"/>
  <c r="Q82" i="2" s="1"/>
  <c r="P82" i="2" s="1"/>
  <c r="N70" i="2"/>
  <c r="O70" i="2" s="1"/>
  <c r="Q70" i="2" s="1"/>
  <c r="P70" i="2" s="1"/>
  <c r="N58" i="2"/>
  <c r="O58" i="2" s="1"/>
  <c r="Q58" i="2" s="1"/>
  <c r="P58" i="2" s="1"/>
  <c r="O81" i="2"/>
  <c r="N105" i="2"/>
  <c r="O105" i="2" s="1"/>
  <c r="Q105" i="2" s="1"/>
  <c r="P105" i="2" s="1"/>
  <c r="N81" i="2"/>
  <c r="N69" i="2"/>
  <c r="O69" i="2" s="1"/>
  <c r="Q69" i="2" s="1"/>
  <c r="P69" i="2" s="1"/>
  <c r="N22" i="2"/>
  <c r="O22" i="2" s="1"/>
  <c r="Q22" i="2" s="1"/>
  <c r="P22" i="2" s="1"/>
  <c r="O97" i="2"/>
  <c r="Q97" i="2" s="1"/>
  <c r="P97" i="2" s="1"/>
  <c r="O25" i="2"/>
  <c r="O13" i="2"/>
  <c r="Q13" i="2" s="1"/>
  <c r="P13" i="2" s="1"/>
  <c r="N97" i="2"/>
  <c r="N85" i="2"/>
  <c r="O85" i="2" s="1"/>
  <c r="Q85" i="2" s="1"/>
  <c r="P85" i="2" s="1"/>
  <c r="N73" i="2"/>
  <c r="O73" i="2" s="1"/>
  <c r="Q73" i="2" s="1"/>
  <c r="P73" i="2" s="1"/>
  <c r="N61" i="2"/>
  <c r="O61" i="2" s="1"/>
  <c r="Q61" i="2" s="1"/>
  <c r="P61" i="2" s="1"/>
  <c r="N21" i="2"/>
  <c r="O21" i="2" s="1"/>
  <c r="Q21" i="2" s="1"/>
  <c r="P21" i="2" s="1"/>
  <c r="O36" i="2"/>
  <c r="O24" i="2"/>
  <c r="O12" i="2"/>
  <c r="N96" i="2"/>
  <c r="O96" i="2" s="1"/>
  <c r="Q96" i="2" s="1"/>
  <c r="P96" i="2" s="1"/>
  <c r="N84" i="2"/>
  <c r="O84" i="2" s="1"/>
  <c r="Q84" i="2" s="1"/>
  <c r="P84" i="2" s="1"/>
  <c r="N72" i="2"/>
  <c r="O72" i="2" s="1"/>
  <c r="Q72" i="2" s="1"/>
  <c r="P72" i="2" s="1"/>
  <c r="N60" i="2"/>
  <c r="O60" i="2" s="1"/>
  <c r="Q60" i="2" s="1"/>
  <c r="P60" i="2" s="1"/>
  <c r="N35" i="2"/>
  <c r="O35" i="2" s="1"/>
  <c r="Q35" i="2" s="1"/>
  <c r="P35" i="2" s="1"/>
  <c r="O11" i="2"/>
  <c r="Q11" i="2" s="1"/>
  <c r="P11" i="2" s="1"/>
  <c r="N95" i="2"/>
  <c r="O95" i="2" s="1"/>
  <c r="Q95" i="2" s="1"/>
  <c r="P95" i="2" s="1"/>
  <c r="N83" i="2"/>
  <c r="O83" i="2" s="1"/>
  <c r="Q83" i="2" s="1"/>
  <c r="P83" i="2" s="1"/>
  <c r="N71" i="2"/>
  <c r="O71" i="2" s="1"/>
  <c r="Q71" i="2" s="1"/>
  <c r="P71" i="2" s="1"/>
  <c r="N59" i="2"/>
  <c r="O59" i="2" s="1"/>
  <c r="Q59" i="2" s="1"/>
  <c r="P59" i="2" s="1"/>
  <c r="N34" i="2"/>
  <c r="O34" i="2" s="1"/>
  <c r="Q34" i="2" s="1"/>
  <c r="P34" i="2" s="1"/>
  <c r="N37" i="2"/>
  <c r="N23" i="2"/>
  <c r="N33" i="2"/>
  <c r="N9" i="2"/>
  <c r="N32" i="2"/>
  <c r="N19" i="2"/>
  <c r="N18" i="2"/>
  <c r="N5" i="2"/>
  <c r="J22" i="2"/>
  <c r="J36" i="2"/>
  <c r="J35" i="2"/>
  <c r="J21" i="2"/>
  <c r="J8" i="2"/>
  <c r="J7" i="2"/>
  <c r="R96" i="2"/>
  <c r="T96" i="2" s="1"/>
  <c r="S96" i="2" s="1"/>
  <c r="R72" i="2"/>
  <c r="T72" i="2" s="1"/>
  <c r="S72" i="2" s="1"/>
  <c r="R48" i="2"/>
  <c r="T48" i="2" s="1"/>
  <c r="S48" i="2" s="1"/>
  <c r="R24" i="2"/>
  <c r="T24" i="2" s="1"/>
  <c r="S24" i="2" s="1"/>
  <c r="R95" i="2"/>
  <c r="T95" i="2" s="1"/>
  <c r="S95" i="2" s="1"/>
  <c r="R83" i="2"/>
  <c r="T83" i="2" s="1"/>
  <c r="S83" i="2" s="1"/>
  <c r="R71" i="2"/>
  <c r="T71" i="2" s="1"/>
  <c r="S71" i="2" s="1"/>
  <c r="R59" i="2"/>
  <c r="T59" i="2" s="1"/>
  <c r="S59" i="2" s="1"/>
  <c r="R47" i="2"/>
  <c r="T47" i="2" s="1"/>
  <c r="S47" i="2" s="1"/>
  <c r="R23" i="2"/>
  <c r="T23" i="2" s="1"/>
  <c r="S23" i="2" s="1"/>
  <c r="R11" i="2"/>
  <c r="T11" i="2" s="1"/>
  <c r="S11" i="2" s="1"/>
  <c r="T84" i="2"/>
  <c r="S84" i="2" s="1"/>
  <c r="T60" i="2"/>
  <c r="S60" i="2" s="1"/>
  <c r="T12" i="2"/>
  <c r="S12" i="2" s="1"/>
  <c r="R94" i="2"/>
  <c r="T94" i="2" s="1"/>
  <c r="S94" i="2" s="1"/>
  <c r="R82" i="2"/>
  <c r="T82" i="2" s="1"/>
  <c r="S82" i="2" s="1"/>
  <c r="R70" i="2"/>
  <c r="T70" i="2" s="1"/>
  <c r="S70" i="2" s="1"/>
  <c r="R58" i="2"/>
  <c r="T58" i="2" s="1"/>
  <c r="S58" i="2" s="1"/>
  <c r="R46" i="2"/>
  <c r="T46" i="2" s="1"/>
  <c r="S46" i="2" s="1"/>
  <c r="R34" i="2"/>
  <c r="T34" i="2" s="1"/>
  <c r="S34" i="2" s="1"/>
  <c r="R10" i="2"/>
  <c r="T10" i="2" s="1"/>
  <c r="S10" i="2" s="1"/>
  <c r="O57" i="2"/>
  <c r="Q57" i="2" s="1"/>
  <c r="P57" i="2" s="1"/>
  <c r="R105" i="2"/>
  <c r="T105" i="2" s="1"/>
  <c r="S105" i="2" s="1"/>
  <c r="R93" i="2"/>
  <c r="T93" i="2" s="1"/>
  <c r="S93" i="2" s="1"/>
  <c r="R81" i="2"/>
  <c r="T81" i="2" s="1"/>
  <c r="S81" i="2" s="1"/>
  <c r="R69" i="2"/>
  <c r="T69" i="2" s="1"/>
  <c r="S69" i="2" s="1"/>
  <c r="R57" i="2"/>
  <c r="T57" i="2" s="1"/>
  <c r="S57" i="2" s="1"/>
  <c r="R45" i="2"/>
  <c r="T45" i="2" s="1"/>
  <c r="S45" i="2" s="1"/>
  <c r="R33" i="2"/>
  <c r="T33" i="2" s="1"/>
  <c r="S33" i="2" s="1"/>
  <c r="R9" i="2"/>
  <c r="T9" i="2" s="1"/>
  <c r="S9" i="2" s="1"/>
  <c r="O104" i="2"/>
  <c r="Q104" i="2" s="1"/>
  <c r="P104" i="2" s="1"/>
  <c r="O80" i="2"/>
  <c r="Q80" i="2" s="1"/>
  <c r="P80" i="2" s="1"/>
  <c r="O68" i="2"/>
  <c r="Q68" i="2" s="1"/>
  <c r="P68" i="2" s="1"/>
  <c r="O56" i="2"/>
  <c r="Q56" i="2" s="1"/>
  <c r="P56" i="2" s="1"/>
  <c r="O20" i="2"/>
  <c r="Q20" i="2" s="1"/>
  <c r="P20" i="2" s="1"/>
  <c r="O8" i="2"/>
  <c r="Q8" i="2" s="1"/>
  <c r="P8" i="2" s="1"/>
  <c r="R104" i="2"/>
  <c r="T104" i="2" s="1"/>
  <c r="S104" i="2" s="1"/>
  <c r="R92" i="2"/>
  <c r="T92" i="2" s="1"/>
  <c r="S92" i="2" s="1"/>
  <c r="R80" i="2"/>
  <c r="T80" i="2" s="1"/>
  <c r="S80" i="2" s="1"/>
  <c r="R68" i="2"/>
  <c r="T68" i="2" s="1"/>
  <c r="S68" i="2" s="1"/>
  <c r="R56" i="2"/>
  <c r="T56" i="2" s="1"/>
  <c r="S56" i="2" s="1"/>
  <c r="R44" i="2"/>
  <c r="T44" i="2" s="1"/>
  <c r="S44" i="2" s="1"/>
  <c r="R32" i="2"/>
  <c r="T32" i="2" s="1"/>
  <c r="S32" i="2" s="1"/>
  <c r="R20" i="2"/>
  <c r="T20" i="2" s="1"/>
  <c r="S20" i="2" s="1"/>
  <c r="Q81" i="2"/>
  <c r="P81" i="2" s="1"/>
  <c r="O103" i="2"/>
  <c r="Q103" i="2" s="1"/>
  <c r="P103" i="2" s="1"/>
  <c r="O79" i="2"/>
  <c r="Q79" i="2" s="1"/>
  <c r="P79" i="2" s="1"/>
  <c r="O67" i="2"/>
  <c r="Q67" i="2" s="1"/>
  <c r="P67" i="2" s="1"/>
  <c r="O55" i="2"/>
  <c r="Q55" i="2" s="1"/>
  <c r="P55" i="2" s="1"/>
  <c r="O43" i="2"/>
  <c r="Q43" i="2" s="1"/>
  <c r="P43" i="2" s="1"/>
  <c r="O31" i="2"/>
  <c r="Q31" i="2" s="1"/>
  <c r="P31" i="2" s="1"/>
  <c r="O7" i="2"/>
  <c r="Q7" i="2" s="1"/>
  <c r="P7" i="2" s="1"/>
  <c r="R103" i="2"/>
  <c r="T103" i="2" s="1"/>
  <c r="S103" i="2" s="1"/>
  <c r="R91" i="2"/>
  <c r="T91" i="2" s="1"/>
  <c r="S91" i="2" s="1"/>
  <c r="R79" i="2"/>
  <c r="T79" i="2" s="1"/>
  <c r="S79" i="2" s="1"/>
  <c r="R67" i="2"/>
  <c r="T67" i="2" s="1"/>
  <c r="S67" i="2" s="1"/>
  <c r="R55" i="2"/>
  <c r="T55" i="2" s="1"/>
  <c r="S55" i="2" s="1"/>
  <c r="R43" i="2"/>
  <c r="T43" i="2" s="1"/>
  <c r="S43" i="2" s="1"/>
  <c r="R31" i="2"/>
  <c r="T31" i="2" s="1"/>
  <c r="S31" i="2" s="1"/>
  <c r="R19" i="2"/>
  <c r="T19" i="2" s="1"/>
  <c r="S19" i="2" s="1"/>
  <c r="R61" i="2"/>
  <c r="T61" i="2" s="1"/>
  <c r="S61" i="2" s="1"/>
  <c r="O102" i="2"/>
  <c r="Q102" i="2" s="1"/>
  <c r="P102" i="2" s="1"/>
  <c r="O78" i="2"/>
  <c r="Q78" i="2" s="1"/>
  <c r="P78" i="2" s="1"/>
  <c r="O66" i="2"/>
  <c r="Q66" i="2" s="1"/>
  <c r="P66" i="2" s="1"/>
  <c r="O54" i="2"/>
  <c r="Q54" i="2" s="1"/>
  <c r="P54" i="2" s="1"/>
  <c r="O42" i="2"/>
  <c r="Q42" i="2" s="1"/>
  <c r="P42" i="2" s="1"/>
  <c r="O30" i="2"/>
  <c r="Q30" i="2" s="1"/>
  <c r="P30" i="2" s="1"/>
  <c r="O6" i="2"/>
  <c r="Q6" i="2" s="1"/>
  <c r="P6" i="2" s="1"/>
  <c r="R102" i="2"/>
  <c r="T102" i="2" s="1"/>
  <c r="S102" i="2" s="1"/>
  <c r="R90" i="2"/>
  <c r="T90" i="2" s="1"/>
  <c r="S90" i="2" s="1"/>
  <c r="R78" i="2"/>
  <c r="T78" i="2" s="1"/>
  <c r="S78" i="2" s="1"/>
  <c r="R66" i="2"/>
  <c r="T66" i="2" s="1"/>
  <c r="S66" i="2" s="1"/>
  <c r="R54" i="2"/>
  <c r="T54" i="2" s="1"/>
  <c r="S54" i="2" s="1"/>
  <c r="R42" i="2"/>
  <c r="T42" i="2" s="1"/>
  <c r="S42" i="2" s="1"/>
  <c r="R30" i="2"/>
  <c r="T30" i="2" s="1"/>
  <c r="S30" i="2" s="1"/>
  <c r="R18" i="2"/>
  <c r="T18" i="2" s="1"/>
  <c r="S18" i="2" s="1"/>
  <c r="R6" i="2"/>
  <c r="T6" i="2" s="1"/>
  <c r="S6" i="2" s="1"/>
  <c r="R85" i="2"/>
  <c r="T85" i="2" s="1"/>
  <c r="S85" i="2" s="1"/>
  <c r="R73" i="2"/>
  <c r="T73" i="2" s="1"/>
  <c r="S73" i="2" s="1"/>
  <c r="R49" i="2"/>
  <c r="T49" i="2" s="1"/>
  <c r="S49" i="2" s="1"/>
  <c r="R37" i="2"/>
  <c r="T37" i="2" s="1"/>
  <c r="S37" i="2" s="1"/>
  <c r="R25" i="2"/>
  <c r="T25" i="2" s="1"/>
  <c r="S25" i="2" s="1"/>
  <c r="R13" i="2"/>
  <c r="T13" i="2" s="1"/>
  <c r="S13" i="2" s="1"/>
  <c r="Q25" i="2"/>
  <c r="P25" i="2" s="1"/>
  <c r="O101" i="2"/>
  <c r="Q101" i="2" s="1"/>
  <c r="P101" i="2" s="1"/>
  <c r="O77" i="2"/>
  <c r="Q77" i="2" s="1"/>
  <c r="P77" i="2" s="1"/>
  <c r="O65" i="2"/>
  <c r="Q65" i="2" s="1"/>
  <c r="P65" i="2" s="1"/>
  <c r="O53" i="2"/>
  <c r="Q53" i="2" s="1"/>
  <c r="P53" i="2" s="1"/>
  <c r="O41" i="2"/>
  <c r="Q41" i="2" s="1"/>
  <c r="P41" i="2" s="1"/>
  <c r="O29" i="2"/>
  <c r="Q29" i="2" s="1"/>
  <c r="P29" i="2" s="1"/>
  <c r="O17" i="2"/>
  <c r="Q17" i="2" s="1"/>
  <c r="P17" i="2" s="1"/>
  <c r="R101" i="2"/>
  <c r="T101" i="2" s="1"/>
  <c r="S101" i="2" s="1"/>
  <c r="R89" i="2"/>
  <c r="T89" i="2" s="1"/>
  <c r="S89" i="2" s="1"/>
  <c r="R77" i="2"/>
  <c r="T77" i="2" s="1"/>
  <c r="S77" i="2" s="1"/>
  <c r="R65" i="2"/>
  <c r="T65" i="2" s="1"/>
  <c r="S65" i="2" s="1"/>
  <c r="R53" i="2"/>
  <c r="T53" i="2" s="1"/>
  <c r="S53" i="2" s="1"/>
  <c r="R41" i="2"/>
  <c r="T41" i="2" s="1"/>
  <c r="S41" i="2" s="1"/>
  <c r="R29" i="2"/>
  <c r="T29" i="2" s="1"/>
  <c r="S29" i="2" s="1"/>
  <c r="R17" i="2"/>
  <c r="T17" i="2" s="1"/>
  <c r="S17" i="2" s="1"/>
  <c r="R5" i="2"/>
  <c r="T5" i="2" s="1"/>
  <c r="S5" i="2" s="1"/>
  <c r="Q36" i="2"/>
  <c r="P36" i="2" s="1"/>
  <c r="Q24" i="2"/>
  <c r="P24" i="2" s="1"/>
  <c r="Q12" i="2"/>
  <c r="P12" i="2" s="1"/>
  <c r="O100" i="2"/>
  <c r="Q100" i="2" s="1"/>
  <c r="P100" i="2" s="1"/>
  <c r="O76" i="2"/>
  <c r="Q76" i="2" s="1"/>
  <c r="P76" i="2" s="1"/>
  <c r="O64" i="2"/>
  <c r="Q64" i="2" s="1"/>
  <c r="P64" i="2" s="1"/>
  <c r="O52" i="2"/>
  <c r="Q52" i="2" s="1"/>
  <c r="P52" i="2" s="1"/>
  <c r="O40" i="2"/>
  <c r="Q40" i="2" s="1"/>
  <c r="P40" i="2" s="1"/>
  <c r="O28" i="2"/>
  <c r="Q28" i="2" s="1"/>
  <c r="P28" i="2" s="1"/>
  <c r="O16" i="2"/>
  <c r="Q16" i="2" s="1"/>
  <c r="P16" i="2" s="1"/>
  <c r="R100" i="2"/>
  <c r="T100" i="2" s="1"/>
  <c r="S100" i="2" s="1"/>
  <c r="R88" i="2"/>
  <c r="T88" i="2" s="1"/>
  <c r="S88" i="2" s="1"/>
  <c r="R76" i="2"/>
  <c r="T76" i="2" s="1"/>
  <c r="S76" i="2" s="1"/>
  <c r="R64" i="2"/>
  <c r="T64" i="2" s="1"/>
  <c r="S64" i="2" s="1"/>
  <c r="R52" i="2"/>
  <c r="T52" i="2" s="1"/>
  <c r="S52" i="2" s="1"/>
  <c r="R40" i="2"/>
  <c r="T40" i="2" s="1"/>
  <c r="S40" i="2" s="1"/>
  <c r="R28" i="2"/>
  <c r="T28" i="2" s="1"/>
  <c r="S28" i="2" s="1"/>
  <c r="R16" i="2"/>
  <c r="T16" i="2" s="1"/>
  <c r="S16" i="2" s="1"/>
  <c r="R4" i="2"/>
  <c r="T4" i="2" s="1"/>
  <c r="S4" i="2" s="1"/>
  <c r="O99" i="2"/>
  <c r="Q99" i="2" s="1"/>
  <c r="P99" i="2" s="1"/>
  <c r="O75" i="2"/>
  <c r="Q75" i="2" s="1"/>
  <c r="P75" i="2" s="1"/>
  <c r="O63" i="2"/>
  <c r="Q63" i="2" s="1"/>
  <c r="P63" i="2" s="1"/>
  <c r="O39" i="2"/>
  <c r="Q39" i="2" s="1"/>
  <c r="P39" i="2" s="1"/>
  <c r="O27" i="2"/>
  <c r="Q27" i="2" s="1"/>
  <c r="P27" i="2" s="1"/>
  <c r="O15" i="2"/>
  <c r="Q15" i="2" s="1"/>
  <c r="P15" i="2" s="1"/>
  <c r="O3" i="2"/>
  <c r="Q3" i="2" s="1"/>
  <c r="P3" i="2" s="1"/>
  <c r="R99" i="2"/>
  <c r="T99" i="2" s="1"/>
  <c r="S99" i="2" s="1"/>
  <c r="R87" i="2"/>
  <c r="T87" i="2" s="1"/>
  <c r="S87" i="2" s="1"/>
  <c r="R75" i="2"/>
  <c r="T75" i="2" s="1"/>
  <c r="S75" i="2" s="1"/>
  <c r="R63" i="2"/>
  <c r="T63" i="2" s="1"/>
  <c r="S63" i="2" s="1"/>
  <c r="R51" i="2"/>
  <c r="T51" i="2" s="1"/>
  <c r="S51" i="2" s="1"/>
  <c r="R39" i="2"/>
  <c r="T39" i="2" s="1"/>
  <c r="S39" i="2" s="1"/>
  <c r="R27" i="2"/>
  <c r="T27" i="2" s="1"/>
  <c r="S27" i="2" s="1"/>
  <c r="R15" i="2"/>
  <c r="T15" i="2" s="1"/>
  <c r="S15" i="2" s="1"/>
  <c r="R3" i="2"/>
  <c r="T97" i="2"/>
  <c r="S97" i="2" s="1"/>
  <c r="Q10" i="2"/>
  <c r="P10" i="2" s="1"/>
  <c r="O98" i="2"/>
  <c r="Q98" i="2" s="1"/>
  <c r="P98" i="2" s="1"/>
  <c r="O86" i="2"/>
  <c r="Q86" i="2" s="1"/>
  <c r="P86" i="2" s="1"/>
  <c r="O74" i="2"/>
  <c r="Q74" i="2" s="1"/>
  <c r="P74" i="2" s="1"/>
  <c r="O62" i="2"/>
  <c r="Q62" i="2" s="1"/>
  <c r="P62" i="2" s="1"/>
  <c r="O38" i="2"/>
  <c r="Q38" i="2" s="1"/>
  <c r="P38" i="2" s="1"/>
  <c r="O26" i="2"/>
  <c r="Q26" i="2" s="1"/>
  <c r="P26" i="2" s="1"/>
  <c r="O14" i="2"/>
  <c r="Q14" i="2" s="1"/>
  <c r="P14" i="2" s="1"/>
  <c r="O2" i="2"/>
  <c r="Q2" i="2" s="1"/>
  <c r="P2" i="2" s="1"/>
  <c r="R98" i="2"/>
  <c r="T98" i="2" s="1"/>
  <c r="S98" i="2" s="1"/>
  <c r="R86" i="2"/>
  <c r="T86" i="2" s="1"/>
  <c r="S86" i="2" s="1"/>
  <c r="R74" i="2"/>
  <c r="T74" i="2" s="1"/>
  <c r="S74" i="2" s="1"/>
  <c r="R62" i="2"/>
  <c r="T62" i="2" s="1"/>
  <c r="S62" i="2" s="1"/>
  <c r="R50" i="2"/>
  <c r="T50" i="2" s="1"/>
  <c r="S50" i="2" s="1"/>
  <c r="R38" i="2"/>
  <c r="T38" i="2" s="1"/>
  <c r="S38" i="2" s="1"/>
  <c r="R26" i="2"/>
  <c r="T26" i="2" s="1"/>
  <c r="S26" i="2" s="1"/>
  <c r="R14" i="2"/>
  <c r="T14" i="2" s="1"/>
  <c r="S14" i="2" s="1"/>
  <c r="R2" i="2"/>
  <c r="T2" i="2" s="1"/>
  <c r="S2" i="2" s="1"/>
  <c r="O51" i="2"/>
  <c r="O93" i="2"/>
  <c r="O45" i="2"/>
  <c r="O46" i="2"/>
  <c r="O9" i="2"/>
  <c r="O92" i="2"/>
  <c r="O91" i="2"/>
  <c r="O90" i="2"/>
  <c r="O89" i="2"/>
  <c r="O49" i="2"/>
  <c r="O37" i="2"/>
  <c r="O48" i="2"/>
  <c r="O47" i="2"/>
  <c r="O23" i="2"/>
  <c r="U23" i="2" l="1"/>
  <c r="U22" i="2"/>
  <c r="U21" i="2"/>
  <c r="U35" i="2"/>
  <c r="U36" i="2"/>
  <c r="U37" i="2"/>
  <c r="T8" i="2"/>
  <c r="S8" i="2" s="1"/>
  <c r="O4" i="2"/>
  <c r="Q4" i="2" s="1"/>
  <c r="P4" i="2" s="1"/>
  <c r="O33" i="2"/>
  <c r="Q33" i="2" s="1"/>
  <c r="P33" i="2" s="1"/>
  <c r="T35" i="2"/>
  <c r="S35" i="2" s="1"/>
  <c r="O5" i="2"/>
  <c r="Q5" i="2" s="1"/>
  <c r="P5" i="2" s="1"/>
  <c r="O88" i="2"/>
  <c r="O18" i="2"/>
  <c r="T3" i="2"/>
  <c r="S3" i="2" s="1"/>
  <c r="T21" i="2"/>
  <c r="S21" i="2" s="1"/>
  <c r="O19" i="2"/>
  <c r="Q19" i="2" s="1"/>
  <c r="P19" i="2" s="1"/>
  <c r="T22" i="2"/>
  <c r="S22" i="2" s="1"/>
  <c r="O94" i="2"/>
  <c r="Q94" i="2" s="1"/>
  <c r="P94" i="2" s="1"/>
  <c r="T36" i="2"/>
  <c r="S36" i="2" s="1"/>
  <c r="O32" i="2"/>
  <c r="T7" i="2"/>
  <c r="S7" i="2" s="1"/>
  <c r="O44" i="2"/>
  <c r="Q44" i="2" s="1"/>
  <c r="P44" i="2" s="1"/>
  <c r="O87" i="2"/>
  <c r="Q92" i="2" s="1"/>
  <c r="P92" i="2" s="1"/>
  <c r="Q51" i="2"/>
  <c r="P51" i="2" s="1"/>
  <c r="Q50" i="2" l="1"/>
  <c r="P50" i="2" s="1"/>
  <c r="Q48" i="2"/>
  <c r="P48" i="2" s="1"/>
  <c r="Q47" i="2"/>
  <c r="P47" i="2" s="1"/>
  <c r="Q32" i="2"/>
  <c r="P32" i="2" s="1"/>
  <c r="Q18" i="2"/>
  <c r="P18" i="2" s="1"/>
  <c r="Q46" i="2"/>
  <c r="P46" i="2" s="1"/>
  <c r="Q49" i="2"/>
  <c r="P49" i="2" s="1"/>
  <c r="Q88" i="2"/>
  <c r="P88" i="2" s="1"/>
  <c r="Q9" i="2"/>
  <c r="Q93" i="2"/>
  <c r="P93" i="2" s="1"/>
  <c r="Q45" i="2"/>
  <c r="P45" i="2" s="1"/>
  <c r="Q89" i="2"/>
  <c r="P89" i="2" s="1"/>
  <c r="Q90" i="2"/>
  <c r="P90" i="2" s="1"/>
  <c r="Q23" i="2"/>
  <c r="P23" i="2" s="1"/>
  <c r="Q87" i="2"/>
  <c r="P87" i="2" s="1"/>
  <c r="Q37" i="2"/>
  <c r="P37" i="2" s="1"/>
  <c r="Q91" i="2"/>
  <c r="P91" i="2" s="1"/>
  <c r="U92" i="2" l="1"/>
  <c r="P9" i="2"/>
  <c r="U44" i="2" l="1"/>
  <c r="U45" i="2"/>
  <c r="U48" i="2"/>
  <c r="U46" i="2"/>
  <c r="U94" i="2"/>
  <c r="U91" i="2"/>
  <c r="U51" i="2"/>
  <c r="U50" i="2"/>
  <c r="U49" i="2"/>
  <c r="U93" i="2"/>
  <c r="U90" i="2"/>
  <c r="U8" i="2"/>
  <c r="U47" i="2"/>
  <c r="U7" i="2"/>
  <c r="U9" i="2"/>
  <c r="F2" i="4" l="1" a="1"/>
  <c r="F2" i="4" s="1"/>
  <c r="G3" i="4" a="1"/>
  <c r="G3" i="4" s="1"/>
  <c r="G4" i="4" a="1"/>
  <c r="G4" i="4" s="1"/>
  <c r="F3" i="4" a="1"/>
  <c r="F3" i="4" s="1"/>
  <c r="H3" i="4" s="1"/>
  <c r="N3" i="5" s="1"/>
  <c r="G2" i="4" a="1"/>
  <c r="G2" i="4" s="1"/>
  <c r="F4" i="4" a="1"/>
  <c r="F4" i="4" s="1"/>
  <c r="H4" i="4" s="1"/>
  <c r="N2" i="5" s="1"/>
  <c r="H2" i="4" l="1"/>
  <c r="N4"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Cylfo</author>
  </authors>
  <commentList>
    <comment ref="D1" authorId="0" shapeId="0" xr:uid="{4A3647F0-4FEC-4B74-A187-84FBFFA54DD1}">
      <text>
        <r>
          <rPr>
            <b/>
            <sz val="9"/>
            <color indexed="81"/>
            <rFont val="Tahoma"/>
            <charset val="1"/>
          </rPr>
          <t>Clé de recherche calculée. La formule peut être adaptée mais il ne faut pas saisir une valeur de clé.</t>
        </r>
      </text>
    </comment>
    <comment ref="E1" authorId="0" shapeId="0" xr:uid="{FC2D8DE1-5830-406C-B183-71A38CE2860C}">
      <text>
        <r>
          <rPr>
            <b/>
            <sz val="9"/>
            <color indexed="81"/>
            <rFont val="Tahoma"/>
            <charset val="1"/>
          </rPr>
          <t>Ne renseigner cette colonne que si la clé de recherche calculée n'est pas correcte.</t>
        </r>
        <r>
          <rPr>
            <sz val="9"/>
            <color indexed="81"/>
            <rFont val="Tahoma"/>
            <charset val="1"/>
          </rPr>
          <t xml:space="preserve">
</t>
        </r>
      </text>
    </comment>
  </commentList>
</comments>
</file>

<file path=xl/sharedStrings.xml><?xml version="1.0" encoding="utf-8"?>
<sst xmlns="http://schemas.openxmlformats.org/spreadsheetml/2006/main" count="580" uniqueCount="185">
  <si>
    <t>Application Code</t>
  </si>
  <si>
    <t>Procedure Identifier</t>
  </si>
  <si>
    <t>PDS Active Ingredient Manufacturer</t>
  </si>
  <si>
    <t xml:space="preserve">PDS Active Ingredient Function </t>
  </si>
  <si>
    <t>PDS Active Ingredient Function Manufacturer</t>
  </si>
  <si>
    <t>PDS COS/CEP</t>
  </si>
  <si>
    <t>PDS DMF</t>
  </si>
  <si>
    <t>PDS DMF CEP Owner</t>
  </si>
  <si>
    <t xml:space="preserve"> </t>
  </si>
  <si>
    <t>Control of the active ingredient(s)</t>
  </si>
  <si>
    <t>Manufacturer of intermediate of active ingredient</t>
  </si>
  <si>
    <t>Micronisation</t>
  </si>
  <si>
    <t>Excella GmbH &amp; Co. KG Nürnberger Strasse 12, 90537 Feucht, Germany DE</t>
  </si>
  <si>
    <t>Harman Finochem Limited Plot No E-7, E-8, E-9, MIDC Industrial Area, Chikalthana, Aurangabad - 431 006 Maharashtra, India IN</t>
  </si>
  <si>
    <t>Harman Finochem Ltd. Vinay Bhavya Complex, 159-A, C.S.T. Road, Kalina, Santacruz (East), Mumbai - 400 098, Maharashtra, India IN</t>
  </si>
  <si>
    <t>Harman Finochem Limited Plot No. A-100, A-100/1, A-100/2 &amp; D-1, M.I.D.C. Industrial Area, Shendra, 431 007 Aurangabad, Maharashtra, India IN</t>
  </si>
  <si>
    <t>Shilpa Medicare Limited Plot No. 33, 33A, 40 to 47, Raichur Industrial Growth Centre, Wadloor Road, Chicksugur Cross, Chicksugur, 584134 Raichur, Karnataka IN</t>
  </si>
  <si>
    <t>IMS S.R.L. Via Venezia Giulia 23, 20157 Milano, Italy IT</t>
  </si>
  <si>
    <t>3M Health Care Limited Derby Road, Loughborough, Leicestershire, LE11 5SF, UK GB</t>
  </si>
  <si>
    <t>Redox S.r.l. Viale Stucchi 62/26, 20900 Monza (MB), Italy IT</t>
  </si>
  <si>
    <t>Micro Labs Ltd. Plot No. S-155 to S-159 &amp; N1, Phase III &amp; IV, Verna Industrial Estate, Verna Salcette, Goa, 403722, India IN</t>
  </si>
  <si>
    <t>LabAnalysis s.r.l. Via Europa 5, Casanova Lonati (PV) 27041, Italy IT</t>
  </si>
  <si>
    <t>Shouguang Fukang Pharmaceutical Co. Ltd North-East of Dongwaihuan Road 262700 Shouguang China CN</t>
  </si>
  <si>
    <t>Ningbo Smart Pharmaceutical Co. Ltd. No 1., Yincheng Road, Xiao Gang, Beilun District, 315803 Ningbo, China CN</t>
  </si>
  <si>
    <t>Valdepharm Parc Industriel d Incarville, 27100 Val-de-Reuil, France FR</t>
  </si>
  <si>
    <t>USV Private Limited B-1/8, M.I.D.C., Lote Parshuram Industrial Area, District Ratnagiri, 415 722 Taluka-Khed, Maharashtra, India IN</t>
  </si>
  <si>
    <t>USV Private Limited Arvind Vithal Gandhi Chowk, B.S.D. Marg, Govandi, 400 088 Mumbai, Maharashtra, India IN</t>
  </si>
  <si>
    <t>GRANULES INDIA LIMITED H.No.6-5 &amp; 6-11, Temple Road, Gummadidala Mandal, Sangareddy District, 502 313 Bonthapally Village, Telangana, India IN</t>
  </si>
  <si>
    <t>Granules India Limited 2nd Floor, 3rd Block, My Home Hub, Madhapur, India, 500081 Hyderabad, India IN</t>
  </si>
  <si>
    <t>Wanbury Limited 10th Floor, B-Wing, BSEL Tech Park, Sector 30A, Opp. Vashi Railway Station, 400 703 Vashi, Navi Mumbai, Maharashtra, India IN</t>
  </si>
  <si>
    <t>Metformin HCl</t>
  </si>
  <si>
    <t>R0-CEP 2018-120-Rev 00</t>
  </si>
  <si>
    <t>Granules India Limited 15 A/1, I.D.A.,Phase III, Jeedimetla Quthbullapur Mandal, Medchal-Malkajgiri District, 500 055, Hyderabad, Telangana IN</t>
  </si>
  <si>
    <t>R1-CEP 2000-059-Rev 10</t>
  </si>
  <si>
    <t>R1-CEP 2008-043-Rev 04</t>
  </si>
  <si>
    <t>R1-CEP 1997-049-Rev 07</t>
  </si>
  <si>
    <t>Wanbury Limited A-15, M.I.D.C. Industrial Estate Area, District Raigad, 410220 Patalganga, Maharashtra, India IN</t>
  </si>
  <si>
    <t>R1-CEP 1998-079-Rev 09</t>
  </si>
  <si>
    <t>Wanbury Limited K. Illindalaparru, Iragavaram Mandal, West Godavari District, 534217 Tanuku, Andhra Pradesh, India IN</t>
  </si>
  <si>
    <t>R1-CEP 2004-124-Rev 05</t>
  </si>
  <si>
    <t>DE-H-4524-001-MR</t>
  </si>
  <si>
    <t>DE/H/4524/</t>
  </si>
  <si>
    <t>Mianserin HCl</t>
  </si>
  <si>
    <t>Euticals S.p.A Viale Milano 86/88, 26900 Lodi, Italy IT</t>
  </si>
  <si>
    <t>FR NL26532-3-4</t>
  </si>
  <si>
    <t>Archimica S.p.A. Viale Milano 86, Lodi, LO, 26900, Italy IT</t>
  </si>
  <si>
    <t>R1-CEP-2002-055-rev 05</t>
  </si>
  <si>
    <t>R1-CEP 2002-055-Rev 04</t>
  </si>
  <si>
    <t>version :July 2021</t>
  </si>
  <si>
    <t>DMF No.97-018 (version November 2018)</t>
  </si>
  <si>
    <t>R1-CEP 2002-055-Rev 06</t>
  </si>
  <si>
    <t>R1-CEP-2002-055-Rev 05</t>
  </si>
  <si>
    <t>Ursodeoxycholic Acid</t>
  </si>
  <si>
    <t>Dipharma Francis S.r.l. Via Origgio, 23 21042 Caronno Pertusella (VA), Italy IT</t>
  </si>
  <si>
    <t>ICE S.P.A. Via Sicilia 8/10, 42122 Reggio Emilia, Italy IT</t>
  </si>
  <si>
    <t>ICE S.P.A Via Novi 78 – 15060 Basaluzzo, Alenssandria, Italy IT</t>
  </si>
  <si>
    <t>Raichem Medicare Private Limited Plot No. 24,25,26 &amp; 26P Raichur Industrial Growth Centre, Raichur District – 584 134 Chicksugur Village, Karnataka IN</t>
  </si>
  <si>
    <t>R1-CEP 2004-108-Rev 06</t>
  </si>
  <si>
    <t>R1-CEP 1999-047-Rev 07</t>
  </si>
  <si>
    <t>FR NL50862</t>
  </si>
  <si>
    <t>Daewoong Bio Inc. 29 Jeyakdanji-ro, Hyangnam-Eup, Hwaseong, Kyonggi 18608, Korea KR</t>
  </si>
  <si>
    <t>R1-CEP 2012-157-Rev 00</t>
  </si>
  <si>
    <t>R1-CEP 2005-198-Rev 04</t>
  </si>
  <si>
    <t>Prodotti Chimici Alimentari Italy</t>
  </si>
  <si>
    <t>R1-CEP-1999-047-Rev 06</t>
  </si>
  <si>
    <t>Product</t>
  </si>
  <si>
    <t>NL50862</t>
  </si>
  <si>
    <t>ACIDE URSODESOXYCHOLIQUE TEVA 250 mg, comprimé pelliculé</t>
  </si>
  <si>
    <t>DE/H/4524/001/MR</t>
  </si>
  <si>
    <t>METFORMINE TEVA 
1000 mg, comprimé pelliculé</t>
  </si>
  <si>
    <t>MIANSERINE TEVA 30 mg, comprimé pelliculé sécable</t>
  </si>
  <si>
    <t>Info DMF</t>
  </si>
  <si>
    <t>Info CEP</t>
  </si>
  <si>
    <t>Clé de recherche</t>
  </si>
  <si>
    <t>Clé initiale</t>
  </si>
  <si>
    <t>Code CIS colonne C</t>
  </si>
  <si>
    <t>Nom</t>
  </si>
  <si>
    <t>Clé de recherche manuelle</t>
  </si>
  <si>
    <t>NL26532</t>
  </si>
  <si>
    <t>PDS COS/CEP hors version</t>
  </si>
  <si>
    <t>PDS COS/CEP Version</t>
  </si>
  <si>
    <t>PDS COS/CEP Version max</t>
  </si>
  <si>
    <t>Info CEP Temp</t>
  </si>
  <si>
    <t>Manufactory CEP DMF</t>
  </si>
  <si>
    <t>Info DMF Temp</t>
  </si>
  <si>
    <t>Concat Product + PDS AIM Temp</t>
  </si>
  <si>
    <t>Clé CEP</t>
  </si>
  <si>
    <t>Clé DMF</t>
  </si>
  <si>
    <t>Site(s) de fabrication + CEP+DMF</t>
  </si>
  <si>
    <t>Site de fabrication + CEP+DMF</t>
  </si>
  <si>
    <t>Site(s) de fabrication + CEP+DMF - Clé auto</t>
  </si>
  <si>
    <t>Site(s) de fabrication + CEP+DMF - Clé manu</t>
  </si>
  <si>
    <t>Produit</t>
  </si>
  <si>
    <t>code CIS</t>
  </si>
  <si>
    <t>Déno</t>
  </si>
  <si>
    <t>Type</t>
  </si>
  <si>
    <t>Site 1</t>
  </si>
  <si>
    <t>Site 2</t>
  </si>
  <si>
    <t>Site 3</t>
  </si>
  <si>
    <t>Site 4</t>
  </si>
  <si>
    <t>Site 5</t>
  </si>
  <si>
    <t>Site 6</t>
  </si>
  <si>
    <t xml:space="preserve">Site(s) de certification </t>
  </si>
  <si>
    <t>Substance</t>
  </si>
  <si>
    <r>
      <t xml:space="preserve">Daewoong Bio Inc. 29 Jeyakdanji-ro, Hyangnam-Eup, Hwaseong, Kyonggi 18608, COREE </t>
    </r>
    <r>
      <rPr>
        <sz val="9"/>
        <color rgb="FFFF0000"/>
        <rFont val="Arial"/>
        <family val="2"/>
      </rPr>
      <t>CEP 2012-157</t>
    </r>
    <r>
      <rPr>
        <sz val="9"/>
        <rFont val="Arial"/>
        <family val="2"/>
      </rPr>
      <t xml:space="preserve">;
Dipharma Francis S.r.l. Via Origgio, 23 21042 Caronno Pertusella (VA), Italy IT </t>
    </r>
    <r>
      <rPr>
        <sz val="9"/>
        <color rgb="FFFF0000"/>
        <rFont val="Arial"/>
        <family val="2"/>
      </rPr>
      <t>CEP 2004-108</t>
    </r>
    <r>
      <rPr>
        <sz val="9"/>
        <rFont val="Arial"/>
        <family val="2"/>
      </rPr>
      <t xml:space="preserve">;
ICE S.P.A. Via Sicilia 8/10, 42122 Reggio Emilia ITALIE </t>
    </r>
    <r>
      <rPr>
        <sz val="9"/>
        <color rgb="FFFF0000"/>
        <rFont val="Arial"/>
        <family val="2"/>
      </rPr>
      <t>CEP 2005-198</t>
    </r>
    <r>
      <rPr>
        <sz val="9"/>
        <rFont val="Arial"/>
        <family val="2"/>
      </rPr>
      <t xml:space="preserve">;
ICE S.P.A Via Novi 78 – 15060 Basaluzzo, Alenssandria, Italie </t>
    </r>
    <r>
      <rPr>
        <sz val="9"/>
        <color rgb="FFFF0000"/>
        <rFont val="Arial"/>
        <family val="2"/>
      </rPr>
      <t>CEP 1999-047</t>
    </r>
    <r>
      <rPr>
        <sz val="9"/>
        <rFont val="Arial"/>
        <family val="2"/>
      </rPr>
      <t xml:space="preserve">; 
Prodotti Chimici e Alimentari S.p.A. Via Novi 78, 15060 Basaluzzo, Alessandria,  ITALIE </t>
    </r>
    <r>
      <rPr>
        <sz val="9"/>
        <color rgb="FFFF0000"/>
        <rFont val="Arial"/>
        <family val="2"/>
      </rPr>
      <t>CEP-1999-047</t>
    </r>
    <r>
      <rPr>
        <sz val="9"/>
        <rFont val="Arial"/>
        <family val="2"/>
      </rPr>
      <t>;</t>
    </r>
  </si>
  <si>
    <t>METFORMINE TEVA 1000 mg, comprimé pelliculé</t>
  </si>
  <si>
    <r>
      <t xml:space="preserve">Granules India Limited 15 A/1, I.D.A.,Phase III, Jeedimetla Quthbullapur Mandal, Medchal-Malkajgiri District, 500 055, Hyderabad, Telangana IN </t>
    </r>
    <r>
      <rPr>
        <sz val="9"/>
        <color rgb="FFFF0000"/>
        <rFont val="Arial"/>
        <family val="2"/>
      </rPr>
      <t>R0-CEP 2018-120-Rev 00</t>
    </r>
    <r>
      <rPr>
        <sz val="9"/>
        <rFont val="Arial"/>
        <family val="2"/>
      </rPr>
      <t xml:space="preserve"> ;
Harman Finochem LTD. Plot No. A-100 A-100/1, A-100/2 &amp; D-1, MIDC Industrial Area, Shendra, 431 007 Aurangabad, Maharashtra, INDE </t>
    </r>
    <r>
      <rPr>
        <sz val="9"/>
        <color rgb="FFFF0000"/>
        <rFont val="Arial"/>
        <family val="2"/>
      </rPr>
      <t>CEP 2000-059</t>
    </r>
    <r>
      <rPr>
        <sz val="9"/>
        <rFont val="Arial"/>
        <family val="2"/>
      </rPr>
      <t xml:space="preserve">; 
Harman Finochem LTD. Plot No. E7, E8 &amp;E9, MIDC Industrial Area, Chilkalthana, 431 006 Aurangabad, Maharashtra, INDE </t>
    </r>
    <r>
      <rPr>
        <sz val="9"/>
        <color rgb="FFFF0000"/>
        <rFont val="Arial"/>
        <family val="2"/>
      </rPr>
      <t>CEP 2000-059</t>
    </r>
    <r>
      <rPr>
        <sz val="9"/>
        <rFont val="Arial"/>
        <family val="2"/>
      </rPr>
      <t xml:space="preserve">;
Shouguang Fukang Pharmaceutical Co. Ltd North-East of Dongwaihuan Road 262700 Shouguang CHINE </t>
    </r>
    <r>
      <rPr>
        <sz val="9"/>
        <color rgb="FFFF0000"/>
        <rFont val="Arial"/>
        <family val="2"/>
      </rPr>
      <t>CEP 2008-043</t>
    </r>
    <r>
      <rPr>
        <sz val="9"/>
        <rFont val="Arial"/>
        <family val="2"/>
      </rPr>
      <t>; 
USV Limited B-1/8, MIDC, Lote Parshuram, Industrial Area District Ratnagiri, 415722 Taluka-Khed, Maharashtra INDE</t>
    </r>
    <r>
      <rPr>
        <sz val="9"/>
        <color rgb="FFFF0000"/>
        <rFont val="Arial"/>
        <family val="2"/>
      </rPr>
      <t xml:space="preserve"> CEP 1997-049</t>
    </r>
    <r>
      <rPr>
        <sz val="9"/>
        <rFont val="Arial"/>
        <family val="2"/>
      </rPr>
      <t>; 
Wanbury Limited A-15, M.I.D.C. Industrial Estate Area, District Raigad, 410220 Patalganga, Maharashtra INDE</t>
    </r>
    <r>
      <rPr>
        <sz val="9"/>
        <color rgb="FFFF0000"/>
        <rFont val="Arial"/>
        <family val="2"/>
      </rPr>
      <t xml:space="preserve"> CEP 1998-079</t>
    </r>
    <r>
      <rPr>
        <sz val="9"/>
        <rFont val="Arial"/>
        <family val="2"/>
      </rPr>
      <t xml:space="preserve">;
Wanbury Limited K. Illindalaparru, Iragavaram Mandal, West Godavari District, 534217 Tanuku, Andhra Pradesh INDE </t>
    </r>
    <r>
      <rPr>
        <sz val="9"/>
        <color rgb="FFFF0000"/>
        <rFont val="Arial"/>
        <family val="2"/>
      </rPr>
      <t>CEP 1998-079</t>
    </r>
    <r>
      <rPr>
        <sz val="9"/>
        <rFont val="Arial"/>
        <family val="2"/>
      </rPr>
      <t>;</t>
    </r>
  </si>
  <si>
    <r>
      <t xml:space="preserve">Euticals S.p.A Viale Milano 86/88, 26900 Lodi ITALIE </t>
    </r>
    <r>
      <rPr>
        <sz val="9"/>
        <color rgb="FFFF0000"/>
        <rFont val="Arial"/>
        <family val="2"/>
      </rPr>
      <t>ASMF No.97-018</t>
    </r>
    <r>
      <rPr>
        <sz val="9"/>
        <rFont val="Arial"/>
        <family val="2"/>
      </rPr>
      <t xml:space="preserve">;
Excella GmbH &amp; Co. KG Nürnberger Strasse 12, 90537 Feucht, ALLEMAGNE </t>
    </r>
    <r>
      <rPr>
        <sz val="9"/>
        <color rgb="FFFF0000"/>
        <rFont val="Arial"/>
        <family val="2"/>
      </rPr>
      <t>CEP 2002-055</t>
    </r>
    <r>
      <rPr>
        <sz val="9"/>
        <rFont val="Arial"/>
        <family val="2"/>
      </rPr>
      <t>;
Archimica S.p.A. Viale Milano 86, Lodi, LO, 26900, Italie;</t>
    </r>
  </si>
  <si>
    <t>Type2</t>
  </si>
  <si>
    <t>Site(s) de fabrication + CEP+DMF
(colonne à supprimer)</t>
  </si>
  <si>
    <t>Onglet extraction : du coup je vais devoir reprendre/recréer/ajouter toutes ces colonnes oranges dans mon tableau.</t>
  </si>
  <si>
    <t>Qu'est ce que tu entends par "Initialiser" desoléee je veux être sure de bien comprendre ?</t>
  </si>
  <si>
    <t>Onglet résultat :</t>
  </si>
  <si>
    <t>Il est obligatoire d'avoir un point virgule apres chaque info, peux-tu les ajouter dans l'onglet Extraction ou Tableau de travail désolée c'est une obligation ?</t>
  </si>
  <si>
    <t>De plus, peux-tu enlever les / après les pays et avant les CEP ?</t>
  </si>
  <si>
    <t>Et comme je l'ai indiqué plus haut tu peux enlever les version des CEP et DMF ?</t>
  </si>
  <si>
    <t>Voilà j'espère que l'on pourra enlever et ajouter ces deux points car ton résultat à l'air pas mal ;-))))</t>
  </si>
  <si>
    <t xml:space="preserve"> pour trouver le site de prod</t>
  </si>
  <si>
    <t xml:space="preserve"> je ne vois pas en quoi elle te serre ??</t>
  </si>
  <si>
    <t xml:space="preserve"> pour trouver le code CEP</t>
  </si>
  <si>
    <t xml:space="preserve"> CEP avec version max</t>
  </si>
  <si>
    <t xml:space="preserve"> je ne vois pas à quoi elle serre car tu as la colonne 0 ?</t>
  </si>
  <si>
    <t xml:space="preserve"> pour trouver le code DMF</t>
  </si>
  <si>
    <t xml:space="preserve"> je ne vois pas à quoi elle serre car tu as la colonne R ?</t>
  </si>
  <si>
    <t xml:space="preserve"> la formule m'a l'ai hyper complexe pourquoi n'avoir pas fait simplement = D7 + R7 et D7+Q7???</t>
  </si>
  <si>
    <t>Onglet de travail</t>
  </si>
  <si>
    <t xml:space="preserve"> tu essaies d'uniformer le code pour le trouver dans la colonne D de l'extraction c'est ça ?</t>
  </si>
  <si>
    <t xml:space="preserve"> tu la mets à la mano si la formule ne marche pas c'est ça?</t>
  </si>
  <si>
    <t xml:space="preserve"> idem via une formule tu as additionné les colonnes F et G</t>
  </si>
  <si>
    <t xml:space="preserve"> trouver la version et version max ,  attention dans le résultat final on doit pas mettre le N° de version on peut donc peut-être supprimer ces deux colonnes ???</t>
  </si>
  <si>
    <t xml:space="preserve"> idem pourquoi ne pas avoir mis =U7+U8+U8+U9 ?</t>
  </si>
  <si>
    <t xml:space="preserve"> tu vas chercher le resultat trouvé dans l'onglet extrac mais pourquoi ne pas avoir mis simplement = U44+U45+U46+U47+U48+U48+U49+U50+U51+ ????</t>
  </si>
  <si>
    <r>
      <t>Euticals S.p.A Viale Milano 86/88, 26900 Lodi ITALIE ASMF No.97-018</t>
    </r>
    <r>
      <rPr>
        <u/>
        <sz val="11"/>
        <color rgb="FFC0504D"/>
        <rFont val="Calibri"/>
        <family val="2"/>
        <scheme val="minor"/>
      </rPr>
      <t> ;</t>
    </r>
  </si>
  <si>
    <r>
      <t>Excella GmbH &amp; Co. KG Nürnberger Strasse 12, 90537 Feucht, ALLEMAGNE CEP 2002-055</t>
    </r>
    <r>
      <rPr>
        <u/>
        <sz val="11"/>
        <color rgb="FFC0504D"/>
        <rFont val="Calibri"/>
        <family val="2"/>
        <scheme val="minor"/>
      </rPr>
      <t> ;</t>
    </r>
  </si>
  <si>
    <r>
      <t>Archimica S.p.A. Viale Milano 86, Lodi, LO, 26900, Italie</t>
    </r>
    <r>
      <rPr>
        <u/>
        <sz val="11"/>
        <color rgb="FFC0504D"/>
        <rFont val="Calibri"/>
        <family val="2"/>
        <scheme val="minor"/>
      </rPr>
      <t> ;</t>
    </r>
  </si>
  <si>
    <t>Onglet</t>
  </si>
  <si>
    <t>Colonne</t>
  </si>
  <si>
    <t xml:space="preserve">K </t>
  </si>
  <si>
    <t>J</t>
  </si>
  <si>
    <t xml:space="preserve">L </t>
  </si>
  <si>
    <t xml:space="preserve">M et N </t>
  </si>
  <si>
    <t>P</t>
  </si>
  <si>
    <t>Q</t>
  </si>
  <si>
    <t>R</t>
  </si>
  <si>
    <t>S</t>
  </si>
  <si>
    <t>T</t>
  </si>
  <si>
    <t>U</t>
  </si>
  <si>
    <t>D</t>
  </si>
  <si>
    <t>E</t>
  </si>
  <si>
    <t>F</t>
  </si>
  <si>
    <t>G</t>
  </si>
  <si>
    <t>H</t>
  </si>
  <si>
    <t>Extraction</t>
  </si>
  <si>
    <t>- Tu peux aussi utiliser ce classeur comme un classeur de travail temporaire dans lequel tu copies / colles les données sources dans les colonnes A à I de l'onglet "Extraction" et où tu initialises les données des colonnes A à C de l'onglet "Tableau de travail" et les colonnes A à M de l'onglet "Résultat"/  
Par contre, je ne sais pas comment tu initialises les données des onglets "Tableau de travail" et "Résultat" …
- Il est aussi possible d'utiliser 3 classeurs mais cela va alourdir les formules. Pour cela, il suffit que tu copies les onglets "Tableau de travail" et "Résultat" dans deux classeurs distincts, les formules seront actualisées en créant des liens avec le classeur à partir duquel tu auras fait les copies d'onglet. Une fois les copies effectuées et les tests réalisés, tu peux supprimer les 2 onglets dans le fichier source.</t>
  </si>
  <si>
    <t>J'ai décomposé le travail de transformation des données sources en étapes les plus unitaires possibles pour en faciliter la compréhension et la maintenance. Certaines colonnes pourraient être supprimées mais cette suppression rendrait encore plus illisible les formules qui utilisent ces colonnes et obligerait à refaire dans les formules le même calcul plusieurs fois alors qu'en décomposant le calcul, il n'est fait qu'une seule fois et c'est uniquement son résultat qui est réutilisé plusieurs fois.</t>
  </si>
  <si>
    <t>Oui</t>
  </si>
  <si>
    <t>Utilisée dans la colonne U, à la fois dans la partie test du =SI( pour vérifier que l'on est en présence de la première ligne de concaténation des données et également dans la partie vrai pour la mise en forme des données.</t>
  </si>
  <si>
    <r>
      <t xml:space="preserve"> pour trouver le code CEP </t>
    </r>
    <r>
      <rPr>
        <b/>
        <sz val="11"/>
        <color theme="1"/>
        <rFont val="Calibri"/>
        <family val="2"/>
        <scheme val="minor"/>
      </rPr>
      <t>hors n° de version</t>
    </r>
  </si>
  <si>
    <t>Non, pas les 2. Si on ne met pas le n° de version dans le résultat final on peu en supprimer une mais on a besoin de pouvoir identifier l'occurrence à retenir en cas de doublon (sinon il y aura des répétitions dans le résultat final).</t>
  </si>
  <si>
    <t>Ludivine : Remarque / Question</t>
  </si>
  <si>
    <t>Cylfo : Réponse</t>
  </si>
  <si>
    <t>Cylfo : Question</t>
  </si>
  <si>
    <t>Si tu es absolument certaine de n'avoir pas besoin du n° de version, je peux modifier la formule et ne conserver qu'une des deux colonnes.
Sinon, je ne fais que la modification des formules du résultat final pour ne pas prendre en considération le n° de version.
Dis-moi ce que tu souhaites ?</t>
  </si>
  <si>
    <t>Oui, dans le cas où ne conserve pas le N° de version, cette colonne est néanmoins nécessaire pour identifier la 1ère occurrence d'un CEP donné.</t>
  </si>
  <si>
    <t>Utilisée dans la colonne U, dans la partie vrai par le  RECHEERCHEV pour la mise en forme des données.</t>
  </si>
  <si>
    <t>Pour un même produit, un même CEP peut être présent plusieurs fois, cette colonne ne retient que le 1er de chaque CEP différent.</t>
  </si>
  <si>
    <t>En dehors du n° de version, c'est exactement la même logique que pour le code CEP.</t>
  </si>
  <si>
    <t>D'une part parceque toutes les lignes D7 ne sont pas en prendre en compte et d'autre par pouvoir concaténer les données  à bon escient (test et utilisation des colonnes J et P entre autres).
Tu peux filtrer la colonne D en ignorant les "(vide)", tu constateras que la colonne U n'est ps systématiquement valorisée.</t>
  </si>
  <si>
    <t>De plus, pour U45 tu trouves R0-CEP 2018-120-Rev 00 alors qe le CEP c'est R1-CEP 2004-124-Rev 05 ???
Du coup je me demande si l'année dernière je n'ai pas fais une erreur et qu'au lieu de mettre 1 site de prod Granule j'aurais du en mettre deux avec les deux CEP différent si tu vois ce que je veux dire ?</t>
  </si>
  <si>
    <t>Quelle est la différence entre les colonne D et F ?
D peut être renseigné et F vide et vice-versa …</t>
  </si>
  <si>
    <t>Les données présentes dans les colonnes A à C ne semblent reprises de nulle part donc j'en ai déduis que c'est toi qui renseignes ces colonnnes.</t>
  </si>
  <si>
    <t>Oui et sans écraser la formule de la colonne D. Si la colonne E est renseignée, elle est prise en priorité dans les formules.</t>
  </si>
  <si>
    <t>A chaque ligne, le résultat peut correspondre à la prise en compte d'un nombre de lignes différent. Donc il n'est pas possible d'écrire une formule sans test.
Attention : c'est une formule matricielle, la concaténation des lignes dépend du résultat du test SI() dans le paramètre de la plage à concaténer.</t>
  </si>
  <si>
    <t>Idem ci-dessus.</t>
  </si>
  <si>
    <t>Faut-il garder le retour à la ligne entre chaque info ?</t>
  </si>
  <si>
    <t>Je ferai les modifications après réception de tes réponses.</t>
  </si>
  <si>
    <t>Cela vient de la détection de la manufacture (colonne K) : je vais modifier la formule pour introduire une distinction lorsque les adresses sont différentes.</t>
  </si>
  <si>
    <t>Ludivine : Réponse</t>
  </si>
  <si>
    <t>Non, je ne les renseigne pas c'est un autre service qui le fait à la mano, elle proviennent du second tableau qui la aussi est très grand : 38 colonnes et 1394 lignes
Le premier immense tableau est une extract d'un logiciel et le deuxième est renseigné à la main par in autre service ce qui explique que les données ne soient pas rentrée de la même manière</t>
  </si>
  <si>
    <t>Je suis sure, je n'ai pas besoin du numéro de version. Ce que j'ai besoin c'est de trouver tous les differents CEP avec site de prod avec la possibilité d'avoir 2 sites de prod identique mais avec un CEP différent Merci</t>
  </si>
  <si>
    <t>Ces colonnes sont pas importantes j'aurais pu te les enlever, la colonne I est celle de référence le site des numéro CEP et DMF
J'avoue je ne m'en sers pas je regarde juste que c'est cohérant avec la colonne I et je ne sais pas la différence entre les 2. Je ne renseigne pas les données dans ce logieciel mais si c'est important je peux voir avec une collègue ?</t>
  </si>
  <si>
    <t>Ah oui oui très important par contre tu peux enlever le "-" de chaque site de prod c'est pas utile ;-)</t>
  </si>
  <si>
    <t>cool</t>
  </si>
  <si>
    <t>1 Alors le véritable tableau à 53 colonnes et 65 824 lignes donc je pense qu'ils vaut mieux que j'ajoute les colonnes à ce tableau plutôt que je copier les lignes et colonnes non ?
J'ai beaucoup réduit ce tableau avant de te l'envoyer
2 Désolée j'ai pas tout compris...là tes formules marches et tu n'as qu'un seul fichier avec 3 onglets? 
Après de base ces 3 onglets sont 3 tableaux / fichiers distincts
Peut-etre que je pourrais t'envoyer les 75 premières ligne de ce méga tableau ou apparait   le premier produit avec CEP/DMF pour que tu y ajoutes tes colonnes avec tes formules se serait peut-être plus simple et ensuite je copierais les autres lignes ?
Et je pourrais t'envoyé les deux autres tableaux complets uniquement pour la ligne du produit pour chacun des 2 tableaux (travail et résultat) la aussi tu ajouterais des colones/formules ?
Comme ça après pour ces deux tableaux je n'aurais qu'a faire glisser les formules dans les autres lignes qu'en penses-tu ?
Dommage qu'a cause de la confidentialité je ne puisse pas t'envoyer tout direct ;-)</t>
  </si>
  <si>
    <t>Franchement un GRAND GRAND MERCI
Je n'ai pas du tous les compétences que tu as, si j'y arrive se sera grace à toi et se serait vraiment vraiment GENIAL : je croise les doigts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</si>
</sst>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color theme="1"/>
      <name val="Tahoma"/>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color theme="1"/>
      <name val="Arial"/>
      <family val="2"/>
    </font>
    <font>
      <sz val="8"/>
      <name val="Arial"/>
      <family val="2"/>
    </font>
    <font>
      <sz val="9"/>
      <name val="Arial"/>
      <family val="2"/>
    </font>
    <font>
      <b/>
      <sz val="9"/>
      <name val="Arial"/>
      <family val="2"/>
    </font>
    <font>
      <sz val="9"/>
      <color rgb="FFFF0000"/>
      <name val="Arial"/>
      <family val="2"/>
    </font>
    <font>
      <b/>
      <sz val="9"/>
      <color theme="0"/>
      <name val="Arial"/>
      <family val="2"/>
    </font>
    <font>
      <b/>
      <sz val="8"/>
      <color theme="0"/>
      <name val="Arial"/>
      <family val="2"/>
    </font>
    <font>
      <sz val="9"/>
      <color theme="1"/>
      <name val="Calibri"/>
      <family val="2"/>
      <scheme val="minor"/>
    </font>
    <font>
      <sz val="9"/>
      <color theme="1"/>
      <name val="Arial"/>
      <family val="2"/>
    </font>
    <font>
      <sz val="9"/>
      <color indexed="81"/>
      <name val="Tahoma"/>
      <charset val="1"/>
    </font>
    <font>
      <b/>
      <sz val="9"/>
      <color indexed="81"/>
      <name val="Tahoma"/>
      <charset val="1"/>
    </font>
    <font>
      <sz val="9"/>
      <color theme="0"/>
      <name val="Arial"/>
      <family val="2"/>
    </font>
    <font>
      <b/>
      <sz val="8"/>
      <name val="Arial"/>
      <family val="2"/>
    </font>
    <font>
      <sz val="10"/>
      <name val="Tahoma"/>
      <family val="2"/>
    </font>
    <font>
      <b/>
      <sz val="11"/>
      <color theme="1"/>
      <name val="Calibri"/>
      <family val="2"/>
      <scheme val="minor"/>
    </font>
    <font>
      <sz val="11"/>
      <color rgb="FF34373A"/>
      <name val="Calibri"/>
      <family val="2"/>
      <scheme val="minor"/>
    </font>
    <font>
      <sz val="11"/>
      <color rgb="FF76923C"/>
      <name val="Calibri"/>
      <family val="2"/>
      <scheme val="minor"/>
    </font>
    <font>
      <sz val="11"/>
      <color rgb="FFE36C09"/>
      <name val="Calibri"/>
      <family val="2"/>
      <scheme val="minor"/>
    </font>
    <font>
      <sz val="11"/>
      <color rgb="FF8064A2"/>
      <name val="Calibri"/>
      <family val="2"/>
      <scheme val="minor"/>
    </font>
    <font>
      <sz val="11"/>
      <color rgb="FFC0504D"/>
      <name val="Calibri"/>
      <family val="2"/>
      <scheme val="minor"/>
    </font>
    <font>
      <sz val="11"/>
      <color rgb="FF9BBB59"/>
      <name val="Calibri"/>
      <family val="2"/>
      <scheme val="minor"/>
    </font>
    <font>
      <sz val="11"/>
      <color rgb="FF000000"/>
      <name val="Calibri"/>
      <family val="2"/>
      <scheme val="minor"/>
    </font>
    <font>
      <u/>
      <sz val="11"/>
      <color rgb="FFC0504D"/>
      <name val="Calibri"/>
      <family val="2"/>
      <scheme val="minor"/>
    </font>
  </fonts>
  <fills count="11">
    <fill>
      <patternFill patternType="none"/>
    </fill>
    <fill>
      <patternFill patternType="gray125"/>
    </fill>
    <fill>
      <patternFill patternType="solid">
        <fgColor rgb="FFE7E5E5"/>
      </patternFill>
    </fill>
    <fill>
      <patternFill patternType="solid">
        <fgColor theme="0" tint="-0.14999847407452621"/>
        <bgColor indexed="64"/>
      </patternFill>
    </fill>
    <fill>
      <patternFill patternType="solid">
        <fgColor theme="5" tint="-0.249977111117893"/>
        <bgColor theme="4"/>
      </patternFill>
    </fill>
    <fill>
      <patternFill patternType="solid">
        <fgColor theme="5" tint="-0.249977111117893"/>
        <bgColor indexed="64"/>
      </patternFill>
    </fill>
    <fill>
      <patternFill patternType="solid">
        <fgColor theme="4" tint="-0.499984740745262"/>
        <bgColor theme="4"/>
      </patternFill>
    </fill>
    <fill>
      <patternFill patternType="solid">
        <fgColor theme="9" tint="-0.249977111117893"/>
        <bgColor theme="4"/>
      </patternFill>
    </fill>
    <fill>
      <patternFill patternType="solid">
        <fgColor rgb="FF00B0F0"/>
        <bgColor theme="4"/>
      </patternFill>
    </fill>
    <fill>
      <patternFill patternType="solid">
        <fgColor rgb="FF00B0F0"/>
        <bgColor indexed="64"/>
      </patternFill>
    </fill>
    <fill>
      <patternFill patternType="solid">
        <fgColor rgb="FFFFFFFF"/>
        <bgColor indexed="64"/>
      </patternFill>
    </fill>
  </fills>
  <borders count="20">
    <border>
      <left/>
      <right/>
      <top/>
      <bottom/>
      <diagonal/>
    </border>
    <border>
      <left style="thin">
        <color rgb="FFC0C0C0"/>
      </left>
      <right style="thin">
        <color rgb="FFC0C0C0"/>
      </right>
      <top style="thin">
        <color rgb="FFC0C0C0"/>
      </top>
      <bottom style="thin">
        <color rgb="FFC0C0C0"/>
      </bottom>
      <diagonal/>
    </border>
    <border>
      <left style="thin">
        <color indexed="64"/>
      </left>
      <right style="thin">
        <color indexed="64"/>
      </right>
      <top style="thin">
        <color indexed="64"/>
      </top>
      <bottom style="thin">
        <color indexed="64"/>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style="thin">
        <color rgb="FFC0C0C0"/>
      </right>
      <top/>
      <bottom style="thin">
        <color rgb="FFC0C0C0"/>
      </bottom>
      <diagonal/>
    </border>
    <border>
      <left style="thin">
        <color rgb="FFC0C0C0"/>
      </left>
      <right style="thin">
        <color rgb="FFC0C0C0"/>
      </right>
      <top/>
      <bottom style="thin">
        <color rgb="FFC0C0C0"/>
      </bottom>
      <diagonal/>
    </border>
    <border>
      <left/>
      <right style="thin">
        <color rgb="FFC0C0C0"/>
      </right>
      <top style="thin">
        <color rgb="FFC0C0C0"/>
      </top>
      <bottom/>
      <diagonal/>
    </border>
    <border>
      <left style="thin">
        <color rgb="FFC0C0C0"/>
      </left>
      <right style="thin">
        <color rgb="FFC0C0C0"/>
      </right>
      <top style="thin">
        <color rgb="FFC0C0C0"/>
      </top>
      <bottom/>
      <diagonal/>
    </border>
    <border>
      <left style="thin">
        <color rgb="FFC0C0C0"/>
      </left>
      <right/>
      <top style="thin">
        <color rgb="FFC0C0C0"/>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4" fillId="0" borderId="0"/>
    <xf numFmtId="0" fontId="3" fillId="0" borderId="0"/>
  </cellStyleXfs>
  <cellXfs count="75">
    <xf numFmtId="0" fontId="0" fillId="0" borderId="0" xfId="0"/>
    <xf numFmtId="0" fontId="7" fillId="0" borderId="2" xfId="1" applyFont="1" applyBorder="1" applyAlignment="1">
      <alignment horizontal="left" vertical="top" wrapText="1"/>
    </xf>
    <xf numFmtId="0" fontId="11" fillId="5" borderId="6" xfId="0" applyFont="1" applyFill="1" applyBorder="1" applyAlignment="1">
      <alignment horizontal="center" vertical="center" wrapText="1"/>
    </xf>
    <xf numFmtId="0" fontId="0" fillId="0" borderId="0" xfId="0" applyAlignment="1">
      <alignment vertical="center" wrapText="1"/>
    </xf>
    <xf numFmtId="0" fontId="7" fillId="0" borderId="10" xfId="1" applyFont="1" applyBorder="1" applyAlignment="1">
      <alignment horizontal="left" vertical="top" wrapText="1"/>
    </xf>
    <xf numFmtId="0" fontId="10" fillId="6" borderId="11" xfId="1" applyFont="1" applyFill="1" applyBorder="1" applyAlignment="1">
      <alignment horizontal="center" vertical="center" wrapText="1"/>
    </xf>
    <xf numFmtId="0" fontId="10" fillId="6" borderId="12" xfId="1" applyFont="1" applyFill="1" applyBorder="1" applyAlignment="1">
      <alignment horizontal="center" vertical="center" wrapText="1"/>
    </xf>
    <xf numFmtId="0" fontId="10" fillId="4" borderId="12" xfId="1" applyFont="1" applyFill="1" applyBorder="1" applyAlignment="1">
      <alignment horizontal="center" vertical="center" wrapText="1"/>
    </xf>
    <xf numFmtId="0" fontId="7" fillId="0" borderId="13" xfId="1" applyFont="1" applyBorder="1" applyAlignment="1">
      <alignment horizontal="left" vertical="top" wrapText="1"/>
    </xf>
    <xf numFmtId="0" fontId="7" fillId="0" borderId="14" xfId="1" applyFont="1" applyBorder="1" applyAlignment="1">
      <alignment horizontal="left" vertical="top" wrapText="1"/>
    </xf>
    <xf numFmtId="0" fontId="7" fillId="0" borderId="0" xfId="1" applyFont="1" applyAlignment="1">
      <alignment horizontal="left" vertical="top" wrapText="1"/>
    </xf>
    <xf numFmtId="0" fontId="0" fillId="0" borderId="0" xfId="0" applyAlignment="1">
      <alignment wrapText="1"/>
    </xf>
    <xf numFmtId="0" fontId="0" fillId="0" borderId="1" xfId="0" applyBorder="1" applyAlignment="1">
      <alignment wrapText="1"/>
    </xf>
    <xf numFmtId="0" fontId="5" fillId="0" borderId="1" xfId="0" applyFont="1" applyBorder="1" applyAlignment="1">
      <alignment horizontal="left" vertical="top" wrapText="1"/>
    </xf>
    <xf numFmtId="0" fontId="12" fillId="0" borderId="0" xfId="1" applyFont="1" applyAlignment="1">
      <alignment horizontal="center" vertical="center"/>
    </xf>
    <xf numFmtId="0" fontId="12" fillId="0" borderId="0" xfId="1" applyFont="1" applyAlignment="1">
      <alignment horizontal="left" vertical="top" wrapText="1"/>
    </xf>
    <xf numFmtId="0" fontId="12" fillId="0" borderId="0" xfId="1" applyFont="1"/>
    <xf numFmtId="0" fontId="10" fillId="5" borderId="15" xfId="1" applyFont="1" applyFill="1" applyBorder="1" applyAlignment="1">
      <alignment horizontal="center" vertical="center" wrapText="1"/>
    </xf>
    <xf numFmtId="0" fontId="10" fillId="7" borderId="15" xfId="1" applyFont="1" applyFill="1" applyBorder="1" applyAlignment="1">
      <alignment horizontal="center" vertical="center" wrapText="1"/>
    </xf>
    <xf numFmtId="0" fontId="5" fillId="0" borderId="0" xfId="0" applyFont="1" applyAlignment="1">
      <alignment horizontal="left" vertical="top" wrapText="1"/>
    </xf>
    <xf numFmtId="0" fontId="7" fillId="0" borderId="2" xfId="2" applyFont="1" applyBorder="1" applyAlignment="1">
      <alignment horizontal="left" vertical="top" wrapText="1"/>
    </xf>
    <xf numFmtId="0" fontId="13" fillId="0" borderId="2" xfId="2" applyFont="1" applyBorder="1" applyAlignment="1">
      <alignment horizontal="left" vertical="top" wrapText="1"/>
    </xf>
    <xf numFmtId="0" fontId="7" fillId="0" borderId="2" xfId="2" applyFont="1" applyBorder="1" applyAlignment="1">
      <alignment vertical="top" wrapText="1"/>
    </xf>
    <xf numFmtId="0" fontId="13" fillId="0" borderId="0" xfId="2" applyFont="1" applyAlignment="1">
      <alignment horizontal="left" vertical="top" wrapText="1"/>
    </xf>
    <xf numFmtId="0" fontId="3" fillId="0" borderId="0" xfId="2"/>
    <xf numFmtId="0" fontId="7" fillId="0" borderId="10" xfId="2" applyFont="1" applyBorder="1" applyAlignment="1">
      <alignment horizontal="left" vertical="top" wrapText="1"/>
    </xf>
    <xf numFmtId="0" fontId="7" fillId="0" borderId="19" xfId="2" applyFont="1" applyBorder="1" applyAlignment="1">
      <alignment vertical="top" wrapText="1"/>
    </xf>
    <xf numFmtId="0" fontId="7" fillId="0" borderId="13" xfId="2" applyFont="1" applyBorder="1" applyAlignment="1">
      <alignment horizontal="left" vertical="top" wrapText="1"/>
    </xf>
    <xf numFmtId="0" fontId="7" fillId="0" borderId="14" xfId="2" applyFont="1" applyBorder="1" applyAlignment="1">
      <alignment horizontal="left" vertical="top" wrapText="1"/>
    </xf>
    <xf numFmtId="0" fontId="7" fillId="0" borderId="14" xfId="2" applyFont="1" applyBorder="1" applyAlignment="1">
      <alignment vertical="top" wrapText="1"/>
    </xf>
    <xf numFmtId="0" fontId="7" fillId="0" borderId="16" xfId="2" applyFont="1" applyBorder="1" applyAlignment="1">
      <alignment vertical="top" wrapText="1"/>
    </xf>
    <xf numFmtId="0" fontId="10" fillId="8" borderId="11" xfId="2" applyFont="1" applyFill="1" applyBorder="1" applyAlignment="1">
      <alignment horizontal="center" vertical="center" wrapText="1"/>
    </xf>
    <xf numFmtId="0" fontId="10" fillId="9" borderId="17" xfId="2" applyFont="1" applyFill="1" applyBorder="1" applyAlignment="1">
      <alignment horizontal="center" vertical="center" wrapText="1"/>
    </xf>
    <xf numFmtId="0" fontId="10" fillId="8" borderId="12" xfId="2" applyFont="1" applyFill="1" applyBorder="1" applyAlignment="1">
      <alignment horizontal="center" vertical="center" wrapText="1"/>
    </xf>
    <xf numFmtId="0" fontId="10" fillId="9" borderId="12" xfId="2" applyFont="1" applyFill="1" applyBorder="1" applyAlignment="1">
      <alignment horizontal="center" vertical="center" wrapText="1"/>
    </xf>
    <xf numFmtId="0" fontId="16" fillId="0" borderId="0" xfId="2" applyFont="1" applyAlignment="1">
      <alignment horizontal="center" vertical="center" wrapText="1"/>
    </xf>
    <xf numFmtId="0" fontId="8" fillId="0" borderId="18" xfId="2" applyFont="1" applyBorder="1" applyAlignment="1">
      <alignment horizontal="center" vertical="center" wrapText="1"/>
    </xf>
    <xf numFmtId="0" fontId="6" fillId="0" borderId="1" xfId="0" applyFont="1" applyBorder="1" applyAlignment="1">
      <alignment horizontal="left" vertical="top"/>
    </xf>
    <xf numFmtId="0" fontId="18" fillId="0" borderId="1" xfId="0" applyFont="1" applyBorder="1"/>
    <xf numFmtId="0" fontId="6" fillId="0" borderId="4" xfId="0" applyFont="1" applyBorder="1" applyAlignment="1">
      <alignment horizontal="left" vertical="top"/>
    </xf>
    <xf numFmtId="0" fontId="18" fillId="0" borderId="4" xfId="0" applyFont="1" applyBorder="1"/>
    <xf numFmtId="0" fontId="18" fillId="0" borderId="8" xfId="0" applyFont="1" applyBorder="1"/>
    <xf numFmtId="0" fontId="18" fillId="0" borderId="9" xfId="0" applyFont="1" applyBorder="1"/>
    <xf numFmtId="0" fontId="18" fillId="0" borderId="0" xfId="0" applyFont="1"/>
    <xf numFmtId="0" fontId="17" fillId="2" borderId="5"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17" fillId="3" borderId="6" xfId="0" applyFont="1" applyFill="1" applyBorder="1" applyAlignment="1">
      <alignment horizontal="center" vertical="center" wrapText="1"/>
    </xf>
    <xf numFmtId="0" fontId="6" fillId="0" borderId="3" xfId="0" applyFont="1" applyBorder="1" applyAlignment="1">
      <alignment horizontal="left" vertical="top"/>
    </xf>
    <xf numFmtId="0" fontId="6" fillId="0" borderId="7" xfId="0" applyFont="1" applyBorder="1" applyAlignment="1">
      <alignment horizontal="left" vertical="top"/>
    </xf>
    <xf numFmtId="0" fontId="6" fillId="0" borderId="8" xfId="0" applyFont="1" applyBorder="1" applyAlignment="1">
      <alignment horizontal="left" vertical="top"/>
    </xf>
    <xf numFmtId="0" fontId="10" fillId="5" borderId="12" xfId="2" applyFont="1" applyFill="1" applyBorder="1" applyAlignment="1">
      <alignment horizontal="center" vertical="center" wrapText="1"/>
    </xf>
    <xf numFmtId="0" fontId="2" fillId="0" borderId="0" xfId="0" applyFont="1" applyAlignment="1">
      <alignment vertical="center"/>
    </xf>
    <xf numFmtId="0" fontId="19" fillId="0" borderId="0" xfId="0" applyFont="1" applyAlignment="1">
      <alignment horizontal="center" vertical="center"/>
    </xf>
    <xf numFmtId="0" fontId="19" fillId="0" borderId="0" xfId="0" applyFont="1" applyAlignment="1">
      <alignment horizontal="center" vertical="center" wrapText="1"/>
    </xf>
    <xf numFmtId="0" fontId="2" fillId="0" borderId="0" xfId="0" applyFont="1" applyAlignment="1">
      <alignment vertical="top"/>
    </xf>
    <xf numFmtId="0" fontId="2" fillId="0" borderId="0" xfId="0" applyFont="1" applyAlignment="1">
      <alignment horizontal="center" vertical="top"/>
    </xf>
    <xf numFmtId="0" fontId="2" fillId="0" borderId="0" xfId="0" applyFont="1" applyAlignment="1">
      <alignment vertical="top" wrapText="1"/>
    </xf>
    <xf numFmtId="0" fontId="20" fillId="0" borderId="0" xfId="0" applyFont="1" applyAlignment="1">
      <alignment horizontal="center" vertical="top"/>
    </xf>
    <xf numFmtId="0" fontId="21" fillId="0" borderId="0" xfId="0" applyFont="1" applyAlignment="1">
      <alignment horizontal="center" vertical="top"/>
    </xf>
    <xf numFmtId="0" fontId="22" fillId="0" borderId="0" xfId="0" applyFont="1" applyAlignment="1">
      <alignment horizontal="center" vertical="top"/>
    </xf>
    <xf numFmtId="0" fontId="23" fillId="0" borderId="0" xfId="0" applyFont="1" applyAlignment="1">
      <alignment horizontal="center" vertical="top"/>
    </xf>
    <xf numFmtId="0" fontId="24" fillId="0" borderId="0" xfId="0" applyFont="1" applyAlignment="1">
      <alignment horizontal="center" vertical="top"/>
    </xf>
    <xf numFmtId="0" fontId="25" fillId="0" borderId="0" xfId="0" applyFont="1" applyAlignment="1">
      <alignment horizontal="center" vertical="top"/>
    </xf>
    <xf numFmtId="0" fontId="26" fillId="0" borderId="0" xfId="0" applyFont="1" applyAlignment="1">
      <alignment horizontal="center" vertical="top"/>
    </xf>
    <xf numFmtId="0" fontId="26" fillId="0" borderId="0" xfId="0" applyFont="1" applyAlignment="1">
      <alignment vertical="top" wrapText="1"/>
    </xf>
    <xf numFmtId="0" fontId="26" fillId="0" borderId="0" xfId="0" applyFont="1" applyAlignment="1">
      <alignment vertical="top"/>
    </xf>
    <xf numFmtId="0" fontId="24" fillId="0" borderId="0" xfId="0" applyFont="1" applyAlignment="1">
      <alignment vertical="top" wrapText="1"/>
    </xf>
    <xf numFmtId="0" fontId="24" fillId="10" borderId="0" xfId="0" applyFont="1" applyFill="1" applyAlignment="1">
      <alignment vertical="top" wrapText="1"/>
    </xf>
    <xf numFmtId="0" fontId="20" fillId="0" borderId="0" xfId="0" applyFont="1" applyAlignment="1">
      <alignment vertical="top" wrapText="1"/>
    </xf>
    <xf numFmtId="0" fontId="2" fillId="0" borderId="0" xfId="0" quotePrefix="1" applyFont="1" applyAlignment="1">
      <alignment vertical="top" wrapText="1"/>
    </xf>
    <xf numFmtId="0" fontId="2" fillId="0" borderId="0" xfId="0" applyFont="1" applyAlignment="1">
      <alignment horizontal="left" vertical="top" wrapText="1"/>
    </xf>
    <xf numFmtId="0" fontId="2" fillId="0" borderId="0" xfId="0" applyFont="1" applyAlignment="1">
      <alignment horizontal="left" vertical="top"/>
    </xf>
    <xf numFmtId="0" fontId="2" fillId="0" borderId="0" xfId="0" applyFont="1" applyAlignment="1">
      <alignment horizontal="left" vertical="top" wrapText="1"/>
    </xf>
    <xf numFmtId="0" fontId="1" fillId="0" borderId="0" xfId="0" quotePrefix="1" applyFont="1" applyAlignment="1">
      <alignment vertical="top" wrapText="1"/>
    </xf>
    <xf numFmtId="0" fontId="1" fillId="0" borderId="0" xfId="0" applyFont="1" applyAlignment="1">
      <alignment vertical="top" wrapText="1"/>
    </xf>
  </cellXfs>
  <cellStyles count="3">
    <cellStyle name="Normal" xfId="0" builtinId="0"/>
    <cellStyle name="Normal 2" xfId="1" xr:uid="{F1C62318-E8B4-4C75-B85C-5F69ABF64DF8}"/>
    <cellStyle name="Normal 3" xfId="2" xr:uid="{D5B2AF97-EF7F-454A-9F7C-2712FCDD3FA7}"/>
  </cellStyles>
  <dxfs count="54">
    <dxf>
      <font>
        <b val="0"/>
        <i val="0"/>
        <strike val="0"/>
        <condense val="0"/>
        <extend val="0"/>
        <outline val="0"/>
        <shadow val="0"/>
        <u val="none"/>
        <vertAlign val="baseline"/>
        <sz val="9"/>
        <color auto="1"/>
        <name val="Arial"/>
        <family val="2"/>
        <scheme val="none"/>
      </font>
      <alignment horizontal="general" vertical="top"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numFmt numFmtId="0" formatCode="Genera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dxf>
    <dxf>
      <font>
        <b/>
        <i val="0"/>
        <strike val="0"/>
        <condense val="0"/>
        <extend val="0"/>
        <outline val="0"/>
        <shadow val="0"/>
        <u val="none"/>
        <vertAlign val="baseline"/>
        <sz val="9"/>
        <color theme="0"/>
        <name val="Arial"/>
        <family val="2"/>
        <scheme val="none"/>
      </font>
      <fill>
        <patternFill patternType="solid">
          <fgColor indexed="64"/>
          <bgColor rgb="FF00B0F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Calibri"/>
        <family val="2"/>
        <scheme val="minor"/>
      </font>
      <numFmt numFmtId="0" formatCode="General"/>
      <alignment horizontal="left" vertical="top" textRotation="0" wrapText="1" indent="0" justifyLastLine="0" shrinkToFit="0" readingOrder="0"/>
    </dxf>
    <dxf>
      <font>
        <b val="0"/>
        <i val="0"/>
        <strike val="0"/>
        <condense val="0"/>
        <extend val="0"/>
        <outline val="0"/>
        <shadow val="0"/>
        <u val="none"/>
        <vertAlign val="baseline"/>
        <sz val="9"/>
        <color theme="1"/>
        <name val="Calibri"/>
        <family val="2"/>
        <scheme val="minor"/>
      </font>
      <numFmt numFmtId="0" formatCode="General"/>
      <alignment horizontal="left" vertical="top" textRotation="0" wrapText="1" indent="0" justifyLastLine="0" shrinkToFit="0" readingOrder="0"/>
    </dxf>
    <dxf>
      <font>
        <strike val="0"/>
        <outline val="0"/>
        <shadow val="0"/>
        <u val="none"/>
        <vertAlign val="baseline"/>
        <sz val="9"/>
        <color theme="1"/>
      </font>
      <numFmt numFmtId="0" formatCode="General"/>
      <alignment horizontal="left" vertical="top" textRotation="0" wrapText="1" indent="0" justifyLastLine="0" shrinkToFit="0" readingOrder="0"/>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9"/>
        <color auto="1"/>
        <name val="Arial"/>
        <family val="2"/>
        <scheme val="none"/>
      </font>
      <numFmt numFmtId="0" formatCode="General"/>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9"/>
      </font>
    </dxf>
    <dxf>
      <border outline="0">
        <bottom style="thin">
          <color indexed="64"/>
        </bottom>
      </border>
    </dxf>
    <dxf>
      <font>
        <strike val="0"/>
        <outline val="0"/>
        <shadow val="0"/>
        <u val="none"/>
        <vertAlign val="baseline"/>
        <sz val="9"/>
      </font>
      <alignment horizontal="center" vertical="center" textRotation="0" indent="0" justifyLastLine="0" shrinkToFit="0" readingOrder="0"/>
    </dxf>
    <dxf>
      <numFmt numFmtId="0" formatCode="General"/>
      <alignment horizontal="general" vertical="bottom" textRotation="0" wrapText="1" indent="0" justifyLastLine="0" shrinkToFit="0" readingOrder="0"/>
    </dxf>
    <dxf>
      <numFmt numFmtId="0" formatCode="General"/>
    </dxf>
    <dxf>
      <numFmt numFmtId="0" formatCode="General"/>
    </dxf>
    <dxf>
      <numFmt numFmtId="0" formatCode="General"/>
    </dxf>
    <dxf>
      <numFmt numFmtId="0" formatCode="General"/>
      <alignment textRotation="0" wrapText="1" indent="0" justifyLastLine="0" shrinkToFit="0" readingOrder="0"/>
    </dxf>
    <dxf>
      <numFmt numFmtId="0" formatCode="General"/>
    </dxf>
    <dxf>
      <numFmt numFmtId="0" formatCode="General"/>
      <alignment textRotation="0" wrapText="1" indent="0" justifyLastLine="0" shrinkToFit="0" readingOrder="0"/>
    </dxf>
    <dxf>
      <numFmt numFmtId="0" formatCode="General"/>
    </dxf>
    <dxf>
      <numFmt numFmtId="0" formatCode="General"/>
    </dxf>
    <dxf>
      <numFmt numFmtId="0" formatCode="General"/>
    </dxf>
    <dxf>
      <numFmt numFmtId="0" formatCode="General"/>
      <alignment horizontal="general" vertical="bottom" textRotation="0" wrapText="1" indent="0" justifyLastLine="0" shrinkToFit="0" readingOrder="0"/>
    </dxf>
    <dxf>
      <numFmt numFmtId="0" formatCode="General"/>
      <alignment textRotation="0" wrapText="1" indent="0" justifyLastLine="0" shrinkToFit="0" readingOrder="0"/>
      <border diagonalUp="0" diagonalDown="0">
        <left style="thin">
          <color rgb="FFC0C0C0"/>
        </left>
        <right style="thin">
          <color rgb="FFC0C0C0"/>
        </right>
        <top style="thin">
          <color rgb="FFC0C0C0"/>
        </top>
        <bottom style="thin">
          <color rgb="FFC0C0C0"/>
        </bottom>
      </border>
    </dxf>
    <dxf>
      <font>
        <strike val="0"/>
        <outline val="0"/>
        <shadow val="0"/>
        <u val="none"/>
        <vertAlign val="baseline"/>
        <color auto="1"/>
      </font>
      <fill>
        <patternFill patternType="none">
          <fgColor indexed="64"/>
          <bgColor auto="1"/>
        </patternFill>
      </fill>
      <border diagonalUp="0" diagonalDown="0" outline="0">
        <left style="thin">
          <color rgb="FFC0C0C0"/>
        </left>
        <right/>
        <top style="thin">
          <color rgb="FFC0C0C0"/>
        </top>
        <bottom style="thin">
          <color rgb="FFC0C0C0"/>
        </bottom>
      </border>
    </dxf>
    <dxf>
      <font>
        <strike val="0"/>
        <outline val="0"/>
        <shadow val="0"/>
        <u val="none"/>
        <vertAlign val="baseline"/>
        <color auto="1"/>
      </font>
      <fill>
        <patternFill patternType="none">
          <fgColor indexed="64"/>
          <bgColor auto="1"/>
        </patternFill>
      </fill>
      <border diagonalUp="0" diagonalDown="0" outline="0">
        <left style="thin">
          <color rgb="FFC0C0C0"/>
        </left>
        <right style="thin">
          <color rgb="FFC0C0C0"/>
        </right>
        <top style="thin">
          <color rgb="FFC0C0C0"/>
        </top>
        <bottom style="thin">
          <color rgb="FFC0C0C0"/>
        </bottom>
      </border>
    </dxf>
    <dxf>
      <font>
        <strike val="0"/>
        <outline val="0"/>
        <shadow val="0"/>
        <u val="none"/>
        <vertAlign val="baseline"/>
        <color auto="1"/>
      </font>
      <fill>
        <patternFill patternType="none">
          <fgColor indexed="64"/>
          <bgColor auto="1"/>
        </patternFill>
      </fill>
      <border diagonalUp="0" diagonalDown="0" outline="0">
        <left style="thin">
          <color rgb="FFC0C0C0"/>
        </left>
        <right style="thin">
          <color rgb="FFC0C0C0"/>
        </right>
        <top style="thin">
          <color rgb="FFC0C0C0"/>
        </top>
        <bottom style="thin">
          <color rgb="FFC0C0C0"/>
        </bottom>
      </border>
    </dxf>
    <dxf>
      <font>
        <b val="0"/>
        <i val="0"/>
        <strike val="0"/>
        <condense val="0"/>
        <extend val="0"/>
        <outline val="0"/>
        <shadow val="0"/>
        <u val="none"/>
        <vertAlign val="baseline"/>
        <sz val="8"/>
        <color auto="1"/>
        <name val="Arial"/>
        <family val="2"/>
        <scheme val="none"/>
      </font>
      <alignment horizontal="left" vertical="top" textRotation="0" wrapText="0" indent="0" justifyLastLine="0" shrinkToFit="0" readingOrder="0"/>
      <border diagonalUp="0" diagonalDown="0" outline="0">
        <left style="thin">
          <color rgb="FFC0C0C0"/>
        </left>
        <right style="thin">
          <color rgb="FFC0C0C0"/>
        </right>
        <top style="thin">
          <color rgb="FFC0C0C0"/>
        </top>
        <bottom style="thin">
          <color rgb="FFC0C0C0"/>
        </bottom>
      </border>
    </dxf>
    <dxf>
      <font>
        <b val="0"/>
        <i val="0"/>
        <strike val="0"/>
        <condense val="0"/>
        <extend val="0"/>
        <outline val="0"/>
        <shadow val="0"/>
        <u val="none"/>
        <vertAlign val="baseline"/>
        <sz val="8"/>
        <color auto="1"/>
        <name val="Arial"/>
        <family val="2"/>
        <scheme val="none"/>
      </font>
      <alignment horizontal="left" vertical="top" textRotation="0" wrapText="0" indent="0" justifyLastLine="0" shrinkToFit="0" readingOrder="0"/>
      <border diagonalUp="0" diagonalDown="0" outline="0">
        <left style="thin">
          <color rgb="FFC0C0C0"/>
        </left>
        <right style="thin">
          <color rgb="FFC0C0C0"/>
        </right>
        <top style="thin">
          <color rgb="FFC0C0C0"/>
        </top>
        <bottom style="thin">
          <color rgb="FFC0C0C0"/>
        </bottom>
      </border>
    </dxf>
    <dxf>
      <font>
        <b val="0"/>
        <i val="0"/>
        <strike val="0"/>
        <condense val="0"/>
        <extend val="0"/>
        <outline val="0"/>
        <shadow val="0"/>
        <u val="none"/>
        <vertAlign val="baseline"/>
        <sz val="8"/>
        <color auto="1"/>
        <name val="Arial"/>
        <family val="2"/>
        <scheme val="none"/>
      </font>
      <fill>
        <patternFill patternType="none">
          <fgColor indexed="64"/>
          <bgColor auto="1"/>
        </patternFill>
      </fill>
      <alignment horizontal="left" vertical="top" textRotation="0" wrapText="0" indent="0" justifyLastLine="0" shrinkToFit="0" readingOrder="0"/>
      <border diagonalUp="0" diagonalDown="0" outline="0">
        <left style="thin">
          <color rgb="FFC0C0C0"/>
        </left>
        <right style="thin">
          <color rgb="FFC0C0C0"/>
        </right>
        <top style="thin">
          <color rgb="FFC0C0C0"/>
        </top>
        <bottom style="thin">
          <color rgb="FFC0C0C0"/>
        </bottom>
      </border>
    </dxf>
    <dxf>
      <font>
        <strike val="0"/>
        <outline val="0"/>
        <shadow val="0"/>
        <u val="none"/>
        <vertAlign val="baseline"/>
        <color auto="1"/>
      </font>
      <fill>
        <patternFill patternType="none">
          <fgColor indexed="64"/>
          <bgColor auto="1"/>
        </patternFill>
      </fill>
      <border diagonalUp="0" diagonalDown="0" outline="0">
        <left style="thin">
          <color rgb="FFC0C0C0"/>
        </left>
        <right style="thin">
          <color rgb="FFC0C0C0"/>
        </right>
        <top style="thin">
          <color rgb="FFC0C0C0"/>
        </top>
        <bottom style="thin">
          <color rgb="FFC0C0C0"/>
        </bottom>
      </border>
    </dxf>
    <dxf>
      <font>
        <b val="0"/>
        <i val="0"/>
        <strike val="0"/>
        <condense val="0"/>
        <extend val="0"/>
        <outline val="0"/>
        <shadow val="0"/>
        <u val="none"/>
        <vertAlign val="baseline"/>
        <sz val="8"/>
        <color auto="1"/>
        <name val="Arial"/>
        <family val="2"/>
        <scheme val="none"/>
      </font>
      <fill>
        <patternFill patternType="none">
          <fgColor indexed="64"/>
          <bgColor auto="1"/>
        </patternFill>
      </fill>
      <alignment horizontal="left" vertical="top" textRotation="0" wrapText="0" indent="0" justifyLastLine="0" shrinkToFit="0" readingOrder="0"/>
      <border diagonalUp="0" diagonalDown="0" outline="0">
        <left style="thin">
          <color rgb="FFC0C0C0"/>
        </left>
        <right style="thin">
          <color rgb="FFC0C0C0"/>
        </right>
        <top style="thin">
          <color rgb="FFC0C0C0"/>
        </top>
        <bottom style="thin">
          <color rgb="FFC0C0C0"/>
        </bottom>
      </border>
    </dxf>
    <dxf>
      <font>
        <b val="0"/>
        <i val="0"/>
        <strike val="0"/>
        <condense val="0"/>
        <extend val="0"/>
        <outline val="0"/>
        <shadow val="0"/>
        <u val="none"/>
        <vertAlign val="baseline"/>
        <sz val="8"/>
        <color auto="1"/>
        <name val="Arial"/>
        <family val="2"/>
        <scheme val="none"/>
      </font>
      <alignment horizontal="left" vertical="top" textRotation="0" wrapText="0" indent="0" justifyLastLine="0" shrinkToFit="0" readingOrder="0"/>
      <border diagonalUp="0" diagonalDown="0" outline="0">
        <left/>
        <right style="thin">
          <color rgb="FFC0C0C0"/>
        </right>
        <top style="thin">
          <color rgb="FFC0C0C0"/>
        </top>
        <bottom style="thin">
          <color rgb="FFC0C0C0"/>
        </bottom>
      </border>
    </dxf>
    <dxf>
      <border outline="0">
        <left style="thin">
          <color rgb="FFC0C0C0"/>
        </left>
        <right style="thin">
          <color rgb="FFC0C0C0"/>
        </right>
        <top style="thin">
          <color rgb="FFC0C0C0"/>
        </top>
        <bottom style="thin">
          <color rgb="FFC0C0C0"/>
        </bottom>
      </border>
    </dxf>
    <dxf>
      <border outline="0">
        <bottom style="thin">
          <color rgb="FFC0C0C0"/>
        </bottom>
      </border>
    </dxf>
    <dxf>
      <font>
        <b/>
        <i val="0"/>
        <strike val="0"/>
        <condense val="0"/>
        <extend val="0"/>
        <outline val="0"/>
        <shadow val="0"/>
        <u val="none"/>
        <vertAlign val="baseline"/>
        <sz val="8"/>
        <color rgb="FF333333"/>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outline="0">
        <left style="thin">
          <color rgb="FFC0C0C0"/>
        </left>
        <right style="thin">
          <color rgb="FFC0C0C0"/>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4249405-AE89-4CE6-8C81-7FB4E433DAB3}" name="T_EXTRAC" displayName="T_EXTRAC" ref="A1:U105" totalsRowShown="0" headerRowDxfId="53" headerRowBorderDxfId="52" tableBorderDxfId="51">
  <autoFilter ref="A1:U105" xr:uid="{26663367-5180-4FB8-B60D-C49E29062B86}"/>
  <tableColumns count="21">
    <tableColumn id="1" xr3:uid="{B159C3AC-0E7D-472D-A466-D65902316895}" name="Product" dataDxfId="50"/>
    <tableColumn id="2" xr3:uid="{942AB434-5A08-4F46-BA4F-83B18B7B6F4A}" name="Application Code" dataDxfId="49"/>
    <tableColumn id="3" xr3:uid="{CA74DCA0-1267-4C9D-862A-F8EC4427DE4F}" name="Procedure Identifier" dataDxfId="48"/>
    <tableColumn id="4" xr3:uid="{95B83140-201A-4FD7-A6BA-ECFB8393261C}" name="PDS Active Ingredient Manufacturer" dataDxfId="47"/>
    <tableColumn id="5" xr3:uid="{6DB0439C-523F-4768-88F1-98B5CD122110}" name="PDS Active Ingredient Function " dataDxfId="46"/>
    <tableColumn id="6" xr3:uid="{2202A4DD-6F9E-42A2-8D1A-6B7B888C36AC}" name="PDS Active Ingredient Function Manufacturer" dataDxfId="45"/>
    <tableColumn id="7" xr3:uid="{415241B7-490F-40A1-9D07-B4924C7DBDB5}" name="PDS COS/CEP" dataDxfId="44"/>
    <tableColumn id="8" xr3:uid="{446D85BF-A060-4E47-8688-34D53DDDB21E}" name="PDS DMF" dataDxfId="43"/>
    <tableColumn id="9" xr3:uid="{EE80D1D6-9071-4167-90DB-FF5480333E0A}" name="PDS DMF CEP Owner" dataDxfId="42"/>
    <tableColumn id="10" xr3:uid="{31163871-C559-4113-BFDE-1067CFB02A31}" name="Concat Product + PDS AIM Temp" dataDxfId="41">
      <calculatedColumnFormula>IF(T_EXTRAC[[#This Row],[PDS Active Ingredient Manufacturer]]&lt;&gt;"",T_EXTRAC[[#This Row],[PDS Active Ingredient Manufacturer]]&amp;"#CEP#"&amp;T_EXTRAC[[#This Row],[Manufactory CEP DMF]]&amp;"#CEP#"&amp;"#DMF#"&amp;T_EXTRAC[[#This Row],[Manufactory CEP DMF]]&amp;"#DMF#","")</calculatedColumnFormula>
    </tableColumn>
    <tableColumn id="13" xr3:uid="{8F99B987-AE85-4424-9E53-BED9AC6F4C7C}" name="Manufactory CEP DMF" dataDxfId="40">
      <calculatedColumnFormula>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calculatedColumnFormula>
    </tableColumn>
    <tableColumn id="11" xr3:uid="{22400C1A-BE13-4422-8EC6-0DAF1AD99F42}" name="PDS COS/CEP hors version" dataDxfId="39">
      <calculatedColumnFormula>IF(T_EXTRAC[[#This Row],[PDS COS/CEP]]&lt;&gt;"",SUBSTITUTE(LEFT(T_EXTRAC[[#This Row],[PDS COS/CEP]],LEN(T_EXTRAC[[#This Row],[PDS COS/CEP]])-3)," ","-"),"")</calculatedColumnFormula>
    </tableColumn>
    <tableColumn id="16" xr3:uid="{22213038-06D4-410A-9E3A-3A2805AB8299}" name="PDS COS/CEP Version" dataDxfId="38">
      <calculatedColumnFormula>IF(AND(T_EXTRAC[[#This Row],[PDS COS/CEP]]&lt;&gt;"",ISNUMBER(VALUE(RIGHT(T_EXTRAC[[#This Row],[PDS COS/CEP]],2)))),VALUE(RIGHT(T_EXTRAC[[#This Row],[PDS COS/CEP]],2)),"")</calculatedColumnFormula>
    </tableColumn>
    <tableColumn id="17" xr3:uid="{45F231DF-E796-4485-A44D-BAF47F85BE50}" name="PDS COS/CEP Version max" dataDxfId="37">
      <calculatedColumnFormula>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calculatedColumnFormula>
    </tableColumn>
    <tableColumn id="15" xr3:uid="{EDEA019F-F096-448A-8617-DDD13160D0AC}" name="Info CEP Temp" dataDxfId="36">
      <calculatedColumnFormula>IF(T_EXTRAC[[#This Row],[PDS COS/CEP Version max]]&lt;&gt;"",T_EXTRAC[[#This Row],[PDS COS/CEP]],"")</calculatedColumnFormula>
    </tableColumn>
    <tableColumn id="23" xr3:uid="{20DD9537-A73C-4A76-9E5B-A4D74D024183}" name="Clé CEP" dataDxfId="35">
      <calculatedColumnFormula>IF(T_EXTRAC[[#This Row],[Info CEP]]&lt;&gt;"",T_EXTRAC[[#This Row],[Application Code]]&amp;"\"&amp;T_EXTRAC[[#This Row],[Manufactory CEP DMF]],"")</calculatedColumnFormula>
    </tableColumn>
    <tableColumn id="18" xr3:uid="{52AB0E08-09B9-42BF-8FD0-7F32D88A12A2}" name="Info CEP" dataDxfId="34">
      <calculatedColumnFormula>IF(T_EXTRAC[[#This Row],[Info CEP Temp]]&lt;&gt;"",IF(COUNTIFS($B$1:B2,T_EXTRAC[[#This Row],[Application Code]],$O$1:O2,T_EXTRAC[[#This Row],[Info CEP Temp]])=1,T_EXTRAC[[#This Row],[Info CEP Temp]],""),"")</calculatedColumnFormula>
    </tableColumn>
    <tableColumn id="12" xr3:uid="{01BAFA66-16DA-4F8C-BCC4-DC3CE5CDB695}" name="Info DMF Temp" dataDxfId="33">
      <calculatedColumnFormula>IF(AND(T_EXTRAC[[#This Row],[Manufactory CEP DMF]]&lt;&gt;"",T_EXTRAC[[#This Row],[PDS DMF]]&lt;&gt;""),T_EXTRAC[[#This Row],[PDS DMF]],"")</calculatedColumnFormula>
    </tableColumn>
    <tableColumn id="24" xr3:uid="{C8FF8BAF-1317-48E1-A585-20B553B4AD17}" name="Clé DMF" dataDxfId="32">
      <calculatedColumnFormula>IF(T_EXTRAC[[#This Row],[Info DMF]]&lt;&gt;"",T_EXTRAC[[#This Row],[Application Code]]&amp;"\"&amp;T_EXTRAC[[#This Row],[Manufactory CEP DMF]],"")</calculatedColumnFormula>
    </tableColumn>
    <tableColumn id="19" xr3:uid="{95D87F72-1604-4EE8-9032-A317705E2B01}" name="Info DMF" dataDxfId="31">
      <calculatedColumnFormula>IF(T_EXTRAC[[#This Row],[Info DMF Temp]]&lt;&gt;"",IF(COUNTIFS($B$1:B2,T_EXTRAC[[#This Row],[Application Code]],$R$1:R2,T_EXTRAC[[#This Row],[Info DMF Temp]])=1,T_EXTRAC[[#This Row],[Info DMF Temp]],""),"")</calculatedColumnFormula>
    </tableColumn>
    <tableColumn id="20" xr3:uid="{F1521ED8-8D76-4967-90AE-C11CCF55189D}" name="Site de fabrication + CEP+DMF" dataDxfId="30">
      <calculatedColumnFormula>IF(T_EXTRAC[[#This Row],[Concat Product + PDS AIM Temp]]&lt;&gt;"",IF(COUNTIFS($B$1:B2,T_EXTRAC[[#This Row],[Application Code]],$J$1:J2,T_EXTRAC[[#This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58F1B28-B803-4C6E-8628-F818BF806CEB}" name="T_TRAVAIL" displayName="T_TRAVAIL" ref="A1:H4" totalsRowShown="0" headerRowDxfId="29" dataDxfId="27" headerRowBorderDxfId="28" tableBorderDxfId="26" totalsRowBorderDxfId="25">
  <autoFilter ref="A1:H4" xr:uid="{F58F1B28-B803-4C6E-8628-F818BF806CEB}"/>
  <tableColumns count="8">
    <tableColumn id="1" xr3:uid="{50B0D307-E49C-452B-A492-EC69BD42B59C}" name="Nom" dataDxfId="24" dataCellStyle="Normal 2"/>
    <tableColumn id="2" xr3:uid="{1B0738E3-52FA-4249-B0FD-E9B674EC7BE7}" name="Code CIS colonne C" dataDxfId="23" dataCellStyle="Normal 2"/>
    <tableColumn id="3" xr3:uid="{38EACC27-E632-4184-A639-0798BC0BFFCB}" name="Clé initiale" dataDxfId="22" dataCellStyle="Normal 2"/>
    <tableColumn id="4" xr3:uid="{2AEEDB50-7318-4332-BAD8-92D478127296}" name="Clé de recherche" dataDxfId="21" dataCellStyle="Normal 2">
      <calculatedColumnFormula>_xlfn.IFS(LEFT(T_TRAVAIL[[#This Row],[Clé initiale]],2)="NL","FR "&amp;T_TRAVAIL[[#This Row],[Clé initiale]],SEARCH("/",T_TRAVAIL[[#This Row],[Clé initiale]],1)&gt;0,SUBSTITUTE(T_TRAVAIL[[#This Row],[Clé initiale]],"/","-"),1=1,T_TRAVAIL[[#This Row],[Clé initiale]])</calculatedColumnFormula>
    </tableColumn>
    <tableColumn id="14" xr3:uid="{6842C0CE-D9A1-4C3D-8AE6-0CB5B7C3AAE6}" name="Clé de recherche manuelle" dataDxfId="20" dataCellStyle="Normal 2"/>
    <tableColumn id="11" xr3:uid="{1503CB02-7975-4CD2-A8E5-291CADE9E272}" name="Site(s) de fabrication + CEP+DMF - Clé auto" dataDxfId="19" dataCellStyle="Normal 2">
      <calculatedColumnFormula array="1">"- "&amp;_xlfn.TEXTJOIN(CHAR(10)&amp;"- ",TRUE,IF(T_EXTRAC[Application Code]=T_TRAVAIL[[#This Row],[Clé de recherche]],IF(T_EXTRAC[Site de fabrication + CEP+DMF]&lt;&gt;"",T_EXTRAC[Site de fabrication + CEP+DMF],""),""))</calculatedColumnFormula>
    </tableColumn>
    <tableColumn id="15" xr3:uid="{A69A4BEE-1336-428B-9AC7-2210D140D1E4}" name="Site(s) de fabrication + CEP+DMF - Clé manu" dataDxfId="18" dataCellStyle="Normal 2">
      <calculatedColumnFormula array="1">"- "&amp;_xlfn.TEXTJOIN(CHAR(10)&amp;"- ",TRUE,IF(T_EXTRAC[Application Code]=T_TRAVAIL[[#This Row],[Clé de recherche manuelle]],IF(T_EXTRAC[Site de fabrication + CEP+DMF]&lt;&gt;"",T_EXTRAC[Site de fabrication + CEP+DMF],""),""))</calculatedColumnFormula>
    </tableColumn>
    <tableColumn id="16" xr3:uid="{CB9F10F3-0644-43B1-BDAE-5E67C04AFBAD}" name="Site(s) de fabrication + CEP+DMF" dataDxfId="17" dataCellStyle="Normal 2">
      <calculatedColumnFormula>IF(T_TRAVAIL[[#This Row],[Site(s) de fabrication + CEP+DMF - Clé auto]]&lt;&gt;"- ",T_TRAVAIL[[#This Row],[Site(s) de fabrication + CEP+DMF - Clé auto]],T_TRAVAIL[[#This Row],[Site(s) de fabrication + CEP+DMF - Clé manu]])</calculatedColumnFormula>
    </tableColumn>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929477C-05A9-4060-B126-051B37CDC072}" name="T_RESULTAT" displayName="T_RESULTAT" ref="A1:O4" totalsRowShown="0" headerRowDxfId="16" dataDxfId="15" tableBorderDxfId="14" headerRowCellStyle="Normal 3" dataCellStyle="Normal 3">
  <autoFilter ref="A1:O4" xr:uid="{9929477C-05A9-4060-B126-051B37CDC072}"/>
  <tableColumns count="15">
    <tableColumn id="1" xr3:uid="{A20CE45F-BAE9-4252-937D-3F0661BC5677}" name="Produit" dataDxfId="13" dataCellStyle="Normal 3"/>
    <tableColumn id="2" xr3:uid="{71F2B15C-60A1-4E06-B0B9-0FD9A6D0B348}" name="code CIS" dataDxfId="12" dataCellStyle="Normal 3"/>
    <tableColumn id="3" xr3:uid="{BE117697-552B-4655-9AFC-B1527D6316E8}" name="Déno" dataDxfId="11" dataCellStyle="Normal 3"/>
    <tableColumn id="4" xr3:uid="{03A9FDD3-A3FC-46F6-9D30-B2F08F3F5A89}" name="Type"/>
    <tableColumn id="5" xr3:uid="{29CBB7E8-F274-4C9D-8381-A756CB1F5F79}" name="Type2" dataDxfId="10" dataCellStyle="Normal 3"/>
    <tableColumn id="6" xr3:uid="{58216E5F-DD4A-4289-964F-56C18CE4EE1E}" name="Site 1" dataDxfId="9" dataCellStyle="Normal 3"/>
    <tableColumn id="7" xr3:uid="{9F1FAB5B-300C-4463-90F7-12B533D8A3EE}" name="Site 2" dataDxfId="8" dataCellStyle="Normal 3"/>
    <tableColumn id="8" xr3:uid="{46B7E68E-1BB1-4267-B4FD-21F20F169890}" name="Site 3" dataDxfId="7" dataCellStyle="Normal 3"/>
    <tableColumn id="9" xr3:uid="{5B83EE17-6976-45ED-84E1-44848D21149E}" name="Site 4" dataDxfId="6" dataCellStyle="Normal 3"/>
    <tableColumn id="10" xr3:uid="{43281871-251C-4D49-AB07-95A0B907FB26}" name="Site 5" dataDxfId="5" dataCellStyle="Normal 3"/>
    <tableColumn id="11" xr3:uid="{5D258907-EFA6-4F42-9078-333813FB4436}" name="Site 6" dataDxfId="4" dataCellStyle="Normal 3"/>
    <tableColumn id="12" xr3:uid="{ADDDF523-76B2-43B9-A084-7F3E02B814FA}" name="Site(s) de certification " dataDxfId="3" dataCellStyle="Normal 3"/>
    <tableColumn id="13" xr3:uid="{E7D933B7-F557-4CF2-8189-F8764D6E8667}" name="Substance" dataDxfId="2" dataCellStyle="Normal 3"/>
    <tableColumn id="14" xr3:uid="{CAFB3A51-ECA6-47A9-93CF-19686164D8A6}" name="Site(s) de fabrication + CEP+DMF" dataDxfId="1" dataCellStyle="Normal 3">
      <calculatedColumnFormula>VLOOKUP(T_RESULTAT[[#This Row],[code CIS]],T_TRAVAIL[[Code CIS colonne C]:[Site(s) de fabrication + CEP+DMF]],7,FALSE)</calculatedColumnFormula>
    </tableColumn>
    <tableColumn id="15" xr3:uid="{86C6BCB4-2434-4F86-A326-170CFF230527}" name="Site(s) de fabrication + CEP+DMF_x000a_(colonne à supprimer)" dataDxfId="0" dataCellStyle="Normal 3"/>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2.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1C41F-F35D-4D0A-AE16-B3B79D4952EC}">
  <dimension ref="A1:F37"/>
  <sheetViews>
    <sheetView tabSelected="1" workbookViewId="0">
      <pane xSplit="3" ySplit="1" topLeftCell="E20" activePane="bottomRight" state="frozen"/>
      <selection pane="topRight" activeCell="D1" sqref="D1"/>
      <selection pane="bottomLeft" activeCell="A2" sqref="A2"/>
      <selection pane="bottomRight" activeCell="F40" sqref="F40"/>
    </sheetView>
  </sheetViews>
  <sheetFormatPr baseColWidth="10" defaultRowHeight="15" x14ac:dyDescent="0.2"/>
  <cols>
    <col min="1" max="1" width="11.42578125" style="54"/>
    <col min="2" max="2" width="21.85546875" style="55" customWidth="1"/>
    <col min="3" max="6" width="80" style="56" customWidth="1"/>
    <col min="7" max="16384" width="11.42578125" style="54"/>
  </cols>
  <sheetData>
    <row r="1" spans="1:6" s="51" customFormat="1" ht="30" customHeight="1" x14ac:dyDescent="0.2">
      <c r="A1" s="52" t="s">
        <v>135</v>
      </c>
      <c r="B1" s="52" t="s">
        <v>136</v>
      </c>
      <c r="C1" s="53" t="s">
        <v>159</v>
      </c>
      <c r="D1" s="53" t="s">
        <v>160</v>
      </c>
      <c r="E1" s="53" t="s">
        <v>161</v>
      </c>
      <c r="F1" s="53" t="s">
        <v>177</v>
      </c>
    </row>
    <row r="2" spans="1:6" s="51" customFormat="1" ht="90" x14ac:dyDescent="0.2">
      <c r="A2" s="71"/>
      <c r="B2" s="55"/>
      <c r="C2" s="70"/>
      <c r="D2" s="70" t="s">
        <v>154</v>
      </c>
      <c r="E2" s="70"/>
      <c r="F2" s="70"/>
    </row>
    <row r="3" spans="1:6" ht="270" x14ac:dyDescent="0.2">
      <c r="A3" s="54" t="s">
        <v>152</v>
      </c>
      <c r="C3" s="68" t="s">
        <v>110</v>
      </c>
      <c r="D3" s="69" t="s">
        <v>153</v>
      </c>
      <c r="E3" s="69"/>
      <c r="F3" s="73" t="s">
        <v>183</v>
      </c>
    </row>
    <row r="4" spans="1:6" x14ac:dyDescent="0.2">
      <c r="B4" s="57"/>
    </row>
    <row r="5" spans="1:6" x14ac:dyDescent="0.2">
      <c r="B5" s="57"/>
    </row>
    <row r="6" spans="1:6" x14ac:dyDescent="0.2">
      <c r="B6" s="57"/>
    </row>
    <row r="7" spans="1:6" x14ac:dyDescent="0.2">
      <c r="B7" s="58" t="s">
        <v>137</v>
      </c>
      <c r="C7" s="56" t="s">
        <v>117</v>
      </c>
      <c r="D7" s="56" t="s">
        <v>155</v>
      </c>
    </row>
    <row r="8" spans="1:6" ht="45" x14ac:dyDescent="0.2">
      <c r="B8" s="59" t="s">
        <v>138</v>
      </c>
      <c r="C8" s="56" t="s">
        <v>118</v>
      </c>
      <c r="D8" s="56" t="s">
        <v>156</v>
      </c>
    </row>
    <row r="9" spans="1:6" x14ac:dyDescent="0.2">
      <c r="B9" s="58" t="s">
        <v>139</v>
      </c>
      <c r="C9" s="56" t="s">
        <v>119</v>
      </c>
      <c r="D9" s="56" t="s">
        <v>157</v>
      </c>
    </row>
    <row r="10" spans="1:6" ht="75" x14ac:dyDescent="0.2">
      <c r="B10" s="60" t="s">
        <v>140</v>
      </c>
      <c r="C10" s="56" t="s">
        <v>129</v>
      </c>
      <c r="D10" s="56" t="s">
        <v>158</v>
      </c>
      <c r="E10" s="56" t="s">
        <v>162</v>
      </c>
      <c r="F10" s="74" t="s">
        <v>179</v>
      </c>
    </row>
    <row r="11" spans="1:6" ht="30" x14ac:dyDescent="0.2">
      <c r="B11" s="58">
        <v>0</v>
      </c>
      <c r="C11" s="56" t="s">
        <v>120</v>
      </c>
      <c r="D11" s="56" t="s">
        <v>163</v>
      </c>
    </row>
    <row r="12" spans="1:6" ht="30" x14ac:dyDescent="0.2">
      <c r="B12" s="61" t="s">
        <v>141</v>
      </c>
      <c r="C12" s="56" t="s">
        <v>118</v>
      </c>
      <c r="D12" s="56" t="s">
        <v>164</v>
      </c>
    </row>
    <row r="13" spans="1:6" ht="30" x14ac:dyDescent="0.2">
      <c r="B13" s="61" t="s">
        <v>142</v>
      </c>
      <c r="C13" s="56" t="s">
        <v>121</v>
      </c>
      <c r="D13" s="56" t="s">
        <v>165</v>
      </c>
    </row>
    <row r="14" spans="1:6" x14ac:dyDescent="0.2">
      <c r="B14" s="62" t="s">
        <v>143</v>
      </c>
      <c r="C14" s="56" t="s">
        <v>122</v>
      </c>
      <c r="D14" s="72" t="s">
        <v>166</v>
      </c>
    </row>
    <row r="15" spans="1:6" x14ac:dyDescent="0.2">
      <c r="B15" s="61" t="s">
        <v>144</v>
      </c>
      <c r="C15" s="56" t="s">
        <v>118</v>
      </c>
      <c r="D15" s="72"/>
    </row>
    <row r="16" spans="1:6" x14ac:dyDescent="0.2">
      <c r="B16" s="61" t="s">
        <v>145</v>
      </c>
      <c r="C16" s="56" t="s">
        <v>123</v>
      </c>
      <c r="D16" s="72"/>
    </row>
    <row r="17" spans="1:6" ht="75" x14ac:dyDescent="0.2">
      <c r="B17" s="63" t="s">
        <v>146</v>
      </c>
      <c r="C17" s="56" t="s">
        <v>124</v>
      </c>
      <c r="D17" s="56" t="s">
        <v>167</v>
      </c>
    </row>
    <row r="18" spans="1:6" ht="75" x14ac:dyDescent="0.2">
      <c r="C18" s="64" t="s">
        <v>168</v>
      </c>
      <c r="D18" s="56" t="s">
        <v>176</v>
      </c>
      <c r="E18" s="74" t="s">
        <v>169</v>
      </c>
      <c r="F18" s="74" t="s">
        <v>180</v>
      </c>
    </row>
    <row r="21" spans="1:6" x14ac:dyDescent="0.2">
      <c r="A21" s="65" t="s">
        <v>125</v>
      </c>
    </row>
    <row r="22" spans="1:6" ht="75" x14ac:dyDescent="0.2">
      <c r="C22" s="64" t="s">
        <v>111</v>
      </c>
      <c r="D22" s="56" t="s">
        <v>170</v>
      </c>
      <c r="F22" s="74" t="s">
        <v>178</v>
      </c>
    </row>
    <row r="23" spans="1:6" ht="30" x14ac:dyDescent="0.2">
      <c r="B23" s="63" t="s">
        <v>147</v>
      </c>
      <c r="C23" s="56" t="s">
        <v>126</v>
      </c>
      <c r="D23" s="56" t="s">
        <v>155</v>
      </c>
    </row>
    <row r="24" spans="1:6" ht="30" x14ac:dyDescent="0.2">
      <c r="B24" s="63" t="s">
        <v>148</v>
      </c>
      <c r="C24" s="56" t="s">
        <v>127</v>
      </c>
      <c r="D24" s="56" t="s">
        <v>171</v>
      </c>
    </row>
    <row r="25" spans="1:6" ht="60" x14ac:dyDescent="0.2">
      <c r="B25" s="63" t="s">
        <v>149</v>
      </c>
      <c r="C25" s="64" t="s">
        <v>131</v>
      </c>
      <c r="D25" s="64" t="s">
        <v>172</v>
      </c>
      <c r="E25" s="64"/>
      <c r="F25" s="64"/>
    </row>
    <row r="26" spans="1:6" x14ac:dyDescent="0.2">
      <c r="B26" s="63" t="s">
        <v>150</v>
      </c>
      <c r="C26" s="64" t="s">
        <v>130</v>
      </c>
      <c r="D26" s="64" t="s">
        <v>173</v>
      </c>
      <c r="E26" s="64"/>
      <c r="F26" s="64"/>
    </row>
    <row r="27" spans="1:6" x14ac:dyDescent="0.2">
      <c r="B27" s="63" t="s">
        <v>151</v>
      </c>
      <c r="C27" s="56" t="s">
        <v>128</v>
      </c>
      <c r="D27" s="56" t="s">
        <v>155</v>
      </c>
    </row>
    <row r="30" spans="1:6" x14ac:dyDescent="0.2">
      <c r="A30" s="65" t="s">
        <v>112</v>
      </c>
    </row>
    <row r="31" spans="1:6" ht="30" x14ac:dyDescent="0.2">
      <c r="C31" s="64" t="s">
        <v>113</v>
      </c>
      <c r="D31" s="56" t="s">
        <v>155</v>
      </c>
      <c r="E31" s="56" t="s">
        <v>174</v>
      </c>
      <c r="F31" s="74" t="s">
        <v>181</v>
      </c>
    </row>
    <row r="32" spans="1:6" x14ac:dyDescent="0.2">
      <c r="C32" s="66" t="s">
        <v>132</v>
      </c>
    </row>
    <row r="33" spans="3:6" x14ac:dyDescent="0.2">
      <c r="C33" s="66" t="s">
        <v>133</v>
      </c>
    </row>
    <row r="34" spans="3:6" x14ac:dyDescent="0.2">
      <c r="C34" s="67" t="s">
        <v>134</v>
      </c>
    </row>
    <row r="35" spans="3:6" x14ac:dyDescent="0.2">
      <c r="C35" s="64" t="s">
        <v>114</v>
      </c>
      <c r="D35" s="56" t="s">
        <v>155</v>
      </c>
      <c r="F35" s="74" t="s">
        <v>182</v>
      </c>
    </row>
    <row r="36" spans="3:6" x14ac:dyDescent="0.2">
      <c r="C36" s="64" t="s">
        <v>115</v>
      </c>
      <c r="D36" s="56" t="s">
        <v>155</v>
      </c>
      <c r="F36" s="74" t="s">
        <v>182</v>
      </c>
    </row>
    <row r="37" spans="3:6" ht="45" x14ac:dyDescent="0.2">
      <c r="C37" s="64" t="s">
        <v>116</v>
      </c>
      <c r="D37" s="56" t="s">
        <v>175</v>
      </c>
      <c r="F37" s="74" t="s">
        <v>184</v>
      </c>
    </row>
  </sheetData>
  <mergeCells count="1">
    <mergeCell ref="D14:D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63367-5180-4FB8-B60D-C49E29062B86}">
  <dimension ref="A1:V105"/>
  <sheetViews>
    <sheetView workbookViewId="0">
      <pane xSplit="2" ySplit="1" topLeftCell="C31" activePane="bottomRight" state="frozen"/>
      <selection pane="topRight" activeCell="C1" sqref="C1"/>
      <selection pane="bottomLeft" activeCell="A2" sqref="A2"/>
      <selection pane="bottomRight" activeCell="K45" sqref="K45"/>
    </sheetView>
  </sheetViews>
  <sheetFormatPr baseColWidth="10" defaultRowHeight="12.75" x14ac:dyDescent="0.2"/>
  <cols>
    <col min="1" max="1" width="17.7109375" style="43" customWidth="1"/>
    <col min="2" max="2" width="16.42578125" style="43" customWidth="1"/>
    <col min="3" max="3" width="19" style="43" customWidth="1"/>
    <col min="4" max="4" width="71.28515625" style="43" customWidth="1"/>
    <col min="5" max="5" width="35" style="43" customWidth="1"/>
    <col min="6" max="6" width="80.42578125" style="43" customWidth="1"/>
    <col min="7" max="7" width="13.28515625" style="43" customWidth="1"/>
    <col min="8" max="8" width="25.42578125" style="43" customWidth="1"/>
    <col min="9" max="9" width="61" style="43" customWidth="1"/>
    <col min="10" max="10" width="60.7109375" style="11" customWidth="1"/>
    <col min="12" max="12" width="18.7109375" style="11" customWidth="1"/>
    <col min="13" max="14" width="14.7109375" customWidth="1"/>
    <col min="15" max="15" width="17.7109375" style="11" customWidth="1"/>
    <col min="16" max="16" width="21.7109375" customWidth="1"/>
    <col min="17" max="17" width="17.7109375" style="11" customWidth="1"/>
    <col min="18" max="18" width="17.7109375" customWidth="1"/>
    <col min="19" max="19" width="21.7109375" customWidth="1"/>
    <col min="20" max="20" width="17.7109375" customWidth="1"/>
    <col min="21" max="21" width="49.5703125" customWidth="1"/>
    <col min="22" max="22" width="60.7109375" style="11" customWidth="1"/>
  </cols>
  <sheetData>
    <row r="1" spans="1:22" s="3" customFormat="1" ht="26.25" customHeight="1" x14ac:dyDescent="0.2">
      <c r="A1" s="44" t="s">
        <v>65</v>
      </c>
      <c r="B1" s="44" t="s">
        <v>0</v>
      </c>
      <c r="C1" s="44" t="s">
        <v>1</v>
      </c>
      <c r="D1" s="44" t="s">
        <v>2</v>
      </c>
      <c r="E1" s="45" t="s">
        <v>3</v>
      </c>
      <c r="F1" s="46" t="s">
        <v>4</v>
      </c>
      <c r="G1" s="46" t="s">
        <v>5</v>
      </c>
      <c r="H1" s="46" t="s">
        <v>6</v>
      </c>
      <c r="I1" s="46" t="s">
        <v>7</v>
      </c>
      <c r="J1" s="2" t="s">
        <v>85</v>
      </c>
      <c r="K1" s="2" t="s">
        <v>83</v>
      </c>
      <c r="L1" s="2" t="s">
        <v>79</v>
      </c>
      <c r="M1" s="2" t="s">
        <v>80</v>
      </c>
      <c r="N1" s="2" t="s">
        <v>81</v>
      </c>
      <c r="O1" s="2" t="s">
        <v>82</v>
      </c>
      <c r="P1" s="2" t="s">
        <v>86</v>
      </c>
      <c r="Q1" s="2" t="s">
        <v>72</v>
      </c>
      <c r="R1" s="2" t="s">
        <v>84</v>
      </c>
      <c r="S1" s="2" t="s">
        <v>87</v>
      </c>
      <c r="T1" s="2" t="s">
        <v>71</v>
      </c>
      <c r="U1" s="2" t="s">
        <v>89</v>
      </c>
    </row>
    <row r="2" spans="1:22" x14ac:dyDescent="0.2">
      <c r="A2" s="47" t="s">
        <v>42</v>
      </c>
      <c r="B2" s="37" t="s">
        <v>44</v>
      </c>
      <c r="C2" s="38"/>
      <c r="D2" s="37"/>
      <c r="E2" s="37" t="s">
        <v>9</v>
      </c>
      <c r="F2" s="37" t="s">
        <v>21</v>
      </c>
      <c r="G2" s="38"/>
      <c r="H2" s="38"/>
      <c r="I2" s="39" t="s">
        <v>45</v>
      </c>
      <c r="J2" s="11" t="str">
        <f>IF(T_EXTRAC[[#This Row],[PDS Active Ingredient Manufacturer]]&lt;&gt;"",T_EXTRAC[[#This Row],[PDS Active Ingredient Manufacturer]]&amp;"#CEP#"&amp;T_EXTRAC[[#This Row],[Manufactory CEP DMF]]&amp;"#CEP#"&amp;"#DMF#"&amp;T_EXTRAC[[#This Row],[Manufactory CEP DMF]]&amp;"#DMF#","")</f>
        <v/>
      </c>
      <c r="K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2" t="str">
        <f>IF(T_EXTRAC[[#This Row],[PDS COS/CEP]]&lt;&gt;"",SUBSTITUTE(LEFT(T_EXTRAC[[#This Row],[PDS COS/CEP]],LEN(T_EXTRAC[[#This Row],[PDS COS/CEP]])-3)," ","-"),"")</f>
        <v/>
      </c>
      <c r="M2" t="str">
        <f>IF(AND(T_EXTRAC[[#This Row],[PDS COS/CEP]]&lt;&gt;"",ISNUMBER(VALUE(RIGHT(T_EXTRAC[[#This Row],[PDS COS/CEP]],2)))),VALUE(RIGHT(T_EXTRAC[[#This Row],[PDS COS/CEP]],2)),"")</f>
        <v/>
      </c>
      <c r="N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 s="11" t="str">
        <f>IF(T_EXTRAC[[#This Row],[PDS COS/CEP Version max]]&lt;&gt;"",T_EXTRAC[[#This Row],[PDS COS/CEP]],"")</f>
        <v/>
      </c>
      <c r="P2" t="str">
        <f>IF(T_EXTRAC[[#This Row],[Info CEP]]&lt;&gt;"",T_EXTRAC[[#This Row],[Application Code]]&amp;"\"&amp;T_EXTRAC[[#This Row],[Manufactory CEP DMF]],"")</f>
        <v/>
      </c>
      <c r="Q2" s="11" t="str">
        <f>IF(T_EXTRAC[[#This Row],[Info CEP Temp]]&lt;&gt;"",IF(COUNTIFS($B$1:B2,T_EXTRAC[[#This Row],[Application Code]],$O$1:O2,T_EXTRAC[[#This Row],[Info CEP Temp]])=1,T_EXTRAC[[#This Row],[Info CEP Temp]],""),"")</f>
        <v/>
      </c>
      <c r="R2" t="str">
        <f>IF(AND(T_EXTRAC[[#This Row],[Manufactory CEP DMF]]&lt;&gt;"",T_EXTRAC[[#This Row],[PDS DMF]]&lt;&gt;""),T_EXTRAC[[#This Row],[PDS DMF]],"")</f>
        <v/>
      </c>
      <c r="S2" t="str">
        <f>IF(T_EXTRAC[[#This Row],[Info DMF]]&lt;&gt;"",T_EXTRAC[[#This Row],[Application Code]]&amp;"\"&amp;T_EXTRAC[[#This Row],[Manufactory CEP DMF]],"")</f>
        <v/>
      </c>
      <c r="T2" t="str">
        <f>IF(T_EXTRAC[[#This Row],[Info DMF Temp]]&lt;&gt;"",IF(COUNTIFS($B$1:B2,T_EXTRAC[[#This Row],[Application Code]],$R$1:R2,T_EXTRAC[[#This Row],[Info DMF Temp]])=1,T_EXTRAC[[#This Row],[Info DMF Temp]],""),"")</f>
        <v/>
      </c>
      <c r="U2" s="11" t="str">
        <f>IF(T_EXTRAC[[#This Row],[Concat Product + PDS AIM Temp]]&lt;&gt;"",IF(COUNTIFS($B$1:B2,T_EXTRAC[[#This Row],[Application Code]],$J$1:J2,T_EXTRAC[[#This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
    </row>
    <row r="3" spans="1:22" x14ac:dyDescent="0.2">
      <c r="A3" s="47" t="s">
        <v>42</v>
      </c>
      <c r="B3" s="37" t="s">
        <v>44</v>
      </c>
      <c r="C3" s="38"/>
      <c r="D3" s="37"/>
      <c r="E3" s="37" t="s">
        <v>9</v>
      </c>
      <c r="F3" s="37" t="s">
        <v>19</v>
      </c>
      <c r="G3" s="38"/>
      <c r="H3" s="38"/>
      <c r="I3" s="39" t="s">
        <v>45</v>
      </c>
      <c r="J3" s="11" t="str">
        <f>IF(T_EXTRAC[[#This Row],[PDS Active Ingredient Manufacturer]]&lt;&gt;"",T_EXTRAC[[#This Row],[PDS Active Ingredient Manufacturer]]&amp;"#CEP#"&amp;T_EXTRAC[[#This Row],[Manufactory CEP DMF]]&amp;"#CEP#"&amp;"#DMF#"&amp;T_EXTRAC[[#This Row],[Manufactory CEP DMF]]&amp;"#DMF#","")</f>
        <v/>
      </c>
      <c r="K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3" t="str">
        <f>IF(T_EXTRAC[[#This Row],[PDS COS/CEP]]&lt;&gt;"",SUBSTITUTE(LEFT(T_EXTRAC[[#This Row],[PDS COS/CEP]],LEN(T_EXTRAC[[#This Row],[PDS COS/CEP]])-3)," ","-"),"")</f>
        <v/>
      </c>
      <c r="M3" t="str">
        <f>IF(AND(T_EXTRAC[[#This Row],[PDS COS/CEP]]&lt;&gt;"",ISNUMBER(VALUE(RIGHT(T_EXTRAC[[#This Row],[PDS COS/CEP]],2)))),VALUE(RIGHT(T_EXTRAC[[#This Row],[PDS COS/CEP]],2)),"")</f>
        <v/>
      </c>
      <c r="N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 s="11" t="str">
        <f>IF(T_EXTRAC[[#This Row],[PDS COS/CEP Version max]]&lt;&gt;"",T_EXTRAC[[#This Row],[PDS COS/CEP]],"")</f>
        <v/>
      </c>
      <c r="P3" t="str">
        <f>IF(T_EXTRAC[[#This Row],[Info CEP]]&lt;&gt;"",T_EXTRAC[[#This Row],[Application Code]]&amp;"\"&amp;T_EXTRAC[[#This Row],[Manufactory CEP DMF]],"")</f>
        <v/>
      </c>
      <c r="Q3" s="11" t="str">
        <f>IF(T_EXTRAC[[#This Row],[Info CEP Temp]]&lt;&gt;"",IF(COUNTIFS($B$1:B3,T_EXTRAC[[#This Row],[Application Code]],$O$1:O3,T_EXTRAC[[#This Row],[Info CEP Temp]])=1,T_EXTRAC[[#This Row],[Info CEP Temp]],""),"")</f>
        <v/>
      </c>
      <c r="R3" t="str">
        <f>IF(AND(T_EXTRAC[[#This Row],[Manufactory CEP DMF]]&lt;&gt;"",T_EXTRAC[[#This Row],[PDS DMF]]&lt;&gt;""),T_EXTRAC[[#This Row],[PDS DMF]],"")</f>
        <v/>
      </c>
      <c r="S3" t="str">
        <f>IF(T_EXTRAC[[#This Row],[Info DMF]]&lt;&gt;"",T_EXTRAC[[#This Row],[Application Code]]&amp;"\"&amp;T_EXTRAC[[#This Row],[Manufactory CEP DMF]],"")</f>
        <v/>
      </c>
      <c r="T3" t="str">
        <f>IF(T_EXTRAC[[#This Row],[Info DMF Temp]]&lt;&gt;"",IF(COUNTIFS($B$1:B3,T_EXTRAC[[#This Row],[Application Code]],$R$1:R3,T_EXTRAC[[#This Row],[Info DMF Temp]])=1,T_EXTRAC[[#This Row],[Info DMF Temp]],""),"")</f>
        <v/>
      </c>
      <c r="U3" s="11" t="str">
        <f>IF(T_EXTRAC[[#This Row],[Concat Product + PDS AIM Temp]]&lt;&gt;"",IF(COUNTIFS($B$1:B3,T_EXTRAC[[#This Row],[Application Code]],$J$1:J3,T_EXTRAC[[#This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
    </row>
    <row r="4" spans="1:22" ht="25.5" x14ac:dyDescent="0.2">
      <c r="A4" s="47" t="s">
        <v>42</v>
      </c>
      <c r="B4" s="37" t="s">
        <v>44</v>
      </c>
      <c r="C4" s="38"/>
      <c r="D4" s="37"/>
      <c r="E4" s="37" t="s">
        <v>10</v>
      </c>
      <c r="F4" s="37" t="s">
        <v>23</v>
      </c>
      <c r="G4" s="37" t="s">
        <v>46</v>
      </c>
      <c r="H4" s="38"/>
      <c r="I4" s="40"/>
      <c r="J4" s="11" t="str">
        <f>IF(T_EXTRAC[[#This Row],[PDS Active Ingredient Manufacturer]]&lt;&gt;"",T_EXTRAC[[#This Row],[PDS Active Ingredient Manufacturer]]&amp;"#CEP#"&amp;T_EXTRAC[[#This Row],[Manufactory CEP DMF]]&amp;"#CEP#"&amp;"#DMF#"&amp;T_EXTRAC[[#This Row],[Manufactory CEP DMF]]&amp;"#DMF#","")</f>
        <v/>
      </c>
      <c r="K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4" t="str">
        <f>IF(T_EXTRAC[[#This Row],[PDS COS/CEP]]&lt;&gt;"",SUBSTITUTE(LEFT(T_EXTRAC[[#This Row],[PDS COS/CEP]],LEN(T_EXTRAC[[#This Row],[PDS COS/CEP]])-3)," ","-"),"")</f>
        <v>R1-CEP-2002-055-rev</v>
      </c>
      <c r="M4">
        <f>IF(AND(T_EXTRAC[[#This Row],[PDS COS/CEP]]&lt;&gt;"",ISNUMBER(VALUE(RIGHT(T_EXTRAC[[#This Row],[PDS COS/CEP]],2)))),VALUE(RIGHT(T_EXTRAC[[#This Row],[PDS COS/CEP]],2)),"")</f>
        <v>5</v>
      </c>
      <c r="N4">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5</v>
      </c>
      <c r="O4" s="11" t="str">
        <f>IF(T_EXTRAC[[#This Row],[PDS COS/CEP Version max]]&lt;&gt;"",T_EXTRAC[[#This Row],[PDS COS/CEP]],"")</f>
        <v>R1-CEP-2002-055-rev 05</v>
      </c>
      <c r="P4" t="str">
        <f>IF(T_EXTRAC[[#This Row],[Info CEP]]&lt;&gt;"",T_EXTRAC[[#This Row],[Application Code]]&amp;"\"&amp;T_EXTRAC[[#This Row],[Manufactory CEP DMF]],"")</f>
        <v>FR NL26532-3-4\</v>
      </c>
      <c r="Q4" s="11" t="str">
        <f>IF(T_EXTRAC[[#This Row],[Info CEP Temp]]&lt;&gt;"",IF(COUNTIFS($B$1:B4,T_EXTRAC[[#This Row],[Application Code]],$O$1:O4,T_EXTRAC[[#This Row],[Info CEP Temp]])=1,T_EXTRAC[[#This Row],[Info CEP Temp]],""),"")</f>
        <v>R1-CEP-2002-055-rev 05</v>
      </c>
      <c r="R4" t="str">
        <f>IF(AND(T_EXTRAC[[#This Row],[Manufactory CEP DMF]]&lt;&gt;"",T_EXTRAC[[#This Row],[PDS DMF]]&lt;&gt;""),T_EXTRAC[[#This Row],[PDS DMF]],"")</f>
        <v/>
      </c>
      <c r="S4" t="str">
        <f>IF(T_EXTRAC[[#This Row],[Info DMF]]&lt;&gt;"",T_EXTRAC[[#This Row],[Application Code]]&amp;"\"&amp;T_EXTRAC[[#This Row],[Manufactory CEP DMF]],"")</f>
        <v/>
      </c>
      <c r="T4" t="str">
        <f>IF(T_EXTRAC[[#This Row],[Info DMF Temp]]&lt;&gt;"",IF(COUNTIFS($B$1:B4,T_EXTRAC[[#This Row],[Application Code]],$R$1:R4,T_EXTRAC[[#This Row],[Info DMF Temp]])=1,T_EXTRAC[[#This Row],[Info DMF Temp]],""),"")</f>
        <v/>
      </c>
      <c r="U4" s="11" t="str">
        <f>IF(T_EXTRAC[[#This Row],[Concat Product + PDS AIM Temp]]&lt;&gt;"",IF(COUNTIFS($B$1:B4,T_EXTRAC[[#This Row],[Application Code]],$J$1:J4,T_EXTRAC[[#This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4"/>
    </row>
    <row r="5" spans="1:22" x14ac:dyDescent="0.2">
      <c r="A5" s="47" t="s">
        <v>42</v>
      </c>
      <c r="B5" s="37" t="s">
        <v>44</v>
      </c>
      <c r="C5" s="38"/>
      <c r="D5" s="37"/>
      <c r="E5" s="37" t="s">
        <v>10</v>
      </c>
      <c r="F5" s="37" t="s">
        <v>24</v>
      </c>
      <c r="G5" s="37" t="s">
        <v>47</v>
      </c>
      <c r="H5" s="38"/>
      <c r="I5" s="39" t="s">
        <v>12</v>
      </c>
      <c r="J5" s="11" t="str">
        <f>IF(T_EXTRAC[[#This Row],[PDS Active Ingredient Manufacturer]]&lt;&gt;"",T_EXTRAC[[#This Row],[PDS Active Ingredient Manufacturer]]&amp;"#CEP#"&amp;T_EXTRAC[[#This Row],[Manufactory CEP DMF]]&amp;"#CEP#"&amp;"#DMF#"&amp;T_EXTRAC[[#This Row],[Manufactory CEP DMF]]&amp;"#DMF#","")</f>
        <v/>
      </c>
      <c r="K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Excella</v>
      </c>
      <c r="L5" t="str">
        <f>IF(T_EXTRAC[[#This Row],[PDS COS/CEP]]&lt;&gt;"",SUBSTITUTE(LEFT(T_EXTRAC[[#This Row],[PDS COS/CEP]],LEN(T_EXTRAC[[#This Row],[PDS COS/CEP]])-3)," ","-"),"")</f>
        <v>R1-CEP-2002-055-Rev</v>
      </c>
      <c r="M5">
        <f>IF(AND(T_EXTRAC[[#This Row],[PDS COS/CEP]]&lt;&gt;"",ISNUMBER(VALUE(RIGHT(T_EXTRAC[[#This Row],[PDS COS/CEP]],2)))),VALUE(RIGHT(T_EXTRAC[[#This Row],[PDS COS/CEP]],2)),"")</f>
        <v>4</v>
      </c>
      <c r="N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 s="11" t="str">
        <f>IF(T_EXTRAC[[#This Row],[PDS COS/CEP Version max]]&lt;&gt;"",T_EXTRAC[[#This Row],[PDS COS/CEP]],"")</f>
        <v/>
      </c>
      <c r="P5" t="str">
        <f>IF(T_EXTRAC[[#This Row],[Info CEP]]&lt;&gt;"",T_EXTRAC[[#This Row],[Application Code]]&amp;"\"&amp;T_EXTRAC[[#This Row],[Manufactory CEP DMF]],"")</f>
        <v/>
      </c>
      <c r="Q5" s="11" t="str">
        <f>IF(T_EXTRAC[[#This Row],[Info CEP Temp]]&lt;&gt;"",IF(COUNTIFS($B$1:B5,T_EXTRAC[[#This Row],[Application Code]],$O$1:O5,T_EXTRAC[[#This Row],[Info CEP Temp]])=1,T_EXTRAC[[#This Row],[Info CEP Temp]],""),"")</f>
        <v/>
      </c>
      <c r="R5" t="str">
        <f>IF(AND(T_EXTRAC[[#This Row],[Manufactory CEP DMF]]&lt;&gt;"",T_EXTRAC[[#This Row],[PDS DMF]]&lt;&gt;""),T_EXTRAC[[#This Row],[PDS DMF]],"")</f>
        <v/>
      </c>
      <c r="S5" t="str">
        <f>IF(T_EXTRAC[[#This Row],[Info DMF]]&lt;&gt;"",T_EXTRAC[[#This Row],[Application Code]]&amp;"\"&amp;T_EXTRAC[[#This Row],[Manufactory CEP DMF]],"")</f>
        <v/>
      </c>
      <c r="T5" t="str">
        <f>IF(T_EXTRAC[[#This Row],[Info DMF Temp]]&lt;&gt;"",IF(COUNTIFS($B$1:B5,T_EXTRAC[[#This Row],[Application Code]],$R$1:R5,T_EXTRAC[[#This Row],[Info DMF Temp]])=1,T_EXTRAC[[#This Row],[Info DMF Temp]],""),"")</f>
        <v/>
      </c>
      <c r="U5" s="11" t="str">
        <f>IF(T_EXTRAC[[#This Row],[Concat Product + PDS AIM Temp]]&lt;&gt;"",IF(COUNTIFS($B$1:B5,T_EXTRAC[[#This Row],[Application Code]],$J$1:J5,T_EXTRAC[[#This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
    </row>
    <row r="6" spans="1:22" x14ac:dyDescent="0.2">
      <c r="A6" s="47" t="s">
        <v>42</v>
      </c>
      <c r="B6" s="37" t="s">
        <v>44</v>
      </c>
      <c r="C6" s="38"/>
      <c r="D6" s="37"/>
      <c r="E6" s="37" t="s">
        <v>11</v>
      </c>
      <c r="F6" s="37" t="s">
        <v>17</v>
      </c>
      <c r="G6" s="38"/>
      <c r="H6" s="38"/>
      <c r="I6" s="39" t="s">
        <v>45</v>
      </c>
      <c r="J6" s="11" t="str">
        <f>IF(T_EXTRAC[[#This Row],[PDS Active Ingredient Manufacturer]]&lt;&gt;"",T_EXTRAC[[#This Row],[PDS Active Ingredient Manufacturer]]&amp;"#CEP#"&amp;T_EXTRAC[[#This Row],[Manufactory CEP DMF]]&amp;"#CEP#"&amp;"#DMF#"&amp;T_EXTRAC[[#This Row],[Manufactory CEP DMF]]&amp;"#DMF#","")</f>
        <v/>
      </c>
      <c r="K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6" t="str">
        <f>IF(T_EXTRAC[[#This Row],[PDS COS/CEP]]&lt;&gt;"",SUBSTITUTE(LEFT(T_EXTRAC[[#This Row],[PDS COS/CEP]],LEN(T_EXTRAC[[#This Row],[PDS COS/CEP]])-3)," ","-"),"")</f>
        <v/>
      </c>
      <c r="M6" t="str">
        <f>IF(AND(T_EXTRAC[[#This Row],[PDS COS/CEP]]&lt;&gt;"",ISNUMBER(VALUE(RIGHT(T_EXTRAC[[#This Row],[PDS COS/CEP]],2)))),VALUE(RIGHT(T_EXTRAC[[#This Row],[PDS COS/CEP]],2)),"")</f>
        <v/>
      </c>
      <c r="N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 s="11" t="str">
        <f>IF(T_EXTRAC[[#This Row],[PDS COS/CEP Version max]]&lt;&gt;"",T_EXTRAC[[#This Row],[PDS COS/CEP]],"")</f>
        <v/>
      </c>
      <c r="P6" t="str">
        <f>IF(T_EXTRAC[[#This Row],[Info CEP]]&lt;&gt;"",T_EXTRAC[[#This Row],[Application Code]]&amp;"\"&amp;T_EXTRAC[[#This Row],[Manufactory CEP DMF]],"")</f>
        <v/>
      </c>
      <c r="Q6" s="11" t="str">
        <f>IF(T_EXTRAC[[#This Row],[Info CEP Temp]]&lt;&gt;"",IF(COUNTIFS($B$1:B6,T_EXTRAC[[#This Row],[Application Code]],$O$1:O6,T_EXTRAC[[#This Row],[Info CEP Temp]])=1,T_EXTRAC[[#This Row],[Info CEP Temp]],""),"")</f>
        <v/>
      </c>
      <c r="R6" t="str">
        <f>IF(AND(T_EXTRAC[[#This Row],[Manufactory CEP DMF]]&lt;&gt;"",T_EXTRAC[[#This Row],[PDS DMF]]&lt;&gt;""),T_EXTRAC[[#This Row],[PDS DMF]],"")</f>
        <v/>
      </c>
      <c r="S6" t="str">
        <f>IF(T_EXTRAC[[#This Row],[Info DMF]]&lt;&gt;"",T_EXTRAC[[#This Row],[Application Code]]&amp;"\"&amp;T_EXTRAC[[#This Row],[Manufactory CEP DMF]],"")</f>
        <v/>
      </c>
      <c r="T6" t="str">
        <f>IF(T_EXTRAC[[#This Row],[Info DMF Temp]]&lt;&gt;"",IF(COUNTIFS($B$1:B6,T_EXTRAC[[#This Row],[Application Code]],$R$1:R6,T_EXTRAC[[#This Row],[Info DMF Temp]])=1,T_EXTRAC[[#This Row],[Info DMF Temp]],""),"")</f>
        <v/>
      </c>
      <c r="U6" s="11" t="str">
        <f>IF(T_EXTRAC[[#This Row],[Concat Product + PDS AIM Temp]]&lt;&gt;"",IF(COUNTIFS($B$1:B6,T_EXTRAC[[#This Row],[Application Code]],$J$1:J6,T_EXTRAC[[#This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
    </row>
    <row r="7" spans="1:22" ht="25.5" x14ac:dyDescent="0.2">
      <c r="A7" s="47" t="s">
        <v>42</v>
      </c>
      <c r="B7" s="37" t="s">
        <v>44</v>
      </c>
      <c r="C7" s="38"/>
      <c r="D7" s="37" t="s">
        <v>45</v>
      </c>
      <c r="E7" s="37" t="s">
        <v>8</v>
      </c>
      <c r="F7" s="37" t="s">
        <v>8</v>
      </c>
      <c r="G7" s="38"/>
      <c r="H7" s="37" t="s">
        <v>48</v>
      </c>
      <c r="I7" s="39" t="s">
        <v>45</v>
      </c>
      <c r="J7" s="11" t="str">
        <f>IF(T_EXTRAC[[#This Row],[PDS Active Ingredient Manufacturer]]&lt;&gt;"",T_EXTRAC[[#This Row],[PDS Active Ingredient Manufacturer]]&amp;"#CEP#"&amp;T_EXTRAC[[#This Row],[Manufactory CEP DMF]]&amp;"#CEP#"&amp;"#DMF#"&amp;T_EXTRAC[[#This Row],[Manufactory CEP DMF]]&amp;"#DMF#","")</f>
        <v>Archimica S.p.A. Viale Milano 86, Lodi, LO, 26900, Italy IT#CEP#Archimica#CEP##DMF#Archimica#DMF#</v>
      </c>
      <c r="K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7" t="str">
        <f>IF(T_EXTRAC[[#This Row],[PDS COS/CEP]]&lt;&gt;"",SUBSTITUTE(LEFT(T_EXTRAC[[#This Row],[PDS COS/CEP]],LEN(T_EXTRAC[[#This Row],[PDS COS/CEP]])-3)," ","-"),"")</f>
        <v/>
      </c>
      <c r="M7" t="str">
        <f>IF(AND(T_EXTRAC[[#This Row],[PDS COS/CEP]]&lt;&gt;"",ISNUMBER(VALUE(RIGHT(T_EXTRAC[[#This Row],[PDS COS/CEP]],2)))),VALUE(RIGHT(T_EXTRAC[[#This Row],[PDS COS/CEP]],2)),"")</f>
        <v/>
      </c>
      <c r="N7"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 s="11" t="str">
        <f>IF(T_EXTRAC[[#This Row],[PDS COS/CEP Version max]]&lt;&gt;"",T_EXTRAC[[#This Row],[PDS COS/CEP]],"")</f>
        <v/>
      </c>
      <c r="P7" t="str">
        <f>IF(T_EXTRAC[[#This Row],[Info CEP]]&lt;&gt;"",T_EXTRAC[[#This Row],[Application Code]]&amp;"\"&amp;T_EXTRAC[[#This Row],[Manufactory CEP DMF]],"")</f>
        <v/>
      </c>
      <c r="Q7" s="11" t="str">
        <f>IF(T_EXTRAC[[#This Row],[Info CEP Temp]]&lt;&gt;"",IF(COUNTIFS($B$1:B7,T_EXTRAC[[#This Row],[Application Code]],$O$1:O7,T_EXTRAC[[#This Row],[Info CEP Temp]])=1,T_EXTRAC[[#This Row],[Info CEP Temp]],""),"")</f>
        <v/>
      </c>
      <c r="R7" t="str">
        <f>IF(AND(T_EXTRAC[[#This Row],[Manufactory CEP DMF]]&lt;&gt;"",T_EXTRAC[[#This Row],[PDS DMF]]&lt;&gt;""),T_EXTRAC[[#This Row],[PDS DMF]],"")</f>
        <v>version :July 2021</v>
      </c>
      <c r="S7" t="str">
        <f>IF(T_EXTRAC[[#This Row],[Info DMF]]&lt;&gt;"",T_EXTRAC[[#This Row],[Application Code]]&amp;"\"&amp;T_EXTRAC[[#This Row],[Manufactory CEP DMF]],"")</f>
        <v>FR NL26532-3-4\Archimica</v>
      </c>
      <c r="T7" t="str">
        <f>IF(T_EXTRAC[[#This Row],[Info DMF Temp]]&lt;&gt;"",IF(COUNTIFS($B$1:B7,T_EXTRAC[[#This Row],[Application Code]],$R$1:R7,T_EXTRAC[[#This Row],[Info DMF Temp]])=1,T_EXTRAC[[#This Row],[Info DMF Temp]],""),"")</f>
        <v>version :July 2021</v>
      </c>
      <c r="U7" s="11" t="str">
        <f>IF(T_EXTRAC[[#This Row],[Concat Product + PDS AIM Temp]]&lt;&gt;"",IF(COUNTIFS($B$1:B7,T_EXTRAC[[#This Row],[Application Code]],$J$1:J7,T_EXTRAC[[#This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Archimica S.p.A. Viale Milano 86, Lodi, LO, 26900, Italy IT / version :July 2021</v>
      </c>
      <c r="V7"/>
    </row>
    <row r="8" spans="1:22" ht="25.5" x14ac:dyDescent="0.2">
      <c r="A8" s="47" t="s">
        <v>42</v>
      </c>
      <c r="B8" s="37" t="s">
        <v>44</v>
      </c>
      <c r="C8" s="38"/>
      <c r="D8" s="37" t="s">
        <v>43</v>
      </c>
      <c r="E8" s="37" t="s">
        <v>8</v>
      </c>
      <c r="F8" s="37" t="s">
        <v>8</v>
      </c>
      <c r="G8" s="38"/>
      <c r="H8" s="37" t="s">
        <v>49</v>
      </c>
      <c r="I8" s="39" t="s">
        <v>43</v>
      </c>
      <c r="J8" s="11" t="str">
        <f>IF(T_EXTRAC[[#This Row],[PDS Active Ingredient Manufacturer]]&lt;&gt;"",T_EXTRAC[[#This Row],[PDS Active Ingredient Manufacturer]]&amp;"#CEP#"&amp;T_EXTRAC[[#This Row],[Manufactory CEP DMF]]&amp;"#CEP#"&amp;"#DMF#"&amp;T_EXTRAC[[#This Row],[Manufactory CEP DMF]]&amp;"#DMF#","")</f>
        <v>Euticals S.p.A Viale Milano 86/88, 26900 Lodi, Italy IT#CEP#Euticals#CEP##DMF#Euticals#DMF#</v>
      </c>
      <c r="K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Euticals</v>
      </c>
      <c r="L8" t="str">
        <f>IF(T_EXTRAC[[#This Row],[PDS COS/CEP]]&lt;&gt;"",SUBSTITUTE(LEFT(T_EXTRAC[[#This Row],[PDS COS/CEP]],LEN(T_EXTRAC[[#This Row],[PDS COS/CEP]])-3)," ","-"),"")</f>
        <v/>
      </c>
      <c r="M8" t="str">
        <f>IF(AND(T_EXTRAC[[#This Row],[PDS COS/CEP]]&lt;&gt;"",ISNUMBER(VALUE(RIGHT(T_EXTRAC[[#This Row],[PDS COS/CEP]],2)))),VALUE(RIGHT(T_EXTRAC[[#This Row],[PDS COS/CEP]],2)),"")</f>
        <v/>
      </c>
      <c r="N8"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 s="11" t="str">
        <f>IF(T_EXTRAC[[#This Row],[PDS COS/CEP Version max]]&lt;&gt;"",T_EXTRAC[[#This Row],[PDS COS/CEP]],"")</f>
        <v/>
      </c>
      <c r="P8" t="str">
        <f>IF(T_EXTRAC[[#This Row],[Info CEP]]&lt;&gt;"",T_EXTRAC[[#This Row],[Application Code]]&amp;"\"&amp;T_EXTRAC[[#This Row],[Manufactory CEP DMF]],"")</f>
        <v/>
      </c>
      <c r="Q8" s="11" t="str">
        <f>IF(T_EXTRAC[[#This Row],[Info CEP Temp]]&lt;&gt;"",IF(COUNTIFS($B$1:B8,T_EXTRAC[[#This Row],[Application Code]],$O$1:O8,T_EXTRAC[[#This Row],[Info CEP Temp]])=1,T_EXTRAC[[#This Row],[Info CEP Temp]],""),"")</f>
        <v/>
      </c>
      <c r="R8" t="str">
        <f>IF(AND(T_EXTRAC[[#This Row],[Manufactory CEP DMF]]&lt;&gt;"",T_EXTRAC[[#This Row],[PDS DMF]]&lt;&gt;""),T_EXTRAC[[#This Row],[PDS DMF]],"")</f>
        <v>DMF No.97-018 (version November 2018)</v>
      </c>
      <c r="S8" t="str">
        <f>IF(T_EXTRAC[[#This Row],[Info DMF]]&lt;&gt;"",T_EXTRAC[[#This Row],[Application Code]]&amp;"\"&amp;T_EXTRAC[[#This Row],[Manufactory CEP DMF]],"")</f>
        <v>FR NL26532-3-4\Euticals</v>
      </c>
      <c r="T8" t="str">
        <f>IF(T_EXTRAC[[#This Row],[Info DMF Temp]]&lt;&gt;"",IF(COUNTIFS($B$1:B8,T_EXTRAC[[#This Row],[Application Code]],$R$1:R8,T_EXTRAC[[#This Row],[Info DMF Temp]])=1,T_EXTRAC[[#This Row],[Info DMF Temp]],""),"")</f>
        <v>DMF No.97-018 (version November 2018)</v>
      </c>
      <c r="U8" s="11" t="str">
        <f>IF(T_EXTRAC[[#This Row],[Concat Product + PDS AIM Temp]]&lt;&gt;"",IF(COUNTIFS($B$1:B8,T_EXTRAC[[#This Row],[Application Code]],$J$1:J8,T_EXTRAC[[#This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Euticals S.p.A Viale Milano 86/88, 26900 Lodi, Italy IT / DMF No.97-018 (version November 2018)</v>
      </c>
      <c r="V8"/>
    </row>
    <row r="9" spans="1:22" ht="25.5" x14ac:dyDescent="0.2">
      <c r="A9" s="47" t="s">
        <v>42</v>
      </c>
      <c r="B9" s="37" t="s">
        <v>44</v>
      </c>
      <c r="C9" s="38"/>
      <c r="D9" s="37" t="s">
        <v>12</v>
      </c>
      <c r="E9" s="37" t="s">
        <v>8</v>
      </c>
      <c r="F9" s="37" t="s">
        <v>8</v>
      </c>
      <c r="G9" s="37" t="s">
        <v>50</v>
      </c>
      <c r="H9" s="38"/>
      <c r="I9" s="39" t="s">
        <v>12</v>
      </c>
      <c r="J9" s="11" t="str">
        <f>IF(T_EXTRAC[[#This Row],[PDS Active Ingredient Manufacturer]]&lt;&gt;"",T_EXTRAC[[#This Row],[PDS Active Ingredient Manufacturer]]&amp;"#CEP#"&amp;T_EXTRAC[[#This Row],[Manufactory CEP DMF]]&amp;"#CEP#"&amp;"#DMF#"&amp;T_EXTRAC[[#This Row],[Manufactory CEP DMF]]&amp;"#DMF#","")</f>
        <v>Excella GmbH &amp; Co. KG Nürnberger Strasse 12, 90537 Feucht, Germany DE#CEP#Excella#CEP##DMF#Excella#DMF#</v>
      </c>
      <c r="K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Excella</v>
      </c>
      <c r="L9" t="str">
        <f>IF(T_EXTRAC[[#This Row],[PDS COS/CEP]]&lt;&gt;"",SUBSTITUTE(LEFT(T_EXTRAC[[#This Row],[PDS COS/CEP]],LEN(T_EXTRAC[[#This Row],[PDS COS/CEP]])-3)," ","-"),"")</f>
        <v>R1-CEP-2002-055-Rev</v>
      </c>
      <c r="M9">
        <f>IF(AND(T_EXTRAC[[#This Row],[PDS COS/CEP]]&lt;&gt;"",ISNUMBER(VALUE(RIGHT(T_EXTRAC[[#This Row],[PDS COS/CEP]],2)))),VALUE(RIGHT(T_EXTRAC[[#This Row],[PDS COS/CEP]],2)),"")</f>
        <v>6</v>
      </c>
      <c r="N9">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6</v>
      </c>
      <c r="O9" s="11" t="str">
        <f>IF(T_EXTRAC[[#This Row],[PDS COS/CEP Version max]]&lt;&gt;"",T_EXTRAC[[#This Row],[PDS COS/CEP]],"")</f>
        <v>R1-CEP 2002-055-Rev 06</v>
      </c>
      <c r="P9" t="str">
        <f>IF(T_EXTRAC[[#This Row],[Info CEP]]&lt;&gt;"",T_EXTRAC[[#This Row],[Application Code]]&amp;"\"&amp;T_EXTRAC[[#This Row],[Manufactory CEP DMF]],"")</f>
        <v>FR NL26532-3-4\Excella</v>
      </c>
      <c r="Q9" s="11" t="str">
        <f>IF(T_EXTRAC[[#This Row],[Info CEP Temp]]&lt;&gt;"",IF(COUNTIFS($B$1:B9,T_EXTRAC[[#This Row],[Application Code]],$O$1:O9,T_EXTRAC[[#This Row],[Info CEP Temp]])=1,T_EXTRAC[[#This Row],[Info CEP Temp]],""),"")</f>
        <v>R1-CEP 2002-055-Rev 06</v>
      </c>
      <c r="R9" t="str">
        <f>IF(AND(T_EXTRAC[[#This Row],[Manufactory CEP DMF]]&lt;&gt;"",T_EXTRAC[[#This Row],[PDS DMF]]&lt;&gt;""),T_EXTRAC[[#This Row],[PDS DMF]],"")</f>
        <v/>
      </c>
      <c r="S9" t="str">
        <f>IF(T_EXTRAC[[#This Row],[Info DMF]]&lt;&gt;"",T_EXTRAC[[#This Row],[Application Code]]&amp;"\"&amp;T_EXTRAC[[#This Row],[Manufactory CEP DMF]],"")</f>
        <v/>
      </c>
      <c r="T9" t="str">
        <f>IF(T_EXTRAC[[#This Row],[Info DMF Temp]]&lt;&gt;"",IF(COUNTIFS($B$1:B9,T_EXTRAC[[#This Row],[Application Code]],$R$1:R9,T_EXTRAC[[#This Row],[Info DMF Temp]])=1,T_EXTRAC[[#This Row],[Info DMF Temp]],""),"")</f>
        <v/>
      </c>
      <c r="U9" s="11" t="str">
        <f>IF(T_EXTRAC[[#This Row],[Concat Product + PDS AIM Temp]]&lt;&gt;"",IF(COUNTIFS($B$1:B9,T_EXTRAC[[#This Row],[Application Code]],$J$1:J9,T_EXTRAC[[#This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Excella GmbH &amp; Co. KG Nürnberger Strasse 12, 90537 Feucht, Germany DE / R1-CEP 2002-055-Rev 06</v>
      </c>
      <c r="V9"/>
    </row>
    <row r="10" spans="1:22" x14ac:dyDescent="0.2">
      <c r="A10" s="47" t="s">
        <v>42</v>
      </c>
      <c r="B10" s="37" t="s">
        <v>44</v>
      </c>
      <c r="C10" s="38"/>
      <c r="D10" s="37"/>
      <c r="E10" s="37" t="s">
        <v>8</v>
      </c>
      <c r="F10" s="37" t="s">
        <v>8</v>
      </c>
      <c r="G10" s="38"/>
      <c r="H10" s="38"/>
      <c r="I10" s="40"/>
      <c r="J10" s="11" t="str">
        <f>IF(T_EXTRAC[[#This Row],[PDS Active Ingredient Manufacturer]]&lt;&gt;"",T_EXTRAC[[#This Row],[PDS Active Ingredient Manufacturer]]&amp;"#CEP#"&amp;T_EXTRAC[[#This Row],[Manufactory CEP DMF]]&amp;"#CEP#"&amp;"#DMF#"&amp;T_EXTRAC[[#This Row],[Manufactory CEP DMF]]&amp;"#DMF#","")</f>
        <v/>
      </c>
      <c r="K1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0" t="str">
        <f>IF(T_EXTRAC[[#This Row],[PDS COS/CEP]]&lt;&gt;"",SUBSTITUTE(LEFT(T_EXTRAC[[#This Row],[PDS COS/CEP]],LEN(T_EXTRAC[[#This Row],[PDS COS/CEP]])-3)," ","-"),"")</f>
        <v/>
      </c>
      <c r="M10" t="str">
        <f>IF(AND(T_EXTRAC[[#This Row],[PDS COS/CEP]]&lt;&gt;"",ISNUMBER(VALUE(RIGHT(T_EXTRAC[[#This Row],[PDS COS/CEP]],2)))),VALUE(RIGHT(T_EXTRAC[[#This Row],[PDS COS/CEP]],2)),"")</f>
        <v/>
      </c>
      <c r="N1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0" s="11" t="str">
        <f>IF(T_EXTRAC[[#This Row],[PDS COS/CEP Version max]]&lt;&gt;"",T_EXTRAC[[#This Row],[PDS COS/CEP]],"")</f>
        <v/>
      </c>
      <c r="P10" t="str">
        <f>IF(T_EXTRAC[[#This Row],[Info CEP]]&lt;&gt;"",T_EXTRAC[[#This Row],[Application Code]]&amp;"\"&amp;T_EXTRAC[[#This Row],[Manufactory CEP DMF]],"")</f>
        <v/>
      </c>
      <c r="Q10" s="11" t="str">
        <f>IF(T_EXTRAC[[#This Row],[Info CEP Temp]]&lt;&gt;"",IF(COUNTIFS($B$1:B10,T_EXTRAC[[#This Row],[Application Code]],$O$1:O10,T_EXTRAC[[#This Row],[Info CEP Temp]])=1,T_EXTRAC[[#This Row],[Info CEP Temp]],""),"")</f>
        <v/>
      </c>
      <c r="R10" t="str">
        <f>IF(AND(T_EXTRAC[[#This Row],[Manufactory CEP DMF]]&lt;&gt;"",T_EXTRAC[[#This Row],[PDS DMF]]&lt;&gt;""),T_EXTRAC[[#This Row],[PDS DMF]],"")</f>
        <v/>
      </c>
      <c r="S10" t="str">
        <f>IF(T_EXTRAC[[#This Row],[Info DMF]]&lt;&gt;"",T_EXTRAC[[#This Row],[Application Code]]&amp;"\"&amp;T_EXTRAC[[#This Row],[Manufactory CEP DMF]],"")</f>
        <v/>
      </c>
      <c r="T10" t="str">
        <f>IF(T_EXTRAC[[#This Row],[Info DMF Temp]]&lt;&gt;"",IF(COUNTIFS($B$1:B10,T_EXTRAC[[#This Row],[Application Code]],$R$1:R10,T_EXTRAC[[#This Row],[Info DMF Temp]])=1,T_EXTRAC[[#This Row],[Info DMF Temp]],""),"")</f>
        <v/>
      </c>
      <c r="U10" s="11" t="str">
        <f>IF(T_EXTRAC[[#This Row],[Concat Product + PDS AIM Temp]]&lt;&gt;"",IF(COUNTIFS($B$1:B10,T_EXTRAC[[#This Row],[Application Code]],$J$1:J10,T_EXTRAC[[#This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0"/>
    </row>
    <row r="11" spans="1:22" x14ac:dyDescent="0.2">
      <c r="A11" s="47" t="s">
        <v>42</v>
      </c>
      <c r="B11" s="37" t="s">
        <v>44</v>
      </c>
      <c r="C11" s="38"/>
      <c r="D11" s="37"/>
      <c r="E11" s="37" t="s">
        <v>8</v>
      </c>
      <c r="F11" s="37" t="s">
        <v>8</v>
      </c>
      <c r="G11" s="38"/>
      <c r="H11" s="38"/>
      <c r="I11" s="40"/>
      <c r="J11" s="11" t="str">
        <f>IF(T_EXTRAC[[#This Row],[PDS Active Ingredient Manufacturer]]&lt;&gt;"",T_EXTRAC[[#This Row],[PDS Active Ingredient Manufacturer]]&amp;"#CEP#"&amp;T_EXTRAC[[#This Row],[Manufactory CEP DMF]]&amp;"#CEP#"&amp;"#DMF#"&amp;T_EXTRAC[[#This Row],[Manufactory CEP DMF]]&amp;"#DMF#","")</f>
        <v/>
      </c>
      <c r="K1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1" t="str">
        <f>IF(T_EXTRAC[[#This Row],[PDS COS/CEP]]&lt;&gt;"",SUBSTITUTE(LEFT(T_EXTRAC[[#This Row],[PDS COS/CEP]],LEN(T_EXTRAC[[#This Row],[PDS COS/CEP]])-3)," ","-"),"")</f>
        <v/>
      </c>
      <c r="M11" t="str">
        <f>IF(AND(T_EXTRAC[[#This Row],[PDS COS/CEP]]&lt;&gt;"",ISNUMBER(VALUE(RIGHT(T_EXTRAC[[#This Row],[PDS COS/CEP]],2)))),VALUE(RIGHT(T_EXTRAC[[#This Row],[PDS COS/CEP]],2)),"")</f>
        <v/>
      </c>
      <c r="N1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1" s="11" t="str">
        <f>IF(T_EXTRAC[[#This Row],[PDS COS/CEP Version max]]&lt;&gt;"",T_EXTRAC[[#This Row],[PDS COS/CEP]],"")</f>
        <v/>
      </c>
      <c r="P11" t="str">
        <f>IF(T_EXTRAC[[#This Row],[Info CEP]]&lt;&gt;"",T_EXTRAC[[#This Row],[Application Code]]&amp;"\"&amp;T_EXTRAC[[#This Row],[Manufactory CEP DMF]],"")</f>
        <v/>
      </c>
      <c r="Q11" s="11" t="str">
        <f>IF(T_EXTRAC[[#This Row],[Info CEP Temp]]&lt;&gt;"",IF(COUNTIFS($B$1:B11,T_EXTRAC[[#This Row],[Application Code]],$O$1:O11,T_EXTRAC[[#This Row],[Info CEP Temp]])=1,T_EXTRAC[[#This Row],[Info CEP Temp]],""),"")</f>
        <v/>
      </c>
      <c r="R11" t="str">
        <f>IF(AND(T_EXTRAC[[#This Row],[Manufactory CEP DMF]]&lt;&gt;"",T_EXTRAC[[#This Row],[PDS DMF]]&lt;&gt;""),T_EXTRAC[[#This Row],[PDS DMF]],"")</f>
        <v/>
      </c>
      <c r="S11" t="str">
        <f>IF(T_EXTRAC[[#This Row],[Info DMF]]&lt;&gt;"",T_EXTRAC[[#This Row],[Application Code]]&amp;"\"&amp;T_EXTRAC[[#This Row],[Manufactory CEP DMF]],"")</f>
        <v/>
      </c>
      <c r="T11" t="str">
        <f>IF(T_EXTRAC[[#This Row],[Info DMF Temp]]&lt;&gt;"",IF(COUNTIFS($B$1:B11,T_EXTRAC[[#This Row],[Application Code]],$R$1:R11,T_EXTRAC[[#This Row],[Info DMF Temp]])=1,T_EXTRAC[[#This Row],[Info DMF Temp]],""),"")</f>
        <v/>
      </c>
      <c r="U11" s="11" t="str">
        <f>IF(T_EXTRAC[[#This Row],[Concat Product + PDS AIM Temp]]&lt;&gt;"",IF(COUNTIFS($B$1:B11,T_EXTRAC[[#This Row],[Application Code]],$J$1:J11,T_EXTRAC[[#This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1"/>
    </row>
    <row r="12" spans="1:22" x14ac:dyDescent="0.2">
      <c r="A12" s="47" t="s">
        <v>42</v>
      </c>
      <c r="B12" s="37" t="s">
        <v>44</v>
      </c>
      <c r="C12" s="38"/>
      <c r="D12" s="37"/>
      <c r="E12" s="37" t="s">
        <v>8</v>
      </c>
      <c r="F12" s="37" t="s">
        <v>8</v>
      </c>
      <c r="G12" s="38"/>
      <c r="H12" s="38"/>
      <c r="I12" s="40"/>
      <c r="J12" s="11" t="str">
        <f>IF(T_EXTRAC[[#This Row],[PDS Active Ingredient Manufacturer]]&lt;&gt;"",T_EXTRAC[[#This Row],[PDS Active Ingredient Manufacturer]]&amp;"#CEP#"&amp;T_EXTRAC[[#This Row],[Manufactory CEP DMF]]&amp;"#CEP#"&amp;"#DMF#"&amp;T_EXTRAC[[#This Row],[Manufactory CEP DMF]]&amp;"#DMF#","")</f>
        <v/>
      </c>
      <c r="K1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2" t="str">
        <f>IF(T_EXTRAC[[#This Row],[PDS COS/CEP]]&lt;&gt;"",SUBSTITUTE(LEFT(T_EXTRAC[[#This Row],[PDS COS/CEP]],LEN(T_EXTRAC[[#This Row],[PDS COS/CEP]])-3)," ","-"),"")</f>
        <v/>
      </c>
      <c r="M12" t="str">
        <f>IF(AND(T_EXTRAC[[#This Row],[PDS COS/CEP]]&lt;&gt;"",ISNUMBER(VALUE(RIGHT(T_EXTRAC[[#This Row],[PDS COS/CEP]],2)))),VALUE(RIGHT(T_EXTRAC[[#This Row],[PDS COS/CEP]],2)),"")</f>
        <v/>
      </c>
      <c r="N1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2" s="11" t="str">
        <f>IF(T_EXTRAC[[#This Row],[PDS COS/CEP Version max]]&lt;&gt;"",T_EXTRAC[[#This Row],[PDS COS/CEP]],"")</f>
        <v/>
      </c>
      <c r="P12" t="str">
        <f>IF(T_EXTRAC[[#This Row],[Info CEP]]&lt;&gt;"",T_EXTRAC[[#This Row],[Application Code]]&amp;"\"&amp;T_EXTRAC[[#This Row],[Manufactory CEP DMF]],"")</f>
        <v/>
      </c>
      <c r="Q12" s="11" t="str">
        <f>IF(T_EXTRAC[[#This Row],[Info CEP Temp]]&lt;&gt;"",IF(COUNTIFS($B$1:B12,T_EXTRAC[[#This Row],[Application Code]],$O$1:O12,T_EXTRAC[[#This Row],[Info CEP Temp]])=1,T_EXTRAC[[#This Row],[Info CEP Temp]],""),"")</f>
        <v/>
      </c>
      <c r="R12" t="str">
        <f>IF(AND(T_EXTRAC[[#This Row],[Manufactory CEP DMF]]&lt;&gt;"",T_EXTRAC[[#This Row],[PDS DMF]]&lt;&gt;""),T_EXTRAC[[#This Row],[PDS DMF]],"")</f>
        <v/>
      </c>
      <c r="S12" t="str">
        <f>IF(T_EXTRAC[[#This Row],[Info DMF]]&lt;&gt;"",T_EXTRAC[[#This Row],[Application Code]]&amp;"\"&amp;T_EXTRAC[[#This Row],[Manufactory CEP DMF]],"")</f>
        <v/>
      </c>
      <c r="T12" t="str">
        <f>IF(T_EXTRAC[[#This Row],[Info DMF Temp]]&lt;&gt;"",IF(COUNTIFS($B$1:B12,T_EXTRAC[[#This Row],[Application Code]],$R$1:R12,T_EXTRAC[[#This Row],[Info DMF Temp]])=1,T_EXTRAC[[#This Row],[Info DMF Temp]],""),"")</f>
        <v/>
      </c>
      <c r="U12" s="11" t="str">
        <f>IF(T_EXTRAC[[#This Row],[Concat Product + PDS AIM Temp]]&lt;&gt;"",IF(COUNTIFS($B$1:B12,T_EXTRAC[[#This Row],[Application Code]],$J$1:J12,T_EXTRAC[[#This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2"/>
    </row>
    <row r="13" spans="1:22" x14ac:dyDescent="0.2">
      <c r="A13" s="47" t="s">
        <v>42</v>
      </c>
      <c r="B13" s="37" t="s">
        <v>44</v>
      </c>
      <c r="C13" s="38"/>
      <c r="D13" s="37"/>
      <c r="E13" s="37" t="s">
        <v>8</v>
      </c>
      <c r="F13" s="37" t="s">
        <v>8</v>
      </c>
      <c r="G13" s="38"/>
      <c r="H13" s="38"/>
      <c r="I13" s="40"/>
      <c r="J13" s="11" t="str">
        <f>IF(T_EXTRAC[[#This Row],[PDS Active Ingredient Manufacturer]]&lt;&gt;"",T_EXTRAC[[#This Row],[PDS Active Ingredient Manufacturer]]&amp;"#CEP#"&amp;T_EXTRAC[[#This Row],[Manufactory CEP DMF]]&amp;"#CEP#"&amp;"#DMF#"&amp;T_EXTRAC[[#This Row],[Manufactory CEP DMF]]&amp;"#DMF#","")</f>
        <v/>
      </c>
      <c r="K1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3" t="str">
        <f>IF(T_EXTRAC[[#This Row],[PDS COS/CEP]]&lt;&gt;"",SUBSTITUTE(LEFT(T_EXTRAC[[#This Row],[PDS COS/CEP]],LEN(T_EXTRAC[[#This Row],[PDS COS/CEP]])-3)," ","-"),"")</f>
        <v/>
      </c>
      <c r="M13" t="str">
        <f>IF(AND(T_EXTRAC[[#This Row],[PDS COS/CEP]]&lt;&gt;"",ISNUMBER(VALUE(RIGHT(T_EXTRAC[[#This Row],[PDS COS/CEP]],2)))),VALUE(RIGHT(T_EXTRAC[[#This Row],[PDS COS/CEP]],2)),"")</f>
        <v/>
      </c>
      <c r="N1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3" s="11" t="str">
        <f>IF(T_EXTRAC[[#This Row],[PDS COS/CEP Version max]]&lt;&gt;"",T_EXTRAC[[#This Row],[PDS COS/CEP]],"")</f>
        <v/>
      </c>
      <c r="P13" t="str">
        <f>IF(T_EXTRAC[[#This Row],[Info CEP]]&lt;&gt;"",T_EXTRAC[[#This Row],[Application Code]]&amp;"\"&amp;T_EXTRAC[[#This Row],[Manufactory CEP DMF]],"")</f>
        <v/>
      </c>
      <c r="Q13" s="11" t="str">
        <f>IF(T_EXTRAC[[#This Row],[Info CEP Temp]]&lt;&gt;"",IF(COUNTIFS($B$1:B13,T_EXTRAC[[#This Row],[Application Code]],$O$1:O13,T_EXTRAC[[#This Row],[Info CEP Temp]])=1,T_EXTRAC[[#This Row],[Info CEP Temp]],""),"")</f>
        <v/>
      </c>
      <c r="R13" t="str">
        <f>IF(AND(T_EXTRAC[[#This Row],[Manufactory CEP DMF]]&lt;&gt;"",T_EXTRAC[[#This Row],[PDS DMF]]&lt;&gt;""),T_EXTRAC[[#This Row],[PDS DMF]],"")</f>
        <v/>
      </c>
      <c r="S13" t="str">
        <f>IF(T_EXTRAC[[#This Row],[Info DMF]]&lt;&gt;"",T_EXTRAC[[#This Row],[Application Code]]&amp;"\"&amp;T_EXTRAC[[#This Row],[Manufactory CEP DMF]],"")</f>
        <v/>
      </c>
      <c r="T13" t="str">
        <f>IF(T_EXTRAC[[#This Row],[Info DMF Temp]]&lt;&gt;"",IF(COUNTIFS($B$1:B13,T_EXTRAC[[#This Row],[Application Code]],$R$1:R13,T_EXTRAC[[#This Row],[Info DMF Temp]])=1,T_EXTRAC[[#This Row],[Info DMF Temp]],""),"")</f>
        <v/>
      </c>
      <c r="U13" s="11" t="str">
        <f>IF(T_EXTRAC[[#This Row],[Concat Product + PDS AIM Temp]]&lt;&gt;"",IF(COUNTIFS($B$1:B13,T_EXTRAC[[#This Row],[Application Code]],$J$1:J13,T_EXTRAC[[#This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3"/>
    </row>
    <row r="14" spans="1:22" x14ac:dyDescent="0.2">
      <c r="A14" s="47" t="s">
        <v>42</v>
      </c>
      <c r="B14" s="37" t="s">
        <v>44</v>
      </c>
      <c r="C14" s="38"/>
      <c r="D14" s="37"/>
      <c r="E14" s="37" t="s">
        <v>8</v>
      </c>
      <c r="F14" s="37" t="s">
        <v>8</v>
      </c>
      <c r="G14" s="38"/>
      <c r="H14" s="38"/>
      <c r="I14" s="40"/>
      <c r="J14" s="11" t="str">
        <f>IF(T_EXTRAC[[#This Row],[PDS Active Ingredient Manufacturer]]&lt;&gt;"",T_EXTRAC[[#This Row],[PDS Active Ingredient Manufacturer]]&amp;"#CEP#"&amp;T_EXTRAC[[#This Row],[Manufactory CEP DMF]]&amp;"#CEP#"&amp;"#DMF#"&amp;T_EXTRAC[[#This Row],[Manufactory CEP DMF]]&amp;"#DMF#","")</f>
        <v/>
      </c>
      <c r="K1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4" t="str">
        <f>IF(T_EXTRAC[[#This Row],[PDS COS/CEP]]&lt;&gt;"",SUBSTITUTE(LEFT(T_EXTRAC[[#This Row],[PDS COS/CEP]],LEN(T_EXTRAC[[#This Row],[PDS COS/CEP]])-3)," ","-"),"")</f>
        <v/>
      </c>
      <c r="M14" t="str">
        <f>IF(AND(T_EXTRAC[[#This Row],[PDS COS/CEP]]&lt;&gt;"",ISNUMBER(VALUE(RIGHT(T_EXTRAC[[#This Row],[PDS COS/CEP]],2)))),VALUE(RIGHT(T_EXTRAC[[#This Row],[PDS COS/CEP]],2)),"")</f>
        <v/>
      </c>
      <c r="N1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4" s="11" t="str">
        <f>IF(T_EXTRAC[[#This Row],[PDS COS/CEP Version max]]&lt;&gt;"",T_EXTRAC[[#This Row],[PDS COS/CEP]],"")</f>
        <v/>
      </c>
      <c r="P14" t="str">
        <f>IF(T_EXTRAC[[#This Row],[Info CEP]]&lt;&gt;"",T_EXTRAC[[#This Row],[Application Code]]&amp;"\"&amp;T_EXTRAC[[#This Row],[Manufactory CEP DMF]],"")</f>
        <v/>
      </c>
      <c r="Q14" s="11" t="str">
        <f>IF(T_EXTRAC[[#This Row],[Info CEP Temp]]&lt;&gt;"",IF(COUNTIFS($B$1:B14,T_EXTRAC[[#This Row],[Application Code]],$O$1:O14,T_EXTRAC[[#This Row],[Info CEP Temp]])=1,T_EXTRAC[[#This Row],[Info CEP Temp]],""),"")</f>
        <v/>
      </c>
      <c r="R14" t="str">
        <f>IF(AND(T_EXTRAC[[#This Row],[Manufactory CEP DMF]]&lt;&gt;"",T_EXTRAC[[#This Row],[PDS DMF]]&lt;&gt;""),T_EXTRAC[[#This Row],[PDS DMF]],"")</f>
        <v/>
      </c>
      <c r="S14" t="str">
        <f>IF(T_EXTRAC[[#This Row],[Info DMF]]&lt;&gt;"",T_EXTRAC[[#This Row],[Application Code]]&amp;"\"&amp;T_EXTRAC[[#This Row],[Manufactory CEP DMF]],"")</f>
        <v/>
      </c>
      <c r="T14" t="str">
        <f>IF(T_EXTRAC[[#This Row],[Info DMF Temp]]&lt;&gt;"",IF(COUNTIFS($B$1:B14,T_EXTRAC[[#This Row],[Application Code]],$R$1:R14,T_EXTRAC[[#This Row],[Info DMF Temp]])=1,T_EXTRAC[[#This Row],[Info DMF Temp]],""),"")</f>
        <v/>
      </c>
      <c r="U14" s="11" t="str">
        <f>IF(T_EXTRAC[[#This Row],[Concat Product + PDS AIM Temp]]&lt;&gt;"",IF(COUNTIFS($B$1:B14,T_EXTRAC[[#This Row],[Application Code]],$J$1:J14,T_EXTRAC[[#This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4"/>
    </row>
    <row r="15" spans="1:22" x14ac:dyDescent="0.2">
      <c r="A15" s="47" t="s">
        <v>42</v>
      </c>
      <c r="B15" s="37" t="s">
        <v>44</v>
      </c>
      <c r="C15" s="38"/>
      <c r="D15" s="37"/>
      <c r="E15" s="37" t="s">
        <v>8</v>
      </c>
      <c r="F15" s="37" t="s">
        <v>8</v>
      </c>
      <c r="G15" s="38"/>
      <c r="H15" s="38"/>
      <c r="I15" s="40"/>
      <c r="J15" s="11" t="str">
        <f>IF(T_EXTRAC[[#This Row],[PDS Active Ingredient Manufacturer]]&lt;&gt;"",T_EXTRAC[[#This Row],[PDS Active Ingredient Manufacturer]]&amp;"#CEP#"&amp;T_EXTRAC[[#This Row],[Manufactory CEP DMF]]&amp;"#CEP#"&amp;"#DMF#"&amp;T_EXTRAC[[#This Row],[Manufactory CEP DMF]]&amp;"#DMF#","")</f>
        <v/>
      </c>
      <c r="K1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5" t="str">
        <f>IF(T_EXTRAC[[#This Row],[PDS COS/CEP]]&lt;&gt;"",SUBSTITUTE(LEFT(T_EXTRAC[[#This Row],[PDS COS/CEP]],LEN(T_EXTRAC[[#This Row],[PDS COS/CEP]])-3)," ","-"),"")</f>
        <v/>
      </c>
      <c r="M15" t="str">
        <f>IF(AND(T_EXTRAC[[#This Row],[PDS COS/CEP]]&lt;&gt;"",ISNUMBER(VALUE(RIGHT(T_EXTRAC[[#This Row],[PDS COS/CEP]],2)))),VALUE(RIGHT(T_EXTRAC[[#This Row],[PDS COS/CEP]],2)),"")</f>
        <v/>
      </c>
      <c r="N1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5" s="11" t="str">
        <f>IF(T_EXTRAC[[#This Row],[PDS COS/CEP Version max]]&lt;&gt;"",T_EXTRAC[[#This Row],[PDS COS/CEP]],"")</f>
        <v/>
      </c>
      <c r="P15" t="str">
        <f>IF(T_EXTRAC[[#This Row],[Info CEP]]&lt;&gt;"",T_EXTRAC[[#This Row],[Application Code]]&amp;"\"&amp;T_EXTRAC[[#This Row],[Manufactory CEP DMF]],"")</f>
        <v/>
      </c>
      <c r="Q15" s="11" t="str">
        <f>IF(T_EXTRAC[[#This Row],[Info CEP Temp]]&lt;&gt;"",IF(COUNTIFS($B$1:B15,T_EXTRAC[[#This Row],[Application Code]],$O$1:O15,T_EXTRAC[[#This Row],[Info CEP Temp]])=1,T_EXTRAC[[#This Row],[Info CEP Temp]],""),"")</f>
        <v/>
      </c>
      <c r="R15" t="str">
        <f>IF(AND(T_EXTRAC[[#This Row],[Manufactory CEP DMF]]&lt;&gt;"",T_EXTRAC[[#This Row],[PDS DMF]]&lt;&gt;""),T_EXTRAC[[#This Row],[PDS DMF]],"")</f>
        <v/>
      </c>
      <c r="S15" t="str">
        <f>IF(T_EXTRAC[[#This Row],[Info DMF]]&lt;&gt;"",T_EXTRAC[[#This Row],[Application Code]]&amp;"\"&amp;T_EXTRAC[[#This Row],[Manufactory CEP DMF]],"")</f>
        <v/>
      </c>
      <c r="T15" t="str">
        <f>IF(T_EXTRAC[[#This Row],[Info DMF Temp]]&lt;&gt;"",IF(COUNTIFS($B$1:B15,T_EXTRAC[[#This Row],[Application Code]],$R$1:R15,T_EXTRAC[[#This Row],[Info DMF Temp]])=1,T_EXTRAC[[#This Row],[Info DMF Temp]],""),"")</f>
        <v/>
      </c>
      <c r="U15" s="11" t="str">
        <f>IF(T_EXTRAC[[#This Row],[Concat Product + PDS AIM Temp]]&lt;&gt;"",IF(COUNTIFS($B$1:B15,T_EXTRAC[[#This Row],[Application Code]],$J$1:J15,T_EXTRAC[[#This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5"/>
    </row>
    <row r="16" spans="1:22" x14ac:dyDescent="0.2">
      <c r="A16" s="47" t="s">
        <v>42</v>
      </c>
      <c r="B16" s="37" t="s">
        <v>44</v>
      </c>
      <c r="C16" s="38"/>
      <c r="D16" s="37"/>
      <c r="E16" s="37" t="s">
        <v>9</v>
      </c>
      <c r="F16" s="37" t="s">
        <v>21</v>
      </c>
      <c r="G16" s="38"/>
      <c r="H16" s="38"/>
      <c r="I16" s="39" t="s">
        <v>45</v>
      </c>
      <c r="J16" s="11" t="str">
        <f>IF(T_EXTRAC[[#This Row],[PDS Active Ingredient Manufacturer]]&lt;&gt;"",T_EXTRAC[[#This Row],[PDS Active Ingredient Manufacturer]]&amp;"#CEP#"&amp;T_EXTRAC[[#This Row],[Manufactory CEP DMF]]&amp;"#CEP#"&amp;"#DMF#"&amp;T_EXTRAC[[#This Row],[Manufactory CEP DMF]]&amp;"#DMF#","")</f>
        <v/>
      </c>
      <c r="K1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16" t="str">
        <f>IF(T_EXTRAC[[#This Row],[PDS COS/CEP]]&lt;&gt;"",SUBSTITUTE(LEFT(T_EXTRAC[[#This Row],[PDS COS/CEP]],LEN(T_EXTRAC[[#This Row],[PDS COS/CEP]])-3)," ","-"),"")</f>
        <v/>
      </c>
      <c r="M16" t="str">
        <f>IF(AND(T_EXTRAC[[#This Row],[PDS COS/CEP]]&lt;&gt;"",ISNUMBER(VALUE(RIGHT(T_EXTRAC[[#This Row],[PDS COS/CEP]],2)))),VALUE(RIGHT(T_EXTRAC[[#This Row],[PDS COS/CEP]],2)),"")</f>
        <v/>
      </c>
      <c r="N1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6" s="11" t="str">
        <f>IF(T_EXTRAC[[#This Row],[PDS COS/CEP Version max]]&lt;&gt;"",T_EXTRAC[[#This Row],[PDS COS/CEP]],"")</f>
        <v/>
      </c>
      <c r="P16" t="str">
        <f>IF(T_EXTRAC[[#This Row],[Info CEP]]&lt;&gt;"",T_EXTRAC[[#This Row],[Application Code]]&amp;"\"&amp;T_EXTRAC[[#This Row],[Manufactory CEP DMF]],"")</f>
        <v/>
      </c>
      <c r="Q16" s="11" t="str">
        <f>IF(T_EXTRAC[[#This Row],[Info CEP Temp]]&lt;&gt;"",IF(COUNTIFS($B$1:B16,T_EXTRAC[[#This Row],[Application Code]],$O$1:O16,T_EXTRAC[[#This Row],[Info CEP Temp]])=1,T_EXTRAC[[#This Row],[Info CEP Temp]],""),"")</f>
        <v/>
      </c>
      <c r="R16" t="str">
        <f>IF(AND(T_EXTRAC[[#This Row],[Manufactory CEP DMF]]&lt;&gt;"",T_EXTRAC[[#This Row],[PDS DMF]]&lt;&gt;""),T_EXTRAC[[#This Row],[PDS DMF]],"")</f>
        <v/>
      </c>
      <c r="S16" t="str">
        <f>IF(T_EXTRAC[[#This Row],[Info DMF]]&lt;&gt;"",T_EXTRAC[[#This Row],[Application Code]]&amp;"\"&amp;T_EXTRAC[[#This Row],[Manufactory CEP DMF]],"")</f>
        <v/>
      </c>
      <c r="T16" t="str">
        <f>IF(T_EXTRAC[[#This Row],[Info DMF Temp]]&lt;&gt;"",IF(COUNTIFS($B$1:B16,T_EXTRAC[[#This Row],[Application Code]],$R$1:R16,T_EXTRAC[[#This Row],[Info DMF Temp]])=1,T_EXTRAC[[#This Row],[Info DMF Temp]],""),"")</f>
        <v/>
      </c>
      <c r="U16" s="11" t="str">
        <f>IF(T_EXTRAC[[#This Row],[Concat Product + PDS AIM Temp]]&lt;&gt;"",IF(COUNTIFS($B$1:B16,T_EXTRAC[[#This Row],[Application Code]],$J$1:J16,T_EXTRAC[[#This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6"/>
    </row>
    <row r="17" spans="1:22" x14ac:dyDescent="0.2">
      <c r="A17" s="47" t="s">
        <v>42</v>
      </c>
      <c r="B17" s="37" t="s">
        <v>44</v>
      </c>
      <c r="C17" s="38"/>
      <c r="D17" s="37"/>
      <c r="E17" s="37" t="s">
        <v>9</v>
      </c>
      <c r="F17" s="37" t="s">
        <v>19</v>
      </c>
      <c r="G17" s="38"/>
      <c r="H17" s="38"/>
      <c r="I17" s="39" t="s">
        <v>45</v>
      </c>
      <c r="J17" s="11" t="str">
        <f>IF(T_EXTRAC[[#This Row],[PDS Active Ingredient Manufacturer]]&lt;&gt;"",T_EXTRAC[[#This Row],[PDS Active Ingredient Manufacturer]]&amp;"#CEP#"&amp;T_EXTRAC[[#This Row],[Manufactory CEP DMF]]&amp;"#CEP#"&amp;"#DMF#"&amp;T_EXTRAC[[#This Row],[Manufactory CEP DMF]]&amp;"#DMF#","")</f>
        <v/>
      </c>
      <c r="K1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17" t="str">
        <f>IF(T_EXTRAC[[#This Row],[PDS COS/CEP]]&lt;&gt;"",SUBSTITUTE(LEFT(T_EXTRAC[[#This Row],[PDS COS/CEP]],LEN(T_EXTRAC[[#This Row],[PDS COS/CEP]])-3)," ","-"),"")</f>
        <v/>
      </c>
      <c r="M17" t="str">
        <f>IF(AND(T_EXTRAC[[#This Row],[PDS COS/CEP]]&lt;&gt;"",ISNUMBER(VALUE(RIGHT(T_EXTRAC[[#This Row],[PDS COS/CEP]],2)))),VALUE(RIGHT(T_EXTRAC[[#This Row],[PDS COS/CEP]],2)),"")</f>
        <v/>
      </c>
      <c r="N17"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7" s="11" t="str">
        <f>IF(T_EXTRAC[[#This Row],[PDS COS/CEP Version max]]&lt;&gt;"",T_EXTRAC[[#This Row],[PDS COS/CEP]],"")</f>
        <v/>
      </c>
      <c r="P17" t="str">
        <f>IF(T_EXTRAC[[#This Row],[Info CEP]]&lt;&gt;"",T_EXTRAC[[#This Row],[Application Code]]&amp;"\"&amp;T_EXTRAC[[#This Row],[Manufactory CEP DMF]],"")</f>
        <v/>
      </c>
      <c r="Q17" s="11" t="str">
        <f>IF(T_EXTRAC[[#This Row],[Info CEP Temp]]&lt;&gt;"",IF(COUNTIFS($B$1:B17,T_EXTRAC[[#This Row],[Application Code]],$O$1:O17,T_EXTRAC[[#This Row],[Info CEP Temp]])=1,T_EXTRAC[[#This Row],[Info CEP Temp]],""),"")</f>
        <v/>
      </c>
      <c r="R17" t="str">
        <f>IF(AND(T_EXTRAC[[#This Row],[Manufactory CEP DMF]]&lt;&gt;"",T_EXTRAC[[#This Row],[PDS DMF]]&lt;&gt;""),T_EXTRAC[[#This Row],[PDS DMF]],"")</f>
        <v/>
      </c>
      <c r="S17" t="str">
        <f>IF(T_EXTRAC[[#This Row],[Info DMF]]&lt;&gt;"",T_EXTRAC[[#This Row],[Application Code]]&amp;"\"&amp;T_EXTRAC[[#This Row],[Manufactory CEP DMF]],"")</f>
        <v/>
      </c>
      <c r="T17" t="str">
        <f>IF(T_EXTRAC[[#This Row],[Info DMF Temp]]&lt;&gt;"",IF(COUNTIFS($B$1:B17,T_EXTRAC[[#This Row],[Application Code]],$R$1:R17,T_EXTRAC[[#This Row],[Info DMF Temp]])=1,T_EXTRAC[[#This Row],[Info DMF Temp]],""),"")</f>
        <v/>
      </c>
      <c r="U17" s="11" t="str">
        <f>IF(T_EXTRAC[[#This Row],[Concat Product + PDS AIM Temp]]&lt;&gt;"",IF(COUNTIFS($B$1:B17,T_EXTRAC[[#This Row],[Application Code]],$J$1:J17,T_EXTRAC[[#This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7"/>
    </row>
    <row r="18" spans="1:22" ht="25.5" x14ac:dyDescent="0.2">
      <c r="A18" s="47" t="s">
        <v>42</v>
      </c>
      <c r="B18" s="37" t="s">
        <v>44</v>
      </c>
      <c r="C18" s="38"/>
      <c r="D18" s="37"/>
      <c r="E18" s="37" t="s">
        <v>10</v>
      </c>
      <c r="F18" s="37" t="s">
        <v>23</v>
      </c>
      <c r="G18" s="37" t="s">
        <v>51</v>
      </c>
      <c r="H18" s="38"/>
      <c r="I18" s="40"/>
      <c r="J18" s="11" t="str">
        <f>IF(T_EXTRAC[[#This Row],[PDS Active Ingredient Manufacturer]]&lt;&gt;"",T_EXTRAC[[#This Row],[PDS Active Ingredient Manufacturer]]&amp;"#CEP#"&amp;T_EXTRAC[[#This Row],[Manufactory CEP DMF]]&amp;"#CEP#"&amp;"#DMF#"&amp;T_EXTRAC[[#This Row],[Manufactory CEP DMF]]&amp;"#DMF#","")</f>
        <v/>
      </c>
      <c r="K1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8" t="str">
        <f>IF(T_EXTRAC[[#This Row],[PDS COS/CEP]]&lt;&gt;"",SUBSTITUTE(LEFT(T_EXTRAC[[#This Row],[PDS COS/CEP]],LEN(T_EXTRAC[[#This Row],[PDS COS/CEP]])-3)," ","-"),"")</f>
        <v>R1-CEP-2002-055-Rev</v>
      </c>
      <c r="M18">
        <f>IF(AND(T_EXTRAC[[#This Row],[PDS COS/CEP]]&lt;&gt;"",ISNUMBER(VALUE(RIGHT(T_EXTRAC[[#This Row],[PDS COS/CEP]],2)))),VALUE(RIGHT(T_EXTRAC[[#This Row],[PDS COS/CEP]],2)),"")</f>
        <v>5</v>
      </c>
      <c r="N18">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5</v>
      </c>
      <c r="O18" s="11" t="str">
        <f>IF(T_EXTRAC[[#This Row],[PDS COS/CEP Version max]]&lt;&gt;"",T_EXTRAC[[#This Row],[PDS COS/CEP]],"")</f>
        <v>R1-CEP-2002-055-Rev 05</v>
      </c>
      <c r="P18" t="str">
        <f>IF(T_EXTRAC[[#This Row],[Info CEP]]&lt;&gt;"",T_EXTRAC[[#This Row],[Application Code]]&amp;"\"&amp;T_EXTRAC[[#This Row],[Manufactory CEP DMF]],"")</f>
        <v/>
      </c>
      <c r="Q18" s="11" t="str">
        <f>IF(T_EXTRAC[[#This Row],[Info CEP Temp]]&lt;&gt;"",IF(COUNTIFS($B$1:B18,T_EXTRAC[[#This Row],[Application Code]],$O$1:O18,T_EXTRAC[[#This Row],[Info CEP Temp]])=1,T_EXTRAC[[#This Row],[Info CEP Temp]],""),"")</f>
        <v/>
      </c>
      <c r="R18" t="str">
        <f>IF(AND(T_EXTRAC[[#This Row],[Manufactory CEP DMF]]&lt;&gt;"",T_EXTRAC[[#This Row],[PDS DMF]]&lt;&gt;""),T_EXTRAC[[#This Row],[PDS DMF]],"")</f>
        <v/>
      </c>
      <c r="S18" t="str">
        <f>IF(T_EXTRAC[[#This Row],[Info DMF]]&lt;&gt;"",T_EXTRAC[[#This Row],[Application Code]]&amp;"\"&amp;T_EXTRAC[[#This Row],[Manufactory CEP DMF]],"")</f>
        <v/>
      </c>
      <c r="T18" t="str">
        <f>IF(T_EXTRAC[[#This Row],[Info DMF Temp]]&lt;&gt;"",IF(COUNTIFS($B$1:B18,T_EXTRAC[[#This Row],[Application Code]],$R$1:R18,T_EXTRAC[[#This Row],[Info DMF Temp]])=1,T_EXTRAC[[#This Row],[Info DMF Temp]],""),"")</f>
        <v/>
      </c>
      <c r="U18" s="11" t="str">
        <f>IF(T_EXTRAC[[#This Row],[Concat Product + PDS AIM Temp]]&lt;&gt;"",IF(COUNTIFS($B$1:B18,T_EXTRAC[[#This Row],[Application Code]],$J$1:J18,T_EXTRAC[[#This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8"/>
    </row>
    <row r="19" spans="1:22" x14ac:dyDescent="0.2">
      <c r="A19" s="47" t="s">
        <v>42</v>
      </c>
      <c r="B19" s="37" t="s">
        <v>44</v>
      </c>
      <c r="C19" s="38"/>
      <c r="D19" s="37"/>
      <c r="E19" s="37" t="s">
        <v>10</v>
      </c>
      <c r="F19" s="37" t="s">
        <v>24</v>
      </c>
      <c r="G19" s="37" t="s">
        <v>47</v>
      </c>
      <c r="H19" s="38"/>
      <c r="I19" s="39" t="s">
        <v>12</v>
      </c>
      <c r="J19" s="11" t="str">
        <f>IF(T_EXTRAC[[#This Row],[PDS Active Ingredient Manufacturer]]&lt;&gt;"",T_EXTRAC[[#This Row],[PDS Active Ingredient Manufacturer]]&amp;"#CEP#"&amp;T_EXTRAC[[#This Row],[Manufactory CEP DMF]]&amp;"#CEP#"&amp;"#DMF#"&amp;T_EXTRAC[[#This Row],[Manufactory CEP DMF]]&amp;"#DMF#","")</f>
        <v/>
      </c>
      <c r="K1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Excella</v>
      </c>
      <c r="L19" t="str">
        <f>IF(T_EXTRAC[[#This Row],[PDS COS/CEP]]&lt;&gt;"",SUBSTITUTE(LEFT(T_EXTRAC[[#This Row],[PDS COS/CEP]],LEN(T_EXTRAC[[#This Row],[PDS COS/CEP]])-3)," ","-"),"")</f>
        <v>R1-CEP-2002-055-Rev</v>
      </c>
      <c r="M19">
        <f>IF(AND(T_EXTRAC[[#This Row],[PDS COS/CEP]]&lt;&gt;"",ISNUMBER(VALUE(RIGHT(T_EXTRAC[[#This Row],[PDS COS/CEP]],2)))),VALUE(RIGHT(T_EXTRAC[[#This Row],[PDS COS/CEP]],2)),"")</f>
        <v>4</v>
      </c>
      <c r="N19"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9" s="11" t="str">
        <f>IF(T_EXTRAC[[#This Row],[PDS COS/CEP Version max]]&lt;&gt;"",T_EXTRAC[[#This Row],[PDS COS/CEP]],"")</f>
        <v/>
      </c>
      <c r="P19" t="str">
        <f>IF(T_EXTRAC[[#This Row],[Info CEP]]&lt;&gt;"",T_EXTRAC[[#This Row],[Application Code]]&amp;"\"&amp;T_EXTRAC[[#This Row],[Manufactory CEP DMF]],"")</f>
        <v/>
      </c>
      <c r="Q19" s="11" t="str">
        <f>IF(T_EXTRAC[[#This Row],[Info CEP Temp]]&lt;&gt;"",IF(COUNTIFS($B$1:B19,T_EXTRAC[[#This Row],[Application Code]],$O$1:O19,T_EXTRAC[[#This Row],[Info CEP Temp]])=1,T_EXTRAC[[#This Row],[Info CEP Temp]],""),"")</f>
        <v/>
      </c>
      <c r="R19" t="str">
        <f>IF(AND(T_EXTRAC[[#This Row],[Manufactory CEP DMF]]&lt;&gt;"",T_EXTRAC[[#This Row],[PDS DMF]]&lt;&gt;""),T_EXTRAC[[#This Row],[PDS DMF]],"")</f>
        <v/>
      </c>
      <c r="S19" t="str">
        <f>IF(T_EXTRAC[[#This Row],[Info DMF]]&lt;&gt;"",T_EXTRAC[[#This Row],[Application Code]]&amp;"\"&amp;T_EXTRAC[[#This Row],[Manufactory CEP DMF]],"")</f>
        <v/>
      </c>
      <c r="T19" t="str">
        <f>IF(T_EXTRAC[[#This Row],[Info DMF Temp]]&lt;&gt;"",IF(COUNTIFS($B$1:B19,T_EXTRAC[[#This Row],[Application Code]],$R$1:R19,T_EXTRAC[[#This Row],[Info DMF Temp]])=1,T_EXTRAC[[#This Row],[Info DMF Temp]],""),"")</f>
        <v/>
      </c>
      <c r="U19" s="11" t="str">
        <f>IF(T_EXTRAC[[#This Row],[Concat Product + PDS AIM Temp]]&lt;&gt;"",IF(COUNTIFS($B$1:B19,T_EXTRAC[[#This Row],[Application Code]],$J$1:J19,T_EXTRAC[[#This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9"/>
    </row>
    <row r="20" spans="1:22" x14ac:dyDescent="0.2">
      <c r="A20" s="47" t="s">
        <v>42</v>
      </c>
      <c r="B20" s="37" t="s">
        <v>44</v>
      </c>
      <c r="C20" s="38"/>
      <c r="D20" s="37"/>
      <c r="E20" s="37" t="s">
        <v>11</v>
      </c>
      <c r="F20" s="37" t="s">
        <v>17</v>
      </c>
      <c r="G20" s="38"/>
      <c r="H20" s="38"/>
      <c r="I20" s="39" t="s">
        <v>45</v>
      </c>
      <c r="J20" s="11" t="str">
        <f>IF(T_EXTRAC[[#This Row],[PDS Active Ingredient Manufacturer]]&lt;&gt;"",T_EXTRAC[[#This Row],[PDS Active Ingredient Manufacturer]]&amp;"#CEP#"&amp;T_EXTRAC[[#This Row],[Manufactory CEP DMF]]&amp;"#CEP#"&amp;"#DMF#"&amp;T_EXTRAC[[#This Row],[Manufactory CEP DMF]]&amp;"#DMF#","")</f>
        <v/>
      </c>
      <c r="K2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20" t="str">
        <f>IF(T_EXTRAC[[#This Row],[PDS COS/CEP]]&lt;&gt;"",SUBSTITUTE(LEFT(T_EXTRAC[[#This Row],[PDS COS/CEP]],LEN(T_EXTRAC[[#This Row],[PDS COS/CEP]])-3)," ","-"),"")</f>
        <v/>
      </c>
      <c r="M20" t="str">
        <f>IF(AND(T_EXTRAC[[#This Row],[PDS COS/CEP]]&lt;&gt;"",ISNUMBER(VALUE(RIGHT(T_EXTRAC[[#This Row],[PDS COS/CEP]],2)))),VALUE(RIGHT(T_EXTRAC[[#This Row],[PDS COS/CEP]],2)),"")</f>
        <v/>
      </c>
      <c r="N2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0" s="11" t="str">
        <f>IF(T_EXTRAC[[#This Row],[PDS COS/CEP Version max]]&lt;&gt;"",T_EXTRAC[[#This Row],[PDS COS/CEP]],"")</f>
        <v/>
      </c>
      <c r="P20" t="str">
        <f>IF(T_EXTRAC[[#This Row],[Info CEP]]&lt;&gt;"",T_EXTRAC[[#This Row],[Application Code]]&amp;"\"&amp;T_EXTRAC[[#This Row],[Manufactory CEP DMF]],"")</f>
        <v/>
      </c>
      <c r="Q20" s="11" t="str">
        <f>IF(T_EXTRAC[[#This Row],[Info CEP Temp]]&lt;&gt;"",IF(COUNTIFS($B$1:B20,T_EXTRAC[[#This Row],[Application Code]],$O$1:O20,T_EXTRAC[[#This Row],[Info CEP Temp]])=1,T_EXTRAC[[#This Row],[Info CEP Temp]],""),"")</f>
        <v/>
      </c>
      <c r="R20" t="str">
        <f>IF(AND(T_EXTRAC[[#This Row],[Manufactory CEP DMF]]&lt;&gt;"",T_EXTRAC[[#This Row],[PDS DMF]]&lt;&gt;""),T_EXTRAC[[#This Row],[PDS DMF]],"")</f>
        <v/>
      </c>
      <c r="S20" t="str">
        <f>IF(T_EXTRAC[[#This Row],[Info DMF]]&lt;&gt;"",T_EXTRAC[[#This Row],[Application Code]]&amp;"\"&amp;T_EXTRAC[[#This Row],[Manufactory CEP DMF]],"")</f>
        <v/>
      </c>
      <c r="T20" t="str">
        <f>IF(T_EXTRAC[[#This Row],[Info DMF Temp]]&lt;&gt;"",IF(COUNTIFS($B$1:B20,T_EXTRAC[[#This Row],[Application Code]],$R$1:R20,T_EXTRAC[[#This Row],[Info DMF Temp]])=1,T_EXTRAC[[#This Row],[Info DMF Temp]],""),"")</f>
        <v/>
      </c>
      <c r="U20" s="11" t="str">
        <f>IF(T_EXTRAC[[#This Row],[Concat Product + PDS AIM Temp]]&lt;&gt;"",IF(COUNTIFS($B$1:B20,T_EXTRAC[[#This Row],[Application Code]],$J$1:J20,T_EXTRAC[[#This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0"/>
    </row>
    <row r="21" spans="1:22" ht="25.5" x14ac:dyDescent="0.2">
      <c r="A21" s="47" t="s">
        <v>42</v>
      </c>
      <c r="B21" s="37" t="s">
        <v>44</v>
      </c>
      <c r="C21" s="38"/>
      <c r="D21" s="37" t="s">
        <v>45</v>
      </c>
      <c r="E21" s="37" t="s">
        <v>8</v>
      </c>
      <c r="F21" s="37" t="s">
        <v>8</v>
      </c>
      <c r="G21" s="38"/>
      <c r="H21" s="37" t="s">
        <v>48</v>
      </c>
      <c r="I21" s="39" t="s">
        <v>45</v>
      </c>
      <c r="J21" s="11" t="str">
        <f>IF(T_EXTRAC[[#This Row],[PDS Active Ingredient Manufacturer]]&lt;&gt;"",T_EXTRAC[[#This Row],[PDS Active Ingredient Manufacturer]]&amp;"#CEP#"&amp;T_EXTRAC[[#This Row],[Manufactory CEP DMF]]&amp;"#CEP#"&amp;"#DMF#"&amp;T_EXTRAC[[#This Row],[Manufactory CEP DMF]]&amp;"#DMF#","")</f>
        <v>Archimica S.p.A. Viale Milano 86, Lodi, LO, 26900, Italy IT#CEP#Archimica#CEP##DMF#Archimica#DMF#</v>
      </c>
      <c r="K2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21" t="str">
        <f>IF(T_EXTRAC[[#This Row],[PDS COS/CEP]]&lt;&gt;"",SUBSTITUTE(LEFT(T_EXTRAC[[#This Row],[PDS COS/CEP]],LEN(T_EXTRAC[[#This Row],[PDS COS/CEP]])-3)," ","-"),"")</f>
        <v/>
      </c>
      <c r="M21" t="str">
        <f>IF(AND(T_EXTRAC[[#This Row],[PDS COS/CEP]]&lt;&gt;"",ISNUMBER(VALUE(RIGHT(T_EXTRAC[[#This Row],[PDS COS/CEP]],2)))),VALUE(RIGHT(T_EXTRAC[[#This Row],[PDS COS/CEP]],2)),"")</f>
        <v/>
      </c>
      <c r="N2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1" s="11" t="str">
        <f>IF(T_EXTRAC[[#This Row],[PDS COS/CEP Version max]]&lt;&gt;"",T_EXTRAC[[#This Row],[PDS COS/CEP]],"")</f>
        <v/>
      </c>
      <c r="P21" t="str">
        <f>IF(T_EXTRAC[[#This Row],[Info CEP]]&lt;&gt;"",T_EXTRAC[[#This Row],[Application Code]]&amp;"\"&amp;T_EXTRAC[[#This Row],[Manufactory CEP DMF]],"")</f>
        <v/>
      </c>
      <c r="Q21" s="11" t="str">
        <f>IF(T_EXTRAC[[#This Row],[Info CEP Temp]]&lt;&gt;"",IF(COUNTIFS($B$1:B21,T_EXTRAC[[#This Row],[Application Code]],$O$1:O21,T_EXTRAC[[#This Row],[Info CEP Temp]])=1,T_EXTRAC[[#This Row],[Info CEP Temp]],""),"")</f>
        <v/>
      </c>
      <c r="R21" t="str">
        <f>IF(AND(T_EXTRAC[[#This Row],[Manufactory CEP DMF]]&lt;&gt;"",T_EXTRAC[[#This Row],[PDS DMF]]&lt;&gt;""),T_EXTRAC[[#This Row],[PDS DMF]],"")</f>
        <v>version :July 2021</v>
      </c>
      <c r="S21" t="str">
        <f>IF(T_EXTRAC[[#This Row],[Info DMF]]&lt;&gt;"",T_EXTRAC[[#This Row],[Application Code]]&amp;"\"&amp;T_EXTRAC[[#This Row],[Manufactory CEP DMF]],"")</f>
        <v/>
      </c>
      <c r="T21" t="str">
        <f>IF(T_EXTRAC[[#This Row],[Info DMF Temp]]&lt;&gt;"",IF(COUNTIFS($B$1:B21,T_EXTRAC[[#This Row],[Application Code]],$R$1:R21,T_EXTRAC[[#This Row],[Info DMF Temp]])=1,T_EXTRAC[[#This Row],[Info DMF Temp]],""),"")</f>
        <v/>
      </c>
      <c r="U21" s="11" t="str">
        <f>IF(T_EXTRAC[[#This Row],[Concat Product + PDS AIM Temp]]&lt;&gt;"",IF(COUNTIFS($B$1:B21,T_EXTRAC[[#This Row],[Application Code]],$J$1:J21,T_EXTRAC[[#This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1"/>
    </row>
    <row r="22" spans="1:22" ht="25.5" x14ac:dyDescent="0.2">
      <c r="A22" s="47" t="s">
        <v>42</v>
      </c>
      <c r="B22" s="37" t="s">
        <v>44</v>
      </c>
      <c r="C22" s="38"/>
      <c r="D22" s="37" t="s">
        <v>43</v>
      </c>
      <c r="E22" s="37" t="s">
        <v>8</v>
      </c>
      <c r="F22" s="37" t="s">
        <v>8</v>
      </c>
      <c r="G22" s="38"/>
      <c r="H22" s="37" t="s">
        <v>49</v>
      </c>
      <c r="I22" s="39" t="s">
        <v>43</v>
      </c>
      <c r="J22" s="11" t="str">
        <f>IF(T_EXTRAC[[#This Row],[PDS Active Ingredient Manufacturer]]&lt;&gt;"",T_EXTRAC[[#This Row],[PDS Active Ingredient Manufacturer]]&amp;"#CEP#"&amp;T_EXTRAC[[#This Row],[Manufactory CEP DMF]]&amp;"#CEP#"&amp;"#DMF#"&amp;T_EXTRAC[[#This Row],[Manufactory CEP DMF]]&amp;"#DMF#","")</f>
        <v>Euticals S.p.A Viale Milano 86/88, 26900 Lodi, Italy IT#CEP#Euticals#CEP##DMF#Euticals#DMF#</v>
      </c>
      <c r="K2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Euticals</v>
      </c>
      <c r="L22" t="str">
        <f>IF(T_EXTRAC[[#This Row],[PDS COS/CEP]]&lt;&gt;"",SUBSTITUTE(LEFT(T_EXTRAC[[#This Row],[PDS COS/CEP]],LEN(T_EXTRAC[[#This Row],[PDS COS/CEP]])-3)," ","-"),"")</f>
        <v/>
      </c>
      <c r="M22" t="str">
        <f>IF(AND(T_EXTRAC[[#This Row],[PDS COS/CEP]]&lt;&gt;"",ISNUMBER(VALUE(RIGHT(T_EXTRAC[[#This Row],[PDS COS/CEP]],2)))),VALUE(RIGHT(T_EXTRAC[[#This Row],[PDS COS/CEP]],2)),"")</f>
        <v/>
      </c>
      <c r="N2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2" s="11" t="str">
        <f>IF(T_EXTRAC[[#This Row],[PDS COS/CEP Version max]]&lt;&gt;"",T_EXTRAC[[#This Row],[PDS COS/CEP]],"")</f>
        <v/>
      </c>
      <c r="P22" t="str">
        <f>IF(T_EXTRAC[[#This Row],[Info CEP]]&lt;&gt;"",T_EXTRAC[[#This Row],[Application Code]]&amp;"\"&amp;T_EXTRAC[[#This Row],[Manufactory CEP DMF]],"")</f>
        <v/>
      </c>
      <c r="Q22" s="11" t="str">
        <f>IF(T_EXTRAC[[#This Row],[Info CEP Temp]]&lt;&gt;"",IF(COUNTIFS($B$1:B22,T_EXTRAC[[#This Row],[Application Code]],$O$1:O22,T_EXTRAC[[#This Row],[Info CEP Temp]])=1,T_EXTRAC[[#This Row],[Info CEP Temp]],""),"")</f>
        <v/>
      </c>
      <c r="R22" t="str">
        <f>IF(AND(T_EXTRAC[[#This Row],[Manufactory CEP DMF]]&lt;&gt;"",T_EXTRAC[[#This Row],[PDS DMF]]&lt;&gt;""),T_EXTRAC[[#This Row],[PDS DMF]],"")</f>
        <v>DMF No.97-018 (version November 2018)</v>
      </c>
      <c r="S22" t="str">
        <f>IF(T_EXTRAC[[#This Row],[Info DMF]]&lt;&gt;"",T_EXTRAC[[#This Row],[Application Code]]&amp;"\"&amp;T_EXTRAC[[#This Row],[Manufactory CEP DMF]],"")</f>
        <v/>
      </c>
      <c r="T22" t="str">
        <f>IF(T_EXTRAC[[#This Row],[Info DMF Temp]]&lt;&gt;"",IF(COUNTIFS($B$1:B22,T_EXTRAC[[#This Row],[Application Code]],$R$1:R22,T_EXTRAC[[#This Row],[Info DMF Temp]])=1,T_EXTRAC[[#This Row],[Info DMF Temp]],""),"")</f>
        <v/>
      </c>
      <c r="U22" s="11" t="str">
        <f>IF(T_EXTRAC[[#This Row],[Concat Product + PDS AIM Temp]]&lt;&gt;"",IF(COUNTIFS($B$1:B22,T_EXTRAC[[#This Row],[Application Code]],$J$1:J22,T_EXTRAC[[#This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2"/>
    </row>
    <row r="23" spans="1:22" ht="25.5" x14ac:dyDescent="0.2">
      <c r="A23" s="47" t="s">
        <v>42</v>
      </c>
      <c r="B23" s="37" t="s">
        <v>44</v>
      </c>
      <c r="C23" s="38"/>
      <c r="D23" s="37" t="s">
        <v>12</v>
      </c>
      <c r="E23" s="37" t="s">
        <v>8</v>
      </c>
      <c r="F23" s="37" t="s">
        <v>8</v>
      </c>
      <c r="G23" s="37" t="s">
        <v>50</v>
      </c>
      <c r="H23" s="38"/>
      <c r="I23" s="39" t="s">
        <v>12</v>
      </c>
      <c r="J23" s="11" t="str">
        <f>IF(T_EXTRAC[[#This Row],[PDS Active Ingredient Manufacturer]]&lt;&gt;"",T_EXTRAC[[#This Row],[PDS Active Ingredient Manufacturer]]&amp;"#CEP#"&amp;T_EXTRAC[[#This Row],[Manufactory CEP DMF]]&amp;"#CEP#"&amp;"#DMF#"&amp;T_EXTRAC[[#This Row],[Manufactory CEP DMF]]&amp;"#DMF#","")</f>
        <v>Excella GmbH &amp; Co. KG Nürnberger Strasse 12, 90537 Feucht, Germany DE#CEP#Excella#CEP##DMF#Excella#DMF#</v>
      </c>
      <c r="K2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Excella</v>
      </c>
      <c r="L23" t="str">
        <f>IF(T_EXTRAC[[#This Row],[PDS COS/CEP]]&lt;&gt;"",SUBSTITUTE(LEFT(T_EXTRAC[[#This Row],[PDS COS/CEP]],LEN(T_EXTRAC[[#This Row],[PDS COS/CEP]])-3)," ","-"),"")</f>
        <v>R1-CEP-2002-055-Rev</v>
      </c>
      <c r="M23">
        <f>IF(AND(T_EXTRAC[[#This Row],[PDS COS/CEP]]&lt;&gt;"",ISNUMBER(VALUE(RIGHT(T_EXTRAC[[#This Row],[PDS COS/CEP]],2)))),VALUE(RIGHT(T_EXTRAC[[#This Row],[PDS COS/CEP]],2)),"")</f>
        <v>6</v>
      </c>
      <c r="N23">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6</v>
      </c>
      <c r="O23" s="11" t="str">
        <f>IF(T_EXTRAC[[#This Row],[PDS COS/CEP Version max]]&lt;&gt;"",T_EXTRAC[[#This Row],[PDS COS/CEP]],"")</f>
        <v>R1-CEP 2002-055-Rev 06</v>
      </c>
      <c r="P23" t="str">
        <f>IF(T_EXTRAC[[#This Row],[Info CEP]]&lt;&gt;"",T_EXTRAC[[#This Row],[Application Code]]&amp;"\"&amp;T_EXTRAC[[#This Row],[Manufactory CEP DMF]],"")</f>
        <v/>
      </c>
      <c r="Q23" s="11" t="str">
        <f>IF(T_EXTRAC[[#This Row],[Info CEP Temp]]&lt;&gt;"",IF(COUNTIFS($B$1:B23,T_EXTRAC[[#This Row],[Application Code]],$O$1:O23,T_EXTRAC[[#This Row],[Info CEP Temp]])=1,T_EXTRAC[[#This Row],[Info CEP Temp]],""),"")</f>
        <v/>
      </c>
      <c r="R23" t="str">
        <f>IF(AND(T_EXTRAC[[#This Row],[Manufactory CEP DMF]]&lt;&gt;"",T_EXTRAC[[#This Row],[PDS DMF]]&lt;&gt;""),T_EXTRAC[[#This Row],[PDS DMF]],"")</f>
        <v/>
      </c>
      <c r="S23" t="str">
        <f>IF(T_EXTRAC[[#This Row],[Info DMF]]&lt;&gt;"",T_EXTRAC[[#This Row],[Application Code]]&amp;"\"&amp;T_EXTRAC[[#This Row],[Manufactory CEP DMF]],"")</f>
        <v/>
      </c>
      <c r="T23" t="str">
        <f>IF(T_EXTRAC[[#This Row],[Info DMF Temp]]&lt;&gt;"",IF(COUNTIFS($B$1:B23,T_EXTRAC[[#This Row],[Application Code]],$R$1:R23,T_EXTRAC[[#This Row],[Info DMF Temp]])=1,T_EXTRAC[[#This Row],[Info DMF Temp]],""),"")</f>
        <v/>
      </c>
      <c r="U23" s="11" t="str">
        <f>IF(T_EXTRAC[[#This Row],[Concat Product + PDS AIM Temp]]&lt;&gt;"",IF(COUNTIFS($B$1:B23,T_EXTRAC[[#This Row],[Application Code]],$J$1:J23,T_EXTRAC[[#This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3"/>
    </row>
    <row r="24" spans="1:22" x14ac:dyDescent="0.2">
      <c r="A24" s="47" t="s">
        <v>42</v>
      </c>
      <c r="B24" s="37" t="s">
        <v>44</v>
      </c>
      <c r="C24" s="38"/>
      <c r="D24" s="37"/>
      <c r="E24" s="37" t="s">
        <v>8</v>
      </c>
      <c r="F24" s="37" t="s">
        <v>8</v>
      </c>
      <c r="G24" s="38"/>
      <c r="H24" s="38"/>
      <c r="I24" s="40"/>
      <c r="J24" s="11" t="str">
        <f>IF(T_EXTRAC[[#This Row],[PDS Active Ingredient Manufacturer]]&lt;&gt;"",T_EXTRAC[[#This Row],[PDS Active Ingredient Manufacturer]]&amp;"#CEP#"&amp;T_EXTRAC[[#This Row],[Manufactory CEP DMF]]&amp;"#CEP#"&amp;"#DMF#"&amp;T_EXTRAC[[#This Row],[Manufactory CEP DMF]]&amp;"#DMF#","")</f>
        <v/>
      </c>
      <c r="K2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24" t="str">
        <f>IF(T_EXTRAC[[#This Row],[PDS COS/CEP]]&lt;&gt;"",SUBSTITUTE(LEFT(T_EXTRAC[[#This Row],[PDS COS/CEP]],LEN(T_EXTRAC[[#This Row],[PDS COS/CEP]])-3)," ","-"),"")</f>
        <v/>
      </c>
      <c r="M24" t="str">
        <f>IF(AND(T_EXTRAC[[#This Row],[PDS COS/CEP]]&lt;&gt;"",ISNUMBER(VALUE(RIGHT(T_EXTRAC[[#This Row],[PDS COS/CEP]],2)))),VALUE(RIGHT(T_EXTRAC[[#This Row],[PDS COS/CEP]],2)),"")</f>
        <v/>
      </c>
      <c r="N2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4" s="11" t="str">
        <f>IF(T_EXTRAC[[#This Row],[PDS COS/CEP Version max]]&lt;&gt;"",T_EXTRAC[[#This Row],[PDS COS/CEP]],"")</f>
        <v/>
      </c>
      <c r="P24" t="str">
        <f>IF(T_EXTRAC[[#This Row],[Info CEP]]&lt;&gt;"",T_EXTRAC[[#This Row],[Application Code]]&amp;"\"&amp;T_EXTRAC[[#This Row],[Manufactory CEP DMF]],"")</f>
        <v/>
      </c>
      <c r="Q24" s="11" t="str">
        <f>IF(T_EXTRAC[[#This Row],[Info CEP Temp]]&lt;&gt;"",IF(COUNTIFS($B$1:B24,T_EXTRAC[[#This Row],[Application Code]],$O$1:O24,T_EXTRAC[[#This Row],[Info CEP Temp]])=1,T_EXTRAC[[#This Row],[Info CEP Temp]],""),"")</f>
        <v/>
      </c>
      <c r="R24" t="str">
        <f>IF(AND(T_EXTRAC[[#This Row],[Manufactory CEP DMF]]&lt;&gt;"",T_EXTRAC[[#This Row],[PDS DMF]]&lt;&gt;""),T_EXTRAC[[#This Row],[PDS DMF]],"")</f>
        <v/>
      </c>
      <c r="S24" t="str">
        <f>IF(T_EXTRAC[[#This Row],[Info DMF]]&lt;&gt;"",T_EXTRAC[[#This Row],[Application Code]]&amp;"\"&amp;T_EXTRAC[[#This Row],[Manufactory CEP DMF]],"")</f>
        <v/>
      </c>
      <c r="T24" t="str">
        <f>IF(T_EXTRAC[[#This Row],[Info DMF Temp]]&lt;&gt;"",IF(COUNTIFS($B$1:B24,T_EXTRAC[[#This Row],[Application Code]],$R$1:R24,T_EXTRAC[[#This Row],[Info DMF Temp]])=1,T_EXTRAC[[#This Row],[Info DMF Temp]],""),"")</f>
        <v/>
      </c>
      <c r="U24" s="11" t="str">
        <f>IF(T_EXTRAC[[#This Row],[Concat Product + PDS AIM Temp]]&lt;&gt;"",IF(COUNTIFS($B$1:B24,T_EXTRAC[[#This Row],[Application Code]],$J$1:J24,T_EXTRAC[[#This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4"/>
    </row>
    <row r="25" spans="1:22" x14ac:dyDescent="0.2">
      <c r="A25" s="47" t="s">
        <v>42</v>
      </c>
      <c r="B25" s="37" t="s">
        <v>44</v>
      </c>
      <c r="C25" s="38"/>
      <c r="D25" s="37"/>
      <c r="E25" s="37" t="s">
        <v>8</v>
      </c>
      <c r="F25" s="37" t="s">
        <v>8</v>
      </c>
      <c r="G25" s="38"/>
      <c r="H25" s="38"/>
      <c r="I25" s="40"/>
      <c r="J25" s="11" t="str">
        <f>IF(T_EXTRAC[[#This Row],[PDS Active Ingredient Manufacturer]]&lt;&gt;"",T_EXTRAC[[#This Row],[PDS Active Ingredient Manufacturer]]&amp;"#CEP#"&amp;T_EXTRAC[[#This Row],[Manufactory CEP DMF]]&amp;"#CEP#"&amp;"#DMF#"&amp;T_EXTRAC[[#This Row],[Manufactory CEP DMF]]&amp;"#DMF#","")</f>
        <v/>
      </c>
      <c r="K2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25" t="str">
        <f>IF(T_EXTRAC[[#This Row],[PDS COS/CEP]]&lt;&gt;"",SUBSTITUTE(LEFT(T_EXTRAC[[#This Row],[PDS COS/CEP]],LEN(T_EXTRAC[[#This Row],[PDS COS/CEP]])-3)," ","-"),"")</f>
        <v/>
      </c>
      <c r="M25" t="str">
        <f>IF(AND(T_EXTRAC[[#This Row],[PDS COS/CEP]]&lt;&gt;"",ISNUMBER(VALUE(RIGHT(T_EXTRAC[[#This Row],[PDS COS/CEP]],2)))),VALUE(RIGHT(T_EXTRAC[[#This Row],[PDS COS/CEP]],2)),"")</f>
        <v/>
      </c>
      <c r="N2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5" s="11" t="str">
        <f>IF(T_EXTRAC[[#This Row],[PDS COS/CEP Version max]]&lt;&gt;"",T_EXTRAC[[#This Row],[PDS COS/CEP]],"")</f>
        <v/>
      </c>
      <c r="P25" t="str">
        <f>IF(T_EXTRAC[[#This Row],[Info CEP]]&lt;&gt;"",T_EXTRAC[[#This Row],[Application Code]]&amp;"\"&amp;T_EXTRAC[[#This Row],[Manufactory CEP DMF]],"")</f>
        <v/>
      </c>
      <c r="Q25" s="11" t="str">
        <f>IF(T_EXTRAC[[#This Row],[Info CEP Temp]]&lt;&gt;"",IF(COUNTIFS($B$1:B25,T_EXTRAC[[#This Row],[Application Code]],$O$1:O25,T_EXTRAC[[#This Row],[Info CEP Temp]])=1,T_EXTRAC[[#This Row],[Info CEP Temp]],""),"")</f>
        <v/>
      </c>
      <c r="R25" t="str">
        <f>IF(AND(T_EXTRAC[[#This Row],[Manufactory CEP DMF]]&lt;&gt;"",T_EXTRAC[[#This Row],[PDS DMF]]&lt;&gt;""),T_EXTRAC[[#This Row],[PDS DMF]],"")</f>
        <v/>
      </c>
      <c r="S25" t="str">
        <f>IF(T_EXTRAC[[#This Row],[Info DMF]]&lt;&gt;"",T_EXTRAC[[#This Row],[Application Code]]&amp;"\"&amp;T_EXTRAC[[#This Row],[Manufactory CEP DMF]],"")</f>
        <v/>
      </c>
      <c r="T25" t="str">
        <f>IF(T_EXTRAC[[#This Row],[Info DMF Temp]]&lt;&gt;"",IF(COUNTIFS($B$1:B25,T_EXTRAC[[#This Row],[Application Code]],$R$1:R25,T_EXTRAC[[#This Row],[Info DMF Temp]])=1,T_EXTRAC[[#This Row],[Info DMF Temp]],""),"")</f>
        <v/>
      </c>
      <c r="U25" s="11" t="str">
        <f>IF(T_EXTRAC[[#This Row],[Concat Product + PDS AIM Temp]]&lt;&gt;"",IF(COUNTIFS($B$1:B25,T_EXTRAC[[#This Row],[Application Code]],$J$1:J25,T_EXTRAC[[#This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5"/>
    </row>
    <row r="26" spans="1:22" x14ac:dyDescent="0.2">
      <c r="A26" s="47" t="s">
        <v>42</v>
      </c>
      <c r="B26" s="37" t="s">
        <v>44</v>
      </c>
      <c r="C26" s="38"/>
      <c r="D26" s="37"/>
      <c r="E26" s="37" t="s">
        <v>8</v>
      </c>
      <c r="F26" s="37" t="s">
        <v>8</v>
      </c>
      <c r="G26" s="38"/>
      <c r="H26" s="38"/>
      <c r="I26" s="40"/>
      <c r="J26" s="11" t="str">
        <f>IF(T_EXTRAC[[#This Row],[PDS Active Ingredient Manufacturer]]&lt;&gt;"",T_EXTRAC[[#This Row],[PDS Active Ingredient Manufacturer]]&amp;"#CEP#"&amp;T_EXTRAC[[#This Row],[Manufactory CEP DMF]]&amp;"#CEP#"&amp;"#DMF#"&amp;T_EXTRAC[[#This Row],[Manufactory CEP DMF]]&amp;"#DMF#","")</f>
        <v/>
      </c>
      <c r="K2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26" t="str">
        <f>IF(T_EXTRAC[[#This Row],[PDS COS/CEP]]&lt;&gt;"",SUBSTITUTE(LEFT(T_EXTRAC[[#This Row],[PDS COS/CEP]],LEN(T_EXTRAC[[#This Row],[PDS COS/CEP]])-3)," ","-"),"")</f>
        <v/>
      </c>
      <c r="M26" t="str">
        <f>IF(AND(T_EXTRAC[[#This Row],[PDS COS/CEP]]&lt;&gt;"",ISNUMBER(VALUE(RIGHT(T_EXTRAC[[#This Row],[PDS COS/CEP]],2)))),VALUE(RIGHT(T_EXTRAC[[#This Row],[PDS COS/CEP]],2)),"")</f>
        <v/>
      </c>
      <c r="N2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6" s="11" t="str">
        <f>IF(T_EXTRAC[[#This Row],[PDS COS/CEP Version max]]&lt;&gt;"",T_EXTRAC[[#This Row],[PDS COS/CEP]],"")</f>
        <v/>
      </c>
      <c r="P26" t="str">
        <f>IF(T_EXTRAC[[#This Row],[Info CEP]]&lt;&gt;"",T_EXTRAC[[#This Row],[Application Code]]&amp;"\"&amp;T_EXTRAC[[#This Row],[Manufactory CEP DMF]],"")</f>
        <v/>
      </c>
      <c r="Q26" s="11" t="str">
        <f>IF(T_EXTRAC[[#This Row],[Info CEP Temp]]&lt;&gt;"",IF(COUNTIFS($B$1:B26,T_EXTRAC[[#This Row],[Application Code]],$O$1:O26,T_EXTRAC[[#This Row],[Info CEP Temp]])=1,T_EXTRAC[[#This Row],[Info CEP Temp]],""),"")</f>
        <v/>
      </c>
      <c r="R26" t="str">
        <f>IF(AND(T_EXTRAC[[#This Row],[Manufactory CEP DMF]]&lt;&gt;"",T_EXTRAC[[#This Row],[PDS DMF]]&lt;&gt;""),T_EXTRAC[[#This Row],[PDS DMF]],"")</f>
        <v/>
      </c>
      <c r="S26" t="str">
        <f>IF(T_EXTRAC[[#This Row],[Info DMF]]&lt;&gt;"",T_EXTRAC[[#This Row],[Application Code]]&amp;"\"&amp;T_EXTRAC[[#This Row],[Manufactory CEP DMF]],"")</f>
        <v/>
      </c>
      <c r="T26" t="str">
        <f>IF(T_EXTRAC[[#This Row],[Info DMF Temp]]&lt;&gt;"",IF(COUNTIFS($B$1:B26,T_EXTRAC[[#This Row],[Application Code]],$R$1:R26,T_EXTRAC[[#This Row],[Info DMF Temp]])=1,T_EXTRAC[[#This Row],[Info DMF Temp]],""),"")</f>
        <v/>
      </c>
      <c r="U26" s="11" t="str">
        <f>IF(T_EXTRAC[[#This Row],[Concat Product + PDS AIM Temp]]&lt;&gt;"",IF(COUNTIFS($B$1:B26,T_EXTRAC[[#This Row],[Application Code]],$J$1:J26,T_EXTRAC[[#This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6"/>
    </row>
    <row r="27" spans="1:22" x14ac:dyDescent="0.2">
      <c r="A27" s="47" t="s">
        <v>42</v>
      </c>
      <c r="B27" s="37" t="s">
        <v>44</v>
      </c>
      <c r="C27" s="38"/>
      <c r="D27" s="37"/>
      <c r="E27" s="37" t="s">
        <v>8</v>
      </c>
      <c r="F27" s="37" t="s">
        <v>8</v>
      </c>
      <c r="G27" s="38"/>
      <c r="H27" s="38"/>
      <c r="I27" s="40"/>
      <c r="J27" s="11" t="str">
        <f>IF(T_EXTRAC[[#This Row],[PDS Active Ingredient Manufacturer]]&lt;&gt;"",T_EXTRAC[[#This Row],[PDS Active Ingredient Manufacturer]]&amp;"#CEP#"&amp;T_EXTRAC[[#This Row],[Manufactory CEP DMF]]&amp;"#CEP#"&amp;"#DMF#"&amp;T_EXTRAC[[#This Row],[Manufactory CEP DMF]]&amp;"#DMF#","")</f>
        <v/>
      </c>
      <c r="K2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27" t="str">
        <f>IF(T_EXTRAC[[#This Row],[PDS COS/CEP]]&lt;&gt;"",SUBSTITUTE(LEFT(T_EXTRAC[[#This Row],[PDS COS/CEP]],LEN(T_EXTRAC[[#This Row],[PDS COS/CEP]])-3)," ","-"),"")</f>
        <v/>
      </c>
      <c r="M27" t="str">
        <f>IF(AND(T_EXTRAC[[#This Row],[PDS COS/CEP]]&lt;&gt;"",ISNUMBER(VALUE(RIGHT(T_EXTRAC[[#This Row],[PDS COS/CEP]],2)))),VALUE(RIGHT(T_EXTRAC[[#This Row],[PDS COS/CEP]],2)),"")</f>
        <v/>
      </c>
      <c r="N27"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7" s="11" t="str">
        <f>IF(T_EXTRAC[[#This Row],[PDS COS/CEP Version max]]&lt;&gt;"",T_EXTRAC[[#This Row],[PDS COS/CEP]],"")</f>
        <v/>
      </c>
      <c r="P27" t="str">
        <f>IF(T_EXTRAC[[#This Row],[Info CEP]]&lt;&gt;"",T_EXTRAC[[#This Row],[Application Code]]&amp;"\"&amp;T_EXTRAC[[#This Row],[Manufactory CEP DMF]],"")</f>
        <v/>
      </c>
      <c r="Q27" s="11" t="str">
        <f>IF(T_EXTRAC[[#This Row],[Info CEP Temp]]&lt;&gt;"",IF(COUNTIFS($B$1:B27,T_EXTRAC[[#This Row],[Application Code]],$O$1:O27,T_EXTRAC[[#This Row],[Info CEP Temp]])=1,T_EXTRAC[[#This Row],[Info CEP Temp]],""),"")</f>
        <v/>
      </c>
      <c r="R27" t="str">
        <f>IF(AND(T_EXTRAC[[#This Row],[Manufactory CEP DMF]]&lt;&gt;"",T_EXTRAC[[#This Row],[PDS DMF]]&lt;&gt;""),T_EXTRAC[[#This Row],[PDS DMF]],"")</f>
        <v/>
      </c>
      <c r="S27" t="str">
        <f>IF(T_EXTRAC[[#This Row],[Info DMF]]&lt;&gt;"",T_EXTRAC[[#This Row],[Application Code]]&amp;"\"&amp;T_EXTRAC[[#This Row],[Manufactory CEP DMF]],"")</f>
        <v/>
      </c>
      <c r="T27" t="str">
        <f>IF(T_EXTRAC[[#This Row],[Info DMF Temp]]&lt;&gt;"",IF(COUNTIFS($B$1:B27,T_EXTRAC[[#This Row],[Application Code]],$R$1:R27,T_EXTRAC[[#This Row],[Info DMF Temp]])=1,T_EXTRAC[[#This Row],[Info DMF Temp]],""),"")</f>
        <v/>
      </c>
      <c r="U27" s="11" t="str">
        <f>IF(T_EXTRAC[[#This Row],[Concat Product + PDS AIM Temp]]&lt;&gt;"",IF(COUNTIFS($B$1:B27,T_EXTRAC[[#This Row],[Application Code]],$J$1:J27,T_EXTRAC[[#This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7"/>
    </row>
    <row r="28" spans="1:22" x14ac:dyDescent="0.2">
      <c r="A28" s="47" t="s">
        <v>42</v>
      </c>
      <c r="B28" s="37" t="s">
        <v>44</v>
      </c>
      <c r="C28" s="38"/>
      <c r="D28" s="37"/>
      <c r="E28" s="37" t="s">
        <v>8</v>
      </c>
      <c r="F28" s="37" t="s">
        <v>8</v>
      </c>
      <c r="G28" s="38"/>
      <c r="H28" s="38"/>
      <c r="I28" s="40"/>
      <c r="J28" s="11" t="str">
        <f>IF(T_EXTRAC[[#This Row],[PDS Active Ingredient Manufacturer]]&lt;&gt;"",T_EXTRAC[[#This Row],[PDS Active Ingredient Manufacturer]]&amp;"#CEP#"&amp;T_EXTRAC[[#This Row],[Manufactory CEP DMF]]&amp;"#CEP#"&amp;"#DMF#"&amp;T_EXTRAC[[#This Row],[Manufactory CEP DMF]]&amp;"#DMF#","")</f>
        <v/>
      </c>
      <c r="K2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28" t="str">
        <f>IF(T_EXTRAC[[#This Row],[PDS COS/CEP]]&lt;&gt;"",SUBSTITUTE(LEFT(T_EXTRAC[[#This Row],[PDS COS/CEP]],LEN(T_EXTRAC[[#This Row],[PDS COS/CEP]])-3)," ","-"),"")</f>
        <v/>
      </c>
      <c r="M28" t="str">
        <f>IF(AND(T_EXTRAC[[#This Row],[PDS COS/CEP]]&lt;&gt;"",ISNUMBER(VALUE(RIGHT(T_EXTRAC[[#This Row],[PDS COS/CEP]],2)))),VALUE(RIGHT(T_EXTRAC[[#This Row],[PDS COS/CEP]],2)),"")</f>
        <v/>
      </c>
      <c r="N28"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8" s="11" t="str">
        <f>IF(T_EXTRAC[[#This Row],[PDS COS/CEP Version max]]&lt;&gt;"",T_EXTRAC[[#This Row],[PDS COS/CEP]],"")</f>
        <v/>
      </c>
      <c r="P28" t="str">
        <f>IF(T_EXTRAC[[#This Row],[Info CEP]]&lt;&gt;"",T_EXTRAC[[#This Row],[Application Code]]&amp;"\"&amp;T_EXTRAC[[#This Row],[Manufactory CEP DMF]],"")</f>
        <v/>
      </c>
      <c r="Q28" s="11" t="str">
        <f>IF(T_EXTRAC[[#This Row],[Info CEP Temp]]&lt;&gt;"",IF(COUNTIFS($B$1:B28,T_EXTRAC[[#This Row],[Application Code]],$O$1:O28,T_EXTRAC[[#This Row],[Info CEP Temp]])=1,T_EXTRAC[[#This Row],[Info CEP Temp]],""),"")</f>
        <v/>
      </c>
      <c r="R28" t="str">
        <f>IF(AND(T_EXTRAC[[#This Row],[Manufactory CEP DMF]]&lt;&gt;"",T_EXTRAC[[#This Row],[PDS DMF]]&lt;&gt;""),T_EXTRAC[[#This Row],[PDS DMF]],"")</f>
        <v/>
      </c>
      <c r="S28" t="str">
        <f>IF(T_EXTRAC[[#This Row],[Info DMF]]&lt;&gt;"",T_EXTRAC[[#This Row],[Application Code]]&amp;"\"&amp;T_EXTRAC[[#This Row],[Manufactory CEP DMF]],"")</f>
        <v/>
      </c>
      <c r="T28" t="str">
        <f>IF(T_EXTRAC[[#This Row],[Info DMF Temp]]&lt;&gt;"",IF(COUNTIFS($B$1:B28,T_EXTRAC[[#This Row],[Application Code]],$R$1:R28,T_EXTRAC[[#This Row],[Info DMF Temp]])=1,T_EXTRAC[[#This Row],[Info DMF Temp]],""),"")</f>
        <v/>
      </c>
      <c r="U28" s="11" t="str">
        <f>IF(T_EXTRAC[[#This Row],[Concat Product + PDS AIM Temp]]&lt;&gt;"",IF(COUNTIFS($B$1:B28,T_EXTRAC[[#This Row],[Application Code]],$J$1:J28,T_EXTRAC[[#This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8"/>
    </row>
    <row r="29" spans="1:22" x14ac:dyDescent="0.2">
      <c r="A29" s="47" t="s">
        <v>42</v>
      </c>
      <c r="B29" s="37" t="s">
        <v>44</v>
      </c>
      <c r="C29" s="38"/>
      <c r="D29" s="37"/>
      <c r="E29" s="37" t="s">
        <v>8</v>
      </c>
      <c r="F29" s="37" t="s">
        <v>8</v>
      </c>
      <c r="G29" s="38"/>
      <c r="H29" s="38"/>
      <c r="I29" s="40"/>
      <c r="J29" s="11" t="str">
        <f>IF(T_EXTRAC[[#This Row],[PDS Active Ingredient Manufacturer]]&lt;&gt;"",T_EXTRAC[[#This Row],[PDS Active Ingredient Manufacturer]]&amp;"#CEP#"&amp;T_EXTRAC[[#This Row],[Manufactory CEP DMF]]&amp;"#CEP#"&amp;"#DMF#"&amp;T_EXTRAC[[#This Row],[Manufactory CEP DMF]]&amp;"#DMF#","")</f>
        <v/>
      </c>
      <c r="K2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29" t="str">
        <f>IF(T_EXTRAC[[#This Row],[PDS COS/CEP]]&lt;&gt;"",SUBSTITUTE(LEFT(T_EXTRAC[[#This Row],[PDS COS/CEP]],LEN(T_EXTRAC[[#This Row],[PDS COS/CEP]])-3)," ","-"),"")</f>
        <v/>
      </c>
      <c r="M29" t="str">
        <f>IF(AND(T_EXTRAC[[#This Row],[PDS COS/CEP]]&lt;&gt;"",ISNUMBER(VALUE(RIGHT(T_EXTRAC[[#This Row],[PDS COS/CEP]],2)))),VALUE(RIGHT(T_EXTRAC[[#This Row],[PDS COS/CEP]],2)),"")</f>
        <v/>
      </c>
      <c r="N29"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9" s="11" t="str">
        <f>IF(T_EXTRAC[[#This Row],[PDS COS/CEP Version max]]&lt;&gt;"",T_EXTRAC[[#This Row],[PDS COS/CEP]],"")</f>
        <v/>
      </c>
      <c r="P29" t="str">
        <f>IF(T_EXTRAC[[#This Row],[Info CEP]]&lt;&gt;"",T_EXTRAC[[#This Row],[Application Code]]&amp;"\"&amp;T_EXTRAC[[#This Row],[Manufactory CEP DMF]],"")</f>
        <v/>
      </c>
      <c r="Q29" s="11" t="str">
        <f>IF(T_EXTRAC[[#This Row],[Info CEP Temp]]&lt;&gt;"",IF(COUNTIFS($B$1:B29,T_EXTRAC[[#This Row],[Application Code]],$O$1:O29,T_EXTRAC[[#This Row],[Info CEP Temp]])=1,T_EXTRAC[[#This Row],[Info CEP Temp]],""),"")</f>
        <v/>
      </c>
      <c r="R29" t="str">
        <f>IF(AND(T_EXTRAC[[#This Row],[Manufactory CEP DMF]]&lt;&gt;"",T_EXTRAC[[#This Row],[PDS DMF]]&lt;&gt;""),T_EXTRAC[[#This Row],[PDS DMF]],"")</f>
        <v/>
      </c>
      <c r="S29" t="str">
        <f>IF(T_EXTRAC[[#This Row],[Info DMF]]&lt;&gt;"",T_EXTRAC[[#This Row],[Application Code]]&amp;"\"&amp;T_EXTRAC[[#This Row],[Manufactory CEP DMF]],"")</f>
        <v/>
      </c>
      <c r="T29" t="str">
        <f>IF(T_EXTRAC[[#This Row],[Info DMF Temp]]&lt;&gt;"",IF(COUNTIFS($B$1:B29,T_EXTRAC[[#This Row],[Application Code]],$R$1:R29,T_EXTRAC[[#This Row],[Info DMF Temp]])=1,T_EXTRAC[[#This Row],[Info DMF Temp]],""),"")</f>
        <v/>
      </c>
      <c r="U29" s="11" t="str">
        <f>IF(T_EXTRAC[[#This Row],[Concat Product + PDS AIM Temp]]&lt;&gt;"",IF(COUNTIFS($B$1:B29,T_EXTRAC[[#This Row],[Application Code]],$J$1:J29,T_EXTRAC[[#This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9"/>
    </row>
    <row r="30" spans="1:22" x14ac:dyDescent="0.2">
      <c r="A30" s="47" t="s">
        <v>42</v>
      </c>
      <c r="B30" s="37" t="s">
        <v>44</v>
      </c>
      <c r="C30" s="38"/>
      <c r="D30" s="37"/>
      <c r="E30" s="37" t="s">
        <v>9</v>
      </c>
      <c r="F30" s="37" t="s">
        <v>21</v>
      </c>
      <c r="G30" s="38"/>
      <c r="H30" s="38"/>
      <c r="I30" s="39" t="s">
        <v>45</v>
      </c>
      <c r="J30" s="11" t="str">
        <f>IF(T_EXTRAC[[#This Row],[PDS Active Ingredient Manufacturer]]&lt;&gt;"",T_EXTRAC[[#This Row],[PDS Active Ingredient Manufacturer]]&amp;"#CEP#"&amp;T_EXTRAC[[#This Row],[Manufactory CEP DMF]]&amp;"#CEP#"&amp;"#DMF#"&amp;T_EXTRAC[[#This Row],[Manufactory CEP DMF]]&amp;"#DMF#","")</f>
        <v/>
      </c>
      <c r="K3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30" t="str">
        <f>IF(T_EXTRAC[[#This Row],[PDS COS/CEP]]&lt;&gt;"",SUBSTITUTE(LEFT(T_EXTRAC[[#This Row],[PDS COS/CEP]],LEN(T_EXTRAC[[#This Row],[PDS COS/CEP]])-3)," ","-"),"")</f>
        <v/>
      </c>
      <c r="M30" t="str">
        <f>IF(AND(T_EXTRAC[[#This Row],[PDS COS/CEP]]&lt;&gt;"",ISNUMBER(VALUE(RIGHT(T_EXTRAC[[#This Row],[PDS COS/CEP]],2)))),VALUE(RIGHT(T_EXTRAC[[#This Row],[PDS COS/CEP]],2)),"")</f>
        <v/>
      </c>
      <c r="N3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0" s="11" t="str">
        <f>IF(T_EXTRAC[[#This Row],[PDS COS/CEP Version max]]&lt;&gt;"",T_EXTRAC[[#This Row],[PDS COS/CEP]],"")</f>
        <v/>
      </c>
      <c r="P30" t="str">
        <f>IF(T_EXTRAC[[#This Row],[Info CEP]]&lt;&gt;"",T_EXTRAC[[#This Row],[Application Code]]&amp;"\"&amp;T_EXTRAC[[#This Row],[Manufactory CEP DMF]],"")</f>
        <v/>
      </c>
      <c r="Q30" s="11" t="str">
        <f>IF(T_EXTRAC[[#This Row],[Info CEP Temp]]&lt;&gt;"",IF(COUNTIFS($B$1:B30,T_EXTRAC[[#This Row],[Application Code]],$O$1:O30,T_EXTRAC[[#This Row],[Info CEP Temp]])=1,T_EXTRAC[[#This Row],[Info CEP Temp]],""),"")</f>
        <v/>
      </c>
      <c r="R30" t="str">
        <f>IF(AND(T_EXTRAC[[#This Row],[Manufactory CEP DMF]]&lt;&gt;"",T_EXTRAC[[#This Row],[PDS DMF]]&lt;&gt;""),T_EXTRAC[[#This Row],[PDS DMF]],"")</f>
        <v/>
      </c>
      <c r="S30" t="str">
        <f>IF(T_EXTRAC[[#This Row],[Info DMF]]&lt;&gt;"",T_EXTRAC[[#This Row],[Application Code]]&amp;"\"&amp;T_EXTRAC[[#This Row],[Manufactory CEP DMF]],"")</f>
        <v/>
      </c>
      <c r="T30" t="str">
        <f>IF(T_EXTRAC[[#This Row],[Info DMF Temp]]&lt;&gt;"",IF(COUNTIFS($B$1:B30,T_EXTRAC[[#This Row],[Application Code]],$R$1:R30,T_EXTRAC[[#This Row],[Info DMF Temp]])=1,T_EXTRAC[[#This Row],[Info DMF Temp]],""),"")</f>
        <v/>
      </c>
      <c r="U30" s="11" t="str">
        <f>IF(T_EXTRAC[[#This Row],[Concat Product + PDS AIM Temp]]&lt;&gt;"",IF(COUNTIFS($B$1:B30,T_EXTRAC[[#This Row],[Application Code]],$J$1:J30,T_EXTRAC[[#This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0"/>
    </row>
    <row r="31" spans="1:22" x14ac:dyDescent="0.2">
      <c r="A31" s="47" t="s">
        <v>42</v>
      </c>
      <c r="B31" s="37" t="s">
        <v>44</v>
      </c>
      <c r="C31" s="38"/>
      <c r="D31" s="37"/>
      <c r="E31" s="37" t="s">
        <v>9</v>
      </c>
      <c r="F31" s="37" t="s">
        <v>19</v>
      </c>
      <c r="G31" s="38"/>
      <c r="H31" s="38"/>
      <c r="I31" s="39" t="s">
        <v>45</v>
      </c>
      <c r="J31" s="11" t="str">
        <f>IF(T_EXTRAC[[#This Row],[PDS Active Ingredient Manufacturer]]&lt;&gt;"",T_EXTRAC[[#This Row],[PDS Active Ingredient Manufacturer]]&amp;"#CEP#"&amp;T_EXTRAC[[#This Row],[Manufactory CEP DMF]]&amp;"#CEP#"&amp;"#DMF#"&amp;T_EXTRAC[[#This Row],[Manufactory CEP DMF]]&amp;"#DMF#","")</f>
        <v/>
      </c>
      <c r="K3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31" t="str">
        <f>IF(T_EXTRAC[[#This Row],[PDS COS/CEP]]&lt;&gt;"",SUBSTITUTE(LEFT(T_EXTRAC[[#This Row],[PDS COS/CEP]],LEN(T_EXTRAC[[#This Row],[PDS COS/CEP]])-3)," ","-"),"")</f>
        <v/>
      </c>
      <c r="M31" t="str">
        <f>IF(AND(T_EXTRAC[[#This Row],[PDS COS/CEP]]&lt;&gt;"",ISNUMBER(VALUE(RIGHT(T_EXTRAC[[#This Row],[PDS COS/CEP]],2)))),VALUE(RIGHT(T_EXTRAC[[#This Row],[PDS COS/CEP]],2)),"")</f>
        <v/>
      </c>
      <c r="N3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1" s="11" t="str">
        <f>IF(T_EXTRAC[[#This Row],[PDS COS/CEP Version max]]&lt;&gt;"",T_EXTRAC[[#This Row],[PDS COS/CEP]],"")</f>
        <v/>
      </c>
      <c r="P31" t="str">
        <f>IF(T_EXTRAC[[#This Row],[Info CEP]]&lt;&gt;"",T_EXTRAC[[#This Row],[Application Code]]&amp;"\"&amp;T_EXTRAC[[#This Row],[Manufactory CEP DMF]],"")</f>
        <v/>
      </c>
      <c r="Q31" s="11" t="str">
        <f>IF(T_EXTRAC[[#This Row],[Info CEP Temp]]&lt;&gt;"",IF(COUNTIFS($B$1:B31,T_EXTRAC[[#This Row],[Application Code]],$O$1:O31,T_EXTRAC[[#This Row],[Info CEP Temp]])=1,T_EXTRAC[[#This Row],[Info CEP Temp]],""),"")</f>
        <v/>
      </c>
      <c r="R31" t="str">
        <f>IF(AND(T_EXTRAC[[#This Row],[Manufactory CEP DMF]]&lt;&gt;"",T_EXTRAC[[#This Row],[PDS DMF]]&lt;&gt;""),T_EXTRAC[[#This Row],[PDS DMF]],"")</f>
        <v/>
      </c>
      <c r="S31" t="str">
        <f>IF(T_EXTRAC[[#This Row],[Info DMF]]&lt;&gt;"",T_EXTRAC[[#This Row],[Application Code]]&amp;"\"&amp;T_EXTRAC[[#This Row],[Manufactory CEP DMF]],"")</f>
        <v/>
      </c>
      <c r="T31" t="str">
        <f>IF(T_EXTRAC[[#This Row],[Info DMF Temp]]&lt;&gt;"",IF(COUNTIFS($B$1:B31,T_EXTRAC[[#This Row],[Application Code]],$R$1:R31,T_EXTRAC[[#This Row],[Info DMF Temp]])=1,T_EXTRAC[[#This Row],[Info DMF Temp]],""),"")</f>
        <v/>
      </c>
      <c r="U31" s="11" t="str">
        <f>IF(T_EXTRAC[[#This Row],[Concat Product + PDS AIM Temp]]&lt;&gt;"",IF(COUNTIFS($B$1:B31,T_EXTRAC[[#This Row],[Application Code]],$J$1:J31,T_EXTRAC[[#This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1"/>
    </row>
    <row r="32" spans="1:22" ht="25.5" x14ac:dyDescent="0.2">
      <c r="A32" s="47" t="s">
        <v>42</v>
      </c>
      <c r="B32" s="37" t="s">
        <v>44</v>
      </c>
      <c r="C32" s="38"/>
      <c r="D32" s="37"/>
      <c r="E32" s="37" t="s">
        <v>10</v>
      </c>
      <c r="F32" s="37" t="s">
        <v>23</v>
      </c>
      <c r="G32" s="37" t="s">
        <v>51</v>
      </c>
      <c r="H32" s="38"/>
      <c r="I32" s="40"/>
      <c r="J32" s="11" t="str">
        <f>IF(T_EXTRAC[[#This Row],[PDS Active Ingredient Manufacturer]]&lt;&gt;"",T_EXTRAC[[#This Row],[PDS Active Ingredient Manufacturer]]&amp;"#CEP#"&amp;T_EXTRAC[[#This Row],[Manufactory CEP DMF]]&amp;"#CEP#"&amp;"#DMF#"&amp;T_EXTRAC[[#This Row],[Manufactory CEP DMF]]&amp;"#DMF#","")</f>
        <v/>
      </c>
      <c r="K3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32" t="str">
        <f>IF(T_EXTRAC[[#This Row],[PDS COS/CEP]]&lt;&gt;"",SUBSTITUTE(LEFT(T_EXTRAC[[#This Row],[PDS COS/CEP]],LEN(T_EXTRAC[[#This Row],[PDS COS/CEP]])-3)," ","-"),"")</f>
        <v>R1-CEP-2002-055-Rev</v>
      </c>
      <c r="M32">
        <f>IF(AND(T_EXTRAC[[#This Row],[PDS COS/CEP]]&lt;&gt;"",ISNUMBER(VALUE(RIGHT(T_EXTRAC[[#This Row],[PDS COS/CEP]],2)))),VALUE(RIGHT(T_EXTRAC[[#This Row],[PDS COS/CEP]],2)),"")</f>
        <v>5</v>
      </c>
      <c r="N32">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5</v>
      </c>
      <c r="O32" s="11" t="str">
        <f>IF(T_EXTRAC[[#This Row],[PDS COS/CEP Version max]]&lt;&gt;"",T_EXTRAC[[#This Row],[PDS COS/CEP]],"")</f>
        <v>R1-CEP-2002-055-Rev 05</v>
      </c>
      <c r="P32" t="str">
        <f>IF(T_EXTRAC[[#This Row],[Info CEP]]&lt;&gt;"",T_EXTRAC[[#This Row],[Application Code]]&amp;"\"&amp;T_EXTRAC[[#This Row],[Manufactory CEP DMF]],"")</f>
        <v/>
      </c>
      <c r="Q32" s="11" t="str">
        <f>IF(T_EXTRAC[[#This Row],[Info CEP Temp]]&lt;&gt;"",IF(COUNTIFS($B$1:B32,T_EXTRAC[[#This Row],[Application Code]],$O$1:O32,T_EXTRAC[[#This Row],[Info CEP Temp]])=1,T_EXTRAC[[#This Row],[Info CEP Temp]],""),"")</f>
        <v/>
      </c>
      <c r="R32" t="str">
        <f>IF(AND(T_EXTRAC[[#This Row],[Manufactory CEP DMF]]&lt;&gt;"",T_EXTRAC[[#This Row],[PDS DMF]]&lt;&gt;""),T_EXTRAC[[#This Row],[PDS DMF]],"")</f>
        <v/>
      </c>
      <c r="S32" t="str">
        <f>IF(T_EXTRAC[[#This Row],[Info DMF]]&lt;&gt;"",T_EXTRAC[[#This Row],[Application Code]]&amp;"\"&amp;T_EXTRAC[[#This Row],[Manufactory CEP DMF]],"")</f>
        <v/>
      </c>
      <c r="T32" t="str">
        <f>IF(T_EXTRAC[[#This Row],[Info DMF Temp]]&lt;&gt;"",IF(COUNTIFS($B$1:B32,T_EXTRAC[[#This Row],[Application Code]],$R$1:R32,T_EXTRAC[[#This Row],[Info DMF Temp]])=1,T_EXTRAC[[#This Row],[Info DMF Temp]],""),"")</f>
        <v/>
      </c>
      <c r="U32" s="11" t="str">
        <f>IF(T_EXTRAC[[#This Row],[Concat Product + PDS AIM Temp]]&lt;&gt;"",IF(COUNTIFS($B$1:B32,T_EXTRAC[[#This Row],[Application Code]],$J$1:J32,T_EXTRAC[[#This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2"/>
    </row>
    <row r="33" spans="1:22" x14ac:dyDescent="0.2">
      <c r="A33" s="47" t="s">
        <v>42</v>
      </c>
      <c r="B33" s="37" t="s">
        <v>44</v>
      </c>
      <c r="C33" s="38"/>
      <c r="D33" s="37"/>
      <c r="E33" s="37" t="s">
        <v>10</v>
      </c>
      <c r="F33" s="37" t="s">
        <v>24</v>
      </c>
      <c r="G33" s="37" t="s">
        <v>47</v>
      </c>
      <c r="H33" s="38"/>
      <c r="I33" s="39" t="s">
        <v>12</v>
      </c>
      <c r="J33" s="11" t="str">
        <f>IF(T_EXTRAC[[#This Row],[PDS Active Ingredient Manufacturer]]&lt;&gt;"",T_EXTRAC[[#This Row],[PDS Active Ingredient Manufacturer]]&amp;"#CEP#"&amp;T_EXTRAC[[#This Row],[Manufactory CEP DMF]]&amp;"#CEP#"&amp;"#DMF#"&amp;T_EXTRAC[[#This Row],[Manufactory CEP DMF]]&amp;"#DMF#","")</f>
        <v/>
      </c>
      <c r="K3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Excella</v>
      </c>
      <c r="L33" t="str">
        <f>IF(T_EXTRAC[[#This Row],[PDS COS/CEP]]&lt;&gt;"",SUBSTITUTE(LEFT(T_EXTRAC[[#This Row],[PDS COS/CEP]],LEN(T_EXTRAC[[#This Row],[PDS COS/CEP]])-3)," ","-"),"")</f>
        <v>R1-CEP-2002-055-Rev</v>
      </c>
      <c r="M33">
        <f>IF(AND(T_EXTRAC[[#This Row],[PDS COS/CEP]]&lt;&gt;"",ISNUMBER(VALUE(RIGHT(T_EXTRAC[[#This Row],[PDS COS/CEP]],2)))),VALUE(RIGHT(T_EXTRAC[[#This Row],[PDS COS/CEP]],2)),"")</f>
        <v>4</v>
      </c>
      <c r="N3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3" s="11" t="str">
        <f>IF(T_EXTRAC[[#This Row],[PDS COS/CEP Version max]]&lt;&gt;"",T_EXTRAC[[#This Row],[PDS COS/CEP]],"")</f>
        <v/>
      </c>
      <c r="P33" t="str">
        <f>IF(T_EXTRAC[[#This Row],[Info CEP]]&lt;&gt;"",T_EXTRAC[[#This Row],[Application Code]]&amp;"\"&amp;T_EXTRAC[[#This Row],[Manufactory CEP DMF]],"")</f>
        <v/>
      </c>
      <c r="Q33" s="11" t="str">
        <f>IF(T_EXTRAC[[#This Row],[Info CEP Temp]]&lt;&gt;"",IF(COUNTIFS($B$1:B33,T_EXTRAC[[#This Row],[Application Code]],$O$1:O33,T_EXTRAC[[#This Row],[Info CEP Temp]])=1,T_EXTRAC[[#This Row],[Info CEP Temp]],""),"")</f>
        <v/>
      </c>
      <c r="R33" t="str">
        <f>IF(AND(T_EXTRAC[[#This Row],[Manufactory CEP DMF]]&lt;&gt;"",T_EXTRAC[[#This Row],[PDS DMF]]&lt;&gt;""),T_EXTRAC[[#This Row],[PDS DMF]],"")</f>
        <v/>
      </c>
      <c r="S33" t="str">
        <f>IF(T_EXTRAC[[#This Row],[Info DMF]]&lt;&gt;"",T_EXTRAC[[#This Row],[Application Code]]&amp;"\"&amp;T_EXTRAC[[#This Row],[Manufactory CEP DMF]],"")</f>
        <v/>
      </c>
      <c r="T33" t="str">
        <f>IF(T_EXTRAC[[#This Row],[Info DMF Temp]]&lt;&gt;"",IF(COUNTIFS($B$1:B33,T_EXTRAC[[#This Row],[Application Code]],$R$1:R33,T_EXTRAC[[#This Row],[Info DMF Temp]])=1,T_EXTRAC[[#This Row],[Info DMF Temp]],""),"")</f>
        <v/>
      </c>
      <c r="U33" s="11" t="str">
        <f>IF(T_EXTRAC[[#This Row],[Concat Product + PDS AIM Temp]]&lt;&gt;"",IF(COUNTIFS($B$1:B33,T_EXTRAC[[#This Row],[Application Code]],$J$1:J33,T_EXTRAC[[#This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3"/>
    </row>
    <row r="34" spans="1:22" x14ac:dyDescent="0.2">
      <c r="A34" s="47" t="s">
        <v>42</v>
      </c>
      <c r="B34" s="37" t="s">
        <v>44</v>
      </c>
      <c r="C34" s="38"/>
      <c r="D34" s="37"/>
      <c r="E34" s="37" t="s">
        <v>11</v>
      </c>
      <c r="F34" s="37" t="s">
        <v>17</v>
      </c>
      <c r="G34" s="38"/>
      <c r="H34" s="38"/>
      <c r="I34" s="39" t="s">
        <v>45</v>
      </c>
      <c r="J34" s="11" t="str">
        <f>IF(T_EXTRAC[[#This Row],[PDS Active Ingredient Manufacturer]]&lt;&gt;"",T_EXTRAC[[#This Row],[PDS Active Ingredient Manufacturer]]&amp;"#CEP#"&amp;T_EXTRAC[[#This Row],[Manufactory CEP DMF]]&amp;"#CEP#"&amp;"#DMF#"&amp;T_EXTRAC[[#This Row],[Manufactory CEP DMF]]&amp;"#DMF#","")</f>
        <v/>
      </c>
      <c r="K3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34" t="str">
        <f>IF(T_EXTRAC[[#This Row],[PDS COS/CEP]]&lt;&gt;"",SUBSTITUTE(LEFT(T_EXTRAC[[#This Row],[PDS COS/CEP]],LEN(T_EXTRAC[[#This Row],[PDS COS/CEP]])-3)," ","-"),"")</f>
        <v/>
      </c>
      <c r="M34" t="str">
        <f>IF(AND(T_EXTRAC[[#This Row],[PDS COS/CEP]]&lt;&gt;"",ISNUMBER(VALUE(RIGHT(T_EXTRAC[[#This Row],[PDS COS/CEP]],2)))),VALUE(RIGHT(T_EXTRAC[[#This Row],[PDS COS/CEP]],2)),"")</f>
        <v/>
      </c>
      <c r="N3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4" s="11" t="str">
        <f>IF(T_EXTRAC[[#This Row],[PDS COS/CEP Version max]]&lt;&gt;"",T_EXTRAC[[#This Row],[PDS COS/CEP]],"")</f>
        <v/>
      </c>
      <c r="P34" t="str">
        <f>IF(T_EXTRAC[[#This Row],[Info CEP]]&lt;&gt;"",T_EXTRAC[[#This Row],[Application Code]]&amp;"\"&amp;T_EXTRAC[[#This Row],[Manufactory CEP DMF]],"")</f>
        <v/>
      </c>
      <c r="Q34" s="11" t="str">
        <f>IF(T_EXTRAC[[#This Row],[Info CEP Temp]]&lt;&gt;"",IF(COUNTIFS($B$1:B34,T_EXTRAC[[#This Row],[Application Code]],$O$1:O34,T_EXTRAC[[#This Row],[Info CEP Temp]])=1,T_EXTRAC[[#This Row],[Info CEP Temp]],""),"")</f>
        <v/>
      </c>
      <c r="R34" t="str">
        <f>IF(AND(T_EXTRAC[[#This Row],[Manufactory CEP DMF]]&lt;&gt;"",T_EXTRAC[[#This Row],[PDS DMF]]&lt;&gt;""),T_EXTRAC[[#This Row],[PDS DMF]],"")</f>
        <v/>
      </c>
      <c r="S34" t="str">
        <f>IF(T_EXTRAC[[#This Row],[Info DMF]]&lt;&gt;"",T_EXTRAC[[#This Row],[Application Code]]&amp;"\"&amp;T_EXTRAC[[#This Row],[Manufactory CEP DMF]],"")</f>
        <v/>
      </c>
      <c r="T34" t="str">
        <f>IF(T_EXTRAC[[#This Row],[Info DMF Temp]]&lt;&gt;"",IF(COUNTIFS($B$1:B34,T_EXTRAC[[#This Row],[Application Code]],$R$1:R34,T_EXTRAC[[#This Row],[Info DMF Temp]])=1,T_EXTRAC[[#This Row],[Info DMF Temp]],""),"")</f>
        <v/>
      </c>
      <c r="U34" s="11" t="str">
        <f>IF(T_EXTRAC[[#This Row],[Concat Product + PDS AIM Temp]]&lt;&gt;"",IF(COUNTIFS($B$1:B34,T_EXTRAC[[#This Row],[Application Code]],$J$1:J34,T_EXTRAC[[#This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4"/>
    </row>
    <row r="35" spans="1:22" ht="25.5" x14ac:dyDescent="0.2">
      <c r="A35" s="47" t="s">
        <v>42</v>
      </c>
      <c r="B35" s="37" t="s">
        <v>44</v>
      </c>
      <c r="C35" s="38"/>
      <c r="D35" s="37" t="s">
        <v>45</v>
      </c>
      <c r="E35" s="37" t="s">
        <v>8</v>
      </c>
      <c r="F35" s="37" t="s">
        <v>8</v>
      </c>
      <c r="G35" s="38"/>
      <c r="H35" s="37" t="s">
        <v>48</v>
      </c>
      <c r="I35" s="39" t="s">
        <v>45</v>
      </c>
      <c r="J35" s="11" t="str">
        <f>IF(T_EXTRAC[[#This Row],[PDS Active Ingredient Manufacturer]]&lt;&gt;"",T_EXTRAC[[#This Row],[PDS Active Ingredient Manufacturer]]&amp;"#CEP#"&amp;T_EXTRAC[[#This Row],[Manufactory CEP DMF]]&amp;"#CEP#"&amp;"#DMF#"&amp;T_EXTRAC[[#This Row],[Manufactory CEP DMF]]&amp;"#DMF#","")</f>
        <v>Archimica S.p.A. Viale Milano 86, Lodi, LO, 26900, Italy IT#CEP#Archimica#CEP##DMF#Archimica#DMF#</v>
      </c>
      <c r="K3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35" t="str">
        <f>IF(T_EXTRAC[[#This Row],[PDS COS/CEP]]&lt;&gt;"",SUBSTITUTE(LEFT(T_EXTRAC[[#This Row],[PDS COS/CEP]],LEN(T_EXTRAC[[#This Row],[PDS COS/CEP]])-3)," ","-"),"")</f>
        <v/>
      </c>
      <c r="M35" t="str">
        <f>IF(AND(T_EXTRAC[[#This Row],[PDS COS/CEP]]&lt;&gt;"",ISNUMBER(VALUE(RIGHT(T_EXTRAC[[#This Row],[PDS COS/CEP]],2)))),VALUE(RIGHT(T_EXTRAC[[#This Row],[PDS COS/CEP]],2)),"")</f>
        <v/>
      </c>
      <c r="N3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5" s="11" t="str">
        <f>IF(T_EXTRAC[[#This Row],[PDS COS/CEP Version max]]&lt;&gt;"",T_EXTRAC[[#This Row],[PDS COS/CEP]],"")</f>
        <v/>
      </c>
      <c r="P35" t="str">
        <f>IF(T_EXTRAC[[#This Row],[Info CEP]]&lt;&gt;"",T_EXTRAC[[#This Row],[Application Code]]&amp;"\"&amp;T_EXTRAC[[#This Row],[Manufactory CEP DMF]],"")</f>
        <v/>
      </c>
      <c r="Q35" s="11" t="str">
        <f>IF(T_EXTRAC[[#This Row],[Info CEP Temp]]&lt;&gt;"",IF(COUNTIFS($B$1:B35,T_EXTRAC[[#This Row],[Application Code]],$O$1:O35,T_EXTRAC[[#This Row],[Info CEP Temp]])=1,T_EXTRAC[[#This Row],[Info CEP Temp]],""),"")</f>
        <v/>
      </c>
      <c r="R35" t="str">
        <f>IF(AND(T_EXTRAC[[#This Row],[Manufactory CEP DMF]]&lt;&gt;"",T_EXTRAC[[#This Row],[PDS DMF]]&lt;&gt;""),T_EXTRAC[[#This Row],[PDS DMF]],"")</f>
        <v>version :July 2021</v>
      </c>
      <c r="S35" t="str">
        <f>IF(T_EXTRAC[[#This Row],[Info DMF]]&lt;&gt;"",T_EXTRAC[[#This Row],[Application Code]]&amp;"\"&amp;T_EXTRAC[[#This Row],[Manufactory CEP DMF]],"")</f>
        <v/>
      </c>
      <c r="T35" t="str">
        <f>IF(T_EXTRAC[[#This Row],[Info DMF Temp]]&lt;&gt;"",IF(COUNTIFS($B$1:B35,T_EXTRAC[[#This Row],[Application Code]],$R$1:R35,T_EXTRAC[[#This Row],[Info DMF Temp]])=1,T_EXTRAC[[#This Row],[Info DMF Temp]],""),"")</f>
        <v/>
      </c>
      <c r="U35" s="11" t="str">
        <f>IF(T_EXTRAC[[#This Row],[Concat Product + PDS AIM Temp]]&lt;&gt;"",IF(COUNTIFS($B$1:B35,T_EXTRAC[[#This Row],[Application Code]],$J$1:J35,T_EXTRAC[[#This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5"/>
    </row>
    <row r="36" spans="1:22" ht="25.5" x14ac:dyDescent="0.2">
      <c r="A36" s="47" t="s">
        <v>42</v>
      </c>
      <c r="B36" s="37" t="s">
        <v>44</v>
      </c>
      <c r="C36" s="38"/>
      <c r="D36" s="37" t="s">
        <v>43</v>
      </c>
      <c r="E36" s="37" t="s">
        <v>8</v>
      </c>
      <c r="F36" s="37" t="s">
        <v>8</v>
      </c>
      <c r="G36" s="38"/>
      <c r="H36" s="37" t="s">
        <v>49</v>
      </c>
      <c r="I36" s="39" t="s">
        <v>43</v>
      </c>
      <c r="J36" s="11" t="str">
        <f>IF(T_EXTRAC[[#This Row],[PDS Active Ingredient Manufacturer]]&lt;&gt;"",T_EXTRAC[[#This Row],[PDS Active Ingredient Manufacturer]]&amp;"#CEP#"&amp;T_EXTRAC[[#This Row],[Manufactory CEP DMF]]&amp;"#CEP#"&amp;"#DMF#"&amp;T_EXTRAC[[#This Row],[Manufactory CEP DMF]]&amp;"#DMF#","")</f>
        <v>Euticals S.p.A Viale Milano 86/88, 26900 Lodi, Italy IT#CEP#Euticals#CEP##DMF#Euticals#DMF#</v>
      </c>
      <c r="K3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Euticals</v>
      </c>
      <c r="L36" t="str">
        <f>IF(T_EXTRAC[[#This Row],[PDS COS/CEP]]&lt;&gt;"",SUBSTITUTE(LEFT(T_EXTRAC[[#This Row],[PDS COS/CEP]],LEN(T_EXTRAC[[#This Row],[PDS COS/CEP]])-3)," ","-"),"")</f>
        <v/>
      </c>
      <c r="M36" t="str">
        <f>IF(AND(T_EXTRAC[[#This Row],[PDS COS/CEP]]&lt;&gt;"",ISNUMBER(VALUE(RIGHT(T_EXTRAC[[#This Row],[PDS COS/CEP]],2)))),VALUE(RIGHT(T_EXTRAC[[#This Row],[PDS COS/CEP]],2)),"")</f>
        <v/>
      </c>
      <c r="N3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6" s="11" t="str">
        <f>IF(T_EXTRAC[[#This Row],[PDS COS/CEP Version max]]&lt;&gt;"",T_EXTRAC[[#This Row],[PDS COS/CEP]],"")</f>
        <v/>
      </c>
      <c r="P36" t="str">
        <f>IF(T_EXTRAC[[#This Row],[Info CEP]]&lt;&gt;"",T_EXTRAC[[#This Row],[Application Code]]&amp;"\"&amp;T_EXTRAC[[#This Row],[Manufactory CEP DMF]],"")</f>
        <v/>
      </c>
      <c r="Q36" s="11" t="str">
        <f>IF(T_EXTRAC[[#This Row],[Info CEP Temp]]&lt;&gt;"",IF(COUNTIFS($B$1:B36,T_EXTRAC[[#This Row],[Application Code]],$O$1:O36,T_EXTRAC[[#This Row],[Info CEP Temp]])=1,T_EXTRAC[[#This Row],[Info CEP Temp]],""),"")</f>
        <v/>
      </c>
      <c r="R36" t="str">
        <f>IF(AND(T_EXTRAC[[#This Row],[Manufactory CEP DMF]]&lt;&gt;"",T_EXTRAC[[#This Row],[PDS DMF]]&lt;&gt;""),T_EXTRAC[[#This Row],[PDS DMF]],"")</f>
        <v>DMF No.97-018 (version November 2018)</v>
      </c>
      <c r="S36" t="str">
        <f>IF(T_EXTRAC[[#This Row],[Info DMF]]&lt;&gt;"",T_EXTRAC[[#This Row],[Application Code]]&amp;"\"&amp;T_EXTRAC[[#This Row],[Manufactory CEP DMF]],"")</f>
        <v/>
      </c>
      <c r="T36" t="str">
        <f>IF(T_EXTRAC[[#This Row],[Info DMF Temp]]&lt;&gt;"",IF(COUNTIFS($B$1:B36,T_EXTRAC[[#This Row],[Application Code]],$R$1:R36,T_EXTRAC[[#This Row],[Info DMF Temp]])=1,T_EXTRAC[[#This Row],[Info DMF Temp]],""),"")</f>
        <v/>
      </c>
      <c r="U36" s="11" t="str">
        <f>IF(T_EXTRAC[[#This Row],[Concat Product + PDS AIM Temp]]&lt;&gt;"",IF(COUNTIFS($B$1:B36,T_EXTRAC[[#This Row],[Application Code]],$J$1:J36,T_EXTRAC[[#This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6"/>
    </row>
    <row r="37" spans="1:22" ht="25.5" x14ac:dyDescent="0.2">
      <c r="A37" s="47" t="s">
        <v>42</v>
      </c>
      <c r="B37" s="37" t="s">
        <v>44</v>
      </c>
      <c r="C37" s="38"/>
      <c r="D37" s="37" t="s">
        <v>12</v>
      </c>
      <c r="E37" s="37" t="s">
        <v>8</v>
      </c>
      <c r="F37" s="37" t="s">
        <v>8</v>
      </c>
      <c r="G37" s="37" t="s">
        <v>50</v>
      </c>
      <c r="H37" s="38"/>
      <c r="I37" s="39" t="s">
        <v>12</v>
      </c>
      <c r="J37" s="11" t="str">
        <f>IF(T_EXTRAC[[#This Row],[PDS Active Ingredient Manufacturer]]&lt;&gt;"",T_EXTRAC[[#This Row],[PDS Active Ingredient Manufacturer]]&amp;"#CEP#"&amp;T_EXTRAC[[#This Row],[Manufactory CEP DMF]]&amp;"#CEP#"&amp;"#DMF#"&amp;T_EXTRAC[[#This Row],[Manufactory CEP DMF]]&amp;"#DMF#","")</f>
        <v>Excella GmbH &amp; Co. KG Nürnberger Strasse 12, 90537 Feucht, Germany DE#CEP#Excella#CEP##DMF#Excella#DMF#</v>
      </c>
      <c r="K3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Excella</v>
      </c>
      <c r="L37" t="str">
        <f>IF(T_EXTRAC[[#This Row],[PDS COS/CEP]]&lt;&gt;"",SUBSTITUTE(LEFT(T_EXTRAC[[#This Row],[PDS COS/CEP]],LEN(T_EXTRAC[[#This Row],[PDS COS/CEP]])-3)," ","-"),"")</f>
        <v>R1-CEP-2002-055-Rev</v>
      </c>
      <c r="M37">
        <f>IF(AND(T_EXTRAC[[#This Row],[PDS COS/CEP]]&lt;&gt;"",ISNUMBER(VALUE(RIGHT(T_EXTRAC[[#This Row],[PDS COS/CEP]],2)))),VALUE(RIGHT(T_EXTRAC[[#This Row],[PDS COS/CEP]],2)),"")</f>
        <v>6</v>
      </c>
      <c r="N37">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6</v>
      </c>
      <c r="O37" s="11" t="str">
        <f>IF(T_EXTRAC[[#This Row],[PDS COS/CEP Version max]]&lt;&gt;"",T_EXTRAC[[#This Row],[PDS COS/CEP]],"")</f>
        <v>R1-CEP 2002-055-Rev 06</v>
      </c>
      <c r="P37" t="str">
        <f>IF(T_EXTRAC[[#This Row],[Info CEP]]&lt;&gt;"",T_EXTRAC[[#This Row],[Application Code]]&amp;"\"&amp;T_EXTRAC[[#This Row],[Manufactory CEP DMF]],"")</f>
        <v/>
      </c>
      <c r="Q37" s="11" t="str">
        <f>IF(T_EXTRAC[[#This Row],[Info CEP Temp]]&lt;&gt;"",IF(COUNTIFS($B$1:B37,T_EXTRAC[[#This Row],[Application Code]],$O$1:O37,T_EXTRAC[[#This Row],[Info CEP Temp]])=1,T_EXTRAC[[#This Row],[Info CEP Temp]],""),"")</f>
        <v/>
      </c>
      <c r="R37" t="str">
        <f>IF(AND(T_EXTRAC[[#This Row],[Manufactory CEP DMF]]&lt;&gt;"",T_EXTRAC[[#This Row],[PDS DMF]]&lt;&gt;""),T_EXTRAC[[#This Row],[PDS DMF]],"")</f>
        <v/>
      </c>
      <c r="S37" t="str">
        <f>IF(T_EXTRAC[[#This Row],[Info DMF]]&lt;&gt;"",T_EXTRAC[[#This Row],[Application Code]]&amp;"\"&amp;T_EXTRAC[[#This Row],[Manufactory CEP DMF]],"")</f>
        <v/>
      </c>
      <c r="T37" t="str">
        <f>IF(T_EXTRAC[[#This Row],[Info DMF Temp]]&lt;&gt;"",IF(COUNTIFS($B$1:B37,T_EXTRAC[[#This Row],[Application Code]],$R$1:R37,T_EXTRAC[[#This Row],[Info DMF Temp]])=1,T_EXTRAC[[#This Row],[Info DMF Temp]],""),"")</f>
        <v/>
      </c>
      <c r="U37" s="11" t="str">
        <f>IF(T_EXTRAC[[#This Row],[Concat Product + PDS AIM Temp]]&lt;&gt;"",IF(COUNTIFS($B$1:B37,T_EXTRAC[[#This Row],[Application Code]],$J$1:J37,T_EXTRAC[[#This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7"/>
    </row>
    <row r="38" spans="1:22" x14ac:dyDescent="0.2">
      <c r="A38" s="47" t="s">
        <v>42</v>
      </c>
      <c r="B38" s="37" t="s">
        <v>44</v>
      </c>
      <c r="C38" s="38"/>
      <c r="D38" s="37"/>
      <c r="E38" s="37" t="s">
        <v>8</v>
      </c>
      <c r="F38" s="37" t="s">
        <v>8</v>
      </c>
      <c r="G38" s="38"/>
      <c r="H38" s="38"/>
      <c r="I38" s="40"/>
      <c r="J38" s="11" t="str">
        <f>IF(T_EXTRAC[[#This Row],[PDS Active Ingredient Manufacturer]]&lt;&gt;"",T_EXTRAC[[#This Row],[PDS Active Ingredient Manufacturer]]&amp;"#CEP#"&amp;T_EXTRAC[[#This Row],[Manufactory CEP DMF]]&amp;"#CEP#"&amp;"#DMF#"&amp;T_EXTRAC[[#This Row],[Manufactory CEP DMF]]&amp;"#DMF#","")</f>
        <v/>
      </c>
      <c r="K3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38" t="str">
        <f>IF(T_EXTRAC[[#This Row],[PDS COS/CEP]]&lt;&gt;"",SUBSTITUTE(LEFT(T_EXTRAC[[#This Row],[PDS COS/CEP]],LEN(T_EXTRAC[[#This Row],[PDS COS/CEP]])-3)," ","-"),"")</f>
        <v/>
      </c>
      <c r="M38" t="str">
        <f>IF(AND(T_EXTRAC[[#This Row],[PDS COS/CEP]]&lt;&gt;"",ISNUMBER(VALUE(RIGHT(T_EXTRAC[[#This Row],[PDS COS/CEP]],2)))),VALUE(RIGHT(T_EXTRAC[[#This Row],[PDS COS/CEP]],2)),"")</f>
        <v/>
      </c>
      <c r="N38"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8" s="11" t="str">
        <f>IF(T_EXTRAC[[#This Row],[PDS COS/CEP Version max]]&lt;&gt;"",T_EXTRAC[[#This Row],[PDS COS/CEP]],"")</f>
        <v/>
      </c>
      <c r="P38" t="str">
        <f>IF(T_EXTRAC[[#This Row],[Info CEP]]&lt;&gt;"",T_EXTRAC[[#This Row],[Application Code]]&amp;"\"&amp;T_EXTRAC[[#This Row],[Manufactory CEP DMF]],"")</f>
        <v/>
      </c>
      <c r="Q38" s="11" t="str">
        <f>IF(T_EXTRAC[[#This Row],[Info CEP Temp]]&lt;&gt;"",IF(COUNTIFS($B$1:B38,T_EXTRAC[[#This Row],[Application Code]],$O$1:O38,T_EXTRAC[[#This Row],[Info CEP Temp]])=1,T_EXTRAC[[#This Row],[Info CEP Temp]],""),"")</f>
        <v/>
      </c>
      <c r="R38" t="str">
        <f>IF(AND(T_EXTRAC[[#This Row],[Manufactory CEP DMF]]&lt;&gt;"",T_EXTRAC[[#This Row],[PDS DMF]]&lt;&gt;""),T_EXTRAC[[#This Row],[PDS DMF]],"")</f>
        <v/>
      </c>
      <c r="S38" t="str">
        <f>IF(T_EXTRAC[[#This Row],[Info DMF]]&lt;&gt;"",T_EXTRAC[[#This Row],[Application Code]]&amp;"\"&amp;T_EXTRAC[[#This Row],[Manufactory CEP DMF]],"")</f>
        <v/>
      </c>
      <c r="T38" t="str">
        <f>IF(T_EXTRAC[[#This Row],[Info DMF Temp]]&lt;&gt;"",IF(COUNTIFS($B$1:B38,T_EXTRAC[[#This Row],[Application Code]],$R$1:R38,T_EXTRAC[[#This Row],[Info DMF Temp]])=1,T_EXTRAC[[#This Row],[Info DMF Temp]],""),"")</f>
        <v/>
      </c>
      <c r="U38" s="11" t="str">
        <f>IF(T_EXTRAC[[#This Row],[Concat Product + PDS AIM Temp]]&lt;&gt;"",IF(COUNTIFS($B$1:B38,T_EXTRAC[[#This Row],[Application Code]],$J$1:J38,T_EXTRAC[[#This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8"/>
    </row>
    <row r="39" spans="1:22" x14ac:dyDescent="0.2">
      <c r="A39" s="47" t="s">
        <v>42</v>
      </c>
      <c r="B39" s="37" t="s">
        <v>44</v>
      </c>
      <c r="C39" s="38"/>
      <c r="D39" s="37"/>
      <c r="E39" s="37" t="s">
        <v>8</v>
      </c>
      <c r="F39" s="37" t="s">
        <v>8</v>
      </c>
      <c r="G39" s="38"/>
      <c r="H39" s="38"/>
      <c r="I39" s="40"/>
      <c r="J39" s="11" t="str">
        <f>IF(T_EXTRAC[[#This Row],[PDS Active Ingredient Manufacturer]]&lt;&gt;"",T_EXTRAC[[#This Row],[PDS Active Ingredient Manufacturer]]&amp;"#CEP#"&amp;T_EXTRAC[[#This Row],[Manufactory CEP DMF]]&amp;"#CEP#"&amp;"#DMF#"&amp;T_EXTRAC[[#This Row],[Manufactory CEP DMF]]&amp;"#DMF#","")</f>
        <v/>
      </c>
      <c r="K3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39" t="str">
        <f>IF(T_EXTRAC[[#This Row],[PDS COS/CEP]]&lt;&gt;"",SUBSTITUTE(LEFT(T_EXTRAC[[#This Row],[PDS COS/CEP]],LEN(T_EXTRAC[[#This Row],[PDS COS/CEP]])-3)," ","-"),"")</f>
        <v/>
      </c>
      <c r="M39" t="str">
        <f>IF(AND(T_EXTRAC[[#This Row],[PDS COS/CEP]]&lt;&gt;"",ISNUMBER(VALUE(RIGHT(T_EXTRAC[[#This Row],[PDS COS/CEP]],2)))),VALUE(RIGHT(T_EXTRAC[[#This Row],[PDS COS/CEP]],2)),"")</f>
        <v/>
      </c>
      <c r="N39"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9" s="11" t="str">
        <f>IF(T_EXTRAC[[#This Row],[PDS COS/CEP Version max]]&lt;&gt;"",T_EXTRAC[[#This Row],[PDS COS/CEP]],"")</f>
        <v/>
      </c>
      <c r="P39" t="str">
        <f>IF(T_EXTRAC[[#This Row],[Info CEP]]&lt;&gt;"",T_EXTRAC[[#This Row],[Application Code]]&amp;"\"&amp;T_EXTRAC[[#This Row],[Manufactory CEP DMF]],"")</f>
        <v/>
      </c>
      <c r="Q39" s="11" t="str">
        <f>IF(T_EXTRAC[[#This Row],[Info CEP Temp]]&lt;&gt;"",IF(COUNTIFS($B$1:B39,T_EXTRAC[[#This Row],[Application Code]],$O$1:O39,T_EXTRAC[[#This Row],[Info CEP Temp]])=1,T_EXTRAC[[#This Row],[Info CEP Temp]],""),"")</f>
        <v/>
      </c>
      <c r="R39" t="str">
        <f>IF(AND(T_EXTRAC[[#This Row],[Manufactory CEP DMF]]&lt;&gt;"",T_EXTRAC[[#This Row],[PDS DMF]]&lt;&gt;""),T_EXTRAC[[#This Row],[PDS DMF]],"")</f>
        <v/>
      </c>
      <c r="S39" t="str">
        <f>IF(T_EXTRAC[[#This Row],[Info DMF]]&lt;&gt;"",T_EXTRAC[[#This Row],[Application Code]]&amp;"\"&amp;T_EXTRAC[[#This Row],[Manufactory CEP DMF]],"")</f>
        <v/>
      </c>
      <c r="T39" t="str">
        <f>IF(T_EXTRAC[[#This Row],[Info DMF Temp]]&lt;&gt;"",IF(COUNTIFS($B$1:B39,T_EXTRAC[[#This Row],[Application Code]],$R$1:R39,T_EXTRAC[[#This Row],[Info DMF Temp]])=1,T_EXTRAC[[#This Row],[Info DMF Temp]],""),"")</f>
        <v/>
      </c>
      <c r="U39" s="11" t="str">
        <f>IF(T_EXTRAC[[#This Row],[Concat Product + PDS AIM Temp]]&lt;&gt;"",IF(COUNTIFS($B$1:B39,T_EXTRAC[[#This Row],[Application Code]],$J$1:J39,T_EXTRAC[[#This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9"/>
    </row>
    <row r="40" spans="1:22" x14ac:dyDescent="0.2">
      <c r="A40" s="47" t="s">
        <v>42</v>
      </c>
      <c r="B40" s="37" t="s">
        <v>44</v>
      </c>
      <c r="C40" s="38"/>
      <c r="D40" s="37"/>
      <c r="E40" s="37" t="s">
        <v>8</v>
      </c>
      <c r="F40" s="37" t="s">
        <v>8</v>
      </c>
      <c r="G40" s="38"/>
      <c r="H40" s="38"/>
      <c r="I40" s="40"/>
      <c r="J40" s="11" t="str">
        <f>IF(T_EXTRAC[[#This Row],[PDS Active Ingredient Manufacturer]]&lt;&gt;"",T_EXTRAC[[#This Row],[PDS Active Ingredient Manufacturer]]&amp;"#CEP#"&amp;T_EXTRAC[[#This Row],[Manufactory CEP DMF]]&amp;"#CEP#"&amp;"#DMF#"&amp;T_EXTRAC[[#This Row],[Manufactory CEP DMF]]&amp;"#DMF#","")</f>
        <v/>
      </c>
      <c r="K4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40" t="str">
        <f>IF(T_EXTRAC[[#This Row],[PDS COS/CEP]]&lt;&gt;"",SUBSTITUTE(LEFT(T_EXTRAC[[#This Row],[PDS COS/CEP]],LEN(T_EXTRAC[[#This Row],[PDS COS/CEP]])-3)," ","-"),"")</f>
        <v/>
      </c>
      <c r="M40" t="str">
        <f>IF(AND(T_EXTRAC[[#This Row],[PDS COS/CEP]]&lt;&gt;"",ISNUMBER(VALUE(RIGHT(T_EXTRAC[[#This Row],[PDS COS/CEP]],2)))),VALUE(RIGHT(T_EXTRAC[[#This Row],[PDS COS/CEP]],2)),"")</f>
        <v/>
      </c>
      <c r="N4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40" s="11" t="str">
        <f>IF(T_EXTRAC[[#This Row],[PDS COS/CEP Version max]]&lt;&gt;"",T_EXTRAC[[#This Row],[PDS COS/CEP]],"")</f>
        <v/>
      </c>
      <c r="P40" t="str">
        <f>IF(T_EXTRAC[[#This Row],[Info CEP]]&lt;&gt;"",T_EXTRAC[[#This Row],[Application Code]]&amp;"\"&amp;T_EXTRAC[[#This Row],[Manufactory CEP DMF]],"")</f>
        <v/>
      </c>
      <c r="Q40" s="11" t="str">
        <f>IF(T_EXTRAC[[#This Row],[Info CEP Temp]]&lt;&gt;"",IF(COUNTIFS($B$1:B40,T_EXTRAC[[#This Row],[Application Code]],$O$1:O40,T_EXTRAC[[#This Row],[Info CEP Temp]])=1,T_EXTRAC[[#This Row],[Info CEP Temp]],""),"")</f>
        <v/>
      </c>
      <c r="R40" t="str">
        <f>IF(AND(T_EXTRAC[[#This Row],[Manufactory CEP DMF]]&lt;&gt;"",T_EXTRAC[[#This Row],[PDS DMF]]&lt;&gt;""),T_EXTRAC[[#This Row],[PDS DMF]],"")</f>
        <v/>
      </c>
      <c r="S40" t="str">
        <f>IF(T_EXTRAC[[#This Row],[Info DMF]]&lt;&gt;"",T_EXTRAC[[#This Row],[Application Code]]&amp;"\"&amp;T_EXTRAC[[#This Row],[Manufactory CEP DMF]],"")</f>
        <v/>
      </c>
      <c r="T40" t="str">
        <f>IF(T_EXTRAC[[#This Row],[Info DMF Temp]]&lt;&gt;"",IF(COUNTIFS($B$1:B40,T_EXTRAC[[#This Row],[Application Code]],$R$1:R40,T_EXTRAC[[#This Row],[Info DMF Temp]])=1,T_EXTRAC[[#This Row],[Info DMF Temp]],""),"")</f>
        <v/>
      </c>
      <c r="U40" s="11" t="str">
        <f>IF(T_EXTRAC[[#This Row],[Concat Product + PDS AIM Temp]]&lt;&gt;"",IF(COUNTIFS($B$1:B40,T_EXTRAC[[#This Row],[Application Code]],$J$1:J40,T_EXTRAC[[#This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40"/>
    </row>
    <row r="41" spans="1:22" x14ac:dyDescent="0.2">
      <c r="A41" s="47" t="s">
        <v>42</v>
      </c>
      <c r="B41" s="37" t="s">
        <v>44</v>
      </c>
      <c r="C41" s="38"/>
      <c r="D41" s="37"/>
      <c r="E41" s="37" t="s">
        <v>8</v>
      </c>
      <c r="F41" s="37" t="s">
        <v>8</v>
      </c>
      <c r="G41" s="38"/>
      <c r="H41" s="38"/>
      <c r="I41" s="40"/>
      <c r="J41" s="11" t="str">
        <f>IF(T_EXTRAC[[#This Row],[PDS Active Ingredient Manufacturer]]&lt;&gt;"",T_EXTRAC[[#This Row],[PDS Active Ingredient Manufacturer]]&amp;"#CEP#"&amp;T_EXTRAC[[#This Row],[Manufactory CEP DMF]]&amp;"#CEP#"&amp;"#DMF#"&amp;T_EXTRAC[[#This Row],[Manufactory CEP DMF]]&amp;"#DMF#","")</f>
        <v/>
      </c>
      <c r="K4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41" t="str">
        <f>IF(T_EXTRAC[[#This Row],[PDS COS/CEP]]&lt;&gt;"",SUBSTITUTE(LEFT(T_EXTRAC[[#This Row],[PDS COS/CEP]],LEN(T_EXTRAC[[#This Row],[PDS COS/CEP]])-3)," ","-"),"")</f>
        <v/>
      </c>
      <c r="M41" t="str">
        <f>IF(AND(T_EXTRAC[[#This Row],[PDS COS/CEP]]&lt;&gt;"",ISNUMBER(VALUE(RIGHT(T_EXTRAC[[#This Row],[PDS COS/CEP]],2)))),VALUE(RIGHT(T_EXTRAC[[#This Row],[PDS COS/CEP]],2)),"")</f>
        <v/>
      </c>
      <c r="N4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41" s="11" t="str">
        <f>IF(T_EXTRAC[[#This Row],[PDS COS/CEP Version max]]&lt;&gt;"",T_EXTRAC[[#This Row],[PDS COS/CEP]],"")</f>
        <v/>
      </c>
      <c r="P41" t="str">
        <f>IF(T_EXTRAC[[#This Row],[Info CEP]]&lt;&gt;"",T_EXTRAC[[#This Row],[Application Code]]&amp;"\"&amp;T_EXTRAC[[#This Row],[Manufactory CEP DMF]],"")</f>
        <v/>
      </c>
      <c r="Q41" s="11" t="str">
        <f>IF(T_EXTRAC[[#This Row],[Info CEP Temp]]&lt;&gt;"",IF(COUNTIFS($B$1:B41,T_EXTRAC[[#This Row],[Application Code]],$O$1:O41,T_EXTRAC[[#This Row],[Info CEP Temp]])=1,T_EXTRAC[[#This Row],[Info CEP Temp]],""),"")</f>
        <v/>
      </c>
      <c r="R41" t="str">
        <f>IF(AND(T_EXTRAC[[#This Row],[Manufactory CEP DMF]]&lt;&gt;"",T_EXTRAC[[#This Row],[PDS DMF]]&lt;&gt;""),T_EXTRAC[[#This Row],[PDS DMF]],"")</f>
        <v/>
      </c>
      <c r="S41" t="str">
        <f>IF(T_EXTRAC[[#This Row],[Info DMF]]&lt;&gt;"",T_EXTRAC[[#This Row],[Application Code]]&amp;"\"&amp;T_EXTRAC[[#This Row],[Manufactory CEP DMF]],"")</f>
        <v/>
      </c>
      <c r="T41" t="str">
        <f>IF(T_EXTRAC[[#This Row],[Info DMF Temp]]&lt;&gt;"",IF(COUNTIFS($B$1:B41,T_EXTRAC[[#This Row],[Application Code]],$R$1:R41,T_EXTRAC[[#This Row],[Info DMF Temp]])=1,T_EXTRAC[[#This Row],[Info DMF Temp]],""),"")</f>
        <v/>
      </c>
      <c r="U41" s="11" t="str">
        <f>IF(T_EXTRAC[[#This Row],[Concat Product + PDS AIM Temp]]&lt;&gt;"",IF(COUNTIFS($B$1:B41,T_EXTRAC[[#This Row],[Application Code]],$J$1:J41,T_EXTRAC[[#This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41"/>
    </row>
    <row r="42" spans="1:22" x14ac:dyDescent="0.2">
      <c r="A42" s="47" t="s">
        <v>42</v>
      </c>
      <c r="B42" s="37" t="s">
        <v>44</v>
      </c>
      <c r="C42" s="38"/>
      <c r="D42" s="37"/>
      <c r="E42" s="37" t="s">
        <v>8</v>
      </c>
      <c r="F42" s="37" t="s">
        <v>8</v>
      </c>
      <c r="G42" s="38"/>
      <c r="H42" s="38"/>
      <c r="I42" s="40"/>
      <c r="J42" s="11" t="str">
        <f>IF(T_EXTRAC[[#This Row],[PDS Active Ingredient Manufacturer]]&lt;&gt;"",T_EXTRAC[[#This Row],[PDS Active Ingredient Manufacturer]]&amp;"#CEP#"&amp;T_EXTRAC[[#This Row],[Manufactory CEP DMF]]&amp;"#CEP#"&amp;"#DMF#"&amp;T_EXTRAC[[#This Row],[Manufactory CEP DMF]]&amp;"#DMF#","")</f>
        <v/>
      </c>
      <c r="K4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42" t="str">
        <f>IF(T_EXTRAC[[#This Row],[PDS COS/CEP]]&lt;&gt;"",SUBSTITUTE(LEFT(T_EXTRAC[[#This Row],[PDS COS/CEP]],LEN(T_EXTRAC[[#This Row],[PDS COS/CEP]])-3)," ","-"),"")</f>
        <v/>
      </c>
      <c r="M42" t="str">
        <f>IF(AND(T_EXTRAC[[#This Row],[PDS COS/CEP]]&lt;&gt;"",ISNUMBER(VALUE(RIGHT(T_EXTRAC[[#This Row],[PDS COS/CEP]],2)))),VALUE(RIGHT(T_EXTRAC[[#This Row],[PDS COS/CEP]],2)),"")</f>
        <v/>
      </c>
      <c r="N4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42" s="11" t="str">
        <f>IF(T_EXTRAC[[#This Row],[PDS COS/CEP Version max]]&lt;&gt;"",T_EXTRAC[[#This Row],[PDS COS/CEP]],"")</f>
        <v/>
      </c>
      <c r="P42" t="str">
        <f>IF(T_EXTRAC[[#This Row],[Info CEP]]&lt;&gt;"",T_EXTRAC[[#This Row],[Application Code]]&amp;"\"&amp;T_EXTRAC[[#This Row],[Manufactory CEP DMF]],"")</f>
        <v/>
      </c>
      <c r="Q42" s="11" t="str">
        <f>IF(T_EXTRAC[[#This Row],[Info CEP Temp]]&lt;&gt;"",IF(COUNTIFS($B$1:B42,T_EXTRAC[[#This Row],[Application Code]],$O$1:O42,T_EXTRAC[[#This Row],[Info CEP Temp]])=1,T_EXTRAC[[#This Row],[Info CEP Temp]],""),"")</f>
        <v/>
      </c>
      <c r="R42" t="str">
        <f>IF(AND(T_EXTRAC[[#This Row],[Manufactory CEP DMF]]&lt;&gt;"",T_EXTRAC[[#This Row],[PDS DMF]]&lt;&gt;""),T_EXTRAC[[#This Row],[PDS DMF]],"")</f>
        <v/>
      </c>
      <c r="S42" t="str">
        <f>IF(T_EXTRAC[[#This Row],[Info DMF]]&lt;&gt;"",T_EXTRAC[[#This Row],[Application Code]]&amp;"\"&amp;T_EXTRAC[[#This Row],[Manufactory CEP DMF]],"")</f>
        <v/>
      </c>
      <c r="T42" t="str">
        <f>IF(T_EXTRAC[[#This Row],[Info DMF Temp]]&lt;&gt;"",IF(COUNTIFS($B$1:B42,T_EXTRAC[[#This Row],[Application Code]],$R$1:R42,T_EXTRAC[[#This Row],[Info DMF Temp]])=1,T_EXTRAC[[#This Row],[Info DMF Temp]],""),"")</f>
        <v/>
      </c>
      <c r="U42" s="11" t="str">
        <f>IF(T_EXTRAC[[#This Row],[Concat Product + PDS AIM Temp]]&lt;&gt;"",IF(COUNTIFS($B$1:B42,T_EXTRAC[[#This Row],[Application Code]],$J$1:J42,T_EXTRAC[[#This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42"/>
    </row>
    <row r="43" spans="1:22" x14ac:dyDescent="0.2">
      <c r="A43" s="47" t="s">
        <v>42</v>
      </c>
      <c r="B43" s="37" t="s">
        <v>44</v>
      </c>
      <c r="C43" s="38"/>
      <c r="D43" s="37"/>
      <c r="E43" s="37" t="s">
        <v>8</v>
      </c>
      <c r="F43" s="37" t="s">
        <v>8</v>
      </c>
      <c r="G43" s="38"/>
      <c r="H43" s="38"/>
      <c r="I43" s="40"/>
      <c r="J43" s="11" t="str">
        <f>IF(T_EXTRAC[[#This Row],[PDS Active Ingredient Manufacturer]]&lt;&gt;"",T_EXTRAC[[#This Row],[PDS Active Ingredient Manufacturer]]&amp;"#CEP#"&amp;T_EXTRAC[[#This Row],[Manufactory CEP DMF]]&amp;"#CEP#"&amp;"#DMF#"&amp;T_EXTRAC[[#This Row],[Manufactory CEP DMF]]&amp;"#DMF#","")</f>
        <v/>
      </c>
      <c r="K4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43" t="str">
        <f>IF(T_EXTRAC[[#This Row],[PDS COS/CEP]]&lt;&gt;"",SUBSTITUTE(LEFT(T_EXTRAC[[#This Row],[PDS COS/CEP]],LEN(T_EXTRAC[[#This Row],[PDS COS/CEP]])-3)," ","-"),"")</f>
        <v/>
      </c>
      <c r="M43" t="str">
        <f>IF(AND(T_EXTRAC[[#This Row],[PDS COS/CEP]]&lt;&gt;"",ISNUMBER(VALUE(RIGHT(T_EXTRAC[[#This Row],[PDS COS/CEP]],2)))),VALUE(RIGHT(T_EXTRAC[[#This Row],[PDS COS/CEP]],2)),"")</f>
        <v/>
      </c>
      <c r="N4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43" s="11" t="str">
        <f>IF(T_EXTRAC[[#This Row],[PDS COS/CEP Version max]]&lt;&gt;"",T_EXTRAC[[#This Row],[PDS COS/CEP]],"")</f>
        <v/>
      </c>
      <c r="P43" t="str">
        <f>IF(T_EXTRAC[[#This Row],[Info CEP]]&lt;&gt;"",T_EXTRAC[[#This Row],[Application Code]]&amp;"\"&amp;T_EXTRAC[[#This Row],[Manufactory CEP DMF]],"")</f>
        <v/>
      </c>
      <c r="Q43" s="11" t="str">
        <f>IF(T_EXTRAC[[#This Row],[Info CEP Temp]]&lt;&gt;"",IF(COUNTIFS($B$1:B43,T_EXTRAC[[#This Row],[Application Code]],$O$1:O43,T_EXTRAC[[#This Row],[Info CEP Temp]])=1,T_EXTRAC[[#This Row],[Info CEP Temp]],""),"")</f>
        <v/>
      </c>
      <c r="R43" t="str">
        <f>IF(AND(T_EXTRAC[[#This Row],[Manufactory CEP DMF]]&lt;&gt;"",T_EXTRAC[[#This Row],[PDS DMF]]&lt;&gt;""),T_EXTRAC[[#This Row],[PDS DMF]],"")</f>
        <v/>
      </c>
      <c r="S43" t="str">
        <f>IF(T_EXTRAC[[#This Row],[Info DMF]]&lt;&gt;"",T_EXTRAC[[#This Row],[Application Code]]&amp;"\"&amp;T_EXTRAC[[#This Row],[Manufactory CEP DMF]],"")</f>
        <v/>
      </c>
      <c r="T43" t="str">
        <f>IF(T_EXTRAC[[#This Row],[Info DMF Temp]]&lt;&gt;"",IF(COUNTIFS($B$1:B43,T_EXTRAC[[#This Row],[Application Code]],$R$1:R43,T_EXTRAC[[#This Row],[Info DMF Temp]])=1,T_EXTRAC[[#This Row],[Info DMF Temp]],""),"")</f>
        <v/>
      </c>
      <c r="U43" s="11" t="str">
        <f>IF(T_EXTRAC[[#This Row],[Concat Product + PDS AIM Temp]]&lt;&gt;"",IF(COUNTIFS($B$1:B43,T_EXTRAC[[#This Row],[Application Code]],$J$1:J43,T_EXTRAC[[#This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43"/>
    </row>
    <row r="44" spans="1:22" ht="51" x14ac:dyDescent="0.2">
      <c r="A44" s="47" t="s">
        <v>30</v>
      </c>
      <c r="B44" s="37" t="s">
        <v>40</v>
      </c>
      <c r="C44" s="37" t="s">
        <v>41</v>
      </c>
      <c r="D44" s="37" t="s">
        <v>27</v>
      </c>
      <c r="G44" s="37" t="s">
        <v>31</v>
      </c>
      <c r="H44" s="38"/>
      <c r="I44" s="39" t="s">
        <v>28</v>
      </c>
      <c r="J44" s="12" t="str">
        <f>IF(T_EXTRAC[[#This Row],[PDS Active Ingredient Manufacturer]]&lt;&gt;"",T_EXTRAC[[#This Row],[PDS Active Ingredient Manufacturer]]&amp;"#CEP#"&amp;T_EXTRAC[[#This Row],[Manufactory CEP DMF]]&amp;"#CEP#"&amp;"#DMF#"&amp;T_EXTRAC[[#This Row],[Manufactory CEP DMF]]&amp;"#DMF#","")</f>
        <v>GRANULES INDIA LIMITED H.No.6-5 &amp; 6-11, Temple Road, Gummadidala Mandal, Sangareddy District, 502 313 Bonthapally Village, Telangana, India IN#CEP#Granules#CEP##DMF#Granules#DMF#</v>
      </c>
      <c r="K4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Granules</v>
      </c>
      <c r="L44" t="str">
        <f>IF(T_EXTRAC[[#This Row],[PDS COS/CEP]]&lt;&gt;"",SUBSTITUTE(LEFT(T_EXTRAC[[#This Row],[PDS COS/CEP]],LEN(T_EXTRAC[[#This Row],[PDS COS/CEP]])-3)," ","-"),"")</f>
        <v>R0-CEP-2018-120-Rev</v>
      </c>
      <c r="M44">
        <f>IF(AND(T_EXTRAC[[#This Row],[PDS COS/CEP]]&lt;&gt;"",ISNUMBER(VALUE(RIGHT(T_EXTRAC[[#This Row],[PDS COS/CEP]],2)))),VALUE(RIGHT(T_EXTRAC[[#This Row],[PDS COS/CEP]],2)),"")</f>
        <v>0</v>
      </c>
      <c r="N44">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0</v>
      </c>
      <c r="O44" s="11" t="str">
        <f>IF(T_EXTRAC[[#This Row],[PDS COS/CEP Version max]]&lt;&gt;"",T_EXTRAC[[#This Row],[PDS COS/CEP]],"")</f>
        <v>R0-CEP 2018-120-Rev 00</v>
      </c>
      <c r="P44" t="str">
        <f>IF(T_EXTRAC[[#This Row],[Info CEP]]&lt;&gt;"",T_EXTRAC[[#This Row],[Application Code]]&amp;"\"&amp;T_EXTRAC[[#This Row],[Manufactory CEP DMF]],"")</f>
        <v>DE-H-4524-001-MR\Granules</v>
      </c>
      <c r="Q44" s="11" t="str">
        <f>IF(T_EXTRAC[[#This Row],[Info CEP Temp]]&lt;&gt;"",IF(COUNTIFS($B$1:B44,T_EXTRAC[[#This Row],[Application Code]],$O$1:O44,T_EXTRAC[[#This Row],[Info CEP Temp]])=1,T_EXTRAC[[#This Row],[Info CEP Temp]],""),"")</f>
        <v>R0-CEP 2018-120-Rev 00</v>
      </c>
      <c r="R44" t="str">
        <f>IF(AND(T_EXTRAC[[#This Row],[Manufactory CEP DMF]]&lt;&gt;"",T_EXTRAC[[#This Row],[PDS DMF]]&lt;&gt;""),T_EXTRAC[[#This Row],[PDS DMF]],"")</f>
        <v/>
      </c>
      <c r="S44" t="str">
        <f>IF(T_EXTRAC[[#This Row],[Info DMF]]&lt;&gt;"",T_EXTRAC[[#This Row],[Application Code]]&amp;"\"&amp;T_EXTRAC[[#This Row],[Manufactory CEP DMF]],"")</f>
        <v/>
      </c>
      <c r="T44" t="str">
        <f>IF(T_EXTRAC[[#This Row],[Info DMF Temp]]&lt;&gt;"",IF(COUNTIFS($B$1:B44,T_EXTRAC[[#This Row],[Application Code]],$R$1:R44,T_EXTRAC[[#This Row],[Info DMF Temp]])=1,T_EXTRAC[[#This Row],[Info DMF Temp]],""),"")</f>
        <v/>
      </c>
      <c r="U44" s="11" t="str">
        <f>IF(T_EXTRAC[[#This Row],[Concat Product + PDS AIM Temp]]&lt;&gt;"",IF(COUNTIFS($B$1:B44,T_EXTRAC[[#This Row],[Application Code]],$J$1:J44,T_EXTRAC[[#This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GRANULES INDIA LIMITED H.No.6-5 &amp; 6-11, Temple Road, Gummadidala Mandal, Sangareddy District, 502 313 Bonthapally Village, Telangana, India IN / R0-CEP 2018-120-Rev 00</v>
      </c>
      <c r="V44"/>
    </row>
    <row r="45" spans="1:22" ht="38.25" x14ac:dyDescent="0.2">
      <c r="A45" s="47" t="s">
        <v>30</v>
      </c>
      <c r="B45" s="37" t="s">
        <v>40</v>
      </c>
      <c r="C45" s="37" t="s">
        <v>41</v>
      </c>
      <c r="D45" s="37" t="s">
        <v>32</v>
      </c>
      <c r="G45" s="37" t="s">
        <v>39</v>
      </c>
      <c r="H45" s="38"/>
      <c r="I45" s="39" t="s">
        <v>28</v>
      </c>
      <c r="J45" s="12" t="str">
        <f>IF(T_EXTRAC[[#This Row],[PDS Active Ingredient Manufacturer]]&lt;&gt;"",T_EXTRAC[[#This Row],[PDS Active Ingredient Manufacturer]]&amp;"#CEP#"&amp;T_EXTRAC[[#This Row],[Manufactory CEP DMF]]&amp;"#CEP#"&amp;"#DMF#"&amp;T_EXTRAC[[#This Row],[Manufactory CEP DMF]]&amp;"#DMF#","")</f>
        <v>Granules India Limited 15 A/1, I.D.A.,Phase III, Jeedimetla Quthbullapur Mandal, Medchal-Malkajgiri District, 500 055, Hyderabad, Telangana IN#CEP#Granules#CEP##DMF#Granules#DMF#</v>
      </c>
      <c r="K4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Granules</v>
      </c>
      <c r="L45" t="str">
        <f>IF(T_EXTRAC[[#This Row],[PDS COS/CEP]]&lt;&gt;"",SUBSTITUTE(LEFT(T_EXTRAC[[#This Row],[PDS COS/CEP]],LEN(T_EXTRAC[[#This Row],[PDS COS/CEP]])-3)," ","-"),"")</f>
        <v>R1-CEP-2004-124-Rev</v>
      </c>
      <c r="M45">
        <f>IF(AND(T_EXTRAC[[#This Row],[PDS COS/CEP]]&lt;&gt;"",ISNUMBER(VALUE(RIGHT(T_EXTRAC[[#This Row],[PDS COS/CEP]],2)))),VALUE(RIGHT(T_EXTRAC[[#This Row],[PDS COS/CEP]],2)),"")</f>
        <v>5</v>
      </c>
      <c r="N45">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5</v>
      </c>
      <c r="O45" s="11" t="str">
        <f>IF(T_EXTRAC[[#This Row],[PDS COS/CEP Version max]]&lt;&gt;"",T_EXTRAC[[#This Row],[PDS COS/CEP]],"")</f>
        <v>R1-CEP 2004-124-Rev 05</v>
      </c>
      <c r="P45" t="str">
        <f>IF(T_EXTRAC[[#This Row],[Info CEP]]&lt;&gt;"",T_EXTRAC[[#This Row],[Application Code]]&amp;"\"&amp;T_EXTRAC[[#This Row],[Manufactory CEP DMF]],"")</f>
        <v>DE-H-4524-001-MR\Granules</v>
      </c>
      <c r="Q45" s="11" t="str">
        <f>IF(T_EXTRAC[[#This Row],[Info CEP Temp]]&lt;&gt;"",IF(COUNTIFS($B$1:B45,T_EXTRAC[[#This Row],[Application Code]],$O$1:O45,T_EXTRAC[[#This Row],[Info CEP Temp]])=1,T_EXTRAC[[#This Row],[Info CEP Temp]],""),"")</f>
        <v>R1-CEP 2004-124-Rev 05</v>
      </c>
      <c r="R45" t="str">
        <f>IF(AND(T_EXTRAC[[#This Row],[Manufactory CEP DMF]]&lt;&gt;"",T_EXTRAC[[#This Row],[PDS DMF]]&lt;&gt;""),T_EXTRAC[[#This Row],[PDS DMF]],"")</f>
        <v/>
      </c>
      <c r="S45" t="str">
        <f>IF(T_EXTRAC[[#This Row],[Info DMF]]&lt;&gt;"",T_EXTRAC[[#This Row],[Application Code]]&amp;"\"&amp;T_EXTRAC[[#This Row],[Manufactory CEP DMF]],"")</f>
        <v/>
      </c>
      <c r="T45" t="str">
        <f>IF(T_EXTRAC[[#This Row],[Info DMF Temp]]&lt;&gt;"",IF(COUNTIFS($B$1:B45,T_EXTRAC[[#This Row],[Application Code]],$R$1:R45,T_EXTRAC[[#This Row],[Info DMF Temp]])=1,T_EXTRAC[[#This Row],[Info DMF Temp]],""),"")</f>
        <v/>
      </c>
      <c r="U45" s="11" t="str">
        <f>IF(T_EXTRAC[[#This Row],[Concat Product + PDS AIM Temp]]&lt;&gt;"",IF(COUNTIFS($B$1:B45,T_EXTRAC[[#This Row],[Application Code]],$J$1:J45,T_EXTRAC[[#This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Granules India Limited 15 A/1, I.D.A.,Phase III, Jeedimetla Quthbullapur Mandal, Medchal-Malkajgiri District, 500 055, Hyderabad, Telangana IN / R0-CEP 2018-120-Rev 00</v>
      </c>
      <c r="V45"/>
    </row>
    <row r="46" spans="1:22" ht="38.25" x14ac:dyDescent="0.2">
      <c r="A46" s="47" t="s">
        <v>30</v>
      </c>
      <c r="B46" s="37" t="s">
        <v>40</v>
      </c>
      <c r="C46" s="37" t="s">
        <v>41</v>
      </c>
      <c r="D46" s="37" t="s">
        <v>13</v>
      </c>
      <c r="G46" s="37" t="s">
        <v>33</v>
      </c>
      <c r="H46" s="38"/>
      <c r="I46" s="39" t="s">
        <v>14</v>
      </c>
      <c r="J46" s="12" t="str">
        <f>IF(T_EXTRAC[[#This Row],[PDS Active Ingredient Manufacturer]]&lt;&gt;"",T_EXTRAC[[#This Row],[PDS Active Ingredient Manufacturer]]&amp;"#CEP#"&amp;T_EXTRAC[[#This Row],[Manufactory CEP DMF]]&amp;"#CEP#"&amp;"#DMF#"&amp;T_EXTRAC[[#This Row],[Manufactory CEP DMF]]&amp;"#DMF#","")</f>
        <v>Harman Finochem Limited Plot No E-7, E-8, E-9, MIDC Industrial Area, Chikalthana, Aurangabad - 431 006 Maharashtra, India IN#CEP#Harman#CEP##DMF#Harman#DMF#</v>
      </c>
      <c r="K4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Harman</v>
      </c>
      <c r="L46" t="str">
        <f>IF(T_EXTRAC[[#This Row],[PDS COS/CEP]]&lt;&gt;"",SUBSTITUTE(LEFT(T_EXTRAC[[#This Row],[PDS COS/CEP]],LEN(T_EXTRAC[[#This Row],[PDS COS/CEP]])-3)," ","-"),"")</f>
        <v>R1-CEP-2000-059-Rev</v>
      </c>
      <c r="M46">
        <f>IF(AND(T_EXTRAC[[#This Row],[PDS COS/CEP]]&lt;&gt;"",ISNUMBER(VALUE(RIGHT(T_EXTRAC[[#This Row],[PDS COS/CEP]],2)))),VALUE(RIGHT(T_EXTRAC[[#This Row],[PDS COS/CEP]],2)),"")</f>
        <v>10</v>
      </c>
      <c r="N46">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10</v>
      </c>
      <c r="O46" s="11" t="str">
        <f>IF(T_EXTRAC[[#This Row],[PDS COS/CEP Version max]]&lt;&gt;"",T_EXTRAC[[#This Row],[PDS COS/CEP]],"")</f>
        <v>R1-CEP 2000-059-Rev 10</v>
      </c>
      <c r="P46" t="str">
        <f>IF(T_EXTRAC[[#This Row],[Info CEP]]&lt;&gt;"",T_EXTRAC[[#This Row],[Application Code]]&amp;"\"&amp;T_EXTRAC[[#This Row],[Manufactory CEP DMF]],"")</f>
        <v>DE-H-4524-001-MR\Harman</v>
      </c>
      <c r="Q46" s="11" t="str">
        <f>IF(T_EXTRAC[[#This Row],[Info CEP Temp]]&lt;&gt;"",IF(COUNTIFS($B$1:B46,T_EXTRAC[[#This Row],[Application Code]],$O$1:O46,T_EXTRAC[[#This Row],[Info CEP Temp]])=1,T_EXTRAC[[#This Row],[Info CEP Temp]],""),"")</f>
        <v>R1-CEP 2000-059-Rev 10</v>
      </c>
      <c r="R46" t="str">
        <f>IF(AND(T_EXTRAC[[#This Row],[Manufactory CEP DMF]]&lt;&gt;"",T_EXTRAC[[#This Row],[PDS DMF]]&lt;&gt;""),T_EXTRAC[[#This Row],[PDS DMF]],"")</f>
        <v/>
      </c>
      <c r="S46" t="str">
        <f>IF(T_EXTRAC[[#This Row],[Info DMF]]&lt;&gt;"",T_EXTRAC[[#This Row],[Application Code]]&amp;"\"&amp;T_EXTRAC[[#This Row],[Manufactory CEP DMF]],"")</f>
        <v/>
      </c>
      <c r="T46" t="str">
        <f>IF(T_EXTRAC[[#This Row],[Info DMF Temp]]&lt;&gt;"",IF(COUNTIFS($B$1:B46,T_EXTRAC[[#This Row],[Application Code]],$R$1:R46,T_EXTRAC[[#This Row],[Info DMF Temp]])=1,T_EXTRAC[[#This Row],[Info DMF Temp]],""),"")</f>
        <v/>
      </c>
      <c r="U46" s="11" t="str">
        <f>IF(T_EXTRAC[[#This Row],[Concat Product + PDS AIM Temp]]&lt;&gt;"",IF(COUNTIFS($B$1:B46,T_EXTRAC[[#This Row],[Application Code]],$J$1:J46,T_EXTRAC[[#This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Harman Finochem Limited Plot No E-7, E-8, E-9, MIDC Industrial Area, Chikalthana, Aurangabad - 431 006 Maharashtra, India IN / R1-CEP 2000-059-Rev 10</v>
      </c>
      <c r="V46"/>
    </row>
    <row r="47" spans="1:22" ht="51" x14ac:dyDescent="0.2">
      <c r="A47" s="47" t="s">
        <v>30</v>
      </c>
      <c r="B47" s="37" t="s">
        <v>40</v>
      </c>
      <c r="C47" s="37" t="s">
        <v>41</v>
      </c>
      <c r="D47" s="37" t="s">
        <v>15</v>
      </c>
      <c r="G47" s="37" t="s">
        <v>33</v>
      </c>
      <c r="H47" s="38"/>
      <c r="I47" s="39" t="s">
        <v>14</v>
      </c>
      <c r="J47" s="12" t="str">
        <f>IF(T_EXTRAC[[#This Row],[PDS Active Ingredient Manufacturer]]&lt;&gt;"",T_EXTRAC[[#This Row],[PDS Active Ingredient Manufacturer]]&amp;"#CEP#"&amp;T_EXTRAC[[#This Row],[Manufactory CEP DMF]]&amp;"#CEP#"&amp;"#DMF#"&amp;T_EXTRAC[[#This Row],[Manufactory CEP DMF]]&amp;"#DMF#","")</f>
        <v>Harman Finochem Limited Plot No. A-100, A-100/1, A-100/2 &amp; D-1, M.I.D.C. Industrial Area, Shendra, 431 007 Aurangabad, Maharashtra, India IN#CEP#Harman#CEP##DMF#Harman#DMF#</v>
      </c>
      <c r="K4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Harman</v>
      </c>
      <c r="L47" t="str">
        <f>IF(T_EXTRAC[[#This Row],[PDS COS/CEP]]&lt;&gt;"",SUBSTITUTE(LEFT(T_EXTRAC[[#This Row],[PDS COS/CEP]],LEN(T_EXTRAC[[#This Row],[PDS COS/CEP]])-3)," ","-"),"")</f>
        <v>R1-CEP-2000-059-Rev</v>
      </c>
      <c r="M47">
        <f>IF(AND(T_EXTRAC[[#This Row],[PDS COS/CEP]]&lt;&gt;"",ISNUMBER(VALUE(RIGHT(T_EXTRAC[[#This Row],[PDS COS/CEP]],2)))),VALUE(RIGHT(T_EXTRAC[[#This Row],[PDS COS/CEP]],2)),"")</f>
        <v>10</v>
      </c>
      <c r="N47">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10</v>
      </c>
      <c r="O47" s="11" t="str">
        <f>IF(T_EXTRAC[[#This Row],[PDS COS/CEP Version max]]&lt;&gt;"",T_EXTRAC[[#This Row],[PDS COS/CEP]],"")</f>
        <v>R1-CEP 2000-059-Rev 10</v>
      </c>
      <c r="P47" t="str">
        <f>IF(T_EXTRAC[[#This Row],[Info CEP]]&lt;&gt;"",T_EXTRAC[[#This Row],[Application Code]]&amp;"\"&amp;T_EXTRAC[[#This Row],[Manufactory CEP DMF]],"")</f>
        <v/>
      </c>
      <c r="Q47" s="11" t="str">
        <f>IF(T_EXTRAC[[#This Row],[Info CEP Temp]]&lt;&gt;"",IF(COUNTIFS($B$1:B47,T_EXTRAC[[#This Row],[Application Code]],$O$1:O47,T_EXTRAC[[#This Row],[Info CEP Temp]])=1,T_EXTRAC[[#This Row],[Info CEP Temp]],""),"")</f>
        <v/>
      </c>
      <c r="R47" t="str">
        <f>IF(AND(T_EXTRAC[[#This Row],[Manufactory CEP DMF]]&lt;&gt;"",T_EXTRAC[[#This Row],[PDS DMF]]&lt;&gt;""),T_EXTRAC[[#This Row],[PDS DMF]],"")</f>
        <v/>
      </c>
      <c r="S47" t="str">
        <f>IF(T_EXTRAC[[#This Row],[Info DMF]]&lt;&gt;"",T_EXTRAC[[#This Row],[Application Code]]&amp;"\"&amp;T_EXTRAC[[#This Row],[Manufactory CEP DMF]],"")</f>
        <v/>
      </c>
      <c r="T47" t="str">
        <f>IF(T_EXTRAC[[#This Row],[Info DMF Temp]]&lt;&gt;"",IF(COUNTIFS($B$1:B47,T_EXTRAC[[#This Row],[Application Code]],$R$1:R47,T_EXTRAC[[#This Row],[Info DMF Temp]])=1,T_EXTRAC[[#This Row],[Info DMF Temp]],""),"")</f>
        <v/>
      </c>
      <c r="U47" s="11" t="str">
        <f>IF(T_EXTRAC[[#This Row],[Concat Product + PDS AIM Temp]]&lt;&gt;"",IF(COUNTIFS($B$1:B47,T_EXTRAC[[#This Row],[Application Code]],$J$1:J47,T_EXTRAC[[#This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Harman Finochem Limited Plot No. A-100, A-100/1, A-100/2 &amp; D-1, M.I.D.C. Industrial Area, Shendra, 431 007 Aurangabad, Maharashtra, India IN / R1-CEP 2000-059-Rev 10</v>
      </c>
      <c r="V47"/>
    </row>
    <row r="48" spans="1:22" ht="38.25" x14ac:dyDescent="0.2">
      <c r="A48" s="47" t="s">
        <v>30</v>
      </c>
      <c r="B48" s="37" t="s">
        <v>40</v>
      </c>
      <c r="C48" s="37" t="s">
        <v>41</v>
      </c>
      <c r="D48" s="37" t="s">
        <v>22</v>
      </c>
      <c r="G48" s="37" t="s">
        <v>34</v>
      </c>
      <c r="H48" s="38"/>
      <c r="I48" s="39" t="s">
        <v>22</v>
      </c>
      <c r="J48" s="12" t="str">
        <f>IF(T_EXTRAC[[#This Row],[PDS Active Ingredient Manufacturer]]&lt;&gt;"",T_EXTRAC[[#This Row],[PDS Active Ingredient Manufacturer]]&amp;"#CEP#"&amp;T_EXTRAC[[#This Row],[Manufactory CEP DMF]]&amp;"#CEP#"&amp;"#DMF#"&amp;T_EXTRAC[[#This Row],[Manufactory CEP DMF]]&amp;"#DMF#","")</f>
        <v>Shouguang Fukang Pharmaceutical Co. Ltd North-East of Dongwaihuan Road 262700 Shouguang China CN#CEP#Shouguang#CEP##DMF#Shouguang#DMF#</v>
      </c>
      <c r="K4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Shouguang</v>
      </c>
      <c r="L48" t="str">
        <f>IF(T_EXTRAC[[#This Row],[PDS COS/CEP]]&lt;&gt;"",SUBSTITUTE(LEFT(T_EXTRAC[[#This Row],[PDS COS/CEP]],LEN(T_EXTRAC[[#This Row],[PDS COS/CEP]])-3)," ","-"),"")</f>
        <v>R1-CEP-2008-043-Rev</v>
      </c>
      <c r="M48">
        <f>IF(AND(T_EXTRAC[[#This Row],[PDS COS/CEP]]&lt;&gt;"",ISNUMBER(VALUE(RIGHT(T_EXTRAC[[#This Row],[PDS COS/CEP]],2)))),VALUE(RIGHT(T_EXTRAC[[#This Row],[PDS COS/CEP]],2)),"")</f>
        <v>4</v>
      </c>
      <c r="N48">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4</v>
      </c>
      <c r="O48" s="11" t="str">
        <f>IF(T_EXTRAC[[#This Row],[PDS COS/CEP Version max]]&lt;&gt;"",T_EXTRAC[[#This Row],[PDS COS/CEP]],"")</f>
        <v>R1-CEP 2008-043-Rev 04</v>
      </c>
      <c r="P48" t="str">
        <f>IF(T_EXTRAC[[#This Row],[Info CEP]]&lt;&gt;"",T_EXTRAC[[#This Row],[Application Code]]&amp;"\"&amp;T_EXTRAC[[#This Row],[Manufactory CEP DMF]],"")</f>
        <v>DE-H-4524-001-MR\Shouguang</v>
      </c>
      <c r="Q48" s="11" t="str">
        <f>IF(T_EXTRAC[[#This Row],[Info CEP Temp]]&lt;&gt;"",IF(COUNTIFS($B$1:B48,T_EXTRAC[[#This Row],[Application Code]],$O$1:O48,T_EXTRAC[[#This Row],[Info CEP Temp]])=1,T_EXTRAC[[#This Row],[Info CEP Temp]],""),"")</f>
        <v>R1-CEP 2008-043-Rev 04</v>
      </c>
      <c r="R48" t="str">
        <f>IF(AND(T_EXTRAC[[#This Row],[Manufactory CEP DMF]]&lt;&gt;"",T_EXTRAC[[#This Row],[PDS DMF]]&lt;&gt;""),T_EXTRAC[[#This Row],[PDS DMF]],"")</f>
        <v/>
      </c>
      <c r="S48" t="str">
        <f>IF(T_EXTRAC[[#This Row],[Info DMF]]&lt;&gt;"",T_EXTRAC[[#This Row],[Application Code]]&amp;"\"&amp;T_EXTRAC[[#This Row],[Manufactory CEP DMF]],"")</f>
        <v/>
      </c>
      <c r="T48" t="str">
        <f>IF(T_EXTRAC[[#This Row],[Info DMF Temp]]&lt;&gt;"",IF(COUNTIFS($B$1:B48,T_EXTRAC[[#This Row],[Application Code]],$R$1:R48,T_EXTRAC[[#This Row],[Info DMF Temp]])=1,T_EXTRAC[[#This Row],[Info DMF Temp]],""),"")</f>
        <v/>
      </c>
      <c r="U48" s="11" t="str">
        <f>IF(T_EXTRAC[[#This Row],[Concat Product + PDS AIM Temp]]&lt;&gt;"",IF(COUNTIFS($B$1:B48,T_EXTRAC[[#This Row],[Application Code]],$J$1:J48,T_EXTRAC[[#This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Shouguang Fukang Pharmaceutical Co. Ltd North-East of Dongwaihuan Road 262700 Shouguang China CN / R1-CEP 2008-043-Rev 04</v>
      </c>
      <c r="V48"/>
    </row>
    <row r="49" spans="1:22" ht="38.25" x14ac:dyDescent="0.2">
      <c r="A49" s="47" t="s">
        <v>30</v>
      </c>
      <c r="B49" s="37" t="s">
        <v>40</v>
      </c>
      <c r="C49" s="37" t="s">
        <v>41</v>
      </c>
      <c r="D49" s="37" t="s">
        <v>25</v>
      </c>
      <c r="G49" s="37" t="s">
        <v>35</v>
      </c>
      <c r="H49" s="38"/>
      <c r="I49" s="39" t="s">
        <v>26</v>
      </c>
      <c r="J49" s="12" t="str">
        <f>IF(T_EXTRAC[[#This Row],[PDS Active Ingredient Manufacturer]]&lt;&gt;"",T_EXTRAC[[#This Row],[PDS Active Ingredient Manufacturer]]&amp;"#CEP#"&amp;T_EXTRAC[[#This Row],[Manufactory CEP DMF]]&amp;"#CEP#"&amp;"#DMF#"&amp;T_EXTRAC[[#This Row],[Manufactory CEP DMF]]&amp;"#DMF#","")</f>
        <v>USV Private Limited B-1/8, M.I.D.C., Lote Parshuram Industrial Area, District Ratnagiri, 415 722 Taluka-Khed, Maharashtra, India IN#CEP#USV#CEP##DMF#USV#DMF#</v>
      </c>
      <c r="K4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USV</v>
      </c>
      <c r="L49" t="str">
        <f>IF(T_EXTRAC[[#This Row],[PDS COS/CEP]]&lt;&gt;"",SUBSTITUTE(LEFT(T_EXTRAC[[#This Row],[PDS COS/CEP]],LEN(T_EXTRAC[[#This Row],[PDS COS/CEP]])-3)," ","-"),"")</f>
        <v>R1-CEP-1997-049-Rev</v>
      </c>
      <c r="M49">
        <f>IF(AND(T_EXTRAC[[#This Row],[PDS COS/CEP]]&lt;&gt;"",ISNUMBER(VALUE(RIGHT(T_EXTRAC[[#This Row],[PDS COS/CEP]],2)))),VALUE(RIGHT(T_EXTRAC[[#This Row],[PDS COS/CEP]],2)),"")</f>
        <v>7</v>
      </c>
      <c r="N49">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7</v>
      </c>
      <c r="O49" s="11" t="str">
        <f>IF(T_EXTRAC[[#This Row],[PDS COS/CEP Version max]]&lt;&gt;"",T_EXTRAC[[#This Row],[PDS COS/CEP]],"")</f>
        <v>R1-CEP 1997-049-Rev 07</v>
      </c>
      <c r="P49" t="str">
        <f>IF(T_EXTRAC[[#This Row],[Info CEP]]&lt;&gt;"",T_EXTRAC[[#This Row],[Application Code]]&amp;"\"&amp;T_EXTRAC[[#This Row],[Manufactory CEP DMF]],"")</f>
        <v>DE-H-4524-001-MR\USV</v>
      </c>
      <c r="Q49" s="11" t="str">
        <f>IF(T_EXTRAC[[#This Row],[Info CEP Temp]]&lt;&gt;"",IF(COUNTIFS($B$1:B49,T_EXTRAC[[#This Row],[Application Code]],$O$1:O49,T_EXTRAC[[#This Row],[Info CEP Temp]])=1,T_EXTRAC[[#This Row],[Info CEP Temp]],""),"")</f>
        <v>R1-CEP 1997-049-Rev 07</v>
      </c>
      <c r="R49" t="str">
        <f>IF(AND(T_EXTRAC[[#This Row],[Manufactory CEP DMF]]&lt;&gt;"",T_EXTRAC[[#This Row],[PDS DMF]]&lt;&gt;""),T_EXTRAC[[#This Row],[PDS DMF]],"")</f>
        <v/>
      </c>
      <c r="S49" t="str">
        <f>IF(T_EXTRAC[[#This Row],[Info DMF]]&lt;&gt;"",T_EXTRAC[[#This Row],[Application Code]]&amp;"\"&amp;T_EXTRAC[[#This Row],[Manufactory CEP DMF]],"")</f>
        <v/>
      </c>
      <c r="T49" t="str">
        <f>IF(T_EXTRAC[[#This Row],[Info DMF Temp]]&lt;&gt;"",IF(COUNTIFS($B$1:B49,T_EXTRAC[[#This Row],[Application Code]],$R$1:R49,T_EXTRAC[[#This Row],[Info DMF Temp]])=1,T_EXTRAC[[#This Row],[Info DMF Temp]],""),"")</f>
        <v/>
      </c>
      <c r="U49" s="11" t="str">
        <f>IF(T_EXTRAC[[#This Row],[Concat Product + PDS AIM Temp]]&lt;&gt;"",IF(COUNTIFS($B$1:B49,T_EXTRAC[[#This Row],[Application Code]],$J$1:J49,T_EXTRAC[[#This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USV Private Limited B-1/8, M.I.D.C., Lote Parshuram Industrial Area, District Ratnagiri, 415 722 Taluka-Khed, Maharashtra, India IN / R1-CEP 1997-049-Rev 07</v>
      </c>
      <c r="V49"/>
    </row>
    <row r="50" spans="1:22" ht="38.25" x14ac:dyDescent="0.2">
      <c r="A50" s="47" t="s">
        <v>30</v>
      </c>
      <c r="B50" s="37" t="s">
        <v>40</v>
      </c>
      <c r="C50" s="37" t="s">
        <v>41</v>
      </c>
      <c r="D50" s="37" t="s">
        <v>36</v>
      </c>
      <c r="G50" s="37" t="s">
        <v>37</v>
      </c>
      <c r="H50" s="38"/>
      <c r="I50" s="39" t="s">
        <v>29</v>
      </c>
      <c r="J50" s="12" t="str">
        <f>IF(T_EXTRAC[[#This Row],[PDS Active Ingredient Manufacturer]]&lt;&gt;"",T_EXTRAC[[#This Row],[PDS Active Ingredient Manufacturer]]&amp;"#CEP#"&amp;T_EXTRAC[[#This Row],[Manufactory CEP DMF]]&amp;"#CEP#"&amp;"#DMF#"&amp;T_EXTRAC[[#This Row],[Manufactory CEP DMF]]&amp;"#DMF#","")</f>
        <v>Wanbury Limited A-15, M.I.D.C. Industrial Estate Area, District Raigad, 410220 Patalganga, Maharashtra, India IN#CEP#Wanbury#CEP##DMF#Wanbury#DMF#</v>
      </c>
      <c r="K5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Wanbury</v>
      </c>
      <c r="L50" t="str">
        <f>IF(T_EXTRAC[[#This Row],[PDS COS/CEP]]&lt;&gt;"",SUBSTITUTE(LEFT(T_EXTRAC[[#This Row],[PDS COS/CEP]],LEN(T_EXTRAC[[#This Row],[PDS COS/CEP]])-3)," ","-"),"")</f>
        <v>R1-CEP-1998-079-Rev</v>
      </c>
      <c r="M50">
        <f>IF(AND(T_EXTRAC[[#This Row],[PDS COS/CEP]]&lt;&gt;"",ISNUMBER(VALUE(RIGHT(T_EXTRAC[[#This Row],[PDS COS/CEP]],2)))),VALUE(RIGHT(T_EXTRAC[[#This Row],[PDS COS/CEP]],2)),"")</f>
        <v>9</v>
      </c>
      <c r="N50">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9</v>
      </c>
      <c r="O50" s="11" t="str">
        <f>IF(T_EXTRAC[[#This Row],[PDS COS/CEP Version max]]&lt;&gt;"",T_EXTRAC[[#This Row],[PDS COS/CEP]],"")</f>
        <v>R1-CEP 1998-079-Rev 09</v>
      </c>
      <c r="P50" t="str">
        <f>IF(T_EXTRAC[[#This Row],[Info CEP]]&lt;&gt;"",T_EXTRAC[[#This Row],[Application Code]]&amp;"\"&amp;T_EXTRAC[[#This Row],[Manufactory CEP DMF]],"")</f>
        <v>DE-H-4524-001-MR\Wanbury</v>
      </c>
      <c r="Q50" s="11" t="str">
        <f>IF(T_EXTRAC[[#This Row],[Info CEP Temp]]&lt;&gt;"",IF(COUNTIFS($B$1:B50,T_EXTRAC[[#This Row],[Application Code]],$O$1:O50,T_EXTRAC[[#This Row],[Info CEP Temp]])=1,T_EXTRAC[[#This Row],[Info CEP Temp]],""),"")</f>
        <v>R1-CEP 1998-079-Rev 09</v>
      </c>
      <c r="R50" t="str">
        <f>IF(AND(T_EXTRAC[[#This Row],[Manufactory CEP DMF]]&lt;&gt;"",T_EXTRAC[[#This Row],[PDS DMF]]&lt;&gt;""),T_EXTRAC[[#This Row],[PDS DMF]],"")</f>
        <v/>
      </c>
      <c r="S50" t="str">
        <f>IF(T_EXTRAC[[#This Row],[Info DMF]]&lt;&gt;"",T_EXTRAC[[#This Row],[Application Code]]&amp;"\"&amp;T_EXTRAC[[#This Row],[Manufactory CEP DMF]],"")</f>
        <v/>
      </c>
      <c r="T50" t="str">
        <f>IF(T_EXTRAC[[#This Row],[Info DMF Temp]]&lt;&gt;"",IF(COUNTIFS($B$1:B50,T_EXTRAC[[#This Row],[Application Code]],$R$1:R50,T_EXTRAC[[#This Row],[Info DMF Temp]])=1,T_EXTRAC[[#This Row],[Info DMF Temp]],""),"")</f>
        <v/>
      </c>
      <c r="U50" s="11" t="str">
        <f>IF(T_EXTRAC[[#This Row],[Concat Product + PDS AIM Temp]]&lt;&gt;"",IF(COUNTIFS($B$1:B50,T_EXTRAC[[#This Row],[Application Code]],$J$1:J50,T_EXTRAC[[#This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Wanbury Limited A-15, M.I.D.C. Industrial Estate Area, District Raigad, 410220 Patalganga, Maharashtra, India IN / R1-CEP 1998-079-Rev 09</v>
      </c>
      <c r="V50"/>
    </row>
    <row r="51" spans="1:22" ht="38.25" x14ac:dyDescent="0.2">
      <c r="A51" s="47" t="s">
        <v>30</v>
      </c>
      <c r="B51" s="37" t="s">
        <v>40</v>
      </c>
      <c r="C51" s="37" t="s">
        <v>41</v>
      </c>
      <c r="D51" s="37" t="s">
        <v>38</v>
      </c>
      <c r="G51" s="37" t="s">
        <v>37</v>
      </c>
      <c r="H51" s="38"/>
      <c r="I51" s="39" t="s">
        <v>29</v>
      </c>
      <c r="J51" s="12" t="str">
        <f>IF(T_EXTRAC[[#This Row],[PDS Active Ingredient Manufacturer]]&lt;&gt;"",T_EXTRAC[[#This Row],[PDS Active Ingredient Manufacturer]]&amp;"#CEP#"&amp;T_EXTRAC[[#This Row],[Manufactory CEP DMF]]&amp;"#CEP#"&amp;"#DMF#"&amp;T_EXTRAC[[#This Row],[Manufactory CEP DMF]]&amp;"#DMF#","")</f>
        <v>Wanbury Limited K. Illindalaparru, Iragavaram Mandal, West Godavari District, 534217 Tanuku, Andhra Pradesh, India IN#CEP#Wanbury#CEP##DMF#Wanbury#DMF#</v>
      </c>
      <c r="K5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Wanbury</v>
      </c>
      <c r="L51" t="str">
        <f>IF(T_EXTRAC[[#This Row],[PDS COS/CEP]]&lt;&gt;"",SUBSTITUTE(LEFT(T_EXTRAC[[#This Row],[PDS COS/CEP]],LEN(T_EXTRAC[[#This Row],[PDS COS/CEP]])-3)," ","-"),"")</f>
        <v>R1-CEP-1998-079-Rev</v>
      </c>
      <c r="M51">
        <f>IF(AND(T_EXTRAC[[#This Row],[PDS COS/CEP]]&lt;&gt;"",ISNUMBER(VALUE(RIGHT(T_EXTRAC[[#This Row],[PDS COS/CEP]],2)))),VALUE(RIGHT(T_EXTRAC[[#This Row],[PDS COS/CEP]],2)),"")</f>
        <v>9</v>
      </c>
      <c r="N51">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9</v>
      </c>
      <c r="O51" s="11" t="str">
        <f>IF(T_EXTRAC[[#This Row],[PDS COS/CEP Version max]]&lt;&gt;"",T_EXTRAC[[#This Row],[PDS COS/CEP]],"")</f>
        <v>R1-CEP 1998-079-Rev 09</v>
      </c>
      <c r="P51" t="str">
        <f>IF(T_EXTRAC[[#This Row],[Info CEP]]&lt;&gt;"",T_EXTRAC[[#This Row],[Application Code]]&amp;"\"&amp;T_EXTRAC[[#This Row],[Manufactory CEP DMF]],"")</f>
        <v/>
      </c>
      <c r="Q51" s="11" t="str">
        <f>IF(T_EXTRAC[[#This Row],[Info CEP Temp]]&lt;&gt;"",IF(COUNTIFS($B$1:B51,T_EXTRAC[[#This Row],[Application Code]],$O$1:O51,T_EXTRAC[[#This Row],[Info CEP Temp]])=1,T_EXTRAC[[#This Row],[Info CEP Temp]],""),"")</f>
        <v/>
      </c>
      <c r="R51" t="str">
        <f>IF(AND(T_EXTRAC[[#This Row],[Manufactory CEP DMF]]&lt;&gt;"",T_EXTRAC[[#This Row],[PDS DMF]]&lt;&gt;""),T_EXTRAC[[#This Row],[PDS DMF]],"")</f>
        <v/>
      </c>
      <c r="S51" t="str">
        <f>IF(T_EXTRAC[[#This Row],[Info DMF]]&lt;&gt;"",T_EXTRAC[[#This Row],[Application Code]]&amp;"\"&amp;T_EXTRAC[[#This Row],[Manufactory CEP DMF]],"")</f>
        <v/>
      </c>
      <c r="T51" t="str">
        <f>IF(T_EXTRAC[[#This Row],[Info DMF Temp]]&lt;&gt;"",IF(COUNTIFS($B$1:B51,T_EXTRAC[[#This Row],[Application Code]],$R$1:R51,T_EXTRAC[[#This Row],[Info DMF Temp]])=1,T_EXTRAC[[#This Row],[Info DMF Temp]],""),"")</f>
        <v/>
      </c>
      <c r="U51" s="11" t="str">
        <f>IF(T_EXTRAC[[#This Row],[Concat Product + PDS AIM Temp]]&lt;&gt;"",IF(COUNTIFS($B$1:B51,T_EXTRAC[[#This Row],[Application Code]],$J$1:J51,T_EXTRAC[[#This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Wanbury Limited K. Illindalaparru, Iragavaram Mandal, West Godavari District, 534217 Tanuku, Andhra Pradesh, India IN / R1-CEP 1998-079-Rev 09</v>
      </c>
      <c r="V51"/>
    </row>
    <row r="52" spans="1:22" x14ac:dyDescent="0.2">
      <c r="A52" s="47" t="s">
        <v>30</v>
      </c>
      <c r="B52" s="37" t="s">
        <v>40</v>
      </c>
      <c r="C52" s="37" t="s">
        <v>41</v>
      </c>
      <c r="D52" s="37"/>
      <c r="G52" s="38"/>
      <c r="H52" s="38"/>
      <c r="I52" s="39" t="s">
        <v>20</v>
      </c>
      <c r="J52" s="12" t="str">
        <f>IF(T_EXTRAC[[#This Row],[PDS Active Ingredient Manufacturer]]&lt;&gt;"",T_EXTRAC[[#This Row],[PDS Active Ingredient Manufacturer]]&amp;"#CEP#"&amp;T_EXTRAC[[#This Row],[Manufactory CEP DMF]]&amp;"#CEP#"&amp;"#DMF#"&amp;T_EXTRAC[[#This Row],[Manufactory CEP DMF]]&amp;"#DMF#","")</f>
        <v/>
      </c>
      <c r="K5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Micro</v>
      </c>
      <c r="L52" t="str">
        <f>IF(T_EXTRAC[[#This Row],[PDS COS/CEP]]&lt;&gt;"",SUBSTITUTE(LEFT(T_EXTRAC[[#This Row],[PDS COS/CEP]],LEN(T_EXTRAC[[#This Row],[PDS COS/CEP]])-3)," ","-"),"")</f>
        <v/>
      </c>
      <c r="M52" t="str">
        <f>IF(AND(T_EXTRAC[[#This Row],[PDS COS/CEP]]&lt;&gt;"",ISNUMBER(VALUE(RIGHT(T_EXTRAC[[#This Row],[PDS COS/CEP]],2)))),VALUE(RIGHT(T_EXTRAC[[#This Row],[PDS COS/CEP]],2)),"")</f>
        <v/>
      </c>
      <c r="N5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2" s="11" t="str">
        <f>IF(T_EXTRAC[[#This Row],[PDS COS/CEP Version max]]&lt;&gt;"",T_EXTRAC[[#This Row],[PDS COS/CEP]],"")</f>
        <v/>
      </c>
      <c r="P52" t="str">
        <f>IF(T_EXTRAC[[#This Row],[Info CEP]]&lt;&gt;"",T_EXTRAC[[#This Row],[Application Code]]&amp;"\"&amp;T_EXTRAC[[#This Row],[Manufactory CEP DMF]],"")</f>
        <v/>
      </c>
      <c r="Q52" s="11" t="str">
        <f>IF(T_EXTRAC[[#This Row],[Info CEP Temp]]&lt;&gt;"",IF(COUNTIFS($B$1:B52,T_EXTRAC[[#This Row],[Application Code]],$O$1:O52,T_EXTRAC[[#This Row],[Info CEP Temp]])=1,T_EXTRAC[[#This Row],[Info CEP Temp]],""),"")</f>
        <v/>
      </c>
      <c r="R52" t="str">
        <f>IF(AND(T_EXTRAC[[#This Row],[Manufactory CEP DMF]]&lt;&gt;"",T_EXTRAC[[#This Row],[PDS DMF]]&lt;&gt;""),T_EXTRAC[[#This Row],[PDS DMF]],"")</f>
        <v/>
      </c>
      <c r="S52" t="str">
        <f>IF(T_EXTRAC[[#This Row],[Info DMF]]&lt;&gt;"",T_EXTRAC[[#This Row],[Application Code]]&amp;"\"&amp;T_EXTRAC[[#This Row],[Manufactory CEP DMF]],"")</f>
        <v/>
      </c>
      <c r="T52" t="str">
        <f>IF(T_EXTRAC[[#This Row],[Info DMF Temp]]&lt;&gt;"",IF(COUNTIFS($B$1:B52,T_EXTRAC[[#This Row],[Application Code]],$R$1:R52,T_EXTRAC[[#This Row],[Info DMF Temp]])=1,T_EXTRAC[[#This Row],[Info DMF Temp]],""),"")</f>
        <v/>
      </c>
      <c r="U52" s="11" t="str">
        <f>IF(T_EXTRAC[[#This Row],[Concat Product + PDS AIM Temp]]&lt;&gt;"",IF(COUNTIFS($B$1:B52,T_EXTRAC[[#This Row],[Application Code]],$J$1:J52,T_EXTRAC[[#This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2"/>
    </row>
    <row r="53" spans="1:22" x14ac:dyDescent="0.2">
      <c r="A53" s="47" t="s">
        <v>30</v>
      </c>
      <c r="B53" s="37" t="s">
        <v>40</v>
      </c>
      <c r="C53" s="37" t="s">
        <v>41</v>
      </c>
      <c r="D53" s="37"/>
      <c r="G53" s="38"/>
      <c r="H53" s="38"/>
      <c r="I53" s="40"/>
      <c r="J53" s="12" t="str">
        <f>IF(T_EXTRAC[[#This Row],[PDS Active Ingredient Manufacturer]]&lt;&gt;"",T_EXTRAC[[#This Row],[PDS Active Ingredient Manufacturer]]&amp;"#CEP#"&amp;T_EXTRAC[[#This Row],[Manufactory CEP DMF]]&amp;"#CEP#"&amp;"#DMF#"&amp;T_EXTRAC[[#This Row],[Manufactory CEP DMF]]&amp;"#DMF#","")</f>
        <v/>
      </c>
      <c r="K5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53" t="str">
        <f>IF(T_EXTRAC[[#This Row],[PDS COS/CEP]]&lt;&gt;"",SUBSTITUTE(LEFT(T_EXTRAC[[#This Row],[PDS COS/CEP]],LEN(T_EXTRAC[[#This Row],[PDS COS/CEP]])-3)," ","-"),"")</f>
        <v/>
      </c>
      <c r="M53" t="str">
        <f>IF(AND(T_EXTRAC[[#This Row],[PDS COS/CEP]]&lt;&gt;"",ISNUMBER(VALUE(RIGHT(T_EXTRAC[[#This Row],[PDS COS/CEP]],2)))),VALUE(RIGHT(T_EXTRAC[[#This Row],[PDS COS/CEP]],2)),"")</f>
        <v/>
      </c>
      <c r="N5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3" s="11" t="str">
        <f>IF(T_EXTRAC[[#This Row],[PDS COS/CEP Version max]]&lt;&gt;"",T_EXTRAC[[#This Row],[PDS COS/CEP]],"")</f>
        <v/>
      </c>
      <c r="P53" t="str">
        <f>IF(T_EXTRAC[[#This Row],[Info CEP]]&lt;&gt;"",T_EXTRAC[[#This Row],[Application Code]]&amp;"\"&amp;T_EXTRAC[[#This Row],[Manufactory CEP DMF]],"")</f>
        <v/>
      </c>
      <c r="Q53" s="11" t="str">
        <f>IF(T_EXTRAC[[#This Row],[Info CEP Temp]]&lt;&gt;"",IF(COUNTIFS($B$1:B53,T_EXTRAC[[#This Row],[Application Code]],$O$1:O53,T_EXTRAC[[#This Row],[Info CEP Temp]])=1,T_EXTRAC[[#This Row],[Info CEP Temp]],""),"")</f>
        <v/>
      </c>
      <c r="R53" t="str">
        <f>IF(AND(T_EXTRAC[[#This Row],[Manufactory CEP DMF]]&lt;&gt;"",T_EXTRAC[[#This Row],[PDS DMF]]&lt;&gt;""),T_EXTRAC[[#This Row],[PDS DMF]],"")</f>
        <v/>
      </c>
      <c r="S53" t="str">
        <f>IF(T_EXTRAC[[#This Row],[Info DMF]]&lt;&gt;"",T_EXTRAC[[#This Row],[Application Code]]&amp;"\"&amp;T_EXTRAC[[#This Row],[Manufactory CEP DMF]],"")</f>
        <v/>
      </c>
      <c r="T53" t="str">
        <f>IF(T_EXTRAC[[#This Row],[Info DMF Temp]]&lt;&gt;"",IF(COUNTIFS($B$1:B53,T_EXTRAC[[#This Row],[Application Code]],$R$1:R53,T_EXTRAC[[#This Row],[Info DMF Temp]])=1,T_EXTRAC[[#This Row],[Info DMF Temp]],""),"")</f>
        <v/>
      </c>
      <c r="U53" s="11" t="str">
        <f>IF(T_EXTRAC[[#This Row],[Concat Product + PDS AIM Temp]]&lt;&gt;"",IF(COUNTIFS($B$1:B53,T_EXTRAC[[#This Row],[Application Code]],$J$1:J53,T_EXTRAC[[#This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3"/>
    </row>
    <row r="54" spans="1:22" x14ac:dyDescent="0.2">
      <c r="A54" s="47" t="s">
        <v>30</v>
      </c>
      <c r="B54" s="37" t="s">
        <v>40</v>
      </c>
      <c r="C54" s="37" t="s">
        <v>41</v>
      </c>
      <c r="D54" s="37"/>
      <c r="G54" s="38"/>
      <c r="H54" s="38"/>
      <c r="I54" s="40"/>
      <c r="J54" s="12" t="str">
        <f>IF(T_EXTRAC[[#This Row],[PDS Active Ingredient Manufacturer]]&lt;&gt;"",T_EXTRAC[[#This Row],[PDS Active Ingredient Manufacturer]]&amp;"#CEP#"&amp;T_EXTRAC[[#This Row],[Manufactory CEP DMF]]&amp;"#CEP#"&amp;"#DMF#"&amp;T_EXTRAC[[#This Row],[Manufactory CEP DMF]]&amp;"#DMF#","")</f>
        <v/>
      </c>
      <c r="K5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54" t="str">
        <f>IF(T_EXTRAC[[#This Row],[PDS COS/CEP]]&lt;&gt;"",SUBSTITUTE(LEFT(T_EXTRAC[[#This Row],[PDS COS/CEP]],LEN(T_EXTRAC[[#This Row],[PDS COS/CEP]])-3)," ","-"),"")</f>
        <v/>
      </c>
      <c r="M54" t="str">
        <f>IF(AND(T_EXTRAC[[#This Row],[PDS COS/CEP]]&lt;&gt;"",ISNUMBER(VALUE(RIGHT(T_EXTRAC[[#This Row],[PDS COS/CEP]],2)))),VALUE(RIGHT(T_EXTRAC[[#This Row],[PDS COS/CEP]],2)),"")</f>
        <v/>
      </c>
      <c r="N5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4" s="11" t="str">
        <f>IF(T_EXTRAC[[#This Row],[PDS COS/CEP Version max]]&lt;&gt;"",T_EXTRAC[[#This Row],[PDS COS/CEP]],"")</f>
        <v/>
      </c>
      <c r="P54" t="str">
        <f>IF(T_EXTRAC[[#This Row],[Info CEP]]&lt;&gt;"",T_EXTRAC[[#This Row],[Application Code]]&amp;"\"&amp;T_EXTRAC[[#This Row],[Manufactory CEP DMF]],"")</f>
        <v/>
      </c>
      <c r="Q54" s="11" t="str">
        <f>IF(T_EXTRAC[[#This Row],[Info CEP Temp]]&lt;&gt;"",IF(COUNTIFS($B$1:B54,T_EXTRAC[[#This Row],[Application Code]],$O$1:O54,T_EXTRAC[[#This Row],[Info CEP Temp]])=1,T_EXTRAC[[#This Row],[Info CEP Temp]],""),"")</f>
        <v/>
      </c>
      <c r="R54" t="str">
        <f>IF(AND(T_EXTRAC[[#This Row],[Manufactory CEP DMF]]&lt;&gt;"",T_EXTRAC[[#This Row],[PDS DMF]]&lt;&gt;""),T_EXTRAC[[#This Row],[PDS DMF]],"")</f>
        <v/>
      </c>
      <c r="S54" t="str">
        <f>IF(T_EXTRAC[[#This Row],[Info DMF]]&lt;&gt;"",T_EXTRAC[[#This Row],[Application Code]]&amp;"\"&amp;T_EXTRAC[[#This Row],[Manufactory CEP DMF]],"")</f>
        <v/>
      </c>
      <c r="T54" t="str">
        <f>IF(T_EXTRAC[[#This Row],[Info DMF Temp]]&lt;&gt;"",IF(COUNTIFS($B$1:B54,T_EXTRAC[[#This Row],[Application Code]],$R$1:R54,T_EXTRAC[[#This Row],[Info DMF Temp]])=1,T_EXTRAC[[#This Row],[Info DMF Temp]],""),"")</f>
        <v/>
      </c>
      <c r="U54" s="11" t="str">
        <f>IF(T_EXTRAC[[#This Row],[Concat Product + PDS AIM Temp]]&lt;&gt;"",IF(COUNTIFS($B$1:B54,T_EXTRAC[[#This Row],[Application Code]],$J$1:J54,T_EXTRAC[[#This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4"/>
    </row>
    <row r="55" spans="1:22" x14ac:dyDescent="0.2">
      <c r="A55" s="47" t="s">
        <v>30</v>
      </c>
      <c r="B55" s="37" t="s">
        <v>40</v>
      </c>
      <c r="C55" s="37" t="s">
        <v>41</v>
      </c>
      <c r="D55" s="37"/>
      <c r="G55" s="38"/>
      <c r="H55" s="38"/>
      <c r="I55" s="40"/>
      <c r="J55" s="12" t="str">
        <f>IF(T_EXTRAC[[#This Row],[PDS Active Ingredient Manufacturer]]&lt;&gt;"",T_EXTRAC[[#This Row],[PDS Active Ingredient Manufacturer]]&amp;"#CEP#"&amp;T_EXTRAC[[#This Row],[Manufactory CEP DMF]]&amp;"#CEP#"&amp;"#DMF#"&amp;T_EXTRAC[[#This Row],[Manufactory CEP DMF]]&amp;"#DMF#","")</f>
        <v/>
      </c>
      <c r="K5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55" t="str">
        <f>IF(T_EXTRAC[[#This Row],[PDS COS/CEP]]&lt;&gt;"",SUBSTITUTE(LEFT(T_EXTRAC[[#This Row],[PDS COS/CEP]],LEN(T_EXTRAC[[#This Row],[PDS COS/CEP]])-3)," ","-"),"")</f>
        <v/>
      </c>
      <c r="M55" t="str">
        <f>IF(AND(T_EXTRAC[[#This Row],[PDS COS/CEP]]&lt;&gt;"",ISNUMBER(VALUE(RIGHT(T_EXTRAC[[#This Row],[PDS COS/CEP]],2)))),VALUE(RIGHT(T_EXTRAC[[#This Row],[PDS COS/CEP]],2)),"")</f>
        <v/>
      </c>
      <c r="N5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5" s="11" t="str">
        <f>IF(T_EXTRAC[[#This Row],[PDS COS/CEP Version max]]&lt;&gt;"",T_EXTRAC[[#This Row],[PDS COS/CEP]],"")</f>
        <v/>
      </c>
      <c r="P55" t="str">
        <f>IF(T_EXTRAC[[#This Row],[Info CEP]]&lt;&gt;"",T_EXTRAC[[#This Row],[Application Code]]&amp;"\"&amp;T_EXTRAC[[#This Row],[Manufactory CEP DMF]],"")</f>
        <v/>
      </c>
      <c r="Q55" s="11" t="str">
        <f>IF(T_EXTRAC[[#This Row],[Info CEP Temp]]&lt;&gt;"",IF(COUNTIFS($B$1:B55,T_EXTRAC[[#This Row],[Application Code]],$O$1:O55,T_EXTRAC[[#This Row],[Info CEP Temp]])=1,T_EXTRAC[[#This Row],[Info CEP Temp]],""),"")</f>
        <v/>
      </c>
      <c r="R55" t="str">
        <f>IF(AND(T_EXTRAC[[#This Row],[Manufactory CEP DMF]]&lt;&gt;"",T_EXTRAC[[#This Row],[PDS DMF]]&lt;&gt;""),T_EXTRAC[[#This Row],[PDS DMF]],"")</f>
        <v/>
      </c>
      <c r="S55" t="str">
        <f>IF(T_EXTRAC[[#This Row],[Info DMF]]&lt;&gt;"",T_EXTRAC[[#This Row],[Application Code]]&amp;"\"&amp;T_EXTRAC[[#This Row],[Manufactory CEP DMF]],"")</f>
        <v/>
      </c>
      <c r="T55" t="str">
        <f>IF(T_EXTRAC[[#This Row],[Info DMF Temp]]&lt;&gt;"",IF(COUNTIFS($B$1:B55,T_EXTRAC[[#This Row],[Application Code]],$R$1:R55,T_EXTRAC[[#This Row],[Info DMF Temp]])=1,T_EXTRAC[[#This Row],[Info DMF Temp]],""),"")</f>
        <v/>
      </c>
      <c r="U55" s="11" t="str">
        <f>IF(T_EXTRAC[[#This Row],[Concat Product + PDS AIM Temp]]&lt;&gt;"",IF(COUNTIFS($B$1:B55,T_EXTRAC[[#This Row],[Application Code]],$J$1:J55,T_EXTRAC[[#This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5"/>
    </row>
    <row r="56" spans="1:22" x14ac:dyDescent="0.2">
      <c r="A56" s="47" t="s">
        <v>30</v>
      </c>
      <c r="B56" s="37" t="s">
        <v>40</v>
      </c>
      <c r="C56" s="37" t="s">
        <v>41</v>
      </c>
      <c r="D56" s="37"/>
      <c r="G56" s="38"/>
      <c r="H56" s="38"/>
      <c r="I56" s="39" t="s">
        <v>20</v>
      </c>
      <c r="J56" s="12" t="str">
        <f>IF(T_EXTRAC[[#This Row],[PDS Active Ingredient Manufacturer]]&lt;&gt;"",T_EXTRAC[[#This Row],[PDS Active Ingredient Manufacturer]]&amp;"#CEP#"&amp;T_EXTRAC[[#This Row],[Manufactory CEP DMF]]&amp;"#CEP#"&amp;"#DMF#"&amp;T_EXTRAC[[#This Row],[Manufactory CEP DMF]]&amp;"#DMF#","")</f>
        <v/>
      </c>
      <c r="K5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Micro</v>
      </c>
      <c r="L56" t="str">
        <f>IF(T_EXTRAC[[#This Row],[PDS COS/CEP]]&lt;&gt;"",SUBSTITUTE(LEFT(T_EXTRAC[[#This Row],[PDS COS/CEP]],LEN(T_EXTRAC[[#This Row],[PDS COS/CEP]])-3)," ","-"),"")</f>
        <v/>
      </c>
      <c r="M56" t="str">
        <f>IF(AND(T_EXTRAC[[#This Row],[PDS COS/CEP]]&lt;&gt;"",ISNUMBER(VALUE(RIGHT(T_EXTRAC[[#This Row],[PDS COS/CEP]],2)))),VALUE(RIGHT(T_EXTRAC[[#This Row],[PDS COS/CEP]],2)),"")</f>
        <v/>
      </c>
      <c r="N5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6" s="11" t="str">
        <f>IF(T_EXTRAC[[#This Row],[PDS COS/CEP Version max]]&lt;&gt;"",T_EXTRAC[[#This Row],[PDS COS/CEP]],"")</f>
        <v/>
      </c>
      <c r="P56" t="str">
        <f>IF(T_EXTRAC[[#This Row],[Info CEP]]&lt;&gt;"",T_EXTRAC[[#This Row],[Application Code]]&amp;"\"&amp;T_EXTRAC[[#This Row],[Manufactory CEP DMF]],"")</f>
        <v/>
      </c>
      <c r="Q56" s="11" t="str">
        <f>IF(T_EXTRAC[[#This Row],[Info CEP Temp]]&lt;&gt;"",IF(COUNTIFS($B$1:B56,T_EXTRAC[[#This Row],[Application Code]],$O$1:O56,T_EXTRAC[[#This Row],[Info CEP Temp]])=1,T_EXTRAC[[#This Row],[Info CEP Temp]],""),"")</f>
        <v/>
      </c>
      <c r="R56" t="str">
        <f>IF(AND(T_EXTRAC[[#This Row],[Manufactory CEP DMF]]&lt;&gt;"",T_EXTRAC[[#This Row],[PDS DMF]]&lt;&gt;""),T_EXTRAC[[#This Row],[PDS DMF]],"")</f>
        <v/>
      </c>
      <c r="S56" t="str">
        <f>IF(T_EXTRAC[[#This Row],[Info DMF]]&lt;&gt;"",T_EXTRAC[[#This Row],[Application Code]]&amp;"\"&amp;T_EXTRAC[[#This Row],[Manufactory CEP DMF]],"")</f>
        <v/>
      </c>
      <c r="T56" t="str">
        <f>IF(T_EXTRAC[[#This Row],[Info DMF Temp]]&lt;&gt;"",IF(COUNTIFS($B$1:B56,T_EXTRAC[[#This Row],[Application Code]],$R$1:R56,T_EXTRAC[[#This Row],[Info DMF Temp]])=1,T_EXTRAC[[#This Row],[Info DMF Temp]],""),"")</f>
        <v/>
      </c>
      <c r="U56" s="11" t="str">
        <f>IF(T_EXTRAC[[#This Row],[Concat Product + PDS AIM Temp]]&lt;&gt;"",IF(COUNTIFS($B$1:B56,T_EXTRAC[[#This Row],[Application Code]],$J$1:J56,T_EXTRAC[[#This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6"/>
    </row>
    <row r="57" spans="1:22" x14ac:dyDescent="0.2">
      <c r="A57" s="47" t="s">
        <v>30</v>
      </c>
      <c r="B57" s="37" t="s">
        <v>40</v>
      </c>
      <c r="C57" s="37" t="s">
        <v>41</v>
      </c>
      <c r="D57" s="37"/>
      <c r="G57" s="38"/>
      <c r="H57" s="38"/>
      <c r="I57" s="40"/>
      <c r="J57" s="12" t="str">
        <f>IF(T_EXTRAC[[#This Row],[PDS Active Ingredient Manufacturer]]&lt;&gt;"",T_EXTRAC[[#This Row],[PDS Active Ingredient Manufacturer]]&amp;"#CEP#"&amp;T_EXTRAC[[#This Row],[Manufactory CEP DMF]]&amp;"#CEP#"&amp;"#DMF#"&amp;T_EXTRAC[[#This Row],[Manufactory CEP DMF]]&amp;"#DMF#","")</f>
        <v/>
      </c>
      <c r="K5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57" t="str">
        <f>IF(T_EXTRAC[[#This Row],[PDS COS/CEP]]&lt;&gt;"",SUBSTITUTE(LEFT(T_EXTRAC[[#This Row],[PDS COS/CEP]],LEN(T_EXTRAC[[#This Row],[PDS COS/CEP]])-3)," ","-"),"")</f>
        <v/>
      </c>
      <c r="M57" t="str">
        <f>IF(AND(T_EXTRAC[[#This Row],[PDS COS/CEP]]&lt;&gt;"",ISNUMBER(VALUE(RIGHT(T_EXTRAC[[#This Row],[PDS COS/CEP]],2)))),VALUE(RIGHT(T_EXTRAC[[#This Row],[PDS COS/CEP]],2)),"")</f>
        <v/>
      </c>
      <c r="N57"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7" s="11" t="str">
        <f>IF(T_EXTRAC[[#This Row],[PDS COS/CEP Version max]]&lt;&gt;"",T_EXTRAC[[#This Row],[PDS COS/CEP]],"")</f>
        <v/>
      </c>
      <c r="P57" t="str">
        <f>IF(T_EXTRAC[[#This Row],[Info CEP]]&lt;&gt;"",T_EXTRAC[[#This Row],[Application Code]]&amp;"\"&amp;T_EXTRAC[[#This Row],[Manufactory CEP DMF]],"")</f>
        <v/>
      </c>
      <c r="Q57" s="11" t="str">
        <f>IF(T_EXTRAC[[#This Row],[Info CEP Temp]]&lt;&gt;"",IF(COUNTIFS($B$1:B57,T_EXTRAC[[#This Row],[Application Code]],$O$1:O57,T_EXTRAC[[#This Row],[Info CEP Temp]])=1,T_EXTRAC[[#This Row],[Info CEP Temp]],""),"")</f>
        <v/>
      </c>
      <c r="R57" t="str">
        <f>IF(AND(T_EXTRAC[[#This Row],[Manufactory CEP DMF]]&lt;&gt;"",T_EXTRAC[[#This Row],[PDS DMF]]&lt;&gt;""),T_EXTRAC[[#This Row],[PDS DMF]],"")</f>
        <v/>
      </c>
      <c r="S57" t="str">
        <f>IF(T_EXTRAC[[#This Row],[Info DMF]]&lt;&gt;"",T_EXTRAC[[#This Row],[Application Code]]&amp;"\"&amp;T_EXTRAC[[#This Row],[Manufactory CEP DMF]],"")</f>
        <v/>
      </c>
      <c r="T57" t="str">
        <f>IF(T_EXTRAC[[#This Row],[Info DMF Temp]]&lt;&gt;"",IF(COUNTIFS($B$1:B57,T_EXTRAC[[#This Row],[Application Code]],$R$1:R57,T_EXTRAC[[#This Row],[Info DMF Temp]])=1,T_EXTRAC[[#This Row],[Info DMF Temp]],""),"")</f>
        <v/>
      </c>
      <c r="U57" s="11" t="str">
        <f>IF(T_EXTRAC[[#This Row],[Concat Product + PDS AIM Temp]]&lt;&gt;"",IF(COUNTIFS($B$1:B57,T_EXTRAC[[#This Row],[Application Code]],$J$1:J57,T_EXTRAC[[#This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7"/>
    </row>
    <row r="58" spans="1:22" x14ac:dyDescent="0.2">
      <c r="A58" s="47" t="s">
        <v>30</v>
      </c>
      <c r="B58" s="37" t="s">
        <v>40</v>
      </c>
      <c r="C58" s="37" t="s">
        <v>41</v>
      </c>
      <c r="D58" s="37"/>
      <c r="G58" s="38"/>
      <c r="H58" s="38"/>
      <c r="I58" s="40"/>
      <c r="J58" s="12" t="str">
        <f>IF(T_EXTRAC[[#This Row],[PDS Active Ingredient Manufacturer]]&lt;&gt;"",T_EXTRAC[[#This Row],[PDS Active Ingredient Manufacturer]]&amp;"#CEP#"&amp;T_EXTRAC[[#This Row],[Manufactory CEP DMF]]&amp;"#CEP#"&amp;"#DMF#"&amp;T_EXTRAC[[#This Row],[Manufactory CEP DMF]]&amp;"#DMF#","")</f>
        <v/>
      </c>
      <c r="K5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58" t="str">
        <f>IF(T_EXTRAC[[#This Row],[PDS COS/CEP]]&lt;&gt;"",SUBSTITUTE(LEFT(T_EXTRAC[[#This Row],[PDS COS/CEP]],LEN(T_EXTRAC[[#This Row],[PDS COS/CEP]])-3)," ","-"),"")</f>
        <v/>
      </c>
      <c r="M58" t="str">
        <f>IF(AND(T_EXTRAC[[#This Row],[PDS COS/CEP]]&lt;&gt;"",ISNUMBER(VALUE(RIGHT(T_EXTRAC[[#This Row],[PDS COS/CEP]],2)))),VALUE(RIGHT(T_EXTRAC[[#This Row],[PDS COS/CEP]],2)),"")</f>
        <v/>
      </c>
      <c r="N58"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8" s="11" t="str">
        <f>IF(T_EXTRAC[[#This Row],[PDS COS/CEP Version max]]&lt;&gt;"",T_EXTRAC[[#This Row],[PDS COS/CEP]],"")</f>
        <v/>
      </c>
      <c r="P58" t="str">
        <f>IF(T_EXTRAC[[#This Row],[Info CEP]]&lt;&gt;"",T_EXTRAC[[#This Row],[Application Code]]&amp;"\"&amp;T_EXTRAC[[#This Row],[Manufactory CEP DMF]],"")</f>
        <v/>
      </c>
      <c r="Q58" s="11" t="str">
        <f>IF(T_EXTRAC[[#This Row],[Info CEP Temp]]&lt;&gt;"",IF(COUNTIFS($B$1:B58,T_EXTRAC[[#This Row],[Application Code]],$O$1:O58,T_EXTRAC[[#This Row],[Info CEP Temp]])=1,T_EXTRAC[[#This Row],[Info CEP Temp]],""),"")</f>
        <v/>
      </c>
      <c r="R58" t="str">
        <f>IF(AND(T_EXTRAC[[#This Row],[Manufactory CEP DMF]]&lt;&gt;"",T_EXTRAC[[#This Row],[PDS DMF]]&lt;&gt;""),T_EXTRAC[[#This Row],[PDS DMF]],"")</f>
        <v/>
      </c>
      <c r="S58" t="str">
        <f>IF(T_EXTRAC[[#This Row],[Info DMF]]&lt;&gt;"",T_EXTRAC[[#This Row],[Application Code]]&amp;"\"&amp;T_EXTRAC[[#This Row],[Manufactory CEP DMF]],"")</f>
        <v/>
      </c>
      <c r="T58" t="str">
        <f>IF(T_EXTRAC[[#This Row],[Info DMF Temp]]&lt;&gt;"",IF(COUNTIFS($B$1:B58,T_EXTRAC[[#This Row],[Application Code]],$R$1:R58,T_EXTRAC[[#This Row],[Info DMF Temp]])=1,T_EXTRAC[[#This Row],[Info DMF Temp]],""),"")</f>
        <v/>
      </c>
      <c r="U58" s="11" t="str">
        <f>IF(T_EXTRAC[[#This Row],[Concat Product + PDS AIM Temp]]&lt;&gt;"",IF(COUNTIFS($B$1:B58,T_EXTRAC[[#This Row],[Application Code]],$J$1:J58,T_EXTRAC[[#This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8"/>
    </row>
    <row r="59" spans="1:22" x14ac:dyDescent="0.2">
      <c r="A59" s="47" t="s">
        <v>30</v>
      </c>
      <c r="B59" s="37" t="s">
        <v>40</v>
      </c>
      <c r="C59" s="37" t="s">
        <v>41</v>
      </c>
      <c r="D59" s="37"/>
      <c r="G59" s="38"/>
      <c r="H59" s="38"/>
      <c r="I59" s="40"/>
      <c r="J59" s="12" t="str">
        <f>IF(T_EXTRAC[[#This Row],[PDS Active Ingredient Manufacturer]]&lt;&gt;"",T_EXTRAC[[#This Row],[PDS Active Ingredient Manufacturer]]&amp;"#CEP#"&amp;T_EXTRAC[[#This Row],[Manufactory CEP DMF]]&amp;"#CEP#"&amp;"#DMF#"&amp;T_EXTRAC[[#This Row],[Manufactory CEP DMF]]&amp;"#DMF#","")</f>
        <v/>
      </c>
      <c r="K5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59" t="str">
        <f>IF(T_EXTRAC[[#This Row],[PDS COS/CEP]]&lt;&gt;"",SUBSTITUTE(LEFT(T_EXTRAC[[#This Row],[PDS COS/CEP]],LEN(T_EXTRAC[[#This Row],[PDS COS/CEP]])-3)," ","-"),"")</f>
        <v/>
      </c>
      <c r="M59" t="str">
        <f>IF(AND(T_EXTRAC[[#This Row],[PDS COS/CEP]]&lt;&gt;"",ISNUMBER(VALUE(RIGHT(T_EXTRAC[[#This Row],[PDS COS/CEP]],2)))),VALUE(RIGHT(T_EXTRAC[[#This Row],[PDS COS/CEP]],2)),"")</f>
        <v/>
      </c>
      <c r="N59"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9" s="11" t="str">
        <f>IF(T_EXTRAC[[#This Row],[PDS COS/CEP Version max]]&lt;&gt;"",T_EXTRAC[[#This Row],[PDS COS/CEP]],"")</f>
        <v/>
      </c>
      <c r="P59" t="str">
        <f>IF(T_EXTRAC[[#This Row],[Info CEP]]&lt;&gt;"",T_EXTRAC[[#This Row],[Application Code]]&amp;"\"&amp;T_EXTRAC[[#This Row],[Manufactory CEP DMF]],"")</f>
        <v/>
      </c>
      <c r="Q59" s="11" t="str">
        <f>IF(T_EXTRAC[[#This Row],[Info CEP Temp]]&lt;&gt;"",IF(COUNTIFS($B$1:B59,T_EXTRAC[[#This Row],[Application Code]],$O$1:O59,T_EXTRAC[[#This Row],[Info CEP Temp]])=1,T_EXTRAC[[#This Row],[Info CEP Temp]],""),"")</f>
        <v/>
      </c>
      <c r="R59" t="str">
        <f>IF(AND(T_EXTRAC[[#This Row],[Manufactory CEP DMF]]&lt;&gt;"",T_EXTRAC[[#This Row],[PDS DMF]]&lt;&gt;""),T_EXTRAC[[#This Row],[PDS DMF]],"")</f>
        <v/>
      </c>
      <c r="S59" t="str">
        <f>IF(T_EXTRAC[[#This Row],[Info DMF]]&lt;&gt;"",T_EXTRAC[[#This Row],[Application Code]]&amp;"\"&amp;T_EXTRAC[[#This Row],[Manufactory CEP DMF]],"")</f>
        <v/>
      </c>
      <c r="T59" t="str">
        <f>IF(T_EXTRAC[[#This Row],[Info DMF Temp]]&lt;&gt;"",IF(COUNTIFS($B$1:B59,T_EXTRAC[[#This Row],[Application Code]],$R$1:R59,T_EXTRAC[[#This Row],[Info DMF Temp]])=1,T_EXTRAC[[#This Row],[Info DMF Temp]],""),"")</f>
        <v/>
      </c>
      <c r="U59" s="11" t="str">
        <f>IF(T_EXTRAC[[#This Row],[Concat Product + PDS AIM Temp]]&lt;&gt;"",IF(COUNTIFS($B$1:B59,T_EXTRAC[[#This Row],[Application Code]],$J$1:J59,T_EXTRAC[[#This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9"/>
    </row>
    <row r="60" spans="1:22" x14ac:dyDescent="0.2">
      <c r="A60" s="47" t="s">
        <v>30</v>
      </c>
      <c r="B60" s="37" t="s">
        <v>40</v>
      </c>
      <c r="C60" s="37" t="s">
        <v>41</v>
      </c>
      <c r="D60" s="37"/>
      <c r="G60" s="38"/>
      <c r="H60" s="38"/>
      <c r="I60" s="40"/>
      <c r="J60" s="12" t="str">
        <f>IF(T_EXTRAC[[#This Row],[PDS Active Ingredient Manufacturer]]&lt;&gt;"",T_EXTRAC[[#This Row],[PDS Active Ingredient Manufacturer]]&amp;"#CEP#"&amp;T_EXTRAC[[#This Row],[Manufactory CEP DMF]]&amp;"#CEP#"&amp;"#DMF#"&amp;T_EXTRAC[[#This Row],[Manufactory CEP DMF]]&amp;"#DMF#","")</f>
        <v/>
      </c>
      <c r="K6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0" t="str">
        <f>IF(T_EXTRAC[[#This Row],[PDS COS/CEP]]&lt;&gt;"",SUBSTITUTE(LEFT(T_EXTRAC[[#This Row],[PDS COS/CEP]],LEN(T_EXTRAC[[#This Row],[PDS COS/CEP]])-3)," ","-"),"")</f>
        <v/>
      </c>
      <c r="M60" t="str">
        <f>IF(AND(T_EXTRAC[[#This Row],[PDS COS/CEP]]&lt;&gt;"",ISNUMBER(VALUE(RIGHT(T_EXTRAC[[#This Row],[PDS COS/CEP]],2)))),VALUE(RIGHT(T_EXTRAC[[#This Row],[PDS COS/CEP]],2)),"")</f>
        <v/>
      </c>
      <c r="N6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0" s="11" t="str">
        <f>IF(T_EXTRAC[[#This Row],[PDS COS/CEP Version max]]&lt;&gt;"",T_EXTRAC[[#This Row],[PDS COS/CEP]],"")</f>
        <v/>
      </c>
      <c r="P60" t="str">
        <f>IF(T_EXTRAC[[#This Row],[Info CEP]]&lt;&gt;"",T_EXTRAC[[#This Row],[Application Code]]&amp;"\"&amp;T_EXTRAC[[#This Row],[Manufactory CEP DMF]],"")</f>
        <v/>
      </c>
      <c r="Q60" s="11" t="str">
        <f>IF(T_EXTRAC[[#This Row],[Info CEP Temp]]&lt;&gt;"",IF(COUNTIFS($B$1:B60,T_EXTRAC[[#This Row],[Application Code]],$O$1:O60,T_EXTRAC[[#This Row],[Info CEP Temp]])=1,T_EXTRAC[[#This Row],[Info CEP Temp]],""),"")</f>
        <v/>
      </c>
      <c r="R60" t="str">
        <f>IF(AND(T_EXTRAC[[#This Row],[Manufactory CEP DMF]]&lt;&gt;"",T_EXTRAC[[#This Row],[PDS DMF]]&lt;&gt;""),T_EXTRAC[[#This Row],[PDS DMF]],"")</f>
        <v/>
      </c>
      <c r="S60" t="str">
        <f>IF(T_EXTRAC[[#This Row],[Info DMF]]&lt;&gt;"",T_EXTRAC[[#This Row],[Application Code]]&amp;"\"&amp;T_EXTRAC[[#This Row],[Manufactory CEP DMF]],"")</f>
        <v/>
      </c>
      <c r="T60" t="str">
        <f>IF(T_EXTRAC[[#This Row],[Info DMF Temp]]&lt;&gt;"",IF(COUNTIFS($B$1:B60,T_EXTRAC[[#This Row],[Application Code]],$R$1:R60,T_EXTRAC[[#This Row],[Info DMF Temp]])=1,T_EXTRAC[[#This Row],[Info DMF Temp]],""),"")</f>
        <v/>
      </c>
      <c r="U60" s="11" t="str">
        <f>IF(T_EXTRAC[[#This Row],[Concat Product + PDS AIM Temp]]&lt;&gt;"",IF(COUNTIFS($B$1:B60,T_EXTRAC[[#This Row],[Application Code]],$J$1:J60,T_EXTRAC[[#This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0"/>
    </row>
    <row r="61" spans="1:22" x14ac:dyDescent="0.2">
      <c r="A61" s="47" t="s">
        <v>30</v>
      </c>
      <c r="B61" s="37" t="s">
        <v>40</v>
      </c>
      <c r="C61" s="37" t="s">
        <v>41</v>
      </c>
      <c r="D61" s="37"/>
      <c r="G61" s="38"/>
      <c r="H61" s="38"/>
      <c r="I61" s="40"/>
      <c r="J61" s="12" t="str">
        <f>IF(T_EXTRAC[[#This Row],[PDS Active Ingredient Manufacturer]]&lt;&gt;"",T_EXTRAC[[#This Row],[PDS Active Ingredient Manufacturer]]&amp;"#CEP#"&amp;T_EXTRAC[[#This Row],[Manufactory CEP DMF]]&amp;"#CEP#"&amp;"#DMF#"&amp;T_EXTRAC[[#This Row],[Manufactory CEP DMF]]&amp;"#DMF#","")</f>
        <v/>
      </c>
      <c r="K6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1" t="str">
        <f>IF(T_EXTRAC[[#This Row],[PDS COS/CEP]]&lt;&gt;"",SUBSTITUTE(LEFT(T_EXTRAC[[#This Row],[PDS COS/CEP]],LEN(T_EXTRAC[[#This Row],[PDS COS/CEP]])-3)," ","-"),"")</f>
        <v/>
      </c>
      <c r="M61" t="str">
        <f>IF(AND(T_EXTRAC[[#This Row],[PDS COS/CEP]]&lt;&gt;"",ISNUMBER(VALUE(RIGHT(T_EXTRAC[[#This Row],[PDS COS/CEP]],2)))),VALUE(RIGHT(T_EXTRAC[[#This Row],[PDS COS/CEP]],2)),"")</f>
        <v/>
      </c>
      <c r="N6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1" s="11" t="str">
        <f>IF(T_EXTRAC[[#This Row],[PDS COS/CEP Version max]]&lt;&gt;"",T_EXTRAC[[#This Row],[PDS COS/CEP]],"")</f>
        <v/>
      </c>
      <c r="P61" t="str">
        <f>IF(T_EXTRAC[[#This Row],[Info CEP]]&lt;&gt;"",T_EXTRAC[[#This Row],[Application Code]]&amp;"\"&amp;T_EXTRAC[[#This Row],[Manufactory CEP DMF]],"")</f>
        <v/>
      </c>
      <c r="Q61" s="11" t="str">
        <f>IF(T_EXTRAC[[#This Row],[Info CEP Temp]]&lt;&gt;"",IF(COUNTIFS($B$1:B61,T_EXTRAC[[#This Row],[Application Code]],$O$1:O61,T_EXTRAC[[#This Row],[Info CEP Temp]])=1,T_EXTRAC[[#This Row],[Info CEP Temp]],""),"")</f>
        <v/>
      </c>
      <c r="R61" t="str">
        <f>IF(AND(T_EXTRAC[[#This Row],[Manufactory CEP DMF]]&lt;&gt;"",T_EXTRAC[[#This Row],[PDS DMF]]&lt;&gt;""),T_EXTRAC[[#This Row],[PDS DMF]],"")</f>
        <v/>
      </c>
      <c r="S61" t="str">
        <f>IF(T_EXTRAC[[#This Row],[Info DMF]]&lt;&gt;"",T_EXTRAC[[#This Row],[Application Code]]&amp;"\"&amp;T_EXTRAC[[#This Row],[Manufactory CEP DMF]],"")</f>
        <v/>
      </c>
      <c r="T61" t="str">
        <f>IF(T_EXTRAC[[#This Row],[Info DMF Temp]]&lt;&gt;"",IF(COUNTIFS($B$1:B61,T_EXTRAC[[#This Row],[Application Code]],$R$1:R61,T_EXTRAC[[#This Row],[Info DMF Temp]])=1,T_EXTRAC[[#This Row],[Info DMF Temp]],""),"")</f>
        <v/>
      </c>
      <c r="U61" s="11" t="str">
        <f>IF(T_EXTRAC[[#This Row],[Concat Product + PDS AIM Temp]]&lt;&gt;"",IF(COUNTIFS($B$1:B61,T_EXTRAC[[#This Row],[Application Code]],$J$1:J61,T_EXTRAC[[#This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1"/>
    </row>
    <row r="62" spans="1:22" x14ac:dyDescent="0.2">
      <c r="A62" s="47" t="s">
        <v>30</v>
      </c>
      <c r="B62" s="37" t="s">
        <v>40</v>
      </c>
      <c r="C62" s="37" t="s">
        <v>41</v>
      </c>
      <c r="D62" s="37"/>
      <c r="G62" s="38"/>
      <c r="H62" s="38"/>
      <c r="I62" s="40"/>
      <c r="J62" s="12" t="str">
        <f>IF(T_EXTRAC[[#This Row],[PDS Active Ingredient Manufacturer]]&lt;&gt;"",T_EXTRAC[[#This Row],[PDS Active Ingredient Manufacturer]]&amp;"#CEP#"&amp;T_EXTRAC[[#This Row],[Manufactory CEP DMF]]&amp;"#CEP#"&amp;"#DMF#"&amp;T_EXTRAC[[#This Row],[Manufactory CEP DMF]]&amp;"#DMF#","")</f>
        <v/>
      </c>
      <c r="K6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2" t="str">
        <f>IF(T_EXTRAC[[#This Row],[PDS COS/CEP]]&lt;&gt;"",SUBSTITUTE(LEFT(T_EXTRAC[[#This Row],[PDS COS/CEP]],LEN(T_EXTRAC[[#This Row],[PDS COS/CEP]])-3)," ","-"),"")</f>
        <v/>
      </c>
      <c r="M62" t="str">
        <f>IF(AND(T_EXTRAC[[#This Row],[PDS COS/CEP]]&lt;&gt;"",ISNUMBER(VALUE(RIGHT(T_EXTRAC[[#This Row],[PDS COS/CEP]],2)))),VALUE(RIGHT(T_EXTRAC[[#This Row],[PDS COS/CEP]],2)),"")</f>
        <v/>
      </c>
      <c r="N6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2" s="11" t="str">
        <f>IF(T_EXTRAC[[#This Row],[PDS COS/CEP Version max]]&lt;&gt;"",T_EXTRAC[[#This Row],[PDS COS/CEP]],"")</f>
        <v/>
      </c>
      <c r="P62" t="str">
        <f>IF(T_EXTRAC[[#This Row],[Info CEP]]&lt;&gt;"",T_EXTRAC[[#This Row],[Application Code]]&amp;"\"&amp;T_EXTRAC[[#This Row],[Manufactory CEP DMF]],"")</f>
        <v/>
      </c>
      <c r="Q62" s="11" t="str">
        <f>IF(T_EXTRAC[[#This Row],[Info CEP Temp]]&lt;&gt;"",IF(COUNTIFS($B$1:B62,T_EXTRAC[[#This Row],[Application Code]],$O$1:O62,T_EXTRAC[[#This Row],[Info CEP Temp]])=1,T_EXTRAC[[#This Row],[Info CEP Temp]],""),"")</f>
        <v/>
      </c>
      <c r="R62" t="str">
        <f>IF(AND(T_EXTRAC[[#This Row],[Manufactory CEP DMF]]&lt;&gt;"",T_EXTRAC[[#This Row],[PDS DMF]]&lt;&gt;""),T_EXTRAC[[#This Row],[PDS DMF]],"")</f>
        <v/>
      </c>
      <c r="S62" t="str">
        <f>IF(T_EXTRAC[[#This Row],[Info DMF]]&lt;&gt;"",T_EXTRAC[[#This Row],[Application Code]]&amp;"\"&amp;T_EXTRAC[[#This Row],[Manufactory CEP DMF]],"")</f>
        <v/>
      </c>
      <c r="T62" t="str">
        <f>IF(T_EXTRAC[[#This Row],[Info DMF Temp]]&lt;&gt;"",IF(COUNTIFS($B$1:B62,T_EXTRAC[[#This Row],[Application Code]],$R$1:R62,T_EXTRAC[[#This Row],[Info DMF Temp]])=1,T_EXTRAC[[#This Row],[Info DMF Temp]],""),"")</f>
        <v/>
      </c>
      <c r="U62" s="11" t="str">
        <f>IF(T_EXTRAC[[#This Row],[Concat Product + PDS AIM Temp]]&lt;&gt;"",IF(COUNTIFS($B$1:B62,T_EXTRAC[[#This Row],[Application Code]],$J$1:J62,T_EXTRAC[[#This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2"/>
    </row>
    <row r="63" spans="1:22" x14ac:dyDescent="0.2">
      <c r="A63" s="47" t="s">
        <v>30</v>
      </c>
      <c r="B63" s="37" t="s">
        <v>40</v>
      </c>
      <c r="C63" s="37" t="s">
        <v>41</v>
      </c>
      <c r="D63" s="37"/>
      <c r="G63" s="38"/>
      <c r="H63" s="38"/>
      <c r="I63" s="40"/>
      <c r="J63" s="12" t="str">
        <f>IF(T_EXTRAC[[#This Row],[PDS Active Ingredient Manufacturer]]&lt;&gt;"",T_EXTRAC[[#This Row],[PDS Active Ingredient Manufacturer]]&amp;"#CEP#"&amp;T_EXTRAC[[#This Row],[Manufactory CEP DMF]]&amp;"#CEP#"&amp;"#DMF#"&amp;T_EXTRAC[[#This Row],[Manufactory CEP DMF]]&amp;"#DMF#","")</f>
        <v/>
      </c>
      <c r="K6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3" t="str">
        <f>IF(T_EXTRAC[[#This Row],[PDS COS/CEP]]&lt;&gt;"",SUBSTITUTE(LEFT(T_EXTRAC[[#This Row],[PDS COS/CEP]],LEN(T_EXTRAC[[#This Row],[PDS COS/CEP]])-3)," ","-"),"")</f>
        <v/>
      </c>
      <c r="M63" t="str">
        <f>IF(AND(T_EXTRAC[[#This Row],[PDS COS/CEP]]&lt;&gt;"",ISNUMBER(VALUE(RIGHT(T_EXTRAC[[#This Row],[PDS COS/CEP]],2)))),VALUE(RIGHT(T_EXTRAC[[#This Row],[PDS COS/CEP]],2)),"")</f>
        <v/>
      </c>
      <c r="N6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3" s="11" t="str">
        <f>IF(T_EXTRAC[[#This Row],[PDS COS/CEP Version max]]&lt;&gt;"",T_EXTRAC[[#This Row],[PDS COS/CEP]],"")</f>
        <v/>
      </c>
      <c r="P63" t="str">
        <f>IF(T_EXTRAC[[#This Row],[Info CEP]]&lt;&gt;"",T_EXTRAC[[#This Row],[Application Code]]&amp;"\"&amp;T_EXTRAC[[#This Row],[Manufactory CEP DMF]],"")</f>
        <v/>
      </c>
      <c r="Q63" s="11" t="str">
        <f>IF(T_EXTRAC[[#This Row],[Info CEP Temp]]&lt;&gt;"",IF(COUNTIFS($B$1:B63,T_EXTRAC[[#This Row],[Application Code]],$O$1:O63,T_EXTRAC[[#This Row],[Info CEP Temp]])=1,T_EXTRAC[[#This Row],[Info CEP Temp]],""),"")</f>
        <v/>
      </c>
      <c r="R63" t="str">
        <f>IF(AND(T_EXTRAC[[#This Row],[Manufactory CEP DMF]]&lt;&gt;"",T_EXTRAC[[#This Row],[PDS DMF]]&lt;&gt;""),T_EXTRAC[[#This Row],[PDS DMF]],"")</f>
        <v/>
      </c>
      <c r="S63" t="str">
        <f>IF(T_EXTRAC[[#This Row],[Info DMF]]&lt;&gt;"",T_EXTRAC[[#This Row],[Application Code]]&amp;"\"&amp;T_EXTRAC[[#This Row],[Manufactory CEP DMF]],"")</f>
        <v/>
      </c>
      <c r="T63" t="str">
        <f>IF(T_EXTRAC[[#This Row],[Info DMF Temp]]&lt;&gt;"",IF(COUNTIFS($B$1:B63,T_EXTRAC[[#This Row],[Application Code]],$R$1:R63,T_EXTRAC[[#This Row],[Info DMF Temp]])=1,T_EXTRAC[[#This Row],[Info DMF Temp]],""),"")</f>
        <v/>
      </c>
      <c r="U63" s="11" t="str">
        <f>IF(T_EXTRAC[[#This Row],[Concat Product + PDS AIM Temp]]&lt;&gt;"",IF(COUNTIFS($B$1:B63,T_EXTRAC[[#This Row],[Application Code]],$J$1:J63,T_EXTRAC[[#This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3"/>
    </row>
    <row r="64" spans="1:22" x14ac:dyDescent="0.2">
      <c r="A64" s="47" t="s">
        <v>30</v>
      </c>
      <c r="B64" s="37" t="s">
        <v>40</v>
      </c>
      <c r="C64" s="37" t="s">
        <v>41</v>
      </c>
      <c r="D64" s="37"/>
      <c r="G64" s="38"/>
      <c r="H64" s="38"/>
      <c r="I64" s="40"/>
      <c r="J64" s="12" t="str">
        <f>IF(T_EXTRAC[[#This Row],[PDS Active Ingredient Manufacturer]]&lt;&gt;"",T_EXTRAC[[#This Row],[PDS Active Ingredient Manufacturer]]&amp;"#CEP#"&amp;T_EXTRAC[[#This Row],[Manufactory CEP DMF]]&amp;"#CEP#"&amp;"#DMF#"&amp;T_EXTRAC[[#This Row],[Manufactory CEP DMF]]&amp;"#DMF#","")</f>
        <v/>
      </c>
      <c r="K6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4" t="str">
        <f>IF(T_EXTRAC[[#This Row],[PDS COS/CEP]]&lt;&gt;"",SUBSTITUTE(LEFT(T_EXTRAC[[#This Row],[PDS COS/CEP]],LEN(T_EXTRAC[[#This Row],[PDS COS/CEP]])-3)," ","-"),"")</f>
        <v/>
      </c>
      <c r="M64" t="str">
        <f>IF(AND(T_EXTRAC[[#This Row],[PDS COS/CEP]]&lt;&gt;"",ISNUMBER(VALUE(RIGHT(T_EXTRAC[[#This Row],[PDS COS/CEP]],2)))),VALUE(RIGHT(T_EXTRAC[[#This Row],[PDS COS/CEP]],2)),"")</f>
        <v/>
      </c>
      <c r="N6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4" s="11" t="str">
        <f>IF(T_EXTRAC[[#This Row],[PDS COS/CEP Version max]]&lt;&gt;"",T_EXTRAC[[#This Row],[PDS COS/CEP]],"")</f>
        <v/>
      </c>
      <c r="P64" t="str">
        <f>IF(T_EXTRAC[[#This Row],[Info CEP]]&lt;&gt;"",T_EXTRAC[[#This Row],[Application Code]]&amp;"\"&amp;T_EXTRAC[[#This Row],[Manufactory CEP DMF]],"")</f>
        <v/>
      </c>
      <c r="Q64" s="11" t="str">
        <f>IF(T_EXTRAC[[#This Row],[Info CEP Temp]]&lt;&gt;"",IF(COUNTIFS($B$1:B64,T_EXTRAC[[#This Row],[Application Code]],$O$1:O64,T_EXTRAC[[#This Row],[Info CEP Temp]])=1,T_EXTRAC[[#This Row],[Info CEP Temp]],""),"")</f>
        <v/>
      </c>
      <c r="R64" t="str">
        <f>IF(AND(T_EXTRAC[[#This Row],[Manufactory CEP DMF]]&lt;&gt;"",T_EXTRAC[[#This Row],[PDS DMF]]&lt;&gt;""),T_EXTRAC[[#This Row],[PDS DMF]],"")</f>
        <v/>
      </c>
      <c r="S64" t="str">
        <f>IF(T_EXTRAC[[#This Row],[Info DMF]]&lt;&gt;"",T_EXTRAC[[#This Row],[Application Code]]&amp;"\"&amp;T_EXTRAC[[#This Row],[Manufactory CEP DMF]],"")</f>
        <v/>
      </c>
      <c r="T64" t="str">
        <f>IF(T_EXTRAC[[#This Row],[Info DMF Temp]]&lt;&gt;"",IF(COUNTIFS($B$1:B64,T_EXTRAC[[#This Row],[Application Code]],$R$1:R64,T_EXTRAC[[#This Row],[Info DMF Temp]])=1,T_EXTRAC[[#This Row],[Info DMF Temp]],""),"")</f>
        <v/>
      </c>
      <c r="U64" s="11" t="str">
        <f>IF(T_EXTRAC[[#This Row],[Concat Product + PDS AIM Temp]]&lt;&gt;"",IF(COUNTIFS($B$1:B64,T_EXTRAC[[#This Row],[Application Code]],$J$1:J64,T_EXTRAC[[#This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4"/>
    </row>
    <row r="65" spans="1:22" x14ac:dyDescent="0.2">
      <c r="A65" s="47" t="s">
        <v>30</v>
      </c>
      <c r="B65" s="37" t="s">
        <v>40</v>
      </c>
      <c r="C65" s="37" t="s">
        <v>41</v>
      </c>
      <c r="D65" s="37"/>
      <c r="G65" s="38"/>
      <c r="H65" s="38"/>
      <c r="I65" s="40"/>
      <c r="J65" s="12" t="str">
        <f>IF(T_EXTRAC[[#This Row],[PDS Active Ingredient Manufacturer]]&lt;&gt;"",T_EXTRAC[[#This Row],[PDS Active Ingredient Manufacturer]]&amp;"#CEP#"&amp;T_EXTRAC[[#This Row],[Manufactory CEP DMF]]&amp;"#CEP#"&amp;"#DMF#"&amp;T_EXTRAC[[#This Row],[Manufactory CEP DMF]]&amp;"#DMF#","")</f>
        <v/>
      </c>
      <c r="K6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5" t="str">
        <f>IF(T_EXTRAC[[#This Row],[PDS COS/CEP]]&lt;&gt;"",SUBSTITUTE(LEFT(T_EXTRAC[[#This Row],[PDS COS/CEP]],LEN(T_EXTRAC[[#This Row],[PDS COS/CEP]])-3)," ","-"),"")</f>
        <v/>
      </c>
      <c r="M65" t="str">
        <f>IF(AND(T_EXTRAC[[#This Row],[PDS COS/CEP]]&lt;&gt;"",ISNUMBER(VALUE(RIGHT(T_EXTRAC[[#This Row],[PDS COS/CEP]],2)))),VALUE(RIGHT(T_EXTRAC[[#This Row],[PDS COS/CEP]],2)),"")</f>
        <v/>
      </c>
      <c r="N6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5" s="11" t="str">
        <f>IF(T_EXTRAC[[#This Row],[PDS COS/CEP Version max]]&lt;&gt;"",T_EXTRAC[[#This Row],[PDS COS/CEP]],"")</f>
        <v/>
      </c>
      <c r="P65" t="str">
        <f>IF(T_EXTRAC[[#This Row],[Info CEP]]&lt;&gt;"",T_EXTRAC[[#This Row],[Application Code]]&amp;"\"&amp;T_EXTRAC[[#This Row],[Manufactory CEP DMF]],"")</f>
        <v/>
      </c>
      <c r="Q65" s="11" t="str">
        <f>IF(T_EXTRAC[[#This Row],[Info CEP Temp]]&lt;&gt;"",IF(COUNTIFS($B$1:B65,T_EXTRAC[[#This Row],[Application Code]],$O$1:O65,T_EXTRAC[[#This Row],[Info CEP Temp]])=1,T_EXTRAC[[#This Row],[Info CEP Temp]],""),"")</f>
        <v/>
      </c>
      <c r="R65" t="str">
        <f>IF(AND(T_EXTRAC[[#This Row],[Manufactory CEP DMF]]&lt;&gt;"",T_EXTRAC[[#This Row],[PDS DMF]]&lt;&gt;""),T_EXTRAC[[#This Row],[PDS DMF]],"")</f>
        <v/>
      </c>
      <c r="S65" t="str">
        <f>IF(T_EXTRAC[[#This Row],[Info DMF]]&lt;&gt;"",T_EXTRAC[[#This Row],[Application Code]]&amp;"\"&amp;T_EXTRAC[[#This Row],[Manufactory CEP DMF]],"")</f>
        <v/>
      </c>
      <c r="T65" t="str">
        <f>IF(T_EXTRAC[[#This Row],[Info DMF Temp]]&lt;&gt;"",IF(COUNTIFS($B$1:B65,T_EXTRAC[[#This Row],[Application Code]],$R$1:R65,T_EXTRAC[[#This Row],[Info DMF Temp]])=1,T_EXTRAC[[#This Row],[Info DMF Temp]],""),"")</f>
        <v/>
      </c>
      <c r="U65" s="11" t="str">
        <f>IF(T_EXTRAC[[#This Row],[Concat Product + PDS AIM Temp]]&lt;&gt;"",IF(COUNTIFS($B$1:B65,T_EXTRAC[[#This Row],[Application Code]],$J$1:J65,T_EXTRAC[[#This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5"/>
    </row>
    <row r="66" spans="1:22" x14ac:dyDescent="0.2">
      <c r="A66" s="47" t="s">
        <v>30</v>
      </c>
      <c r="B66" s="37" t="s">
        <v>40</v>
      </c>
      <c r="C66" s="37" t="s">
        <v>41</v>
      </c>
      <c r="D66" s="37"/>
      <c r="G66" s="38"/>
      <c r="H66" s="38"/>
      <c r="I66" s="40"/>
      <c r="J66" s="12" t="str">
        <f>IF(T_EXTRAC[[#This Row],[PDS Active Ingredient Manufacturer]]&lt;&gt;"",T_EXTRAC[[#This Row],[PDS Active Ingredient Manufacturer]]&amp;"#CEP#"&amp;T_EXTRAC[[#This Row],[Manufactory CEP DMF]]&amp;"#CEP#"&amp;"#DMF#"&amp;T_EXTRAC[[#This Row],[Manufactory CEP DMF]]&amp;"#DMF#","")</f>
        <v/>
      </c>
      <c r="K6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6" t="str">
        <f>IF(T_EXTRAC[[#This Row],[PDS COS/CEP]]&lt;&gt;"",SUBSTITUTE(LEFT(T_EXTRAC[[#This Row],[PDS COS/CEP]],LEN(T_EXTRAC[[#This Row],[PDS COS/CEP]])-3)," ","-"),"")</f>
        <v/>
      </c>
      <c r="M66" t="str">
        <f>IF(AND(T_EXTRAC[[#This Row],[PDS COS/CEP]]&lt;&gt;"",ISNUMBER(VALUE(RIGHT(T_EXTRAC[[#This Row],[PDS COS/CEP]],2)))),VALUE(RIGHT(T_EXTRAC[[#This Row],[PDS COS/CEP]],2)),"")</f>
        <v/>
      </c>
      <c r="N6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6" s="11" t="str">
        <f>IF(T_EXTRAC[[#This Row],[PDS COS/CEP Version max]]&lt;&gt;"",T_EXTRAC[[#This Row],[PDS COS/CEP]],"")</f>
        <v/>
      </c>
      <c r="P66" t="str">
        <f>IF(T_EXTRAC[[#This Row],[Info CEP]]&lt;&gt;"",T_EXTRAC[[#This Row],[Application Code]]&amp;"\"&amp;T_EXTRAC[[#This Row],[Manufactory CEP DMF]],"")</f>
        <v/>
      </c>
      <c r="Q66" s="11" t="str">
        <f>IF(T_EXTRAC[[#This Row],[Info CEP Temp]]&lt;&gt;"",IF(COUNTIFS($B$1:B66,T_EXTRAC[[#This Row],[Application Code]],$O$1:O66,T_EXTRAC[[#This Row],[Info CEP Temp]])=1,T_EXTRAC[[#This Row],[Info CEP Temp]],""),"")</f>
        <v/>
      </c>
      <c r="R66" t="str">
        <f>IF(AND(T_EXTRAC[[#This Row],[Manufactory CEP DMF]]&lt;&gt;"",T_EXTRAC[[#This Row],[PDS DMF]]&lt;&gt;""),T_EXTRAC[[#This Row],[PDS DMF]],"")</f>
        <v/>
      </c>
      <c r="S66" t="str">
        <f>IF(T_EXTRAC[[#This Row],[Info DMF]]&lt;&gt;"",T_EXTRAC[[#This Row],[Application Code]]&amp;"\"&amp;T_EXTRAC[[#This Row],[Manufactory CEP DMF]],"")</f>
        <v/>
      </c>
      <c r="T66" t="str">
        <f>IF(T_EXTRAC[[#This Row],[Info DMF Temp]]&lt;&gt;"",IF(COUNTIFS($B$1:B66,T_EXTRAC[[#This Row],[Application Code]],$R$1:R66,T_EXTRAC[[#This Row],[Info DMF Temp]])=1,T_EXTRAC[[#This Row],[Info DMF Temp]],""),"")</f>
        <v/>
      </c>
      <c r="U66" s="11" t="str">
        <f>IF(T_EXTRAC[[#This Row],[Concat Product + PDS AIM Temp]]&lt;&gt;"",IF(COUNTIFS($B$1:B66,T_EXTRAC[[#This Row],[Application Code]],$J$1:J66,T_EXTRAC[[#This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6"/>
    </row>
    <row r="67" spans="1:22" x14ac:dyDescent="0.2">
      <c r="A67" s="47" t="s">
        <v>30</v>
      </c>
      <c r="B67" s="37" t="s">
        <v>40</v>
      </c>
      <c r="C67" s="37" t="s">
        <v>41</v>
      </c>
      <c r="D67" s="37"/>
      <c r="G67" s="38"/>
      <c r="H67" s="38"/>
      <c r="I67" s="40"/>
      <c r="J67" s="12" t="str">
        <f>IF(T_EXTRAC[[#This Row],[PDS Active Ingredient Manufacturer]]&lt;&gt;"",T_EXTRAC[[#This Row],[PDS Active Ingredient Manufacturer]]&amp;"#CEP#"&amp;T_EXTRAC[[#This Row],[Manufactory CEP DMF]]&amp;"#CEP#"&amp;"#DMF#"&amp;T_EXTRAC[[#This Row],[Manufactory CEP DMF]]&amp;"#DMF#","")</f>
        <v/>
      </c>
      <c r="K6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7" t="str">
        <f>IF(T_EXTRAC[[#This Row],[PDS COS/CEP]]&lt;&gt;"",SUBSTITUTE(LEFT(T_EXTRAC[[#This Row],[PDS COS/CEP]],LEN(T_EXTRAC[[#This Row],[PDS COS/CEP]])-3)," ","-"),"")</f>
        <v/>
      </c>
      <c r="M67" t="str">
        <f>IF(AND(T_EXTRAC[[#This Row],[PDS COS/CEP]]&lt;&gt;"",ISNUMBER(VALUE(RIGHT(T_EXTRAC[[#This Row],[PDS COS/CEP]],2)))),VALUE(RIGHT(T_EXTRAC[[#This Row],[PDS COS/CEP]],2)),"")</f>
        <v/>
      </c>
      <c r="N67"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7" s="11" t="str">
        <f>IF(T_EXTRAC[[#This Row],[PDS COS/CEP Version max]]&lt;&gt;"",T_EXTRAC[[#This Row],[PDS COS/CEP]],"")</f>
        <v/>
      </c>
      <c r="P67" t="str">
        <f>IF(T_EXTRAC[[#This Row],[Info CEP]]&lt;&gt;"",T_EXTRAC[[#This Row],[Application Code]]&amp;"\"&amp;T_EXTRAC[[#This Row],[Manufactory CEP DMF]],"")</f>
        <v/>
      </c>
      <c r="Q67" s="11" t="str">
        <f>IF(T_EXTRAC[[#This Row],[Info CEP Temp]]&lt;&gt;"",IF(COUNTIFS($B$1:B67,T_EXTRAC[[#This Row],[Application Code]],$O$1:O67,T_EXTRAC[[#This Row],[Info CEP Temp]])=1,T_EXTRAC[[#This Row],[Info CEP Temp]],""),"")</f>
        <v/>
      </c>
      <c r="R67" t="str">
        <f>IF(AND(T_EXTRAC[[#This Row],[Manufactory CEP DMF]]&lt;&gt;"",T_EXTRAC[[#This Row],[PDS DMF]]&lt;&gt;""),T_EXTRAC[[#This Row],[PDS DMF]],"")</f>
        <v/>
      </c>
      <c r="S67" t="str">
        <f>IF(T_EXTRAC[[#This Row],[Info DMF]]&lt;&gt;"",T_EXTRAC[[#This Row],[Application Code]]&amp;"\"&amp;T_EXTRAC[[#This Row],[Manufactory CEP DMF]],"")</f>
        <v/>
      </c>
      <c r="T67" t="str">
        <f>IF(T_EXTRAC[[#This Row],[Info DMF Temp]]&lt;&gt;"",IF(COUNTIFS($B$1:B67,T_EXTRAC[[#This Row],[Application Code]],$R$1:R67,T_EXTRAC[[#This Row],[Info DMF Temp]])=1,T_EXTRAC[[#This Row],[Info DMF Temp]],""),"")</f>
        <v/>
      </c>
      <c r="U67" s="11" t="str">
        <f>IF(T_EXTRAC[[#This Row],[Concat Product + PDS AIM Temp]]&lt;&gt;"",IF(COUNTIFS($B$1:B67,T_EXTRAC[[#This Row],[Application Code]],$J$1:J67,T_EXTRAC[[#This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7"/>
    </row>
    <row r="68" spans="1:22" x14ac:dyDescent="0.2">
      <c r="A68" s="47" t="s">
        <v>30</v>
      </c>
      <c r="B68" s="37" t="s">
        <v>40</v>
      </c>
      <c r="C68" s="37" t="s">
        <v>41</v>
      </c>
      <c r="D68" s="37"/>
      <c r="G68" s="38"/>
      <c r="H68" s="38"/>
      <c r="I68" s="40"/>
      <c r="J68" s="12" t="str">
        <f>IF(T_EXTRAC[[#This Row],[PDS Active Ingredient Manufacturer]]&lt;&gt;"",T_EXTRAC[[#This Row],[PDS Active Ingredient Manufacturer]]&amp;"#CEP#"&amp;T_EXTRAC[[#This Row],[Manufactory CEP DMF]]&amp;"#CEP#"&amp;"#DMF#"&amp;T_EXTRAC[[#This Row],[Manufactory CEP DMF]]&amp;"#DMF#","")</f>
        <v/>
      </c>
      <c r="K6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8" t="str">
        <f>IF(T_EXTRAC[[#This Row],[PDS COS/CEP]]&lt;&gt;"",SUBSTITUTE(LEFT(T_EXTRAC[[#This Row],[PDS COS/CEP]],LEN(T_EXTRAC[[#This Row],[PDS COS/CEP]])-3)," ","-"),"")</f>
        <v/>
      </c>
      <c r="M68" t="str">
        <f>IF(AND(T_EXTRAC[[#This Row],[PDS COS/CEP]]&lt;&gt;"",ISNUMBER(VALUE(RIGHT(T_EXTRAC[[#This Row],[PDS COS/CEP]],2)))),VALUE(RIGHT(T_EXTRAC[[#This Row],[PDS COS/CEP]],2)),"")</f>
        <v/>
      </c>
      <c r="N68"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8" s="11" t="str">
        <f>IF(T_EXTRAC[[#This Row],[PDS COS/CEP Version max]]&lt;&gt;"",T_EXTRAC[[#This Row],[PDS COS/CEP]],"")</f>
        <v/>
      </c>
      <c r="P68" t="str">
        <f>IF(T_EXTRAC[[#This Row],[Info CEP]]&lt;&gt;"",T_EXTRAC[[#This Row],[Application Code]]&amp;"\"&amp;T_EXTRAC[[#This Row],[Manufactory CEP DMF]],"")</f>
        <v/>
      </c>
      <c r="Q68" s="11" t="str">
        <f>IF(T_EXTRAC[[#This Row],[Info CEP Temp]]&lt;&gt;"",IF(COUNTIFS($B$1:B68,T_EXTRAC[[#This Row],[Application Code]],$O$1:O68,T_EXTRAC[[#This Row],[Info CEP Temp]])=1,T_EXTRAC[[#This Row],[Info CEP Temp]],""),"")</f>
        <v/>
      </c>
      <c r="R68" t="str">
        <f>IF(AND(T_EXTRAC[[#This Row],[Manufactory CEP DMF]]&lt;&gt;"",T_EXTRAC[[#This Row],[PDS DMF]]&lt;&gt;""),T_EXTRAC[[#This Row],[PDS DMF]],"")</f>
        <v/>
      </c>
      <c r="S68" t="str">
        <f>IF(T_EXTRAC[[#This Row],[Info DMF]]&lt;&gt;"",T_EXTRAC[[#This Row],[Application Code]]&amp;"\"&amp;T_EXTRAC[[#This Row],[Manufactory CEP DMF]],"")</f>
        <v/>
      </c>
      <c r="T68" t="str">
        <f>IF(T_EXTRAC[[#This Row],[Info DMF Temp]]&lt;&gt;"",IF(COUNTIFS($B$1:B68,T_EXTRAC[[#This Row],[Application Code]],$R$1:R68,T_EXTRAC[[#This Row],[Info DMF Temp]])=1,T_EXTRAC[[#This Row],[Info DMF Temp]],""),"")</f>
        <v/>
      </c>
      <c r="U68" s="11" t="str">
        <f>IF(T_EXTRAC[[#This Row],[Concat Product + PDS AIM Temp]]&lt;&gt;"",IF(COUNTIFS($B$1:B68,T_EXTRAC[[#This Row],[Application Code]],$J$1:J68,T_EXTRAC[[#This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8"/>
    </row>
    <row r="69" spans="1:22" x14ac:dyDescent="0.2">
      <c r="A69" s="47" t="s">
        <v>30</v>
      </c>
      <c r="B69" s="37" t="s">
        <v>40</v>
      </c>
      <c r="C69" s="37" t="s">
        <v>41</v>
      </c>
      <c r="D69" s="37"/>
      <c r="G69" s="38"/>
      <c r="H69" s="38"/>
      <c r="I69" s="40"/>
      <c r="J69" s="12" t="str">
        <f>IF(T_EXTRAC[[#This Row],[PDS Active Ingredient Manufacturer]]&lt;&gt;"",T_EXTRAC[[#This Row],[PDS Active Ingredient Manufacturer]]&amp;"#CEP#"&amp;T_EXTRAC[[#This Row],[Manufactory CEP DMF]]&amp;"#CEP#"&amp;"#DMF#"&amp;T_EXTRAC[[#This Row],[Manufactory CEP DMF]]&amp;"#DMF#","")</f>
        <v/>
      </c>
      <c r="K6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9" t="str">
        <f>IF(T_EXTRAC[[#This Row],[PDS COS/CEP]]&lt;&gt;"",SUBSTITUTE(LEFT(T_EXTRAC[[#This Row],[PDS COS/CEP]],LEN(T_EXTRAC[[#This Row],[PDS COS/CEP]])-3)," ","-"),"")</f>
        <v/>
      </c>
      <c r="M69" t="str">
        <f>IF(AND(T_EXTRAC[[#This Row],[PDS COS/CEP]]&lt;&gt;"",ISNUMBER(VALUE(RIGHT(T_EXTRAC[[#This Row],[PDS COS/CEP]],2)))),VALUE(RIGHT(T_EXTRAC[[#This Row],[PDS COS/CEP]],2)),"")</f>
        <v/>
      </c>
      <c r="N69"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9" s="11" t="str">
        <f>IF(T_EXTRAC[[#This Row],[PDS COS/CEP Version max]]&lt;&gt;"",T_EXTRAC[[#This Row],[PDS COS/CEP]],"")</f>
        <v/>
      </c>
      <c r="P69" t="str">
        <f>IF(T_EXTRAC[[#This Row],[Info CEP]]&lt;&gt;"",T_EXTRAC[[#This Row],[Application Code]]&amp;"\"&amp;T_EXTRAC[[#This Row],[Manufactory CEP DMF]],"")</f>
        <v/>
      </c>
      <c r="Q69" s="11" t="str">
        <f>IF(T_EXTRAC[[#This Row],[Info CEP Temp]]&lt;&gt;"",IF(COUNTIFS($B$1:B69,T_EXTRAC[[#This Row],[Application Code]],$O$1:O69,T_EXTRAC[[#This Row],[Info CEP Temp]])=1,T_EXTRAC[[#This Row],[Info CEP Temp]],""),"")</f>
        <v/>
      </c>
      <c r="R69" t="str">
        <f>IF(AND(T_EXTRAC[[#This Row],[Manufactory CEP DMF]]&lt;&gt;"",T_EXTRAC[[#This Row],[PDS DMF]]&lt;&gt;""),T_EXTRAC[[#This Row],[PDS DMF]],"")</f>
        <v/>
      </c>
      <c r="S69" t="str">
        <f>IF(T_EXTRAC[[#This Row],[Info DMF]]&lt;&gt;"",T_EXTRAC[[#This Row],[Application Code]]&amp;"\"&amp;T_EXTRAC[[#This Row],[Manufactory CEP DMF]],"")</f>
        <v/>
      </c>
      <c r="T69" t="str">
        <f>IF(T_EXTRAC[[#This Row],[Info DMF Temp]]&lt;&gt;"",IF(COUNTIFS($B$1:B69,T_EXTRAC[[#This Row],[Application Code]],$R$1:R69,T_EXTRAC[[#This Row],[Info DMF Temp]])=1,T_EXTRAC[[#This Row],[Info DMF Temp]],""),"")</f>
        <v/>
      </c>
      <c r="U69" s="11" t="str">
        <f>IF(T_EXTRAC[[#This Row],[Concat Product + PDS AIM Temp]]&lt;&gt;"",IF(COUNTIFS($B$1:B69,T_EXTRAC[[#This Row],[Application Code]],$J$1:J69,T_EXTRAC[[#This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9"/>
    </row>
    <row r="70" spans="1:22" x14ac:dyDescent="0.2">
      <c r="A70" s="47" t="s">
        <v>30</v>
      </c>
      <c r="B70" s="37" t="s">
        <v>40</v>
      </c>
      <c r="C70" s="37" t="s">
        <v>41</v>
      </c>
      <c r="D70" s="37"/>
      <c r="G70" s="38"/>
      <c r="H70" s="38"/>
      <c r="I70" s="40"/>
      <c r="J70" s="12" t="str">
        <f>IF(T_EXTRAC[[#This Row],[PDS Active Ingredient Manufacturer]]&lt;&gt;"",T_EXTRAC[[#This Row],[PDS Active Ingredient Manufacturer]]&amp;"#CEP#"&amp;T_EXTRAC[[#This Row],[Manufactory CEP DMF]]&amp;"#CEP#"&amp;"#DMF#"&amp;T_EXTRAC[[#This Row],[Manufactory CEP DMF]]&amp;"#DMF#","")</f>
        <v/>
      </c>
      <c r="K7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0" t="str">
        <f>IF(T_EXTRAC[[#This Row],[PDS COS/CEP]]&lt;&gt;"",SUBSTITUTE(LEFT(T_EXTRAC[[#This Row],[PDS COS/CEP]],LEN(T_EXTRAC[[#This Row],[PDS COS/CEP]])-3)," ","-"),"")</f>
        <v/>
      </c>
      <c r="M70" t="str">
        <f>IF(AND(T_EXTRAC[[#This Row],[PDS COS/CEP]]&lt;&gt;"",ISNUMBER(VALUE(RIGHT(T_EXTRAC[[#This Row],[PDS COS/CEP]],2)))),VALUE(RIGHT(T_EXTRAC[[#This Row],[PDS COS/CEP]],2)),"")</f>
        <v/>
      </c>
      <c r="N7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0" s="11" t="str">
        <f>IF(T_EXTRAC[[#This Row],[PDS COS/CEP Version max]]&lt;&gt;"",T_EXTRAC[[#This Row],[PDS COS/CEP]],"")</f>
        <v/>
      </c>
      <c r="P70" t="str">
        <f>IF(T_EXTRAC[[#This Row],[Info CEP]]&lt;&gt;"",T_EXTRAC[[#This Row],[Application Code]]&amp;"\"&amp;T_EXTRAC[[#This Row],[Manufactory CEP DMF]],"")</f>
        <v/>
      </c>
      <c r="Q70" s="11" t="str">
        <f>IF(T_EXTRAC[[#This Row],[Info CEP Temp]]&lt;&gt;"",IF(COUNTIFS($B$1:B70,T_EXTRAC[[#This Row],[Application Code]],$O$1:O70,T_EXTRAC[[#This Row],[Info CEP Temp]])=1,T_EXTRAC[[#This Row],[Info CEP Temp]],""),"")</f>
        <v/>
      </c>
      <c r="R70" t="str">
        <f>IF(AND(T_EXTRAC[[#This Row],[Manufactory CEP DMF]]&lt;&gt;"",T_EXTRAC[[#This Row],[PDS DMF]]&lt;&gt;""),T_EXTRAC[[#This Row],[PDS DMF]],"")</f>
        <v/>
      </c>
      <c r="S70" t="str">
        <f>IF(T_EXTRAC[[#This Row],[Info DMF]]&lt;&gt;"",T_EXTRAC[[#This Row],[Application Code]]&amp;"\"&amp;T_EXTRAC[[#This Row],[Manufactory CEP DMF]],"")</f>
        <v/>
      </c>
      <c r="T70" t="str">
        <f>IF(T_EXTRAC[[#This Row],[Info DMF Temp]]&lt;&gt;"",IF(COUNTIFS($B$1:B70,T_EXTRAC[[#This Row],[Application Code]],$R$1:R70,T_EXTRAC[[#This Row],[Info DMF Temp]])=1,T_EXTRAC[[#This Row],[Info DMF Temp]],""),"")</f>
        <v/>
      </c>
      <c r="U70" s="11" t="str">
        <f>IF(T_EXTRAC[[#This Row],[Concat Product + PDS AIM Temp]]&lt;&gt;"",IF(COUNTIFS($B$1:B70,T_EXTRAC[[#This Row],[Application Code]],$J$1:J70,T_EXTRAC[[#This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0"/>
    </row>
    <row r="71" spans="1:22" x14ac:dyDescent="0.2">
      <c r="A71" s="47" t="s">
        <v>30</v>
      </c>
      <c r="B71" s="37" t="s">
        <v>40</v>
      </c>
      <c r="C71" s="37" t="s">
        <v>41</v>
      </c>
      <c r="D71" s="37"/>
      <c r="G71" s="38"/>
      <c r="H71" s="38"/>
      <c r="I71" s="40"/>
      <c r="J71" s="12" t="str">
        <f>IF(T_EXTRAC[[#This Row],[PDS Active Ingredient Manufacturer]]&lt;&gt;"",T_EXTRAC[[#This Row],[PDS Active Ingredient Manufacturer]]&amp;"#CEP#"&amp;T_EXTRAC[[#This Row],[Manufactory CEP DMF]]&amp;"#CEP#"&amp;"#DMF#"&amp;T_EXTRAC[[#This Row],[Manufactory CEP DMF]]&amp;"#DMF#","")</f>
        <v/>
      </c>
      <c r="K7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1" t="str">
        <f>IF(T_EXTRAC[[#This Row],[PDS COS/CEP]]&lt;&gt;"",SUBSTITUTE(LEFT(T_EXTRAC[[#This Row],[PDS COS/CEP]],LEN(T_EXTRAC[[#This Row],[PDS COS/CEP]])-3)," ","-"),"")</f>
        <v/>
      </c>
      <c r="M71" t="str">
        <f>IF(AND(T_EXTRAC[[#This Row],[PDS COS/CEP]]&lt;&gt;"",ISNUMBER(VALUE(RIGHT(T_EXTRAC[[#This Row],[PDS COS/CEP]],2)))),VALUE(RIGHT(T_EXTRAC[[#This Row],[PDS COS/CEP]],2)),"")</f>
        <v/>
      </c>
      <c r="N7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1" s="11" t="str">
        <f>IF(T_EXTRAC[[#This Row],[PDS COS/CEP Version max]]&lt;&gt;"",T_EXTRAC[[#This Row],[PDS COS/CEP]],"")</f>
        <v/>
      </c>
      <c r="P71" t="str">
        <f>IF(T_EXTRAC[[#This Row],[Info CEP]]&lt;&gt;"",T_EXTRAC[[#This Row],[Application Code]]&amp;"\"&amp;T_EXTRAC[[#This Row],[Manufactory CEP DMF]],"")</f>
        <v/>
      </c>
      <c r="Q71" s="11" t="str">
        <f>IF(T_EXTRAC[[#This Row],[Info CEP Temp]]&lt;&gt;"",IF(COUNTIFS($B$1:B71,T_EXTRAC[[#This Row],[Application Code]],$O$1:O71,T_EXTRAC[[#This Row],[Info CEP Temp]])=1,T_EXTRAC[[#This Row],[Info CEP Temp]],""),"")</f>
        <v/>
      </c>
      <c r="R71" t="str">
        <f>IF(AND(T_EXTRAC[[#This Row],[Manufactory CEP DMF]]&lt;&gt;"",T_EXTRAC[[#This Row],[PDS DMF]]&lt;&gt;""),T_EXTRAC[[#This Row],[PDS DMF]],"")</f>
        <v/>
      </c>
      <c r="S71" t="str">
        <f>IF(T_EXTRAC[[#This Row],[Info DMF]]&lt;&gt;"",T_EXTRAC[[#This Row],[Application Code]]&amp;"\"&amp;T_EXTRAC[[#This Row],[Manufactory CEP DMF]],"")</f>
        <v/>
      </c>
      <c r="T71" t="str">
        <f>IF(T_EXTRAC[[#This Row],[Info DMF Temp]]&lt;&gt;"",IF(COUNTIFS($B$1:B71,T_EXTRAC[[#This Row],[Application Code]],$R$1:R71,T_EXTRAC[[#This Row],[Info DMF Temp]])=1,T_EXTRAC[[#This Row],[Info DMF Temp]],""),"")</f>
        <v/>
      </c>
      <c r="U71" s="11" t="str">
        <f>IF(T_EXTRAC[[#This Row],[Concat Product + PDS AIM Temp]]&lt;&gt;"",IF(COUNTIFS($B$1:B71,T_EXTRAC[[#This Row],[Application Code]],$J$1:J71,T_EXTRAC[[#This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1"/>
    </row>
    <row r="72" spans="1:22" x14ac:dyDescent="0.2">
      <c r="A72" s="47" t="s">
        <v>30</v>
      </c>
      <c r="B72" s="37" t="s">
        <v>40</v>
      </c>
      <c r="C72" s="37" t="s">
        <v>41</v>
      </c>
      <c r="D72" s="37"/>
      <c r="G72" s="38"/>
      <c r="H72" s="38"/>
      <c r="I72" s="40"/>
      <c r="J72" s="12" t="str">
        <f>IF(T_EXTRAC[[#This Row],[PDS Active Ingredient Manufacturer]]&lt;&gt;"",T_EXTRAC[[#This Row],[PDS Active Ingredient Manufacturer]]&amp;"#CEP#"&amp;T_EXTRAC[[#This Row],[Manufactory CEP DMF]]&amp;"#CEP#"&amp;"#DMF#"&amp;T_EXTRAC[[#This Row],[Manufactory CEP DMF]]&amp;"#DMF#","")</f>
        <v/>
      </c>
      <c r="K7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2" t="str">
        <f>IF(T_EXTRAC[[#This Row],[PDS COS/CEP]]&lt;&gt;"",SUBSTITUTE(LEFT(T_EXTRAC[[#This Row],[PDS COS/CEP]],LEN(T_EXTRAC[[#This Row],[PDS COS/CEP]])-3)," ","-"),"")</f>
        <v/>
      </c>
      <c r="M72" t="str">
        <f>IF(AND(T_EXTRAC[[#This Row],[PDS COS/CEP]]&lt;&gt;"",ISNUMBER(VALUE(RIGHT(T_EXTRAC[[#This Row],[PDS COS/CEP]],2)))),VALUE(RIGHT(T_EXTRAC[[#This Row],[PDS COS/CEP]],2)),"")</f>
        <v/>
      </c>
      <c r="N7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2" s="11" t="str">
        <f>IF(T_EXTRAC[[#This Row],[PDS COS/CEP Version max]]&lt;&gt;"",T_EXTRAC[[#This Row],[PDS COS/CEP]],"")</f>
        <v/>
      </c>
      <c r="P72" t="str">
        <f>IF(T_EXTRAC[[#This Row],[Info CEP]]&lt;&gt;"",T_EXTRAC[[#This Row],[Application Code]]&amp;"\"&amp;T_EXTRAC[[#This Row],[Manufactory CEP DMF]],"")</f>
        <v/>
      </c>
      <c r="Q72" s="11" t="str">
        <f>IF(T_EXTRAC[[#This Row],[Info CEP Temp]]&lt;&gt;"",IF(COUNTIFS($B$1:B72,T_EXTRAC[[#This Row],[Application Code]],$O$1:O72,T_EXTRAC[[#This Row],[Info CEP Temp]])=1,T_EXTRAC[[#This Row],[Info CEP Temp]],""),"")</f>
        <v/>
      </c>
      <c r="R72" t="str">
        <f>IF(AND(T_EXTRAC[[#This Row],[Manufactory CEP DMF]]&lt;&gt;"",T_EXTRAC[[#This Row],[PDS DMF]]&lt;&gt;""),T_EXTRAC[[#This Row],[PDS DMF]],"")</f>
        <v/>
      </c>
      <c r="S72" t="str">
        <f>IF(T_EXTRAC[[#This Row],[Info DMF]]&lt;&gt;"",T_EXTRAC[[#This Row],[Application Code]]&amp;"\"&amp;T_EXTRAC[[#This Row],[Manufactory CEP DMF]],"")</f>
        <v/>
      </c>
      <c r="T72" t="str">
        <f>IF(T_EXTRAC[[#This Row],[Info DMF Temp]]&lt;&gt;"",IF(COUNTIFS($B$1:B72,T_EXTRAC[[#This Row],[Application Code]],$R$1:R72,T_EXTRAC[[#This Row],[Info DMF Temp]])=1,T_EXTRAC[[#This Row],[Info DMF Temp]],""),"")</f>
        <v/>
      </c>
      <c r="U72" s="11" t="str">
        <f>IF(T_EXTRAC[[#This Row],[Concat Product + PDS AIM Temp]]&lt;&gt;"",IF(COUNTIFS($B$1:B72,T_EXTRAC[[#This Row],[Application Code]],$J$1:J72,T_EXTRAC[[#This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2"/>
    </row>
    <row r="73" spans="1:22" x14ac:dyDescent="0.2">
      <c r="A73" s="47" t="s">
        <v>30</v>
      </c>
      <c r="B73" s="37" t="s">
        <v>40</v>
      </c>
      <c r="C73" s="37" t="s">
        <v>41</v>
      </c>
      <c r="D73" s="37"/>
      <c r="G73" s="38"/>
      <c r="H73" s="38"/>
      <c r="I73" s="40"/>
      <c r="J73" s="12" t="str">
        <f>IF(T_EXTRAC[[#This Row],[PDS Active Ingredient Manufacturer]]&lt;&gt;"",T_EXTRAC[[#This Row],[PDS Active Ingredient Manufacturer]]&amp;"#CEP#"&amp;T_EXTRAC[[#This Row],[Manufactory CEP DMF]]&amp;"#CEP#"&amp;"#DMF#"&amp;T_EXTRAC[[#This Row],[Manufactory CEP DMF]]&amp;"#DMF#","")</f>
        <v/>
      </c>
      <c r="K7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3" t="str">
        <f>IF(T_EXTRAC[[#This Row],[PDS COS/CEP]]&lt;&gt;"",SUBSTITUTE(LEFT(T_EXTRAC[[#This Row],[PDS COS/CEP]],LEN(T_EXTRAC[[#This Row],[PDS COS/CEP]])-3)," ","-"),"")</f>
        <v/>
      </c>
      <c r="M73" t="str">
        <f>IF(AND(T_EXTRAC[[#This Row],[PDS COS/CEP]]&lt;&gt;"",ISNUMBER(VALUE(RIGHT(T_EXTRAC[[#This Row],[PDS COS/CEP]],2)))),VALUE(RIGHT(T_EXTRAC[[#This Row],[PDS COS/CEP]],2)),"")</f>
        <v/>
      </c>
      <c r="N7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3" s="11" t="str">
        <f>IF(T_EXTRAC[[#This Row],[PDS COS/CEP Version max]]&lt;&gt;"",T_EXTRAC[[#This Row],[PDS COS/CEP]],"")</f>
        <v/>
      </c>
      <c r="P73" t="str">
        <f>IF(T_EXTRAC[[#This Row],[Info CEP]]&lt;&gt;"",T_EXTRAC[[#This Row],[Application Code]]&amp;"\"&amp;T_EXTRAC[[#This Row],[Manufactory CEP DMF]],"")</f>
        <v/>
      </c>
      <c r="Q73" s="11" t="str">
        <f>IF(T_EXTRAC[[#This Row],[Info CEP Temp]]&lt;&gt;"",IF(COUNTIFS($B$1:B73,T_EXTRAC[[#This Row],[Application Code]],$O$1:O73,T_EXTRAC[[#This Row],[Info CEP Temp]])=1,T_EXTRAC[[#This Row],[Info CEP Temp]],""),"")</f>
        <v/>
      </c>
      <c r="R73" t="str">
        <f>IF(AND(T_EXTRAC[[#This Row],[Manufactory CEP DMF]]&lt;&gt;"",T_EXTRAC[[#This Row],[PDS DMF]]&lt;&gt;""),T_EXTRAC[[#This Row],[PDS DMF]],"")</f>
        <v/>
      </c>
      <c r="S73" t="str">
        <f>IF(T_EXTRAC[[#This Row],[Info DMF]]&lt;&gt;"",T_EXTRAC[[#This Row],[Application Code]]&amp;"\"&amp;T_EXTRAC[[#This Row],[Manufactory CEP DMF]],"")</f>
        <v/>
      </c>
      <c r="T73" t="str">
        <f>IF(T_EXTRAC[[#This Row],[Info DMF Temp]]&lt;&gt;"",IF(COUNTIFS($B$1:B73,T_EXTRAC[[#This Row],[Application Code]],$R$1:R73,T_EXTRAC[[#This Row],[Info DMF Temp]])=1,T_EXTRAC[[#This Row],[Info DMF Temp]],""),"")</f>
        <v/>
      </c>
      <c r="U73" s="11" t="str">
        <f>IF(T_EXTRAC[[#This Row],[Concat Product + PDS AIM Temp]]&lt;&gt;"",IF(COUNTIFS($B$1:B73,T_EXTRAC[[#This Row],[Application Code]],$J$1:J73,T_EXTRAC[[#This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3"/>
    </row>
    <row r="74" spans="1:22" x14ac:dyDescent="0.2">
      <c r="A74" s="47" t="s">
        <v>30</v>
      </c>
      <c r="B74" s="37" t="s">
        <v>40</v>
      </c>
      <c r="C74" s="37" t="s">
        <v>41</v>
      </c>
      <c r="D74" s="37"/>
      <c r="G74" s="38"/>
      <c r="H74" s="38"/>
      <c r="I74" s="40"/>
      <c r="J74" s="12" t="str">
        <f>IF(T_EXTRAC[[#This Row],[PDS Active Ingredient Manufacturer]]&lt;&gt;"",T_EXTRAC[[#This Row],[PDS Active Ingredient Manufacturer]]&amp;"#CEP#"&amp;T_EXTRAC[[#This Row],[Manufactory CEP DMF]]&amp;"#CEP#"&amp;"#DMF#"&amp;T_EXTRAC[[#This Row],[Manufactory CEP DMF]]&amp;"#DMF#","")</f>
        <v/>
      </c>
      <c r="K7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4" t="str">
        <f>IF(T_EXTRAC[[#This Row],[PDS COS/CEP]]&lt;&gt;"",SUBSTITUTE(LEFT(T_EXTRAC[[#This Row],[PDS COS/CEP]],LEN(T_EXTRAC[[#This Row],[PDS COS/CEP]])-3)," ","-"),"")</f>
        <v/>
      </c>
      <c r="M74" t="str">
        <f>IF(AND(T_EXTRAC[[#This Row],[PDS COS/CEP]]&lt;&gt;"",ISNUMBER(VALUE(RIGHT(T_EXTRAC[[#This Row],[PDS COS/CEP]],2)))),VALUE(RIGHT(T_EXTRAC[[#This Row],[PDS COS/CEP]],2)),"")</f>
        <v/>
      </c>
      <c r="N7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4" s="11" t="str">
        <f>IF(T_EXTRAC[[#This Row],[PDS COS/CEP Version max]]&lt;&gt;"",T_EXTRAC[[#This Row],[PDS COS/CEP]],"")</f>
        <v/>
      </c>
      <c r="P74" t="str">
        <f>IF(T_EXTRAC[[#This Row],[Info CEP]]&lt;&gt;"",T_EXTRAC[[#This Row],[Application Code]]&amp;"\"&amp;T_EXTRAC[[#This Row],[Manufactory CEP DMF]],"")</f>
        <v/>
      </c>
      <c r="Q74" s="11" t="str">
        <f>IF(T_EXTRAC[[#This Row],[Info CEP Temp]]&lt;&gt;"",IF(COUNTIFS($B$1:B74,T_EXTRAC[[#This Row],[Application Code]],$O$1:O74,T_EXTRAC[[#This Row],[Info CEP Temp]])=1,T_EXTRAC[[#This Row],[Info CEP Temp]],""),"")</f>
        <v/>
      </c>
      <c r="R74" t="str">
        <f>IF(AND(T_EXTRAC[[#This Row],[Manufactory CEP DMF]]&lt;&gt;"",T_EXTRAC[[#This Row],[PDS DMF]]&lt;&gt;""),T_EXTRAC[[#This Row],[PDS DMF]],"")</f>
        <v/>
      </c>
      <c r="S74" t="str">
        <f>IF(T_EXTRAC[[#This Row],[Info DMF]]&lt;&gt;"",T_EXTRAC[[#This Row],[Application Code]]&amp;"\"&amp;T_EXTRAC[[#This Row],[Manufactory CEP DMF]],"")</f>
        <v/>
      </c>
      <c r="T74" t="str">
        <f>IF(T_EXTRAC[[#This Row],[Info DMF Temp]]&lt;&gt;"",IF(COUNTIFS($B$1:B74,T_EXTRAC[[#This Row],[Application Code]],$R$1:R74,T_EXTRAC[[#This Row],[Info DMF Temp]])=1,T_EXTRAC[[#This Row],[Info DMF Temp]],""),"")</f>
        <v/>
      </c>
      <c r="U74" s="11" t="str">
        <f>IF(T_EXTRAC[[#This Row],[Concat Product + PDS AIM Temp]]&lt;&gt;"",IF(COUNTIFS($B$1:B74,T_EXTRAC[[#This Row],[Application Code]],$J$1:J74,T_EXTRAC[[#This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4"/>
    </row>
    <row r="75" spans="1:22" x14ac:dyDescent="0.2">
      <c r="A75" s="47" t="s">
        <v>30</v>
      </c>
      <c r="B75" s="37" t="s">
        <v>40</v>
      </c>
      <c r="C75" s="37" t="s">
        <v>41</v>
      </c>
      <c r="D75" s="37"/>
      <c r="G75" s="38"/>
      <c r="H75" s="38"/>
      <c r="I75" s="40"/>
      <c r="J75" s="12" t="str">
        <f>IF(T_EXTRAC[[#This Row],[PDS Active Ingredient Manufacturer]]&lt;&gt;"",T_EXTRAC[[#This Row],[PDS Active Ingredient Manufacturer]]&amp;"#CEP#"&amp;T_EXTRAC[[#This Row],[Manufactory CEP DMF]]&amp;"#CEP#"&amp;"#DMF#"&amp;T_EXTRAC[[#This Row],[Manufactory CEP DMF]]&amp;"#DMF#","")</f>
        <v/>
      </c>
      <c r="K7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5" t="str">
        <f>IF(T_EXTRAC[[#This Row],[PDS COS/CEP]]&lt;&gt;"",SUBSTITUTE(LEFT(T_EXTRAC[[#This Row],[PDS COS/CEP]],LEN(T_EXTRAC[[#This Row],[PDS COS/CEP]])-3)," ","-"),"")</f>
        <v/>
      </c>
      <c r="M75" t="str">
        <f>IF(AND(T_EXTRAC[[#This Row],[PDS COS/CEP]]&lt;&gt;"",ISNUMBER(VALUE(RIGHT(T_EXTRAC[[#This Row],[PDS COS/CEP]],2)))),VALUE(RIGHT(T_EXTRAC[[#This Row],[PDS COS/CEP]],2)),"")</f>
        <v/>
      </c>
      <c r="N7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5" s="11" t="str">
        <f>IF(T_EXTRAC[[#This Row],[PDS COS/CEP Version max]]&lt;&gt;"",T_EXTRAC[[#This Row],[PDS COS/CEP]],"")</f>
        <v/>
      </c>
      <c r="P75" t="str">
        <f>IF(T_EXTRAC[[#This Row],[Info CEP]]&lt;&gt;"",T_EXTRAC[[#This Row],[Application Code]]&amp;"\"&amp;T_EXTRAC[[#This Row],[Manufactory CEP DMF]],"")</f>
        <v/>
      </c>
      <c r="Q75" s="11" t="str">
        <f>IF(T_EXTRAC[[#This Row],[Info CEP Temp]]&lt;&gt;"",IF(COUNTIFS($B$1:B75,T_EXTRAC[[#This Row],[Application Code]],$O$1:O75,T_EXTRAC[[#This Row],[Info CEP Temp]])=1,T_EXTRAC[[#This Row],[Info CEP Temp]],""),"")</f>
        <v/>
      </c>
      <c r="R75" t="str">
        <f>IF(AND(T_EXTRAC[[#This Row],[Manufactory CEP DMF]]&lt;&gt;"",T_EXTRAC[[#This Row],[PDS DMF]]&lt;&gt;""),T_EXTRAC[[#This Row],[PDS DMF]],"")</f>
        <v/>
      </c>
      <c r="S75" t="str">
        <f>IF(T_EXTRAC[[#This Row],[Info DMF]]&lt;&gt;"",T_EXTRAC[[#This Row],[Application Code]]&amp;"\"&amp;T_EXTRAC[[#This Row],[Manufactory CEP DMF]],"")</f>
        <v/>
      </c>
      <c r="T75" t="str">
        <f>IF(T_EXTRAC[[#This Row],[Info DMF Temp]]&lt;&gt;"",IF(COUNTIFS($B$1:B75,T_EXTRAC[[#This Row],[Application Code]],$R$1:R75,T_EXTRAC[[#This Row],[Info DMF Temp]])=1,T_EXTRAC[[#This Row],[Info DMF Temp]],""),"")</f>
        <v/>
      </c>
      <c r="U75" s="11" t="str">
        <f>IF(T_EXTRAC[[#This Row],[Concat Product + PDS AIM Temp]]&lt;&gt;"",IF(COUNTIFS($B$1:B75,T_EXTRAC[[#This Row],[Application Code]],$J$1:J75,T_EXTRAC[[#This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5"/>
    </row>
    <row r="76" spans="1:22" x14ac:dyDescent="0.2">
      <c r="A76" s="47" t="s">
        <v>30</v>
      </c>
      <c r="B76" s="37" t="s">
        <v>40</v>
      </c>
      <c r="C76" s="37" t="s">
        <v>41</v>
      </c>
      <c r="D76" s="37"/>
      <c r="G76" s="38"/>
      <c r="H76" s="38"/>
      <c r="I76" s="40"/>
      <c r="J76" s="12" t="str">
        <f>IF(T_EXTRAC[[#This Row],[PDS Active Ingredient Manufacturer]]&lt;&gt;"",T_EXTRAC[[#This Row],[PDS Active Ingredient Manufacturer]]&amp;"#CEP#"&amp;T_EXTRAC[[#This Row],[Manufactory CEP DMF]]&amp;"#CEP#"&amp;"#DMF#"&amp;T_EXTRAC[[#This Row],[Manufactory CEP DMF]]&amp;"#DMF#","")</f>
        <v/>
      </c>
      <c r="K7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6" t="str">
        <f>IF(T_EXTRAC[[#This Row],[PDS COS/CEP]]&lt;&gt;"",SUBSTITUTE(LEFT(T_EXTRAC[[#This Row],[PDS COS/CEP]],LEN(T_EXTRAC[[#This Row],[PDS COS/CEP]])-3)," ","-"),"")</f>
        <v/>
      </c>
      <c r="M76" t="str">
        <f>IF(AND(T_EXTRAC[[#This Row],[PDS COS/CEP]]&lt;&gt;"",ISNUMBER(VALUE(RIGHT(T_EXTRAC[[#This Row],[PDS COS/CEP]],2)))),VALUE(RIGHT(T_EXTRAC[[#This Row],[PDS COS/CEP]],2)),"")</f>
        <v/>
      </c>
      <c r="N7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6" s="11" t="str">
        <f>IF(T_EXTRAC[[#This Row],[PDS COS/CEP Version max]]&lt;&gt;"",T_EXTRAC[[#This Row],[PDS COS/CEP]],"")</f>
        <v/>
      </c>
      <c r="P76" t="str">
        <f>IF(T_EXTRAC[[#This Row],[Info CEP]]&lt;&gt;"",T_EXTRAC[[#This Row],[Application Code]]&amp;"\"&amp;T_EXTRAC[[#This Row],[Manufactory CEP DMF]],"")</f>
        <v/>
      </c>
      <c r="Q76" s="11" t="str">
        <f>IF(T_EXTRAC[[#This Row],[Info CEP Temp]]&lt;&gt;"",IF(COUNTIFS($B$1:B76,T_EXTRAC[[#This Row],[Application Code]],$O$1:O76,T_EXTRAC[[#This Row],[Info CEP Temp]])=1,T_EXTRAC[[#This Row],[Info CEP Temp]],""),"")</f>
        <v/>
      </c>
      <c r="R76" t="str">
        <f>IF(AND(T_EXTRAC[[#This Row],[Manufactory CEP DMF]]&lt;&gt;"",T_EXTRAC[[#This Row],[PDS DMF]]&lt;&gt;""),T_EXTRAC[[#This Row],[PDS DMF]],"")</f>
        <v/>
      </c>
      <c r="S76" t="str">
        <f>IF(T_EXTRAC[[#This Row],[Info DMF]]&lt;&gt;"",T_EXTRAC[[#This Row],[Application Code]]&amp;"\"&amp;T_EXTRAC[[#This Row],[Manufactory CEP DMF]],"")</f>
        <v/>
      </c>
      <c r="T76" t="str">
        <f>IF(T_EXTRAC[[#This Row],[Info DMF Temp]]&lt;&gt;"",IF(COUNTIFS($B$1:B76,T_EXTRAC[[#This Row],[Application Code]],$R$1:R76,T_EXTRAC[[#This Row],[Info DMF Temp]])=1,T_EXTRAC[[#This Row],[Info DMF Temp]],""),"")</f>
        <v/>
      </c>
      <c r="U76" s="11" t="str">
        <f>IF(T_EXTRAC[[#This Row],[Concat Product + PDS AIM Temp]]&lt;&gt;"",IF(COUNTIFS($B$1:B76,T_EXTRAC[[#This Row],[Application Code]],$J$1:J76,T_EXTRAC[[#This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6"/>
    </row>
    <row r="77" spans="1:22" x14ac:dyDescent="0.2">
      <c r="A77" s="47" t="s">
        <v>30</v>
      </c>
      <c r="B77" s="37" t="s">
        <v>40</v>
      </c>
      <c r="C77" s="37" t="s">
        <v>41</v>
      </c>
      <c r="D77" s="37"/>
      <c r="G77" s="38"/>
      <c r="H77" s="38"/>
      <c r="I77" s="39" t="s">
        <v>18</v>
      </c>
      <c r="J77" s="12" t="str">
        <f>IF(T_EXTRAC[[#This Row],[PDS Active Ingredient Manufacturer]]&lt;&gt;"",T_EXTRAC[[#This Row],[PDS Active Ingredient Manufacturer]]&amp;"#CEP#"&amp;T_EXTRAC[[#This Row],[Manufactory CEP DMF]]&amp;"#CEP#"&amp;"#DMF#"&amp;T_EXTRAC[[#This Row],[Manufactory CEP DMF]]&amp;"#DMF#","")</f>
        <v/>
      </c>
      <c r="K7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3M</v>
      </c>
      <c r="L77" t="str">
        <f>IF(T_EXTRAC[[#This Row],[PDS COS/CEP]]&lt;&gt;"",SUBSTITUTE(LEFT(T_EXTRAC[[#This Row],[PDS COS/CEP]],LEN(T_EXTRAC[[#This Row],[PDS COS/CEP]])-3)," ","-"),"")</f>
        <v/>
      </c>
      <c r="M77" t="str">
        <f>IF(AND(T_EXTRAC[[#This Row],[PDS COS/CEP]]&lt;&gt;"",ISNUMBER(VALUE(RIGHT(T_EXTRAC[[#This Row],[PDS COS/CEP]],2)))),VALUE(RIGHT(T_EXTRAC[[#This Row],[PDS COS/CEP]],2)),"")</f>
        <v/>
      </c>
      <c r="N77"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7" s="11" t="str">
        <f>IF(T_EXTRAC[[#This Row],[PDS COS/CEP Version max]]&lt;&gt;"",T_EXTRAC[[#This Row],[PDS COS/CEP]],"")</f>
        <v/>
      </c>
      <c r="P77" t="str">
        <f>IF(T_EXTRAC[[#This Row],[Info CEP]]&lt;&gt;"",T_EXTRAC[[#This Row],[Application Code]]&amp;"\"&amp;T_EXTRAC[[#This Row],[Manufactory CEP DMF]],"")</f>
        <v/>
      </c>
      <c r="Q77" s="11" t="str">
        <f>IF(T_EXTRAC[[#This Row],[Info CEP Temp]]&lt;&gt;"",IF(COUNTIFS($B$1:B77,T_EXTRAC[[#This Row],[Application Code]],$O$1:O77,T_EXTRAC[[#This Row],[Info CEP Temp]])=1,T_EXTRAC[[#This Row],[Info CEP Temp]],""),"")</f>
        <v/>
      </c>
      <c r="R77" t="str">
        <f>IF(AND(T_EXTRAC[[#This Row],[Manufactory CEP DMF]]&lt;&gt;"",T_EXTRAC[[#This Row],[PDS DMF]]&lt;&gt;""),T_EXTRAC[[#This Row],[PDS DMF]],"")</f>
        <v/>
      </c>
      <c r="S77" t="str">
        <f>IF(T_EXTRAC[[#This Row],[Info DMF]]&lt;&gt;"",T_EXTRAC[[#This Row],[Application Code]]&amp;"\"&amp;T_EXTRAC[[#This Row],[Manufactory CEP DMF]],"")</f>
        <v/>
      </c>
      <c r="T77" t="str">
        <f>IF(T_EXTRAC[[#This Row],[Info DMF Temp]]&lt;&gt;"",IF(COUNTIFS($B$1:B77,T_EXTRAC[[#This Row],[Application Code]],$R$1:R77,T_EXTRAC[[#This Row],[Info DMF Temp]])=1,T_EXTRAC[[#This Row],[Info DMF Temp]],""),"")</f>
        <v/>
      </c>
      <c r="U77" s="11" t="str">
        <f>IF(T_EXTRAC[[#This Row],[Concat Product + PDS AIM Temp]]&lt;&gt;"",IF(COUNTIFS($B$1:B77,T_EXTRAC[[#This Row],[Application Code]],$J$1:J77,T_EXTRAC[[#This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7"/>
    </row>
    <row r="78" spans="1:22" x14ac:dyDescent="0.2">
      <c r="A78" s="47" t="s">
        <v>30</v>
      </c>
      <c r="B78" s="37" t="s">
        <v>40</v>
      </c>
      <c r="C78" s="37" t="s">
        <v>41</v>
      </c>
      <c r="D78" s="37"/>
      <c r="G78" s="38"/>
      <c r="H78" s="38"/>
      <c r="I78" s="40"/>
      <c r="J78" s="12" t="str">
        <f>IF(T_EXTRAC[[#This Row],[PDS Active Ingredient Manufacturer]]&lt;&gt;"",T_EXTRAC[[#This Row],[PDS Active Ingredient Manufacturer]]&amp;"#CEP#"&amp;T_EXTRAC[[#This Row],[Manufactory CEP DMF]]&amp;"#CEP#"&amp;"#DMF#"&amp;T_EXTRAC[[#This Row],[Manufactory CEP DMF]]&amp;"#DMF#","")</f>
        <v/>
      </c>
      <c r="K7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8" t="str">
        <f>IF(T_EXTRAC[[#This Row],[PDS COS/CEP]]&lt;&gt;"",SUBSTITUTE(LEFT(T_EXTRAC[[#This Row],[PDS COS/CEP]],LEN(T_EXTRAC[[#This Row],[PDS COS/CEP]])-3)," ","-"),"")</f>
        <v/>
      </c>
      <c r="M78" t="str">
        <f>IF(AND(T_EXTRAC[[#This Row],[PDS COS/CEP]]&lt;&gt;"",ISNUMBER(VALUE(RIGHT(T_EXTRAC[[#This Row],[PDS COS/CEP]],2)))),VALUE(RIGHT(T_EXTRAC[[#This Row],[PDS COS/CEP]],2)),"")</f>
        <v/>
      </c>
      <c r="N78"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8" s="11" t="str">
        <f>IF(T_EXTRAC[[#This Row],[PDS COS/CEP Version max]]&lt;&gt;"",T_EXTRAC[[#This Row],[PDS COS/CEP]],"")</f>
        <v/>
      </c>
      <c r="P78" t="str">
        <f>IF(T_EXTRAC[[#This Row],[Info CEP]]&lt;&gt;"",T_EXTRAC[[#This Row],[Application Code]]&amp;"\"&amp;T_EXTRAC[[#This Row],[Manufactory CEP DMF]],"")</f>
        <v/>
      </c>
      <c r="Q78" s="11" t="str">
        <f>IF(T_EXTRAC[[#This Row],[Info CEP Temp]]&lt;&gt;"",IF(COUNTIFS($B$1:B78,T_EXTRAC[[#This Row],[Application Code]],$O$1:O78,T_EXTRAC[[#This Row],[Info CEP Temp]])=1,T_EXTRAC[[#This Row],[Info CEP Temp]],""),"")</f>
        <v/>
      </c>
      <c r="R78" t="str">
        <f>IF(AND(T_EXTRAC[[#This Row],[Manufactory CEP DMF]]&lt;&gt;"",T_EXTRAC[[#This Row],[PDS DMF]]&lt;&gt;""),T_EXTRAC[[#This Row],[PDS DMF]],"")</f>
        <v/>
      </c>
      <c r="S78" t="str">
        <f>IF(T_EXTRAC[[#This Row],[Info DMF]]&lt;&gt;"",T_EXTRAC[[#This Row],[Application Code]]&amp;"\"&amp;T_EXTRAC[[#This Row],[Manufactory CEP DMF]],"")</f>
        <v/>
      </c>
      <c r="T78" t="str">
        <f>IF(T_EXTRAC[[#This Row],[Info DMF Temp]]&lt;&gt;"",IF(COUNTIFS($B$1:B78,T_EXTRAC[[#This Row],[Application Code]],$R$1:R78,T_EXTRAC[[#This Row],[Info DMF Temp]])=1,T_EXTRAC[[#This Row],[Info DMF Temp]],""),"")</f>
        <v/>
      </c>
      <c r="U78" s="11" t="str">
        <f>IF(T_EXTRAC[[#This Row],[Concat Product + PDS AIM Temp]]&lt;&gt;"",IF(COUNTIFS($B$1:B78,T_EXTRAC[[#This Row],[Application Code]],$J$1:J78,T_EXTRAC[[#This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8"/>
    </row>
    <row r="79" spans="1:22" x14ac:dyDescent="0.2">
      <c r="A79" s="47" t="s">
        <v>30</v>
      </c>
      <c r="B79" s="37" t="s">
        <v>40</v>
      </c>
      <c r="C79" s="37" t="s">
        <v>41</v>
      </c>
      <c r="D79" s="37"/>
      <c r="G79" s="38"/>
      <c r="H79" s="38"/>
      <c r="I79" s="40"/>
      <c r="J79" s="12" t="str">
        <f>IF(T_EXTRAC[[#This Row],[PDS Active Ingredient Manufacturer]]&lt;&gt;"",T_EXTRAC[[#This Row],[PDS Active Ingredient Manufacturer]]&amp;"#CEP#"&amp;T_EXTRAC[[#This Row],[Manufactory CEP DMF]]&amp;"#CEP#"&amp;"#DMF#"&amp;T_EXTRAC[[#This Row],[Manufactory CEP DMF]]&amp;"#DMF#","")</f>
        <v/>
      </c>
      <c r="K7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9" t="str">
        <f>IF(T_EXTRAC[[#This Row],[PDS COS/CEP]]&lt;&gt;"",SUBSTITUTE(LEFT(T_EXTRAC[[#This Row],[PDS COS/CEP]],LEN(T_EXTRAC[[#This Row],[PDS COS/CEP]])-3)," ","-"),"")</f>
        <v/>
      </c>
      <c r="M79" t="str">
        <f>IF(AND(T_EXTRAC[[#This Row],[PDS COS/CEP]]&lt;&gt;"",ISNUMBER(VALUE(RIGHT(T_EXTRAC[[#This Row],[PDS COS/CEP]],2)))),VALUE(RIGHT(T_EXTRAC[[#This Row],[PDS COS/CEP]],2)),"")</f>
        <v/>
      </c>
      <c r="N79"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9" s="11" t="str">
        <f>IF(T_EXTRAC[[#This Row],[PDS COS/CEP Version max]]&lt;&gt;"",T_EXTRAC[[#This Row],[PDS COS/CEP]],"")</f>
        <v/>
      </c>
      <c r="P79" t="str">
        <f>IF(T_EXTRAC[[#This Row],[Info CEP]]&lt;&gt;"",T_EXTRAC[[#This Row],[Application Code]]&amp;"\"&amp;T_EXTRAC[[#This Row],[Manufactory CEP DMF]],"")</f>
        <v/>
      </c>
      <c r="Q79" s="11" t="str">
        <f>IF(T_EXTRAC[[#This Row],[Info CEP Temp]]&lt;&gt;"",IF(COUNTIFS($B$1:B79,T_EXTRAC[[#This Row],[Application Code]],$O$1:O79,T_EXTRAC[[#This Row],[Info CEP Temp]])=1,T_EXTRAC[[#This Row],[Info CEP Temp]],""),"")</f>
        <v/>
      </c>
      <c r="R79" t="str">
        <f>IF(AND(T_EXTRAC[[#This Row],[Manufactory CEP DMF]]&lt;&gt;"",T_EXTRAC[[#This Row],[PDS DMF]]&lt;&gt;""),T_EXTRAC[[#This Row],[PDS DMF]],"")</f>
        <v/>
      </c>
      <c r="S79" t="str">
        <f>IF(T_EXTRAC[[#This Row],[Info DMF]]&lt;&gt;"",T_EXTRAC[[#This Row],[Application Code]]&amp;"\"&amp;T_EXTRAC[[#This Row],[Manufactory CEP DMF]],"")</f>
        <v/>
      </c>
      <c r="T79" t="str">
        <f>IF(T_EXTRAC[[#This Row],[Info DMF Temp]]&lt;&gt;"",IF(COUNTIFS($B$1:B79,T_EXTRAC[[#This Row],[Application Code]],$R$1:R79,T_EXTRAC[[#This Row],[Info DMF Temp]])=1,T_EXTRAC[[#This Row],[Info DMF Temp]],""),"")</f>
        <v/>
      </c>
      <c r="U79" s="11" t="str">
        <f>IF(T_EXTRAC[[#This Row],[Concat Product + PDS AIM Temp]]&lt;&gt;"",IF(COUNTIFS($B$1:B79,T_EXTRAC[[#This Row],[Application Code]],$J$1:J79,T_EXTRAC[[#This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9"/>
    </row>
    <row r="80" spans="1:22" x14ac:dyDescent="0.2">
      <c r="A80" s="47" t="s">
        <v>30</v>
      </c>
      <c r="B80" s="37" t="s">
        <v>40</v>
      </c>
      <c r="C80" s="37" t="s">
        <v>41</v>
      </c>
      <c r="D80" s="37"/>
      <c r="G80" s="38"/>
      <c r="H80" s="38"/>
      <c r="I80" s="40"/>
      <c r="J80" s="12" t="str">
        <f>IF(T_EXTRAC[[#This Row],[PDS Active Ingredient Manufacturer]]&lt;&gt;"",T_EXTRAC[[#This Row],[PDS Active Ingredient Manufacturer]]&amp;"#CEP#"&amp;T_EXTRAC[[#This Row],[Manufactory CEP DMF]]&amp;"#CEP#"&amp;"#DMF#"&amp;T_EXTRAC[[#This Row],[Manufactory CEP DMF]]&amp;"#DMF#","")</f>
        <v/>
      </c>
      <c r="K8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80" t="str">
        <f>IF(T_EXTRAC[[#This Row],[PDS COS/CEP]]&lt;&gt;"",SUBSTITUTE(LEFT(T_EXTRAC[[#This Row],[PDS COS/CEP]],LEN(T_EXTRAC[[#This Row],[PDS COS/CEP]])-3)," ","-"),"")</f>
        <v/>
      </c>
      <c r="M80" t="str">
        <f>IF(AND(T_EXTRAC[[#This Row],[PDS COS/CEP]]&lt;&gt;"",ISNUMBER(VALUE(RIGHT(T_EXTRAC[[#This Row],[PDS COS/CEP]],2)))),VALUE(RIGHT(T_EXTRAC[[#This Row],[PDS COS/CEP]],2)),"")</f>
        <v/>
      </c>
      <c r="N8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0" s="11" t="str">
        <f>IF(T_EXTRAC[[#This Row],[PDS COS/CEP Version max]]&lt;&gt;"",T_EXTRAC[[#This Row],[PDS COS/CEP]],"")</f>
        <v/>
      </c>
      <c r="P80" t="str">
        <f>IF(T_EXTRAC[[#This Row],[Info CEP]]&lt;&gt;"",T_EXTRAC[[#This Row],[Application Code]]&amp;"\"&amp;T_EXTRAC[[#This Row],[Manufactory CEP DMF]],"")</f>
        <v/>
      </c>
      <c r="Q80" s="11" t="str">
        <f>IF(T_EXTRAC[[#This Row],[Info CEP Temp]]&lt;&gt;"",IF(COUNTIFS($B$1:B80,T_EXTRAC[[#This Row],[Application Code]],$O$1:O80,T_EXTRAC[[#This Row],[Info CEP Temp]])=1,T_EXTRAC[[#This Row],[Info CEP Temp]],""),"")</f>
        <v/>
      </c>
      <c r="R80" t="str">
        <f>IF(AND(T_EXTRAC[[#This Row],[Manufactory CEP DMF]]&lt;&gt;"",T_EXTRAC[[#This Row],[PDS DMF]]&lt;&gt;""),T_EXTRAC[[#This Row],[PDS DMF]],"")</f>
        <v/>
      </c>
      <c r="S80" t="str">
        <f>IF(T_EXTRAC[[#This Row],[Info DMF]]&lt;&gt;"",T_EXTRAC[[#This Row],[Application Code]]&amp;"\"&amp;T_EXTRAC[[#This Row],[Manufactory CEP DMF]],"")</f>
        <v/>
      </c>
      <c r="T80" t="str">
        <f>IF(T_EXTRAC[[#This Row],[Info DMF Temp]]&lt;&gt;"",IF(COUNTIFS($B$1:B80,T_EXTRAC[[#This Row],[Application Code]],$R$1:R80,T_EXTRAC[[#This Row],[Info DMF Temp]])=1,T_EXTRAC[[#This Row],[Info DMF Temp]],""),"")</f>
        <v/>
      </c>
      <c r="U80" s="11" t="str">
        <f>IF(T_EXTRAC[[#This Row],[Concat Product + PDS AIM Temp]]&lt;&gt;"",IF(COUNTIFS($B$1:B80,T_EXTRAC[[#This Row],[Application Code]],$J$1:J80,T_EXTRAC[[#This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0"/>
    </row>
    <row r="81" spans="1:22" x14ac:dyDescent="0.2">
      <c r="A81" s="47" t="s">
        <v>30</v>
      </c>
      <c r="B81" s="37" t="s">
        <v>40</v>
      </c>
      <c r="C81" s="37" t="s">
        <v>41</v>
      </c>
      <c r="D81" s="37"/>
      <c r="G81" s="38"/>
      <c r="H81" s="38"/>
      <c r="I81" s="40"/>
      <c r="J81" s="12" t="str">
        <f>IF(T_EXTRAC[[#This Row],[PDS Active Ingredient Manufacturer]]&lt;&gt;"",T_EXTRAC[[#This Row],[PDS Active Ingredient Manufacturer]]&amp;"#CEP#"&amp;T_EXTRAC[[#This Row],[Manufactory CEP DMF]]&amp;"#CEP#"&amp;"#DMF#"&amp;T_EXTRAC[[#This Row],[Manufactory CEP DMF]]&amp;"#DMF#","")</f>
        <v/>
      </c>
      <c r="K8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81" t="str">
        <f>IF(T_EXTRAC[[#This Row],[PDS COS/CEP]]&lt;&gt;"",SUBSTITUTE(LEFT(T_EXTRAC[[#This Row],[PDS COS/CEP]],LEN(T_EXTRAC[[#This Row],[PDS COS/CEP]])-3)," ","-"),"")</f>
        <v/>
      </c>
      <c r="M81" t="str">
        <f>IF(AND(T_EXTRAC[[#This Row],[PDS COS/CEP]]&lt;&gt;"",ISNUMBER(VALUE(RIGHT(T_EXTRAC[[#This Row],[PDS COS/CEP]],2)))),VALUE(RIGHT(T_EXTRAC[[#This Row],[PDS COS/CEP]],2)),"")</f>
        <v/>
      </c>
      <c r="N8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1" s="11" t="str">
        <f>IF(T_EXTRAC[[#This Row],[PDS COS/CEP Version max]]&lt;&gt;"",T_EXTRAC[[#This Row],[PDS COS/CEP]],"")</f>
        <v/>
      </c>
      <c r="P81" t="str">
        <f>IF(T_EXTRAC[[#This Row],[Info CEP]]&lt;&gt;"",T_EXTRAC[[#This Row],[Application Code]]&amp;"\"&amp;T_EXTRAC[[#This Row],[Manufactory CEP DMF]],"")</f>
        <v/>
      </c>
      <c r="Q81" s="11" t="str">
        <f>IF(T_EXTRAC[[#This Row],[Info CEP Temp]]&lt;&gt;"",IF(COUNTIFS($B$1:B81,T_EXTRAC[[#This Row],[Application Code]],$O$1:O81,T_EXTRAC[[#This Row],[Info CEP Temp]])=1,T_EXTRAC[[#This Row],[Info CEP Temp]],""),"")</f>
        <v/>
      </c>
      <c r="R81" t="str">
        <f>IF(AND(T_EXTRAC[[#This Row],[Manufactory CEP DMF]]&lt;&gt;"",T_EXTRAC[[#This Row],[PDS DMF]]&lt;&gt;""),T_EXTRAC[[#This Row],[PDS DMF]],"")</f>
        <v/>
      </c>
      <c r="S81" t="str">
        <f>IF(T_EXTRAC[[#This Row],[Info DMF]]&lt;&gt;"",T_EXTRAC[[#This Row],[Application Code]]&amp;"\"&amp;T_EXTRAC[[#This Row],[Manufactory CEP DMF]],"")</f>
        <v/>
      </c>
      <c r="T81" t="str">
        <f>IF(T_EXTRAC[[#This Row],[Info DMF Temp]]&lt;&gt;"",IF(COUNTIFS($B$1:B81,T_EXTRAC[[#This Row],[Application Code]],$R$1:R81,T_EXTRAC[[#This Row],[Info DMF Temp]])=1,T_EXTRAC[[#This Row],[Info DMF Temp]],""),"")</f>
        <v/>
      </c>
      <c r="U81" s="11" t="str">
        <f>IF(T_EXTRAC[[#This Row],[Concat Product + PDS AIM Temp]]&lt;&gt;"",IF(COUNTIFS($B$1:B81,T_EXTRAC[[#This Row],[Application Code]],$J$1:J81,T_EXTRAC[[#This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1"/>
    </row>
    <row r="82" spans="1:22" x14ac:dyDescent="0.2">
      <c r="A82" s="47" t="s">
        <v>30</v>
      </c>
      <c r="B82" s="37" t="s">
        <v>40</v>
      </c>
      <c r="C82" s="37" t="s">
        <v>41</v>
      </c>
      <c r="D82" s="37"/>
      <c r="G82" s="38"/>
      <c r="H82" s="38"/>
      <c r="I82" s="40"/>
      <c r="J82" s="12" t="str">
        <f>IF(T_EXTRAC[[#This Row],[PDS Active Ingredient Manufacturer]]&lt;&gt;"",T_EXTRAC[[#This Row],[PDS Active Ingredient Manufacturer]]&amp;"#CEP#"&amp;T_EXTRAC[[#This Row],[Manufactory CEP DMF]]&amp;"#CEP#"&amp;"#DMF#"&amp;T_EXTRAC[[#This Row],[Manufactory CEP DMF]]&amp;"#DMF#","")</f>
        <v/>
      </c>
      <c r="K8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82" t="str">
        <f>IF(T_EXTRAC[[#This Row],[PDS COS/CEP]]&lt;&gt;"",SUBSTITUTE(LEFT(T_EXTRAC[[#This Row],[PDS COS/CEP]],LEN(T_EXTRAC[[#This Row],[PDS COS/CEP]])-3)," ","-"),"")</f>
        <v/>
      </c>
      <c r="M82" t="str">
        <f>IF(AND(T_EXTRAC[[#This Row],[PDS COS/CEP]]&lt;&gt;"",ISNUMBER(VALUE(RIGHT(T_EXTRAC[[#This Row],[PDS COS/CEP]],2)))),VALUE(RIGHT(T_EXTRAC[[#This Row],[PDS COS/CEP]],2)),"")</f>
        <v/>
      </c>
      <c r="N8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2" s="11" t="str">
        <f>IF(T_EXTRAC[[#This Row],[PDS COS/CEP Version max]]&lt;&gt;"",T_EXTRAC[[#This Row],[PDS COS/CEP]],"")</f>
        <v/>
      </c>
      <c r="P82" t="str">
        <f>IF(T_EXTRAC[[#This Row],[Info CEP]]&lt;&gt;"",T_EXTRAC[[#This Row],[Application Code]]&amp;"\"&amp;T_EXTRAC[[#This Row],[Manufactory CEP DMF]],"")</f>
        <v/>
      </c>
      <c r="Q82" s="11" t="str">
        <f>IF(T_EXTRAC[[#This Row],[Info CEP Temp]]&lt;&gt;"",IF(COUNTIFS($B$1:B82,T_EXTRAC[[#This Row],[Application Code]],$O$1:O82,T_EXTRAC[[#This Row],[Info CEP Temp]])=1,T_EXTRAC[[#This Row],[Info CEP Temp]],""),"")</f>
        <v/>
      </c>
      <c r="R82" t="str">
        <f>IF(AND(T_EXTRAC[[#This Row],[Manufactory CEP DMF]]&lt;&gt;"",T_EXTRAC[[#This Row],[PDS DMF]]&lt;&gt;""),T_EXTRAC[[#This Row],[PDS DMF]],"")</f>
        <v/>
      </c>
      <c r="S82" t="str">
        <f>IF(T_EXTRAC[[#This Row],[Info DMF]]&lt;&gt;"",T_EXTRAC[[#This Row],[Application Code]]&amp;"\"&amp;T_EXTRAC[[#This Row],[Manufactory CEP DMF]],"")</f>
        <v/>
      </c>
      <c r="T82" t="str">
        <f>IF(T_EXTRAC[[#This Row],[Info DMF Temp]]&lt;&gt;"",IF(COUNTIFS($B$1:B82,T_EXTRAC[[#This Row],[Application Code]],$R$1:R82,T_EXTRAC[[#This Row],[Info DMF Temp]])=1,T_EXTRAC[[#This Row],[Info DMF Temp]],""),"")</f>
        <v/>
      </c>
      <c r="U82" s="11" t="str">
        <f>IF(T_EXTRAC[[#This Row],[Concat Product + PDS AIM Temp]]&lt;&gt;"",IF(COUNTIFS($B$1:B82,T_EXTRAC[[#This Row],[Application Code]],$J$1:J82,T_EXTRAC[[#This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2"/>
    </row>
    <row r="83" spans="1:22" x14ac:dyDescent="0.2">
      <c r="A83" s="47" t="s">
        <v>30</v>
      </c>
      <c r="B83" s="37" t="s">
        <v>40</v>
      </c>
      <c r="C83" s="37" t="s">
        <v>41</v>
      </c>
      <c r="D83" s="37"/>
      <c r="G83" s="38"/>
      <c r="H83" s="38"/>
      <c r="I83" s="40"/>
      <c r="J83" s="12" t="str">
        <f>IF(T_EXTRAC[[#This Row],[PDS Active Ingredient Manufacturer]]&lt;&gt;"",T_EXTRAC[[#This Row],[PDS Active Ingredient Manufacturer]]&amp;"#CEP#"&amp;T_EXTRAC[[#This Row],[Manufactory CEP DMF]]&amp;"#CEP#"&amp;"#DMF#"&amp;T_EXTRAC[[#This Row],[Manufactory CEP DMF]]&amp;"#DMF#","")</f>
        <v/>
      </c>
      <c r="K8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83" t="str">
        <f>IF(T_EXTRAC[[#This Row],[PDS COS/CEP]]&lt;&gt;"",SUBSTITUTE(LEFT(T_EXTRAC[[#This Row],[PDS COS/CEP]],LEN(T_EXTRAC[[#This Row],[PDS COS/CEP]])-3)," ","-"),"")</f>
        <v/>
      </c>
      <c r="M83" t="str">
        <f>IF(AND(T_EXTRAC[[#This Row],[PDS COS/CEP]]&lt;&gt;"",ISNUMBER(VALUE(RIGHT(T_EXTRAC[[#This Row],[PDS COS/CEP]],2)))),VALUE(RIGHT(T_EXTRAC[[#This Row],[PDS COS/CEP]],2)),"")</f>
        <v/>
      </c>
      <c r="N8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3" s="11" t="str">
        <f>IF(T_EXTRAC[[#This Row],[PDS COS/CEP Version max]]&lt;&gt;"",T_EXTRAC[[#This Row],[PDS COS/CEP]],"")</f>
        <v/>
      </c>
      <c r="P83" t="str">
        <f>IF(T_EXTRAC[[#This Row],[Info CEP]]&lt;&gt;"",T_EXTRAC[[#This Row],[Application Code]]&amp;"\"&amp;T_EXTRAC[[#This Row],[Manufactory CEP DMF]],"")</f>
        <v/>
      </c>
      <c r="Q83" s="11" t="str">
        <f>IF(T_EXTRAC[[#This Row],[Info CEP Temp]]&lt;&gt;"",IF(COUNTIFS($B$1:B83,T_EXTRAC[[#This Row],[Application Code]],$O$1:O83,T_EXTRAC[[#This Row],[Info CEP Temp]])=1,T_EXTRAC[[#This Row],[Info CEP Temp]],""),"")</f>
        <v/>
      </c>
      <c r="R83" t="str">
        <f>IF(AND(T_EXTRAC[[#This Row],[Manufactory CEP DMF]]&lt;&gt;"",T_EXTRAC[[#This Row],[PDS DMF]]&lt;&gt;""),T_EXTRAC[[#This Row],[PDS DMF]],"")</f>
        <v/>
      </c>
      <c r="S83" t="str">
        <f>IF(T_EXTRAC[[#This Row],[Info DMF]]&lt;&gt;"",T_EXTRAC[[#This Row],[Application Code]]&amp;"\"&amp;T_EXTRAC[[#This Row],[Manufactory CEP DMF]],"")</f>
        <v/>
      </c>
      <c r="T83" t="str">
        <f>IF(T_EXTRAC[[#This Row],[Info DMF Temp]]&lt;&gt;"",IF(COUNTIFS($B$1:B83,T_EXTRAC[[#This Row],[Application Code]],$R$1:R83,T_EXTRAC[[#This Row],[Info DMF Temp]])=1,T_EXTRAC[[#This Row],[Info DMF Temp]],""),"")</f>
        <v/>
      </c>
      <c r="U83" s="11" t="str">
        <f>IF(T_EXTRAC[[#This Row],[Concat Product + PDS AIM Temp]]&lt;&gt;"",IF(COUNTIFS($B$1:B83,T_EXTRAC[[#This Row],[Application Code]],$J$1:J83,T_EXTRAC[[#This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3"/>
    </row>
    <row r="84" spans="1:22" x14ac:dyDescent="0.2">
      <c r="A84" s="47" t="s">
        <v>30</v>
      </c>
      <c r="B84" s="37" t="s">
        <v>40</v>
      </c>
      <c r="C84" s="37" t="s">
        <v>41</v>
      </c>
      <c r="D84" s="37"/>
      <c r="G84" s="38"/>
      <c r="H84" s="38"/>
      <c r="I84" s="40"/>
      <c r="J84" s="12" t="str">
        <f>IF(T_EXTRAC[[#This Row],[PDS Active Ingredient Manufacturer]]&lt;&gt;"",T_EXTRAC[[#This Row],[PDS Active Ingredient Manufacturer]]&amp;"#CEP#"&amp;T_EXTRAC[[#This Row],[Manufactory CEP DMF]]&amp;"#CEP#"&amp;"#DMF#"&amp;T_EXTRAC[[#This Row],[Manufactory CEP DMF]]&amp;"#DMF#","")</f>
        <v/>
      </c>
      <c r="K8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84" t="str">
        <f>IF(T_EXTRAC[[#This Row],[PDS COS/CEP]]&lt;&gt;"",SUBSTITUTE(LEFT(T_EXTRAC[[#This Row],[PDS COS/CEP]],LEN(T_EXTRAC[[#This Row],[PDS COS/CEP]])-3)," ","-"),"")</f>
        <v/>
      </c>
      <c r="M84" t="str">
        <f>IF(AND(T_EXTRAC[[#This Row],[PDS COS/CEP]]&lt;&gt;"",ISNUMBER(VALUE(RIGHT(T_EXTRAC[[#This Row],[PDS COS/CEP]],2)))),VALUE(RIGHT(T_EXTRAC[[#This Row],[PDS COS/CEP]],2)),"")</f>
        <v/>
      </c>
      <c r="N8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4" s="11" t="str">
        <f>IF(T_EXTRAC[[#This Row],[PDS COS/CEP Version max]]&lt;&gt;"",T_EXTRAC[[#This Row],[PDS COS/CEP]],"")</f>
        <v/>
      </c>
      <c r="P84" t="str">
        <f>IF(T_EXTRAC[[#This Row],[Info CEP]]&lt;&gt;"",T_EXTRAC[[#This Row],[Application Code]]&amp;"\"&amp;T_EXTRAC[[#This Row],[Manufactory CEP DMF]],"")</f>
        <v/>
      </c>
      <c r="Q84" s="11" t="str">
        <f>IF(T_EXTRAC[[#This Row],[Info CEP Temp]]&lt;&gt;"",IF(COUNTIFS($B$1:B84,T_EXTRAC[[#This Row],[Application Code]],$O$1:O84,T_EXTRAC[[#This Row],[Info CEP Temp]])=1,T_EXTRAC[[#This Row],[Info CEP Temp]],""),"")</f>
        <v/>
      </c>
      <c r="R84" t="str">
        <f>IF(AND(T_EXTRAC[[#This Row],[Manufactory CEP DMF]]&lt;&gt;"",T_EXTRAC[[#This Row],[PDS DMF]]&lt;&gt;""),T_EXTRAC[[#This Row],[PDS DMF]],"")</f>
        <v/>
      </c>
      <c r="S84" t="str">
        <f>IF(T_EXTRAC[[#This Row],[Info DMF]]&lt;&gt;"",T_EXTRAC[[#This Row],[Application Code]]&amp;"\"&amp;T_EXTRAC[[#This Row],[Manufactory CEP DMF]],"")</f>
        <v/>
      </c>
      <c r="T84" t="str">
        <f>IF(T_EXTRAC[[#This Row],[Info DMF Temp]]&lt;&gt;"",IF(COUNTIFS($B$1:B84,T_EXTRAC[[#This Row],[Application Code]],$R$1:R84,T_EXTRAC[[#This Row],[Info DMF Temp]])=1,T_EXTRAC[[#This Row],[Info DMF Temp]],""),"")</f>
        <v/>
      </c>
      <c r="U84" s="11" t="str">
        <f>IF(T_EXTRAC[[#This Row],[Concat Product + PDS AIM Temp]]&lt;&gt;"",IF(COUNTIFS($B$1:B84,T_EXTRAC[[#This Row],[Application Code]],$J$1:J84,T_EXTRAC[[#This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4"/>
    </row>
    <row r="85" spans="1:22" x14ac:dyDescent="0.2">
      <c r="A85" s="47" t="s">
        <v>30</v>
      </c>
      <c r="B85" s="37" t="s">
        <v>40</v>
      </c>
      <c r="C85" s="37" t="s">
        <v>41</v>
      </c>
      <c r="D85" s="37"/>
      <c r="G85" s="38"/>
      <c r="H85" s="38"/>
      <c r="I85" s="40"/>
      <c r="J85" s="12" t="str">
        <f>IF(T_EXTRAC[[#This Row],[PDS Active Ingredient Manufacturer]]&lt;&gt;"",T_EXTRAC[[#This Row],[PDS Active Ingredient Manufacturer]]&amp;"#CEP#"&amp;T_EXTRAC[[#This Row],[Manufactory CEP DMF]]&amp;"#CEP#"&amp;"#DMF#"&amp;T_EXTRAC[[#This Row],[Manufactory CEP DMF]]&amp;"#DMF#","")</f>
        <v/>
      </c>
      <c r="K8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85" t="str">
        <f>IF(T_EXTRAC[[#This Row],[PDS COS/CEP]]&lt;&gt;"",SUBSTITUTE(LEFT(T_EXTRAC[[#This Row],[PDS COS/CEP]],LEN(T_EXTRAC[[#This Row],[PDS COS/CEP]])-3)," ","-"),"")</f>
        <v/>
      </c>
      <c r="M85" t="str">
        <f>IF(AND(T_EXTRAC[[#This Row],[PDS COS/CEP]]&lt;&gt;"",ISNUMBER(VALUE(RIGHT(T_EXTRAC[[#This Row],[PDS COS/CEP]],2)))),VALUE(RIGHT(T_EXTRAC[[#This Row],[PDS COS/CEP]],2)),"")</f>
        <v/>
      </c>
      <c r="N8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5" s="11" t="str">
        <f>IF(T_EXTRAC[[#This Row],[PDS COS/CEP Version max]]&lt;&gt;"",T_EXTRAC[[#This Row],[PDS COS/CEP]],"")</f>
        <v/>
      </c>
      <c r="P85" t="str">
        <f>IF(T_EXTRAC[[#This Row],[Info CEP]]&lt;&gt;"",T_EXTRAC[[#This Row],[Application Code]]&amp;"\"&amp;T_EXTRAC[[#This Row],[Manufactory CEP DMF]],"")</f>
        <v/>
      </c>
      <c r="Q85" s="11" t="str">
        <f>IF(T_EXTRAC[[#This Row],[Info CEP Temp]]&lt;&gt;"",IF(COUNTIFS($B$1:B85,T_EXTRAC[[#This Row],[Application Code]],$O$1:O85,T_EXTRAC[[#This Row],[Info CEP Temp]])=1,T_EXTRAC[[#This Row],[Info CEP Temp]],""),"")</f>
        <v/>
      </c>
      <c r="R85" t="str">
        <f>IF(AND(T_EXTRAC[[#This Row],[Manufactory CEP DMF]]&lt;&gt;"",T_EXTRAC[[#This Row],[PDS DMF]]&lt;&gt;""),T_EXTRAC[[#This Row],[PDS DMF]],"")</f>
        <v/>
      </c>
      <c r="S85" t="str">
        <f>IF(T_EXTRAC[[#This Row],[Info DMF]]&lt;&gt;"",T_EXTRAC[[#This Row],[Application Code]]&amp;"\"&amp;T_EXTRAC[[#This Row],[Manufactory CEP DMF]],"")</f>
        <v/>
      </c>
      <c r="T85" t="str">
        <f>IF(T_EXTRAC[[#This Row],[Info DMF Temp]]&lt;&gt;"",IF(COUNTIFS($B$1:B85,T_EXTRAC[[#This Row],[Application Code]],$R$1:R85,T_EXTRAC[[#This Row],[Info DMF Temp]])=1,T_EXTRAC[[#This Row],[Info DMF Temp]],""),"")</f>
        <v/>
      </c>
      <c r="U85" s="11" t="str">
        <f>IF(T_EXTRAC[[#This Row],[Concat Product + PDS AIM Temp]]&lt;&gt;"",IF(COUNTIFS($B$1:B85,T_EXTRAC[[#This Row],[Application Code]],$J$1:J85,T_EXTRAC[[#This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5"/>
    </row>
    <row r="86" spans="1:22" x14ac:dyDescent="0.2">
      <c r="A86" s="47" t="s">
        <v>30</v>
      </c>
      <c r="B86" s="37" t="s">
        <v>40</v>
      </c>
      <c r="C86" s="37" t="s">
        <v>41</v>
      </c>
      <c r="D86" s="37"/>
      <c r="G86" s="38"/>
      <c r="H86" s="38"/>
      <c r="I86" s="40"/>
      <c r="J86" s="12" t="str">
        <f>IF(T_EXTRAC[[#This Row],[PDS Active Ingredient Manufacturer]]&lt;&gt;"",T_EXTRAC[[#This Row],[PDS Active Ingredient Manufacturer]]&amp;"#CEP#"&amp;T_EXTRAC[[#This Row],[Manufactory CEP DMF]]&amp;"#CEP#"&amp;"#DMF#"&amp;T_EXTRAC[[#This Row],[Manufactory CEP DMF]]&amp;"#DMF#","")</f>
        <v/>
      </c>
      <c r="K8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86" t="str">
        <f>IF(T_EXTRAC[[#This Row],[PDS COS/CEP]]&lt;&gt;"",SUBSTITUTE(LEFT(T_EXTRAC[[#This Row],[PDS COS/CEP]],LEN(T_EXTRAC[[#This Row],[PDS COS/CEP]])-3)," ","-"),"")</f>
        <v/>
      </c>
      <c r="M86" t="str">
        <f>IF(AND(T_EXTRAC[[#This Row],[PDS COS/CEP]]&lt;&gt;"",ISNUMBER(VALUE(RIGHT(T_EXTRAC[[#This Row],[PDS COS/CEP]],2)))),VALUE(RIGHT(T_EXTRAC[[#This Row],[PDS COS/CEP]],2)),"")</f>
        <v/>
      </c>
      <c r="N8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6" s="11" t="str">
        <f>IF(T_EXTRAC[[#This Row],[PDS COS/CEP Version max]]&lt;&gt;"",T_EXTRAC[[#This Row],[PDS COS/CEP]],"")</f>
        <v/>
      </c>
      <c r="P86" t="str">
        <f>IF(T_EXTRAC[[#This Row],[Info CEP]]&lt;&gt;"",T_EXTRAC[[#This Row],[Application Code]]&amp;"\"&amp;T_EXTRAC[[#This Row],[Manufactory CEP DMF]],"")</f>
        <v/>
      </c>
      <c r="Q86" s="11" t="str">
        <f>IF(T_EXTRAC[[#This Row],[Info CEP Temp]]&lt;&gt;"",IF(COUNTIFS($B$1:B86,T_EXTRAC[[#This Row],[Application Code]],$O$1:O86,T_EXTRAC[[#This Row],[Info CEP Temp]])=1,T_EXTRAC[[#This Row],[Info CEP Temp]],""),"")</f>
        <v/>
      </c>
      <c r="R86" t="str">
        <f>IF(AND(T_EXTRAC[[#This Row],[Manufactory CEP DMF]]&lt;&gt;"",T_EXTRAC[[#This Row],[PDS DMF]]&lt;&gt;""),T_EXTRAC[[#This Row],[PDS DMF]],"")</f>
        <v/>
      </c>
      <c r="S86" t="str">
        <f>IF(T_EXTRAC[[#This Row],[Info DMF]]&lt;&gt;"",T_EXTRAC[[#This Row],[Application Code]]&amp;"\"&amp;T_EXTRAC[[#This Row],[Manufactory CEP DMF]],"")</f>
        <v/>
      </c>
      <c r="T86" t="str">
        <f>IF(T_EXTRAC[[#This Row],[Info DMF Temp]]&lt;&gt;"",IF(COUNTIFS($B$1:B86,T_EXTRAC[[#This Row],[Application Code]],$R$1:R86,T_EXTRAC[[#This Row],[Info DMF Temp]])=1,T_EXTRAC[[#This Row],[Info DMF Temp]],""),"")</f>
        <v/>
      </c>
      <c r="U86" s="11" t="str">
        <f>IF(T_EXTRAC[[#This Row],[Concat Product + PDS AIM Temp]]&lt;&gt;"",IF(COUNTIFS($B$1:B86,T_EXTRAC[[#This Row],[Application Code]],$J$1:J86,T_EXTRAC[[#This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6"/>
    </row>
    <row r="87" spans="1:22" ht="25.5" x14ac:dyDescent="0.2">
      <c r="A87" s="47" t="s">
        <v>52</v>
      </c>
      <c r="B87" s="37" t="s">
        <v>59</v>
      </c>
      <c r="C87" s="38"/>
      <c r="D87" s="37"/>
      <c r="E87" s="37" t="s">
        <v>10</v>
      </c>
      <c r="F87" s="37" t="s">
        <v>54</v>
      </c>
      <c r="G87" s="37" t="s">
        <v>58</v>
      </c>
      <c r="H87" s="38"/>
      <c r="I87" s="39" t="s">
        <v>55</v>
      </c>
      <c r="J87" s="13" t="str">
        <f>IF(T_EXTRAC[[#This Row],[PDS Active Ingredient Manufacturer]]&lt;&gt;"",T_EXTRAC[[#This Row],[PDS Active Ingredient Manufacturer]]&amp;"#CEP#"&amp;T_EXTRAC[[#This Row],[Manufactory CEP DMF]]&amp;"#CEP#"&amp;"#DMF#"&amp;T_EXTRAC[[#This Row],[Manufactory CEP DMF]]&amp;"#DMF#","")</f>
        <v/>
      </c>
      <c r="K87" s="19"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ICE</v>
      </c>
      <c r="L87" t="str">
        <f>IF(T_EXTRAC[[#This Row],[PDS COS/CEP]]&lt;&gt;"",SUBSTITUTE(LEFT(T_EXTRAC[[#This Row],[PDS COS/CEP]],LEN(T_EXTRAC[[#This Row],[PDS COS/CEP]])-3)," ","-"),"")</f>
        <v>R1-CEP-1999-047-Rev</v>
      </c>
      <c r="M87">
        <f>IF(AND(T_EXTRAC[[#This Row],[PDS COS/CEP]]&lt;&gt;"",ISNUMBER(VALUE(RIGHT(T_EXTRAC[[#This Row],[PDS COS/CEP]],2)))),VALUE(RIGHT(T_EXTRAC[[#This Row],[PDS COS/CEP]],2)),"")</f>
        <v>7</v>
      </c>
      <c r="N87">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7</v>
      </c>
      <c r="O87" s="11" t="str">
        <f>IF(T_EXTRAC[[#This Row],[PDS COS/CEP Version max]]&lt;&gt;"",T_EXTRAC[[#This Row],[PDS COS/CEP]],"")</f>
        <v>R1-CEP 1999-047-Rev 07</v>
      </c>
      <c r="P87" t="str">
        <f>IF(T_EXTRAC[[#This Row],[Info CEP]]&lt;&gt;"",T_EXTRAC[[#This Row],[Application Code]]&amp;"\"&amp;T_EXTRAC[[#This Row],[Manufactory CEP DMF]],"")</f>
        <v>FR NL50862\ICE</v>
      </c>
      <c r="Q87" s="11" t="str">
        <f>IF(T_EXTRAC[[#This Row],[Info CEP Temp]]&lt;&gt;"",IF(COUNTIFS($B$1:B87,T_EXTRAC[[#This Row],[Application Code]],$O$1:O87,T_EXTRAC[[#This Row],[Info CEP Temp]])=1,T_EXTRAC[[#This Row],[Info CEP Temp]],""),"")</f>
        <v>R1-CEP 1999-047-Rev 07</v>
      </c>
      <c r="R87" t="str">
        <f>IF(AND(T_EXTRAC[[#This Row],[Manufactory CEP DMF]]&lt;&gt;"",T_EXTRAC[[#This Row],[PDS DMF]]&lt;&gt;""),T_EXTRAC[[#This Row],[PDS DMF]],"")</f>
        <v/>
      </c>
      <c r="S87" t="str">
        <f>IF(T_EXTRAC[[#This Row],[Info DMF]]&lt;&gt;"",T_EXTRAC[[#This Row],[Application Code]]&amp;"\"&amp;T_EXTRAC[[#This Row],[Manufactory CEP DMF]],"")</f>
        <v/>
      </c>
      <c r="T87" t="str">
        <f>IF(T_EXTRAC[[#This Row],[Info DMF Temp]]&lt;&gt;"",IF(COUNTIFS($B$1:B87,T_EXTRAC[[#This Row],[Application Code]],$R$1:R87,T_EXTRAC[[#This Row],[Info DMF Temp]])=1,T_EXTRAC[[#This Row],[Info DMF Temp]],""),"")</f>
        <v/>
      </c>
      <c r="U87" s="19" t="str">
        <f>IF(T_EXTRAC[[#This Row],[Concat Product + PDS AIM Temp]]&lt;&gt;"",IF(COUNTIFS($B$1:B87,T_EXTRAC[[#This Row],[Application Code]],$J$1:J87,T_EXTRAC[[#This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7"/>
    </row>
    <row r="88" spans="1:22" ht="25.5" x14ac:dyDescent="0.2">
      <c r="A88" s="47" t="s">
        <v>52</v>
      </c>
      <c r="B88" s="37" t="s">
        <v>59</v>
      </c>
      <c r="C88" s="38"/>
      <c r="D88" s="37"/>
      <c r="E88" s="37" t="s">
        <v>10</v>
      </c>
      <c r="F88" s="37" t="s">
        <v>56</v>
      </c>
      <c r="G88" s="37" t="s">
        <v>58</v>
      </c>
      <c r="H88" s="38"/>
      <c r="I88" s="39" t="s">
        <v>55</v>
      </c>
      <c r="J88" s="13" t="str">
        <f>IF(T_EXTRAC[[#This Row],[PDS Active Ingredient Manufacturer]]&lt;&gt;"",T_EXTRAC[[#This Row],[PDS Active Ingredient Manufacturer]]&amp;"#CEP#"&amp;T_EXTRAC[[#This Row],[Manufactory CEP DMF]]&amp;"#CEP#"&amp;"#DMF#"&amp;T_EXTRAC[[#This Row],[Manufactory CEP DMF]]&amp;"#DMF#","")</f>
        <v/>
      </c>
      <c r="K88" s="19"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ICE</v>
      </c>
      <c r="L88" t="str">
        <f>IF(T_EXTRAC[[#This Row],[PDS COS/CEP]]&lt;&gt;"",SUBSTITUTE(LEFT(T_EXTRAC[[#This Row],[PDS COS/CEP]],LEN(T_EXTRAC[[#This Row],[PDS COS/CEP]])-3)," ","-"),"")</f>
        <v>R1-CEP-1999-047-Rev</v>
      </c>
      <c r="M88">
        <f>IF(AND(T_EXTRAC[[#This Row],[PDS COS/CEP]]&lt;&gt;"",ISNUMBER(VALUE(RIGHT(T_EXTRAC[[#This Row],[PDS COS/CEP]],2)))),VALUE(RIGHT(T_EXTRAC[[#This Row],[PDS COS/CEP]],2)),"")</f>
        <v>7</v>
      </c>
      <c r="N88">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7</v>
      </c>
      <c r="O88" s="11" t="str">
        <f>IF(T_EXTRAC[[#This Row],[PDS COS/CEP Version max]]&lt;&gt;"",T_EXTRAC[[#This Row],[PDS COS/CEP]],"")</f>
        <v>R1-CEP 1999-047-Rev 07</v>
      </c>
      <c r="P88" t="str">
        <f>IF(T_EXTRAC[[#This Row],[Info CEP]]&lt;&gt;"",T_EXTRAC[[#This Row],[Application Code]]&amp;"\"&amp;T_EXTRAC[[#This Row],[Manufactory CEP DMF]],"")</f>
        <v/>
      </c>
      <c r="Q88" s="11" t="str">
        <f>IF(T_EXTRAC[[#This Row],[Info CEP Temp]]&lt;&gt;"",IF(COUNTIFS($B$1:B88,T_EXTRAC[[#This Row],[Application Code]],$O$1:O88,T_EXTRAC[[#This Row],[Info CEP Temp]])=1,T_EXTRAC[[#This Row],[Info CEP Temp]],""),"")</f>
        <v/>
      </c>
      <c r="R88" t="str">
        <f>IF(AND(T_EXTRAC[[#This Row],[Manufactory CEP DMF]]&lt;&gt;"",T_EXTRAC[[#This Row],[PDS DMF]]&lt;&gt;""),T_EXTRAC[[#This Row],[PDS DMF]],"")</f>
        <v/>
      </c>
      <c r="S88" t="str">
        <f>IF(T_EXTRAC[[#This Row],[Info DMF]]&lt;&gt;"",T_EXTRAC[[#This Row],[Application Code]]&amp;"\"&amp;T_EXTRAC[[#This Row],[Manufactory CEP DMF]],"")</f>
        <v/>
      </c>
      <c r="T88" t="str">
        <f>IF(T_EXTRAC[[#This Row],[Info DMF Temp]]&lt;&gt;"",IF(COUNTIFS($B$1:B88,T_EXTRAC[[#This Row],[Application Code]],$R$1:R88,T_EXTRAC[[#This Row],[Info DMF Temp]])=1,T_EXTRAC[[#This Row],[Info DMF Temp]],""),"")</f>
        <v/>
      </c>
      <c r="U88" s="19" t="str">
        <f>IF(T_EXTRAC[[#This Row],[Concat Product + PDS AIM Temp]]&lt;&gt;"",IF(COUNTIFS($B$1:B88,T_EXTRAC[[#This Row],[Application Code]],$J$1:J88,T_EXTRAC[[#This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8"/>
    </row>
    <row r="89" spans="1:22" ht="25.5" x14ac:dyDescent="0.2">
      <c r="A89" s="47" t="s">
        <v>52</v>
      </c>
      <c r="B89" s="37" t="s">
        <v>59</v>
      </c>
      <c r="C89" s="38"/>
      <c r="D89" s="37"/>
      <c r="E89" s="37" t="s">
        <v>10</v>
      </c>
      <c r="F89" s="37" t="s">
        <v>16</v>
      </c>
      <c r="G89" s="37" t="s">
        <v>58</v>
      </c>
      <c r="H89" s="38"/>
      <c r="I89" s="39" t="s">
        <v>55</v>
      </c>
      <c r="J89" s="13" t="str">
        <f>IF(T_EXTRAC[[#This Row],[PDS Active Ingredient Manufacturer]]&lt;&gt;"",T_EXTRAC[[#This Row],[PDS Active Ingredient Manufacturer]]&amp;"#CEP#"&amp;T_EXTRAC[[#This Row],[Manufactory CEP DMF]]&amp;"#CEP#"&amp;"#DMF#"&amp;T_EXTRAC[[#This Row],[Manufactory CEP DMF]]&amp;"#DMF#","")</f>
        <v/>
      </c>
      <c r="K89" s="19"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ICE</v>
      </c>
      <c r="L89" t="str">
        <f>IF(T_EXTRAC[[#This Row],[PDS COS/CEP]]&lt;&gt;"",SUBSTITUTE(LEFT(T_EXTRAC[[#This Row],[PDS COS/CEP]],LEN(T_EXTRAC[[#This Row],[PDS COS/CEP]])-3)," ","-"),"")</f>
        <v>R1-CEP-1999-047-Rev</v>
      </c>
      <c r="M89">
        <f>IF(AND(T_EXTRAC[[#This Row],[PDS COS/CEP]]&lt;&gt;"",ISNUMBER(VALUE(RIGHT(T_EXTRAC[[#This Row],[PDS COS/CEP]],2)))),VALUE(RIGHT(T_EXTRAC[[#This Row],[PDS COS/CEP]],2)),"")</f>
        <v>7</v>
      </c>
      <c r="N89">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7</v>
      </c>
      <c r="O89" s="11" t="str">
        <f>IF(T_EXTRAC[[#This Row],[PDS COS/CEP Version max]]&lt;&gt;"",T_EXTRAC[[#This Row],[PDS COS/CEP]],"")</f>
        <v>R1-CEP 1999-047-Rev 07</v>
      </c>
      <c r="P89" t="str">
        <f>IF(T_EXTRAC[[#This Row],[Info CEP]]&lt;&gt;"",T_EXTRAC[[#This Row],[Application Code]]&amp;"\"&amp;T_EXTRAC[[#This Row],[Manufactory CEP DMF]],"")</f>
        <v/>
      </c>
      <c r="Q89" s="11" t="str">
        <f>IF(T_EXTRAC[[#This Row],[Info CEP Temp]]&lt;&gt;"",IF(COUNTIFS($B$1:B89,T_EXTRAC[[#This Row],[Application Code]],$O$1:O89,T_EXTRAC[[#This Row],[Info CEP Temp]])=1,T_EXTRAC[[#This Row],[Info CEP Temp]],""),"")</f>
        <v/>
      </c>
      <c r="R89" t="str">
        <f>IF(AND(T_EXTRAC[[#This Row],[Manufactory CEP DMF]]&lt;&gt;"",T_EXTRAC[[#This Row],[PDS DMF]]&lt;&gt;""),T_EXTRAC[[#This Row],[PDS DMF]],"")</f>
        <v/>
      </c>
      <c r="S89" t="str">
        <f>IF(T_EXTRAC[[#This Row],[Info DMF]]&lt;&gt;"",T_EXTRAC[[#This Row],[Application Code]]&amp;"\"&amp;T_EXTRAC[[#This Row],[Manufactory CEP DMF]],"")</f>
        <v/>
      </c>
      <c r="T89" t="str">
        <f>IF(T_EXTRAC[[#This Row],[Info DMF Temp]]&lt;&gt;"",IF(COUNTIFS($B$1:B89,T_EXTRAC[[#This Row],[Application Code]],$R$1:R89,T_EXTRAC[[#This Row],[Info DMF Temp]])=1,T_EXTRAC[[#This Row],[Info DMF Temp]],""),"")</f>
        <v/>
      </c>
      <c r="U89" s="19" t="str">
        <f>IF(T_EXTRAC[[#This Row],[Concat Product + PDS AIM Temp]]&lt;&gt;"",IF(COUNTIFS($B$1:B89,T_EXTRAC[[#This Row],[Application Code]],$J$1:J89,T_EXTRAC[[#This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9"/>
    </row>
    <row r="90" spans="1:22" ht="38.25" x14ac:dyDescent="0.2">
      <c r="A90" s="47" t="s">
        <v>52</v>
      </c>
      <c r="B90" s="37" t="s">
        <v>59</v>
      </c>
      <c r="C90" s="38"/>
      <c r="D90" s="37" t="s">
        <v>60</v>
      </c>
      <c r="E90" s="37" t="s">
        <v>8</v>
      </c>
      <c r="F90" s="37" t="s">
        <v>8</v>
      </c>
      <c r="G90" s="37" t="s">
        <v>61</v>
      </c>
      <c r="H90" s="38"/>
      <c r="I90" s="40"/>
      <c r="J90" s="12" t="str">
        <f>IF(T_EXTRAC[[#This Row],[PDS Active Ingredient Manufacturer]]&lt;&gt;"",T_EXTRAC[[#This Row],[PDS Active Ingredient Manufacturer]]&amp;"#CEP#"&amp;T_EXTRAC[[#This Row],[Manufactory CEP DMF]]&amp;"#CEP#"&amp;"#DMF#"&amp;T_EXTRAC[[#This Row],[Manufactory CEP DMF]]&amp;"#DMF#","")</f>
        <v>Daewoong Bio Inc. 29 Jeyakdanji-ro, Hyangnam-Eup, Hwaseong, Kyonggi 18608, Korea KR#CEP#Daewoong#CEP##DMF#Daewoong#DMF#</v>
      </c>
      <c r="K9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Daewoong</v>
      </c>
      <c r="L90" t="str">
        <f>IF(T_EXTRAC[[#This Row],[PDS COS/CEP]]&lt;&gt;"",SUBSTITUTE(LEFT(T_EXTRAC[[#This Row],[PDS COS/CEP]],LEN(T_EXTRAC[[#This Row],[PDS COS/CEP]])-3)," ","-"),"")</f>
        <v>R1-CEP-2012-157-Rev</v>
      </c>
      <c r="M90">
        <f>IF(AND(T_EXTRAC[[#This Row],[PDS COS/CEP]]&lt;&gt;"",ISNUMBER(VALUE(RIGHT(T_EXTRAC[[#This Row],[PDS COS/CEP]],2)))),VALUE(RIGHT(T_EXTRAC[[#This Row],[PDS COS/CEP]],2)),"")</f>
        <v>0</v>
      </c>
      <c r="N90">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0</v>
      </c>
      <c r="O90" s="11" t="str">
        <f>IF(T_EXTRAC[[#This Row],[PDS COS/CEP Version max]]&lt;&gt;"",T_EXTRAC[[#This Row],[PDS COS/CEP]],"")</f>
        <v>R1-CEP 2012-157-Rev 00</v>
      </c>
      <c r="P90" t="str">
        <f>IF(T_EXTRAC[[#This Row],[Info CEP]]&lt;&gt;"",T_EXTRAC[[#This Row],[Application Code]]&amp;"\"&amp;T_EXTRAC[[#This Row],[Manufactory CEP DMF]],"")</f>
        <v>FR NL50862\Daewoong</v>
      </c>
      <c r="Q90" s="11" t="str">
        <f>IF(T_EXTRAC[[#This Row],[Info CEP Temp]]&lt;&gt;"",IF(COUNTIFS($B$1:B90,T_EXTRAC[[#This Row],[Application Code]],$O$1:O90,T_EXTRAC[[#This Row],[Info CEP Temp]])=1,T_EXTRAC[[#This Row],[Info CEP Temp]],""),"")</f>
        <v>R1-CEP 2012-157-Rev 00</v>
      </c>
      <c r="R90" t="str">
        <f>IF(AND(T_EXTRAC[[#This Row],[Manufactory CEP DMF]]&lt;&gt;"",T_EXTRAC[[#This Row],[PDS DMF]]&lt;&gt;""),T_EXTRAC[[#This Row],[PDS DMF]],"")</f>
        <v/>
      </c>
      <c r="S90" t="str">
        <f>IF(T_EXTRAC[[#This Row],[Info DMF]]&lt;&gt;"",T_EXTRAC[[#This Row],[Application Code]]&amp;"\"&amp;T_EXTRAC[[#This Row],[Manufactory CEP DMF]],"")</f>
        <v/>
      </c>
      <c r="T90" t="str">
        <f>IF(T_EXTRAC[[#This Row],[Info DMF Temp]]&lt;&gt;"",IF(COUNTIFS($B$1:B90,T_EXTRAC[[#This Row],[Application Code]],$R$1:R90,T_EXTRAC[[#This Row],[Info DMF Temp]])=1,T_EXTRAC[[#This Row],[Info DMF Temp]],""),"")</f>
        <v/>
      </c>
      <c r="U90" s="11" t="str">
        <f>IF(T_EXTRAC[[#This Row],[Concat Product + PDS AIM Temp]]&lt;&gt;"",IF(COUNTIFS($B$1:B90,T_EXTRAC[[#This Row],[Application Code]],$J$1:J90,T_EXTRAC[[#This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Daewoong Bio Inc. 29 Jeyakdanji-ro, Hyangnam-Eup, Hwaseong, Kyonggi 18608, Korea KR / R1-CEP 2012-157-Rev 00</v>
      </c>
      <c r="V90"/>
    </row>
    <row r="91" spans="1:22" ht="25.5" x14ac:dyDescent="0.2">
      <c r="A91" s="47" t="s">
        <v>52</v>
      </c>
      <c r="B91" s="37" t="s">
        <v>59</v>
      </c>
      <c r="C91" s="38"/>
      <c r="D91" s="37" t="s">
        <v>53</v>
      </c>
      <c r="E91" s="37" t="s">
        <v>8</v>
      </c>
      <c r="F91" s="37" t="s">
        <v>8</v>
      </c>
      <c r="G91" s="37" t="s">
        <v>57</v>
      </c>
      <c r="H91" s="38"/>
      <c r="I91" s="40"/>
      <c r="J91" s="12" t="str">
        <f>IF(T_EXTRAC[[#This Row],[PDS Active Ingredient Manufacturer]]&lt;&gt;"",T_EXTRAC[[#This Row],[PDS Active Ingredient Manufacturer]]&amp;"#CEP#"&amp;T_EXTRAC[[#This Row],[Manufactory CEP DMF]]&amp;"#CEP#"&amp;"#DMF#"&amp;T_EXTRAC[[#This Row],[Manufactory CEP DMF]]&amp;"#DMF#","")</f>
        <v>Dipharma Francis S.r.l. Via Origgio, 23 21042 Caronno Pertusella (VA), Italy IT#CEP#Dipharma#CEP##DMF#Dipharma#DMF#</v>
      </c>
      <c r="K9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Dipharma</v>
      </c>
      <c r="L91" t="str">
        <f>IF(T_EXTRAC[[#This Row],[PDS COS/CEP]]&lt;&gt;"",SUBSTITUTE(LEFT(T_EXTRAC[[#This Row],[PDS COS/CEP]],LEN(T_EXTRAC[[#This Row],[PDS COS/CEP]])-3)," ","-"),"")</f>
        <v>R1-CEP-2004-108-Rev</v>
      </c>
      <c r="M91">
        <f>IF(AND(T_EXTRAC[[#This Row],[PDS COS/CEP]]&lt;&gt;"",ISNUMBER(VALUE(RIGHT(T_EXTRAC[[#This Row],[PDS COS/CEP]],2)))),VALUE(RIGHT(T_EXTRAC[[#This Row],[PDS COS/CEP]],2)),"")</f>
        <v>6</v>
      </c>
      <c r="N91">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6</v>
      </c>
      <c r="O91" s="11" t="str">
        <f>IF(T_EXTRAC[[#This Row],[PDS COS/CEP Version max]]&lt;&gt;"",T_EXTRAC[[#This Row],[PDS COS/CEP]],"")</f>
        <v>R1-CEP 2004-108-Rev 06</v>
      </c>
      <c r="P91" t="str">
        <f>IF(T_EXTRAC[[#This Row],[Info CEP]]&lt;&gt;"",T_EXTRAC[[#This Row],[Application Code]]&amp;"\"&amp;T_EXTRAC[[#This Row],[Manufactory CEP DMF]],"")</f>
        <v>FR NL50862\Dipharma</v>
      </c>
      <c r="Q91" s="11" t="str">
        <f>IF(T_EXTRAC[[#This Row],[Info CEP Temp]]&lt;&gt;"",IF(COUNTIFS($B$1:B91,T_EXTRAC[[#This Row],[Application Code]],$O$1:O91,T_EXTRAC[[#This Row],[Info CEP Temp]])=1,T_EXTRAC[[#This Row],[Info CEP Temp]],""),"")</f>
        <v>R1-CEP 2004-108-Rev 06</v>
      </c>
      <c r="R91" t="str">
        <f>IF(AND(T_EXTRAC[[#This Row],[Manufactory CEP DMF]]&lt;&gt;"",T_EXTRAC[[#This Row],[PDS DMF]]&lt;&gt;""),T_EXTRAC[[#This Row],[PDS DMF]],"")</f>
        <v/>
      </c>
      <c r="S91" t="str">
        <f>IF(T_EXTRAC[[#This Row],[Info DMF]]&lt;&gt;"",T_EXTRAC[[#This Row],[Application Code]]&amp;"\"&amp;T_EXTRAC[[#This Row],[Manufactory CEP DMF]],"")</f>
        <v/>
      </c>
      <c r="T91" t="str">
        <f>IF(T_EXTRAC[[#This Row],[Info DMF Temp]]&lt;&gt;"",IF(COUNTIFS($B$1:B91,T_EXTRAC[[#This Row],[Application Code]],$R$1:R91,T_EXTRAC[[#This Row],[Info DMF Temp]])=1,T_EXTRAC[[#This Row],[Info DMF Temp]],""),"")</f>
        <v/>
      </c>
      <c r="U91" s="11" t="str">
        <f>IF(T_EXTRAC[[#This Row],[Concat Product + PDS AIM Temp]]&lt;&gt;"",IF(COUNTIFS($B$1:B91,T_EXTRAC[[#This Row],[Application Code]],$J$1:J91,T_EXTRAC[[#This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Dipharma Francis S.r.l. Via Origgio, 23 21042 Caronno Pertusella (VA), Italy IT / R1-CEP 2004-108-Rev 06</v>
      </c>
      <c r="V91"/>
    </row>
    <row r="92" spans="1:22" ht="25.5" x14ac:dyDescent="0.2">
      <c r="A92" s="47" t="s">
        <v>52</v>
      </c>
      <c r="B92" s="37" t="s">
        <v>59</v>
      </c>
      <c r="C92" s="38"/>
      <c r="D92" s="37" t="s">
        <v>55</v>
      </c>
      <c r="E92" s="37" t="s">
        <v>8</v>
      </c>
      <c r="F92" s="37" t="s">
        <v>8</v>
      </c>
      <c r="G92" s="37" t="s">
        <v>58</v>
      </c>
      <c r="H92" s="38"/>
      <c r="I92" s="39" t="s">
        <v>55</v>
      </c>
      <c r="J92" s="13" t="str">
        <f>IF(T_EXTRAC[[#This Row],[PDS Active Ingredient Manufacturer]]&lt;&gt;"",T_EXTRAC[[#This Row],[PDS Active Ingredient Manufacturer]]&amp;"#CEP#"&amp;T_EXTRAC[[#This Row],[Manufactory CEP DMF]]&amp;"#CEP#"&amp;"#DMF#"&amp;T_EXTRAC[[#This Row],[Manufactory CEP DMF]]&amp;"#DMF#","")</f>
        <v>ICE S.P.A Via Novi 78 – 15060 Basaluzzo, Alenssandria, Italy IT#CEP#ICE#CEP##DMF#ICE#DMF#</v>
      </c>
      <c r="K92" s="19"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ICE</v>
      </c>
      <c r="L92" t="str">
        <f>IF(T_EXTRAC[[#This Row],[PDS COS/CEP]]&lt;&gt;"",SUBSTITUTE(LEFT(T_EXTRAC[[#This Row],[PDS COS/CEP]],LEN(T_EXTRAC[[#This Row],[PDS COS/CEP]])-3)," ","-"),"")</f>
        <v>R1-CEP-1999-047-Rev</v>
      </c>
      <c r="M92">
        <f>IF(AND(T_EXTRAC[[#This Row],[PDS COS/CEP]]&lt;&gt;"",ISNUMBER(VALUE(RIGHT(T_EXTRAC[[#This Row],[PDS COS/CEP]],2)))),VALUE(RIGHT(T_EXTRAC[[#This Row],[PDS COS/CEP]],2)),"")</f>
        <v>7</v>
      </c>
      <c r="N92">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7</v>
      </c>
      <c r="O92" s="11" t="str">
        <f>IF(T_EXTRAC[[#This Row],[PDS COS/CEP Version max]]&lt;&gt;"",T_EXTRAC[[#This Row],[PDS COS/CEP]],"")</f>
        <v>R1-CEP 1999-047-Rev 07</v>
      </c>
      <c r="P92" t="str">
        <f>IF(T_EXTRAC[[#This Row],[Info CEP]]&lt;&gt;"",T_EXTRAC[[#This Row],[Application Code]]&amp;"\"&amp;T_EXTRAC[[#This Row],[Manufactory CEP DMF]],"")</f>
        <v/>
      </c>
      <c r="Q92" s="11" t="str">
        <f>IF(T_EXTRAC[[#This Row],[Info CEP Temp]]&lt;&gt;"",IF(COUNTIFS($B$1:B92,T_EXTRAC[[#This Row],[Application Code]],$O$1:O92,T_EXTRAC[[#This Row],[Info CEP Temp]])=1,T_EXTRAC[[#This Row],[Info CEP Temp]],""),"")</f>
        <v/>
      </c>
      <c r="R92" t="str">
        <f>IF(AND(T_EXTRAC[[#This Row],[Manufactory CEP DMF]]&lt;&gt;"",T_EXTRAC[[#This Row],[PDS DMF]]&lt;&gt;""),T_EXTRAC[[#This Row],[PDS DMF]],"")</f>
        <v/>
      </c>
      <c r="S92" t="str">
        <f>IF(T_EXTRAC[[#This Row],[Info DMF]]&lt;&gt;"",T_EXTRAC[[#This Row],[Application Code]]&amp;"\"&amp;T_EXTRAC[[#This Row],[Manufactory CEP DMF]],"")</f>
        <v/>
      </c>
      <c r="T92" t="str">
        <f>IF(T_EXTRAC[[#This Row],[Info DMF Temp]]&lt;&gt;"",IF(COUNTIFS($B$1:B92,T_EXTRAC[[#This Row],[Application Code]],$R$1:R92,T_EXTRAC[[#This Row],[Info DMF Temp]])=1,T_EXTRAC[[#This Row],[Info DMF Temp]],""),"")</f>
        <v/>
      </c>
      <c r="U92" s="19" t="str">
        <f>IF(T_EXTRAC[[#This Row],[Concat Product + PDS AIM Temp]]&lt;&gt;"",IF(COUNTIFS($B$1:B92,T_EXTRAC[[#This Row],[Application Code]],$J$1:J92,T_EXTRAC[[#This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ICE S.P.A Via Novi 78 – 15060 Basaluzzo, Alenssandria, Italy IT / R1-CEP 1999-047-Rev 07</v>
      </c>
      <c r="V92"/>
    </row>
    <row r="93" spans="1:22" ht="25.5" x14ac:dyDescent="0.2">
      <c r="A93" s="47" t="s">
        <v>52</v>
      </c>
      <c r="B93" s="37" t="s">
        <v>59</v>
      </c>
      <c r="C93" s="38"/>
      <c r="D93" s="37" t="s">
        <v>54</v>
      </c>
      <c r="E93" s="37" t="s">
        <v>8</v>
      </c>
      <c r="F93" s="37" t="s">
        <v>8</v>
      </c>
      <c r="G93" s="37" t="s">
        <v>62</v>
      </c>
      <c r="H93" s="38"/>
      <c r="I93" s="40"/>
      <c r="J93" s="12" t="str">
        <f>IF(T_EXTRAC[[#This Row],[PDS Active Ingredient Manufacturer]]&lt;&gt;"",T_EXTRAC[[#This Row],[PDS Active Ingredient Manufacturer]]&amp;"#CEP#"&amp;T_EXTRAC[[#This Row],[Manufactory CEP DMF]]&amp;"#CEP#"&amp;"#DMF#"&amp;T_EXTRAC[[#This Row],[Manufactory CEP DMF]]&amp;"#DMF#","")</f>
        <v>ICE S.P.A. Via Sicilia 8/10, 42122 Reggio Emilia, Italy IT#CEP#ICE#CEP##DMF#ICE#DMF#</v>
      </c>
      <c r="K9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ICE</v>
      </c>
      <c r="L93" t="str">
        <f>IF(T_EXTRAC[[#This Row],[PDS COS/CEP]]&lt;&gt;"",SUBSTITUTE(LEFT(T_EXTRAC[[#This Row],[PDS COS/CEP]],LEN(T_EXTRAC[[#This Row],[PDS COS/CEP]])-3)," ","-"),"")</f>
        <v>R1-CEP-2005-198-Rev</v>
      </c>
      <c r="M93">
        <f>IF(AND(T_EXTRAC[[#This Row],[PDS COS/CEP]]&lt;&gt;"",ISNUMBER(VALUE(RIGHT(T_EXTRAC[[#This Row],[PDS COS/CEP]],2)))),VALUE(RIGHT(T_EXTRAC[[#This Row],[PDS COS/CEP]],2)),"")</f>
        <v>4</v>
      </c>
      <c r="N93">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4</v>
      </c>
      <c r="O93" s="11" t="str">
        <f>IF(T_EXTRAC[[#This Row],[PDS COS/CEP Version max]]&lt;&gt;"",T_EXTRAC[[#This Row],[PDS COS/CEP]],"")</f>
        <v>R1-CEP 2005-198-Rev 04</v>
      </c>
      <c r="P93" t="str">
        <f>IF(T_EXTRAC[[#This Row],[Info CEP]]&lt;&gt;"",T_EXTRAC[[#This Row],[Application Code]]&amp;"\"&amp;T_EXTRAC[[#This Row],[Manufactory CEP DMF]],"")</f>
        <v>FR NL50862\ICE</v>
      </c>
      <c r="Q93" s="11" t="str">
        <f>IF(T_EXTRAC[[#This Row],[Info CEP Temp]]&lt;&gt;"",IF(COUNTIFS($B$1:B93,T_EXTRAC[[#This Row],[Application Code]],$O$1:O93,T_EXTRAC[[#This Row],[Info CEP Temp]])=1,T_EXTRAC[[#This Row],[Info CEP Temp]],""),"")</f>
        <v>R1-CEP 2005-198-Rev 04</v>
      </c>
      <c r="R93" t="str">
        <f>IF(AND(T_EXTRAC[[#This Row],[Manufactory CEP DMF]]&lt;&gt;"",T_EXTRAC[[#This Row],[PDS DMF]]&lt;&gt;""),T_EXTRAC[[#This Row],[PDS DMF]],"")</f>
        <v/>
      </c>
      <c r="S93" t="str">
        <f>IF(T_EXTRAC[[#This Row],[Info DMF]]&lt;&gt;"",T_EXTRAC[[#This Row],[Application Code]]&amp;"\"&amp;T_EXTRAC[[#This Row],[Manufactory CEP DMF]],"")</f>
        <v/>
      </c>
      <c r="T93" t="str">
        <f>IF(T_EXTRAC[[#This Row],[Info DMF Temp]]&lt;&gt;"",IF(COUNTIFS($B$1:B93,T_EXTRAC[[#This Row],[Application Code]],$R$1:R93,T_EXTRAC[[#This Row],[Info DMF Temp]])=1,T_EXTRAC[[#This Row],[Info DMF Temp]],""),"")</f>
        <v/>
      </c>
      <c r="U93" s="11" t="str">
        <f>IF(T_EXTRAC[[#This Row],[Concat Product + PDS AIM Temp]]&lt;&gt;"",IF(COUNTIFS($B$1:B93,T_EXTRAC[[#This Row],[Application Code]],$J$1:J93,T_EXTRAC[[#This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ICE S.P.A. Via Sicilia 8/10, 42122 Reggio Emilia, Italy IT / R1-CEP 1999-047-Rev 07</v>
      </c>
      <c r="V93"/>
    </row>
    <row r="94" spans="1:22" ht="25.5" x14ac:dyDescent="0.2">
      <c r="A94" s="47" t="s">
        <v>52</v>
      </c>
      <c r="B94" s="37" t="s">
        <v>59</v>
      </c>
      <c r="C94" s="38"/>
      <c r="D94" s="37" t="s">
        <v>63</v>
      </c>
      <c r="E94" s="37" t="s">
        <v>8</v>
      </c>
      <c r="F94" s="37" t="s">
        <v>8</v>
      </c>
      <c r="G94" s="37" t="s">
        <v>64</v>
      </c>
      <c r="H94" s="38"/>
      <c r="I94" s="40"/>
      <c r="J94" s="12" t="str">
        <f>IF(T_EXTRAC[[#This Row],[PDS Active Ingredient Manufacturer]]&lt;&gt;"",T_EXTRAC[[#This Row],[PDS Active Ingredient Manufacturer]]&amp;"#CEP#"&amp;T_EXTRAC[[#This Row],[Manufactory CEP DMF]]&amp;"#CEP#"&amp;"#DMF#"&amp;T_EXTRAC[[#This Row],[Manufactory CEP DMF]]&amp;"#DMF#","")</f>
        <v>Prodotti Chimici Alimentari Italy#CEP#Prodotti#CEP##DMF#Prodotti#DMF#</v>
      </c>
      <c r="K9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Prodotti</v>
      </c>
      <c r="L94" t="str">
        <f>IF(T_EXTRAC[[#This Row],[PDS COS/CEP]]&lt;&gt;"",SUBSTITUTE(LEFT(T_EXTRAC[[#This Row],[PDS COS/CEP]],LEN(T_EXTRAC[[#This Row],[PDS COS/CEP]])-3)," ","-"),"")</f>
        <v>R1-CEP-1999-047-Rev</v>
      </c>
      <c r="M94">
        <f>IF(AND(T_EXTRAC[[#This Row],[PDS COS/CEP]]&lt;&gt;"",ISNUMBER(VALUE(RIGHT(T_EXTRAC[[#This Row],[PDS COS/CEP]],2)))),VALUE(RIGHT(T_EXTRAC[[#This Row],[PDS COS/CEP]],2)),"")</f>
        <v>6</v>
      </c>
      <c r="N94">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6</v>
      </c>
      <c r="O94" s="11" t="str">
        <f>IF(T_EXTRAC[[#This Row],[PDS COS/CEP Version max]]&lt;&gt;"",T_EXTRAC[[#This Row],[PDS COS/CEP]],"")</f>
        <v>R1-CEP-1999-047-Rev 06</v>
      </c>
      <c r="P94" t="str">
        <f>IF(T_EXTRAC[[#This Row],[Info CEP]]&lt;&gt;"",T_EXTRAC[[#This Row],[Application Code]]&amp;"\"&amp;T_EXTRAC[[#This Row],[Manufactory CEP DMF]],"")</f>
        <v>FR NL50862\Prodotti</v>
      </c>
      <c r="Q94" s="11" t="str">
        <f>IF(T_EXTRAC[[#This Row],[Info CEP Temp]]&lt;&gt;"",IF(COUNTIFS($B$1:B94,T_EXTRAC[[#This Row],[Application Code]],$O$1:O94,T_EXTRAC[[#This Row],[Info CEP Temp]])=1,T_EXTRAC[[#This Row],[Info CEP Temp]],""),"")</f>
        <v>R1-CEP-1999-047-Rev 06</v>
      </c>
      <c r="R94" t="str">
        <f>IF(AND(T_EXTRAC[[#This Row],[Manufactory CEP DMF]]&lt;&gt;"",T_EXTRAC[[#This Row],[PDS DMF]]&lt;&gt;""),T_EXTRAC[[#This Row],[PDS DMF]],"")</f>
        <v/>
      </c>
      <c r="S94" t="str">
        <f>IF(T_EXTRAC[[#This Row],[Info DMF]]&lt;&gt;"",T_EXTRAC[[#This Row],[Application Code]]&amp;"\"&amp;T_EXTRAC[[#This Row],[Manufactory CEP DMF]],"")</f>
        <v/>
      </c>
      <c r="T94" t="str">
        <f>IF(T_EXTRAC[[#This Row],[Info DMF Temp]]&lt;&gt;"",IF(COUNTIFS($B$1:B94,T_EXTRAC[[#This Row],[Application Code]],$R$1:R94,T_EXTRAC[[#This Row],[Info DMF Temp]])=1,T_EXTRAC[[#This Row],[Info DMF Temp]],""),"")</f>
        <v/>
      </c>
      <c r="U94" s="11" t="str">
        <f>IF(T_EXTRAC[[#This Row],[Concat Product + PDS AIM Temp]]&lt;&gt;"",IF(COUNTIFS($B$1:B94,T_EXTRAC[[#This Row],[Application Code]],$J$1:J94,T_EXTRAC[[#This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Prodotti Chimici Alimentari Italy / R1-CEP-1999-047-Rev 06</v>
      </c>
      <c r="V94"/>
    </row>
    <row r="95" spans="1:22" x14ac:dyDescent="0.2">
      <c r="A95" s="47" t="s">
        <v>52</v>
      </c>
      <c r="B95" s="37" t="s">
        <v>59</v>
      </c>
      <c r="C95" s="38"/>
      <c r="D95" s="37"/>
      <c r="E95" s="37"/>
      <c r="F95" s="37"/>
      <c r="G95" s="38"/>
      <c r="H95" s="38"/>
      <c r="I95" s="40"/>
      <c r="J95" s="12" t="str">
        <f>IF(T_EXTRAC[[#This Row],[PDS Active Ingredient Manufacturer]]&lt;&gt;"",T_EXTRAC[[#This Row],[PDS Active Ingredient Manufacturer]]&amp;"#CEP#"&amp;T_EXTRAC[[#This Row],[Manufactory CEP DMF]]&amp;"#CEP#"&amp;"#DMF#"&amp;T_EXTRAC[[#This Row],[Manufactory CEP DMF]]&amp;"#DMF#","")</f>
        <v/>
      </c>
      <c r="K9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95" t="str">
        <f>IF(T_EXTRAC[[#This Row],[PDS COS/CEP]]&lt;&gt;"",SUBSTITUTE(LEFT(T_EXTRAC[[#This Row],[PDS COS/CEP]],LEN(T_EXTRAC[[#This Row],[PDS COS/CEP]])-3)," ","-"),"")</f>
        <v/>
      </c>
      <c r="M95" t="str">
        <f>IF(AND(T_EXTRAC[[#This Row],[PDS COS/CEP]]&lt;&gt;"",ISNUMBER(VALUE(RIGHT(T_EXTRAC[[#This Row],[PDS COS/CEP]],2)))),VALUE(RIGHT(T_EXTRAC[[#This Row],[PDS COS/CEP]],2)),"")</f>
        <v/>
      </c>
      <c r="N9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95" s="11" t="str">
        <f>IF(T_EXTRAC[[#This Row],[PDS COS/CEP Version max]]&lt;&gt;"",T_EXTRAC[[#This Row],[PDS COS/CEP]],"")</f>
        <v/>
      </c>
      <c r="P95" t="str">
        <f>IF(T_EXTRAC[[#This Row],[Info CEP]]&lt;&gt;"",T_EXTRAC[[#This Row],[Application Code]]&amp;"\"&amp;T_EXTRAC[[#This Row],[Manufactory CEP DMF]],"")</f>
        <v/>
      </c>
      <c r="Q95" s="11" t="str">
        <f>IF(T_EXTRAC[[#This Row],[Info CEP Temp]]&lt;&gt;"",IF(COUNTIFS($B$1:B95,T_EXTRAC[[#This Row],[Application Code]],$O$1:O95,T_EXTRAC[[#This Row],[Info CEP Temp]])=1,T_EXTRAC[[#This Row],[Info CEP Temp]],""),"")</f>
        <v/>
      </c>
      <c r="R95" t="str">
        <f>IF(AND(T_EXTRAC[[#This Row],[Manufactory CEP DMF]]&lt;&gt;"",T_EXTRAC[[#This Row],[PDS DMF]]&lt;&gt;""),T_EXTRAC[[#This Row],[PDS DMF]],"")</f>
        <v/>
      </c>
      <c r="S95" t="str">
        <f>IF(T_EXTRAC[[#This Row],[Info DMF]]&lt;&gt;"",T_EXTRAC[[#This Row],[Application Code]]&amp;"\"&amp;T_EXTRAC[[#This Row],[Manufactory CEP DMF]],"")</f>
        <v/>
      </c>
      <c r="T95" t="str">
        <f>IF(T_EXTRAC[[#This Row],[Info DMF Temp]]&lt;&gt;"",IF(COUNTIFS($B$1:B95,T_EXTRAC[[#This Row],[Application Code]],$R$1:R95,T_EXTRAC[[#This Row],[Info DMF Temp]])=1,T_EXTRAC[[#This Row],[Info DMF Temp]],""),"")</f>
        <v/>
      </c>
      <c r="U95" s="11" t="str">
        <f>IF(T_EXTRAC[[#This Row],[Concat Product + PDS AIM Temp]]&lt;&gt;"",IF(COUNTIFS($B$1:B95,T_EXTRAC[[#This Row],[Application Code]],$J$1:J95,T_EXTRAC[[#This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95"/>
    </row>
    <row r="96" spans="1:22" x14ac:dyDescent="0.2">
      <c r="A96" s="47" t="s">
        <v>52</v>
      </c>
      <c r="B96" s="37" t="s">
        <v>59</v>
      </c>
      <c r="C96" s="38"/>
      <c r="D96" s="37"/>
      <c r="E96" s="37"/>
      <c r="F96" s="37"/>
      <c r="G96" s="38"/>
      <c r="H96" s="38"/>
      <c r="I96" s="40"/>
      <c r="J96" s="12" t="str">
        <f>IF(T_EXTRAC[[#This Row],[PDS Active Ingredient Manufacturer]]&lt;&gt;"",T_EXTRAC[[#This Row],[PDS Active Ingredient Manufacturer]]&amp;"#CEP#"&amp;T_EXTRAC[[#This Row],[Manufactory CEP DMF]]&amp;"#CEP#"&amp;"#DMF#"&amp;T_EXTRAC[[#This Row],[Manufactory CEP DMF]]&amp;"#DMF#","")</f>
        <v/>
      </c>
      <c r="K9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96" t="str">
        <f>IF(T_EXTRAC[[#This Row],[PDS COS/CEP]]&lt;&gt;"",SUBSTITUTE(LEFT(T_EXTRAC[[#This Row],[PDS COS/CEP]],LEN(T_EXTRAC[[#This Row],[PDS COS/CEP]])-3)," ","-"),"")</f>
        <v/>
      </c>
      <c r="M96" t="str">
        <f>IF(AND(T_EXTRAC[[#This Row],[PDS COS/CEP]]&lt;&gt;"",ISNUMBER(VALUE(RIGHT(T_EXTRAC[[#This Row],[PDS COS/CEP]],2)))),VALUE(RIGHT(T_EXTRAC[[#This Row],[PDS COS/CEP]],2)),"")</f>
        <v/>
      </c>
      <c r="N9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96" s="11" t="str">
        <f>IF(T_EXTRAC[[#This Row],[PDS COS/CEP Version max]]&lt;&gt;"",T_EXTRAC[[#This Row],[PDS COS/CEP]],"")</f>
        <v/>
      </c>
      <c r="P96" t="str">
        <f>IF(T_EXTRAC[[#This Row],[Info CEP]]&lt;&gt;"",T_EXTRAC[[#This Row],[Application Code]]&amp;"\"&amp;T_EXTRAC[[#This Row],[Manufactory CEP DMF]],"")</f>
        <v/>
      </c>
      <c r="Q96" s="11" t="str">
        <f>IF(T_EXTRAC[[#This Row],[Info CEP Temp]]&lt;&gt;"",IF(COUNTIFS($B$1:B96,T_EXTRAC[[#This Row],[Application Code]],$O$1:O96,T_EXTRAC[[#This Row],[Info CEP Temp]])=1,T_EXTRAC[[#This Row],[Info CEP Temp]],""),"")</f>
        <v/>
      </c>
      <c r="R96" t="str">
        <f>IF(AND(T_EXTRAC[[#This Row],[Manufactory CEP DMF]]&lt;&gt;"",T_EXTRAC[[#This Row],[PDS DMF]]&lt;&gt;""),T_EXTRAC[[#This Row],[PDS DMF]],"")</f>
        <v/>
      </c>
      <c r="S96" t="str">
        <f>IF(T_EXTRAC[[#This Row],[Info DMF]]&lt;&gt;"",T_EXTRAC[[#This Row],[Application Code]]&amp;"\"&amp;T_EXTRAC[[#This Row],[Manufactory CEP DMF]],"")</f>
        <v/>
      </c>
      <c r="T96" t="str">
        <f>IF(T_EXTRAC[[#This Row],[Info DMF Temp]]&lt;&gt;"",IF(COUNTIFS($B$1:B96,T_EXTRAC[[#This Row],[Application Code]],$R$1:R96,T_EXTRAC[[#This Row],[Info DMF Temp]])=1,T_EXTRAC[[#This Row],[Info DMF Temp]],""),"")</f>
        <v/>
      </c>
      <c r="U96" s="11" t="str">
        <f>IF(T_EXTRAC[[#This Row],[Concat Product + PDS AIM Temp]]&lt;&gt;"",IF(COUNTIFS($B$1:B96,T_EXTRAC[[#This Row],[Application Code]],$J$1:J96,T_EXTRAC[[#This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96"/>
    </row>
    <row r="97" spans="1:22" x14ac:dyDescent="0.2">
      <c r="A97" s="47" t="s">
        <v>52</v>
      </c>
      <c r="B97" s="37" t="s">
        <v>59</v>
      </c>
      <c r="C97" s="38"/>
      <c r="D97" s="37"/>
      <c r="E97" s="37"/>
      <c r="F97" s="37"/>
      <c r="G97" s="38"/>
      <c r="H97" s="38"/>
      <c r="I97" s="40"/>
      <c r="J97" s="12" t="str">
        <f>IF(T_EXTRAC[[#This Row],[PDS Active Ingredient Manufacturer]]&lt;&gt;"",T_EXTRAC[[#This Row],[PDS Active Ingredient Manufacturer]]&amp;"#CEP#"&amp;T_EXTRAC[[#This Row],[Manufactory CEP DMF]]&amp;"#CEP#"&amp;"#DMF#"&amp;T_EXTRAC[[#This Row],[Manufactory CEP DMF]]&amp;"#DMF#","")</f>
        <v/>
      </c>
      <c r="K9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97" t="str">
        <f>IF(T_EXTRAC[[#This Row],[PDS COS/CEP]]&lt;&gt;"",SUBSTITUTE(LEFT(T_EXTRAC[[#This Row],[PDS COS/CEP]],LEN(T_EXTRAC[[#This Row],[PDS COS/CEP]])-3)," ","-"),"")</f>
        <v/>
      </c>
      <c r="M97" t="str">
        <f>IF(AND(T_EXTRAC[[#This Row],[PDS COS/CEP]]&lt;&gt;"",ISNUMBER(VALUE(RIGHT(T_EXTRAC[[#This Row],[PDS COS/CEP]],2)))),VALUE(RIGHT(T_EXTRAC[[#This Row],[PDS COS/CEP]],2)),"")</f>
        <v/>
      </c>
      <c r="N97"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97" s="11" t="str">
        <f>IF(T_EXTRAC[[#This Row],[PDS COS/CEP Version max]]&lt;&gt;"",T_EXTRAC[[#This Row],[PDS COS/CEP]],"")</f>
        <v/>
      </c>
      <c r="P97" t="str">
        <f>IF(T_EXTRAC[[#This Row],[Info CEP]]&lt;&gt;"",T_EXTRAC[[#This Row],[Application Code]]&amp;"\"&amp;T_EXTRAC[[#This Row],[Manufactory CEP DMF]],"")</f>
        <v/>
      </c>
      <c r="Q97" s="11" t="str">
        <f>IF(T_EXTRAC[[#This Row],[Info CEP Temp]]&lt;&gt;"",IF(COUNTIFS($B$1:B97,T_EXTRAC[[#This Row],[Application Code]],$O$1:O97,T_EXTRAC[[#This Row],[Info CEP Temp]])=1,T_EXTRAC[[#This Row],[Info CEP Temp]],""),"")</f>
        <v/>
      </c>
      <c r="R97" t="str">
        <f>IF(AND(T_EXTRAC[[#This Row],[Manufactory CEP DMF]]&lt;&gt;"",T_EXTRAC[[#This Row],[PDS DMF]]&lt;&gt;""),T_EXTRAC[[#This Row],[PDS DMF]],"")</f>
        <v/>
      </c>
      <c r="S97" t="str">
        <f>IF(T_EXTRAC[[#This Row],[Info DMF]]&lt;&gt;"",T_EXTRAC[[#This Row],[Application Code]]&amp;"\"&amp;T_EXTRAC[[#This Row],[Manufactory CEP DMF]],"")</f>
        <v/>
      </c>
      <c r="T97" t="str">
        <f>IF(T_EXTRAC[[#This Row],[Info DMF Temp]]&lt;&gt;"",IF(COUNTIFS($B$1:B97,T_EXTRAC[[#This Row],[Application Code]],$R$1:R97,T_EXTRAC[[#This Row],[Info DMF Temp]])=1,T_EXTRAC[[#This Row],[Info DMF Temp]],""),"")</f>
        <v/>
      </c>
      <c r="U97" s="11" t="str">
        <f>IF(T_EXTRAC[[#This Row],[Concat Product + PDS AIM Temp]]&lt;&gt;"",IF(COUNTIFS($B$1:B97,T_EXTRAC[[#This Row],[Application Code]],$J$1:J97,T_EXTRAC[[#This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97"/>
    </row>
    <row r="98" spans="1:22" x14ac:dyDescent="0.2">
      <c r="A98" s="47" t="s">
        <v>52</v>
      </c>
      <c r="B98" s="37" t="s">
        <v>59</v>
      </c>
      <c r="C98" s="38"/>
      <c r="D98" s="37"/>
      <c r="E98" s="37"/>
      <c r="F98" s="37"/>
      <c r="G98" s="38"/>
      <c r="H98" s="38"/>
      <c r="I98" s="40"/>
      <c r="J98" s="12" t="str">
        <f>IF(T_EXTRAC[[#This Row],[PDS Active Ingredient Manufacturer]]&lt;&gt;"",T_EXTRAC[[#This Row],[PDS Active Ingredient Manufacturer]]&amp;"#CEP#"&amp;T_EXTRAC[[#This Row],[Manufactory CEP DMF]]&amp;"#CEP#"&amp;"#DMF#"&amp;T_EXTRAC[[#This Row],[Manufactory CEP DMF]]&amp;"#DMF#","")</f>
        <v/>
      </c>
      <c r="K9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98" t="str">
        <f>IF(T_EXTRAC[[#This Row],[PDS COS/CEP]]&lt;&gt;"",SUBSTITUTE(LEFT(T_EXTRAC[[#This Row],[PDS COS/CEP]],LEN(T_EXTRAC[[#This Row],[PDS COS/CEP]])-3)," ","-"),"")</f>
        <v/>
      </c>
      <c r="M98" t="str">
        <f>IF(AND(T_EXTRAC[[#This Row],[PDS COS/CEP]]&lt;&gt;"",ISNUMBER(VALUE(RIGHT(T_EXTRAC[[#This Row],[PDS COS/CEP]],2)))),VALUE(RIGHT(T_EXTRAC[[#This Row],[PDS COS/CEP]],2)),"")</f>
        <v/>
      </c>
      <c r="N98"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98" s="11" t="str">
        <f>IF(T_EXTRAC[[#This Row],[PDS COS/CEP Version max]]&lt;&gt;"",T_EXTRAC[[#This Row],[PDS COS/CEP]],"")</f>
        <v/>
      </c>
      <c r="P98" t="str">
        <f>IF(T_EXTRAC[[#This Row],[Info CEP]]&lt;&gt;"",T_EXTRAC[[#This Row],[Application Code]]&amp;"\"&amp;T_EXTRAC[[#This Row],[Manufactory CEP DMF]],"")</f>
        <v/>
      </c>
      <c r="Q98" s="11" t="str">
        <f>IF(T_EXTRAC[[#This Row],[Info CEP Temp]]&lt;&gt;"",IF(COUNTIFS($B$1:B98,T_EXTRAC[[#This Row],[Application Code]],$O$1:O98,T_EXTRAC[[#This Row],[Info CEP Temp]])=1,T_EXTRAC[[#This Row],[Info CEP Temp]],""),"")</f>
        <v/>
      </c>
      <c r="R98" t="str">
        <f>IF(AND(T_EXTRAC[[#This Row],[Manufactory CEP DMF]]&lt;&gt;"",T_EXTRAC[[#This Row],[PDS DMF]]&lt;&gt;""),T_EXTRAC[[#This Row],[PDS DMF]],"")</f>
        <v/>
      </c>
      <c r="S98" t="str">
        <f>IF(T_EXTRAC[[#This Row],[Info DMF]]&lt;&gt;"",T_EXTRAC[[#This Row],[Application Code]]&amp;"\"&amp;T_EXTRAC[[#This Row],[Manufactory CEP DMF]],"")</f>
        <v/>
      </c>
      <c r="T98" t="str">
        <f>IF(T_EXTRAC[[#This Row],[Info DMF Temp]]&lt;&gt;"",IF(COUNTIFS($B$1:B98,T_EXTRAC[[#This Row],[Application Code]],$R$1:R98,T_EXTRAC[[#This Row],[Info DMF Temp]])=1,T_EXTRAC[[#This Row],[Info DMF Temp]],""),"")</f>
        <v/>
      </c>
      <c r="U98" s="11" t="str">
        <f>IF(T_EXTRAC[[#This Row],[Concat Product + PDS AIM Temp]]&lt;&gt;"",IF(COUNTIFS($B$1:B98,T_EXTRAC[[#This Row],[Application Code]],$J$1:J98,T_EXTRAC[[#This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98"/>
    </row>
    <row r="99" spans="1:22" x14ac:dyDescent="0.2">
      <c r="A99" s="47" t="s">
        <v>52</v>
      </c>
      <c r="B99" s="37" t="s">
        <v>59</v>
      </c>
      <c r="C99" s="38"/>
      <c r="D99" s="37"/>
      <c r="E99" s="37"/>
      <c r="F99" s="37"/>
      <c r="G99" s="38"/>
      <c r="H99" s="38"/>
      <c r="I99" s="40"/>
      <c r="J99" s="12" t="str">
        <f>IF(T_EXTRAC[[#This Row],[PDS Active Ingredient Manufacturer]]&lt;&gt;"",T_EXTRAC[[#This Row],[PDS Active Ingredient Manufacturer]]&amp;"#CEP#"&amp;T_EXTRAC[[#This Row],[Manufactory CEP DMF]]&amp;"#CEP#"&amp;"#DMF#"&amp;T_EXTRAC[[#This Row],[Manufactory CEP DMF]]&amp;"#DMF#","")</f>
        <v/>
      </c>
      <c r="K9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99" t="str">
        <f>IF(T_EXTRAC[[#This Row],[PDS COS/CEP]]&lt;&gt;"",SUBSTITUTE(LEFT(T_EXTRAC[[#This Row],[PDS COS/CEP]],LEN(T_EXTRAC[[#This Row],[PDS COS/CEP]])-3)," ","-"),"")</f>
        <v/>
      </c>
      <c r="M99" t="str">
        <f>IF(AND(T_EXTRAC[[#This Row],[PDS COS/CEP]]&lt;&gt;"",ISNUMBER(VALUE(RIGHT(T_EXTRAC[[#This Row],[PDS COS/CEP]],2)))),VALUE(RIGHT(T_EXTRAC[[#This Row],[PDS COS/CEP]],2)),"")</f>
        <v/>
      </c>
      <c r="N99"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99" s="11" t="str">
        <f>IF(T_EXTRAC[[#This Row],[PDS COS/CEP Version max]]&lt;&gt;"",T_EXTRAC[[#This Row],[PDS COS/CEP]],"")</f>
        <v/>
      </c>
      <c r="P99" t="str">
        <f>IF(T_EXTRAC[[#This Row],[Info CEP]]&lt;&gt;"",T_EXTRAC[[#This Row],[Application Code]]&amp;"\"&amp;T_EXTRAC[[#This Row],[Manufactory CEP DMF]],"")</f>
        <v/>
      </c>
      <c r="Q99" s="11" t="str">
        <f>IF(T_EXTRAC[[#This Row],[Info CEP Temp]]&lt;&gt;"",IF(COUNTIFS($B$1:B99,T_EXTRAC[[#This Row],[Application Code]],$O$1:O99,T_EXTRAC[[#This Row],[Info CEP Temp]])=1,T_EXTRAC[[#This Row],[Info CEP Temp]],""),"")</f>
        <v/>
      </c>
      <c r="R99" t="str">
        <f>IF(AND(T_EXTRAC[[#This Row],[Manufactory CEP DMF]]&lt;&gt;"",T_EXTRAC[[#This Row],[PDS DMF]]&lt;&gt;""),T_EXTRAC[[#This Row],[PDS DMF]],"")</f>
        <v/>
      </c>
      <c r="S99" t="str">
        <f>IF(T_EXTRAC[[#This Row],[Info DMF]]&lt;&gt;"",T_EXTRAC[[#This Row],[Application Code]]&amp;"\"&amp;T_EXTRAC[[#This Row],[Manufactory CEP DMF]],"")</f>
        <v/>
      </c>
      <c r="T99" t="str">
        <f>IF(T_EXTRAC[[#This Row],[Info DMF Temp]]&lt;&gt;"",IF(COUNTIFS($B$1:B99,T_EXTRAC[[#This Row],[Application Code]],$R$1:R99,T_EXTRAC[[#This Row],[Info DMF Temp]])=1,T_EXTRAC[[#This Row],[Info DMF Temp]],""),"")</f>
        <v/>
      </c>
      <c r="U99" s="11" t="str">
        <f>IF(T_EXTRAC[[#This Row],[Concat Product + PDS AIM Temp]]&lt;&gt;"",IF(COUNTIFS($B$1:B99,T_EXTRAC[[#This Row],[Application Code]],$J$1:J99,T_EXTRAC[[#This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99"/>
    </row>
    <row r="100" spans="1:22" x14ac:dyDescent="0.2">
      <c r="A100" s="47" t="s">
        <v>52</v>
      </c>
      <c r="B100" s="37" t="s">
        <v>59</v>
      </c>
      <c r="C100" s="38"/>
      <c r="D100" s="37"/>
      <c r="E100" s="37"/>
      <c r="F100" s="37"/>
      <c r="G100" s="38"/>
      <c r="H100" s="38"/>
      <c r="I100" s="40"/>
      <c r="J100" s="12" t="str">
        <f>IF(T_EXTRAC[[#This Row],[PDS Active Ingredient Manufacturer]]&lt;&gt;"",T_EXTRAC[[#This Row],[PDS Active Ingredient Manufacturer]]&amp;"#CEP#"&amp;T_EXTRAC[[#This Row],[Manufactory CEP DMF]]&amp;"#CEP#"&amp;"#DMF#"&amp;T_EXTRAC[[#This Row],[Manufactory CEP DMF]]&amp;"#DMF#","")</f>
        <v/>
      </c>
      <c r="K10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00" t="str">
        <f>IF(T_EXTRAC[[#This Row],[PDS COS/CEP]]&lt;&gt;"",SUBSTITUTE(LEFT(T_EXTRAC[[#This Row],[PDS COS/CEP]],LEN(T_EXTRAC[[#This Row],[PDS COS/CEP]])-3)," ","-"),"")</f>
        <v/>
      </c>
      <c r="M100" t="str">
        <f>IF(AND(T_EXTRAC[[#This Row],[PDS COS/CEP]]&lt;&gt;"",ISNUMBER(VALUE(RIGHT(T_EXTRAC[[#This Row],[PDS COS/CEP]],2)))),VALUE(RIGHT(T_EXTRAC[[#This Row],[PDS COS/CEP]],2)),"")</f>
        <v/>
      </c>
      <c r="N10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00" s="11" t="str">
        <f>IF(T_EXTRAC[[#This Row],[PDS COS/CEP Version max]]&lt;&gt;"",T_EXTRAC[[#This Row],[PDS COS/CEP]],"")</f>
        <v/>
      </c>
      <c r="P100" t="str">
        <f>IF(T_EXTRAC[[#This Row],[Info CEP]]&lt;&gt;"",T_EXTRAC[[#This Row],[Application Code]]&amp;"\"&amp;T_EXTRAC[[#This Row],[Manufactory CEP DMF]],"")</f>
        <v/>
      </c>
      <c r="Q100" s="11" t="str">
        <f>IF(T_EXTRAC[[#This Row],[Info CEP Temp]]&lt;&gt;"",IF(COUNTIFS($B$1:B100,T_EXTRAC[[#This Row],[Application Code]],$O$1:O100,T_EXTRAC[[#This Row],[Info CEP Temp]])=1,T_EXTRAC[[#This Row],[Info CEP Temp]],""),"")</f>
        <v/>
      </c>
      <c r="R100" t="str">
        <f>IF(AND(T_EXTRAC[[#This Row],[Manufactory CEP DMF]]&lt;&gt;"",T_EXTRAC[[#This Row],[PDS DMF]]&lt;&gt;""),T_EXTRAC[[#This Row],[PDS DMF]],"")</f>
        <v/>
      </c>
      <c r="S100" t="str">
        <f>IF(T_EXTRAC[[#This Row],[Info DMF]]&lt;&gt;"",T_EXTRAC[[#This Row],[Application Code]]&amp;"\"&amp;T_EXTRAC[[#This Row],[Manufactory CEP DMF]],"")</f>
        <v/>
      </c>
      <c r="T100" t="str">
        <f>IF(T_EXTRAC[[#This Row],[Info DMF Temp]]&lt;&gt;"",IF(COUNTIFS($B$1:B100,T_EXTRAC[[#This Row],[Application Code]],$R$1:R100,T_EXTRAC[[#This Row],[Info DMF Temp]])=1,T_EXTRAC[[#This Row],[Info DMF Temp]],""),"")</f>
        <v/>
      </c>
      <c r="U100" s="11" t="str">
        <f>IF(T_EXTRAC[[#This Row],[Concat Product + PDS AIM Temp]]&lt;&gt;"",IF(COUNTIFS($B$1:B100,T_EXTRAC[[#This Row],[Application Code]],$J$1:J100,T_EXTRAC[[#This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00"/>
    </row>
    <row r="101" spans="1:22" x14ac:dyDescent="0.2">
      <c r="A101" s="47" t="s">
        <v>52</v>
      </c>
      <c r="B101" s="37" t="s">
        <v>59</v>
      </c>
      <c r="C101" s="38"/>
      <c r="D101" s="37"/>
      <c r="E101" s="37"/>
      <c r="F101" s="37"/>
      <c r="G101" s="38"/>
      <c r="H101" s="38"/>
      <c r="I101" s="40"/>
      <c r="J101" s="12" t="str">
        <f>IF(T_EXTRAC[[#This Row],[PDS Active Ingredient Manufacturer]]&lt;&gt;"",T_EXTRAC[[#This Row],[PDS Active Ingredient Manufacturer]]&amp;"#CEP#"&amp;T_EXTRAC[[#This Row],[Manufactory CEP DMF]]&amp;"#CEP#"&amp;"#DMF#"&amp;T_EXTRAC[[#This Row],[Manufactory CEP DMF]]&amp;"#DMF#","")</f>
        <v/>
      </c>
      <c r="K10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01" t="str">
        <f>IF(T_EXTRAC[[#This Row],[PDS COS/CEP]]&lt;&gt;"",SUBSTITUTE(LEFT(T_EXTRAC[[#This Row],[PDS COS/CEP]],LEN(T_EXTRAC[[#This Row],[PDS COS/CEP]])-3)," ","-"),"")</f>
        <v/>
      </c>
      <c r="M101" t="str">
        <f>IF(AND(T_EXTRAC[[#This Row],[PDS COS/CEP]]&lt;&gt;"",ISNUMBER(VALUE(RIGHT(T_EXTRAC[[#This Row],[PDS COS/CEP]],2)))),VALUE(RIGHT(T_EXTRAC[[#This Row],[PDS COS/CEP]],2)),"")</f>
        <v/>
      </c>
      <c r="N10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01" s="11" t="str">
        <f>IF(T_EXTRAC[[#This Row],[PDS COS/CEP Version max]]&lt;&gt;"",T_EXTRAC[[#This Row],[PDS COS/CEP]],"")</f>
        <v/>
      </c>
      <c r="P101" t="str">
        <f>IF(T_EXTRAC[[#This Row],[Info CEP]]&lt;&gt;"",T_EXTRAC[[#This Row],[Application Code]]&amp;"\"&amp;T_EXTRAC[[#This Row],[Manufactory CEP DMF]],"")</f>
        <v/>
      </c>
      <c r="Q101" s="11" t="str">
        <f>IF(T_EXTRAC[[#This Row],[Info CEP Temp]]&lt;&gt;"",IF(COUNTIFS($B$1:B101,T_EXTRAC[[#This Row],[Application Code]],$O$1:O101,T_EXTRAC[[#This Row],[Info CEP Temp]])=1,T_EXTRAC[[#This Row],[Info CEP Temp]],""),"")</f>
        <v/>
      </c>
      <c r="R101" t="str">
        <f>IF(AND(T_EXTRAC[[#This Row],[Manufactory CEP DMF]]&lt;&gt;"",T_EXTRAC[[#This Row],[PDS DMF]]&lt;&gt;""),T_EXTRAC[[#This Row],[PDS DMF]],"")</f>
        <v/>
      </c>
      <c r="S101" t="str">
        <f>IF(T_EXTRAC[[#This Row],[Info DMF]]&lt;&gt;"",T_EXTRAC[[#This Row],[Application Code]]&amp;"\"&amp;T_EXTRAC[[#This Row],[Manufactory CEP DMF]],"")</f>
        <v/>
      </c>
      <c r="T101" t="str">
        <f>IF(T_EXTRAC[[#This Row],[Info DMF Temp]]&lt;&gt;"",IF(COUNTIFS($B$1:B101,T_EXTRAC[[#This Row],[Application Code]],$R$1:R101,T_EXTRAC[[#This Row],[Info DMF Temp]])=1,T_EXTRAC[[#This Row],[Info DMF Temp]],""),"")</f>
        <v/>
      </c>
      <c r="U101" s="11" t="str">
        <f>IF(T_EXTRAC[[#This Row],[Concat Product + PDS AIM Temp]]&lt;&gt;"",IF(COUNTIFS($B$1:B101,T_EXTRAC[[#This Row],[Application Code]],$J$1:J101,T_EXTRAC[[#This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01"/>
    </row>
    <row r="102" spans="1:22" x14ac:dyDescent="0.2">
      <c r="A102" s="47" t="s">
        <v>52</v>
      </c>
      <c r="B102" s="37" t="s">
        <v>59</v>
      </c>
      <c r="C102" s="38"/>
      <c r="D102" s="37"/>
      <c r="E102" s="37"/>
      <c r="F102" s="37"/>
      <c r="G102" s="38"/>
      <c r="H102" s="38"/>
      <c r="I102" s="40"/>
      <c r="J102" s="12" t="str">
        <f>IF(T_EXTRAC[[#This Row],[PDS Active Ingredient Manufacturer]]&lt;&gt;"",T_EXTRAC[[#This Row],[PDS Active Ingredient Manufacturer]]&amp;"#CEP#"&amp;T_EXTRAC[[#This Row],[Manufactory CEP DMF]]&amp;"#CEP#"&amp;"#DMF#"&amp;T_EXTRAC[[#This Row],[Manufactory CEP DMF]]&amp;"#DMF#","")</f>
        <v/>
      </c>
      <c r="K10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02" t="str">
        <f>IF(T_EXTRAC[[#This Row],[PDS COS/CEP]]&lt;&gt;"",SUBSTITUTE(LEFT(T_EXTRAC[[#This Row],[PDS COS/CEP]],LEN(T_EXTRAC[[#This Row],[PDS COS/CEP]])-3)," ","-"),"")</f>
        <v/>
      </c>
      <c r="M102" t="str">
        <f>IF(AND(T_EXTRAC[[#This Row],[PDS COS/CEP]]&lt;&gt;"",ISNUMBER(VALUE(RIGHT(T_EXTRAC[[#This Row],[PDS COS/CEP]],2)))),VALUE(RIGHT(T_EXTRAC[[#This Row],[PDS COS/CEP]],2)),"")</f>
        <v/>
      </c>
      <c r="N10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02" s="11" t="str">
        <f>IF(T_EXTRAC[[#This Row],[PDS COS/CEP Version max]]&lt;&gt;"",T_EXTRAC[[#This Row],[PDS COS/CEP]],"")</f>
        <v/>
      </c>
      <c r="P102" t="str">
        <f>IF(T_EXTRAC[[#This Row],[Info CEP]]&lt;&gt;"",T_EXTRAC[[#This Row],[Application Code]]&amp;"\"&amp;T_EXTRAC[[#This Row],[Manufactory CEP DMF]],"")</f>
        <v/>
      </c>
      <c r="Q102" s="11" t="str">
        <f>IF(T_EXTRAC[[#This Row],[Info CEP Temp]]&lt;&gt;"",IF(COUNTIFS($B$1:B102,T_EXTRAC[[#This Row],[Application Code]],$O$1:O102,T_EXTRAC[[#This Row],[Info CEP Temp]])=1,T_EXTRAC[[#This Row],[Info CEP Temp]],""),"")</f>
        <v/>
      </c>
      <c r="R102" t="str">
        <f>IF(AND(T_EXTRAC[[#This Row],[Manufactory CEP DMF]]&lt;&gt;"",T_EXTRAC[[#This Row],[PDS DMF]]&lt;&gt;""),T_EXTRAC[[#This Row],[PDS DMF]],"")</f>
        <v/>
      </c>
      <c r="S102" t="str">
        <f>IF(T_EXTRAC[[#This Row],[Info DMF]]&lt;&gt;"",T_EXTRAC[[#This Row],[Application Code]]&amp;"\"&amp;T_EXTRAC[[#This Row],[Manufactory CEP DMF]],"")</f>
        <v/>
      </c>
      <c r="T102" t="str">
        <f>IF(T_EXTRAC[[#This Row],[Info DMF Temp]]&lt;&gt;"",IF(COUNTIFS($B$1:B102,T_EXTRAC[[#This Row],[Application Code]],$R$1:R102,T_EXTRAC[[#This Row],[Info DMF Temp]])=1,T_EXTRAC[[#This Row],[Info DMF Temp]],""),"")</f>
        <v/>
      </c>
      <c r="U102" s="11" t="str">
        <f>IF(T_EXTRAC[[#This Row],[Concat Product + PDS AIM Temp]]&lt;&gt;"",IF(COUNTIFS($B$1:B102,T_EXTRAC[[#This Row],[Application Code]],$J$1:J102,T_EXTRAC[[#This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02"/>
    </row>
    <row r="103" spans="1:22" x14ac:dyDescent="0.2">
      <c r="A103" s="47" t="s">
        <v>52</v>
      </c>
      <c r="B103" s="37" t="s">
        <v>59</v>
      </c>
      <c r="C103" s="38"/>
      <c r="D103" s="37"/>
      <c r="E103" s="37"/>
      <c r="F103" s="37"/>
      <c r="G103" s="38"/>
      <c r="H103" s="38"/>
      <c r="I103" s="40"/>
      <c r="J103" s="12" t="str">
        <f>IF(T_EXTRAC[[#This Row],[PDS Active Ingredient Manufacturer]]&lt;&gt;"",T_EXTRAC[[#This Row],[PDS Active Ingredient Manufacturer]]&amp;"#CEP#"&amp;T_EXTRAC[[#This Row],[Manufactory CEP DMF]]&amp;"#CEP#"&amp;"#DMF#"&amp;T_EXTRAC[[#This Row],[Manufactory CEP DMF]]&amp;"#DMF#","")</f>
        <v/>
      </c>
      <c r="K10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03" t="str">
        <f>IF(T_EXTRAC[[#This Row],[PDS COS/CEP]]&lt;&gt;"",SUBSTITUTE(LEFT(T_EXTRAC[[#This Row],[PDS COS/CEP]],LEN(T_EXTRAC[[#This Row],[PDS COS/CEP]])-3)," ","-"),"")</f>
        <v/>
      </c>
      <c r="M103" t="str">
        <f>IF(AND(T_EXTRAC[[#This Row],[PDS COS/CEP]]&lt;&gt;"",ISNUMBER(VALUE(RIGHT(T_EXTRAC[[#This Row],[PDS COS/CEP]],2)))),VALUE(RIGHT(T_EXTRAC[[#This Row],[PDS COS/CEP]],2)),"")</f>
        <v/>
      </c>
      <c r="N10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03" s="11" t="str">
        <f>IF(T_EXTRAC[[#This Row],[PDS COS/CEP Version max]]&lt;&gt;"",T_EXTRAC[[#This Row],[PDS COS/CEP]],"")</f>
        <v/>
      </c>
      <c r="P103" t="str">
        <f>IF(T_EXTRAC[[#This Row],[Info CEP]]&lt;&gt;"",T_EXTRAC[[#This Row],[Application Code]]&amp;"\"&amp;T_EXTRAC[[#This Row],[Manufactory CEP DMF]],"")</f>
        <v/>
      </c>
      <c r="Q103" s="11" t="str">
        <f>IF(T_EXTRAC[[#This Row],[Info CEP Temp]]&lt;&gt;"",IF(COUNTIFS($B$1:B103,T_EXTRAC[[#This Row],[Application Code]],$O$1:O103,T_EXTRAC[[#This Row],[Info CEP Temp]])=1,T_EXTRAC[[#This Row],[Info CEP Temp]],""),"")</f>
        <v/>
      </c>
      <c r="R103" t="str">
        <f>IF(AND(T_EXTRAC[[#This Row],[Manufactory CEP DMF]]&lt;&gt;"",T_EXTRAC[[#This Row],[PDS DMF]]&lt;&gt;""),T_EXTRAC[[#This Row],[PDS DMF]],"")</f>
        <v/>
      </c>
      <c r="S103" t="str">
        <f>IF(T_EXTRAC[[#This Row],[Info DMF]]&lt;&gt;"",T_EXTRAC[[#This Row],[Application Code]]&amp;"\"&amp;T_EXTRAC[[#This Row],[Manufactory CEP DMF]],"")</f>
        <v/>
      </c>
      <c r="T103" t="str">
        <f>IF(T_EXTRAC[[#This Row],[Info DMF Temp]]&lt;&gt;"",IF(COUNTIFS($B$1:B103,T_EXTRAC[[#This Row],[Application Code]],$R$1:R103,T_EXTRAC[[#This Row],[Info DMF Temp]])=1,T_EXTRAC[[#This Row],[Info DMF Temp]],""),"")</f>
        <v/>
      </c>
      <c r="U103" s="11" t="str">
        <f>IF(T_EXTRAC[[#This Row],[Concat Product + PDS AIM Temp]]&lt;&gt;"",IF(COUNTIFS($B$1:B103,T_EXTRAC[[#This Row],[Application Code]],$J$1:J103,T_EXTRAC[[#This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03"/>
    </row>
    <row r="104" spans="1:22" x14ac:dyDescent="0.2">
      <c r="A104" s="47" t="s">
        <v>52</v>
      </c>
      <c r="B104" s="37" t="s">
        <v>59</v>
      </c>
      <c r="C104" s="38"/>
      <c r="D104" s="37"/>
      <c r="E104" s="37"/>
      <c r="F104" s="37"/>
      <c r="G104" s="38"/>
      <c r="H104" s="38"/>
      <c r="I104" s="40"/>
      <c r="J104" s="12" t="str">
        <f>IF(T_EXTRAC[[#This Row],[PDS Active Ingredient Manufacturer]]&lt;&gt;"",T_EXTRAC[[#This Row],[PDS Active Ingredient Manufacturer]]&amp;"#CEP#"&amp;T_EXTRAC[[#This Row],[Manufactory CEP DMF]]&amp;"#CEP#"&amp;"#DMF#"&amp;T_EXTRAC[[#This Row],[Manufactory CEP DMF]]&amp;"#DMF#","")</f>
        <v/>
      </c>
      <c r="K10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04" t="str">
        <f>IF(T_EXTRAC[[#This Row],[PDS COS/CEP]]&lt;&gt;"",SUBSTITUTE(LEFT(T_EXTRAC[[#This Row],[PDS COS/CEP]],LEN(T_EXTRAC[[#This Row],[PDS COS/CEP]])-3)," ","-"),"")</f>
        <v/>
      </c>
      <c r="M104" t="str">
        <f>IF(AND(T_EXTRAC[[#This Row],[PDS COS/CEP]]&lt;&gt;"",ISNUMBER(VALUE(RIGHT(T_EXTRAC[[#This Row],[PDS COS/CEP]],2)))),VALUE(RIGHT(T_EXTRAC[[#This Row],[PDS COS/CEP]],2)),"")</f>
        <v/>
      </c>
      <c r="N10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04" s="11" t="str">
        <f>IF(T_EXTRAC[[#This Row],[PDS COS/CEP Version max]]&lt;&gt;"",T_EXTRAC[[#This Row],[PDS COS/CEP]],"")</f>
        <v/>
      </c>
      <c r="P104" t="str">
        <f>IF(T_EXTRAC[[#This Row],[Info CEP]]&lt;&gt;"",T_EXTRAC[[#This Row],[Application Code]]&amp;"\"&amp;T_EXTRAC[[#This Row],[Manufactory CEP DMF]],"")</f>
        <v/>
      </c>
      <c r="Q104" s="11" t="str">
        <f>IF(T_EXTRAC[[#This Row],[Info CEP Temp]]&lt;&gt;"",IF(COUNTIFS($B$1:B104,T_EXTRAC[[#This Row],[Application Code]],$O$1:O104,T_EXTRAC[[#This Row],[Info CEP Temp]])=1,T_EXTRAC[[#This Row],[Info CEP Temp]],""),"")</f>
        <v/>
      </c>
      <c r="R104" t="str">
        <f>IF(AND(T_EXTRAC[[#This Row],[Manufactory CEP DMF]]&lt;&gt;"",T_EXTRAC[[#This Row],[PDS DMF]]&lt;&gt;""),T_EXTRAC[[#This Row],[PDS DMF]],"")</f>
        <v/>
      </c>
      <c r="S104" t="str">
        <f>IF(T_EXTRAC[[#This Row],[Info DMF]]&lt;&gt;"",T_EXTRAC[[#This Row],[Application Code]]&amp;"\"&amp;T_EXTRAC[[#This Row],[Manufactory CEP DMF]],"")</f>
        <v/>
      </c>
      <c r="T104" t="str">
        <f>IF(T_EXTRAC[[#This Row],[Info DMF Temp]]&lt;&gt;"",IF(COUNTIFS($B$1:B104,T_EXTRAC[[#This Row],[Application Code]],$R$1:R104,T_EXTRAC[[#This Row],[Info DMF Temp]])=1,T_EXTRAC[[#This Row],[Info DMF Temp]],""),"")</f>
        <v/>
      </c>
      <c r="U104" s="11" t="str">
        <f>IF(T_EXTRAC[[#This Row],[Concat Product + PDS AIM Temp]]&lt;&gt;"",IF(COUNTIFS($B$1:B104,T_EXTRAC[[#This Row],[Application Code]],$J$1:J104,T_EXTRAC[[#This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04"/>
    </row>
    <row r="105" spans="1:22" x14ac:dyDescent="0.2">
      <c r="A105" s="48" t="s">
        <v>52</v>
      </c>
      <c r="B105" s="49" t="s">
        <v>59</v>
      </c>
      <c r="C105" s="41"/>
      <c r="D105" s="49"/>
      <c r="E105" s="49"/>
      <c r="F105" s="49"/>
      <c r="G105" s="41"/>
      <c r="H105" s="41"/>
      <c r="I105" s="42"/>
      <c r="J105" s="12" t="str">
        <f>IF(T_EXTRAC[[#This Row],[PDS Active Ingredient Manufacturer]]&lt;&gt;"",T_EXTRAC[[#This Row],[PDS Active Ingredient Manufacturer]]&amp;"#CEP#"&amp;T_EXTRAC[[#This Row],[Manufactory CEP DMF]]&amp;"#CEP#"&amp;"#DMF#"&amp;T_EXTRAC[[#This Row],[Manufactory CEP DMF]]&amp;"#DMF#","")</f>
        <v/>
      </c>
      <c r="K10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05" t="str">
        <f>IF(T_EXTRAC[[#This Row],[PDS COS/CEP]]&lt;&gt;"",SUBSTITUTE(LEFT(T_EXTRAC[[#This Row],[PDS COS/CEP]],LEN(T_EXTRAC[[#This Row],[PDS COS/CEP]])-3)," ","-"),"")</f>
        <v/>
      </c>
      <c r="M105" t="str">
        <f>IF(AND(T_EXTRAC[[#This Row],[PDS COS/CEP]]&lt;&gt;"",ISNUMBER(VALUE(RIGHT(T_EXTRAC[[#This Row],[PDS COS/CEP]],2)))),VALUE(RIGHT(T_EXTRAC[[#This Row],[PDS COS/CEP]],2)),"")</f>
        <v/>
      </c>
      <c r="N10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05" s="11" t="str">
        <f>IF(T_EXTRAC[[#This Row],[PDS COS/CEP Version max]]&lt;&gt;"",T_EXTRAC[[#This Row],[PDS COS/CEP]],"")</f>
        <v/>
      </c>
      <c r="P105" t="str">
        <f>IF(T_EXTRAC[[#This Row],[Info CEP]]&lt;&gt;"",T_EXTRAC[[#This Row],[Application Code]]&amp;"\"&amp;T_EXTRAC[[#This Row],[Manufactory CEP DMF]],"")</f>
        <v/>
      </c>
      <c r="Q105" s="11" t="str">
        <f>IF(T_EXTRAC[[#This Row],[Info CEP Temp]]&lt;&gt;"",IF(COUNTIFS($B$1:B105,T_EXTRAC[[#This Row],[Application Code]],$O$1:O105,T_EXTRAC[[#This Row],[Info CEP Temp]])=1,T_EXTRAC[[#This Row],[Info CEP Temp]],""),"")</f>
        <v/>
      </c>
      <c r="R105" t="str">
        <f>IF(AND(T_EXTRAC[[#This Row],[Manufactory CEP DMF]]&lt;&gt;"",T_EXTRAC[[#This Row],[PDS DMF]]&lt;&gt;""),T_EXTRAC[[#This Row],[PDS DMF]],"")</f>
        <v/>
      </c>
      <c r="S105" t="str">
        <f>IF(T_EXTRAC[[#This Row],[Info DMF]]&lt;&gt;"",T_EXTRAC[[#This Row],[Application Code]]&amp;"\"&amp;T_EXTRAC[[#This Row],[Manufactory CEP DMF]],"")</f>
        <v/>
      </c>
      <c r="T105" t="str">
        <f>IF(T_EXTRAC[[#This Row],[Info DMF Temp]]&lt;&gt;"",IF(COUNTIFS($B$1:B105,T_EXTRAC[[#This Row],[Application Code]],$R$1:R105,T_EXTRAC[[#This Row],[Info DMF Temp]])=1,T_EXTRAC[[#This Row],[Info DMF Temp]],""),"")</f>
        <v/>
      </c>
      <c r="U105" s="11" t="str">
        <f>IF(T_EXTRAC[[#This Row],[Concat Product + PDS AIM Temp]]&lt;&gt;"",IF(COUNTIFS($B$1:B105,T_EXTRAC[[#This Row],[Application Code]],$J$1:J105,T_EXTRAC[[#This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05"/>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0DD2E-7BC6-47BD-8D68-FC1E8C7ACF29}">
  <dimension ref="A1:H4"/>
  <sheetViews>
    <sheetView workbookViewId="0">
      <pane xSplit="3" ySplit="1" topLeftCell="D2" activePane="bottomRight" state="frozen"/>
      <selection pane="topRight" activeCell="D1" sqref="D1"/>
      <selection pane="bottomLeft" activeCell="A2" sqref="A2"/>
      <selection pane="bottomRight" activeCell="F3" sqref="F3"/>
    </sheetView>
  </sheetViews>
  <sheetFormatPr baseColWidth="10" defaultRowHeight="12" x14ac:dyDescent="0.2"/>
  <cols>
    <col min="1" max="1" width="11.42578125" style="16"/>
    <col min="2" max="2" width="18.85546875" style="16" customWidth="1"/>
    <col min="3" max="5" width="15.7109375" style="16" customWidth="1"/>
    <col min="6" max="8" width="60.7109375" style="15" customWidth="1"/>
    <col min="9" max="16384" width="11.42578125" style="16"/>
  </cols>
  <sheetData>
    <row r="1" spans="1:8" s="14" customFormat="1" ht="33.75" customHeight="1" x14ac:dyDescent="0.2">
      <c r="A1" s="5" t="s">
        <v>76</v>
      </c>
      <c r="B1" s="6" t="s">
        <v>75</v>
      </c>
      <c r="C1" s="6" t="s">
        <v>74</v>
      </c>
      <c r="D1" s="7" t="s">
        <v>73</v>
      </c>
      <c r="E1" s="18" t="s">
        <v>77</v>
      </c>
      <c r="F1" s="17" t="s">
        <v>90</v>
      </c>
      <c r="G1" s="17" t="s">
        <v>91</v>
      </c>
      <c r="H1" s="17" t="s">
        <v>88</v>
      </c>
    </row>
    <row r="2" spans="1:8" ht="72" x14ac:dyDescent="0.2">
      <c r="A2" s="4" t="s">
        <v>70</v>
      </c>
      <c r="B2" s="1">
        <v>61668199</v>
      </c>
      <c r="C2" s="1" t="s">
        <v>78</v>
      </c>
      <c r="D2" s="1" t="str">
        <f>_xlfn.IFS(LEFT(T_TRAVAIL[[#This Row],[Clé initiale]],2)="NL","FR "&amp;T_TRAVAIL[[#This Row],[Clé initiale]],SEARCH("/",T_TRAVAIL[[#This Row],[Clé initiale]],1)&gt;0,SUBSTITUTE(T_TRAVAIL[[#This Row],[Clé initiale]],"/","-"),1=1,T_TRAVAIL[[#This Row],[Clé initiale]])</f>
        <v>FR NL26532</v>
      </c>
      <c r="E2" s="10" t="s">
        <v>44</v>
      </c>
      <c r="F2" s="15" t="str">
        <f t="array" ref="F2">"- "&amp;_xlfn.TEXTJOIN(CHAR(10)&amp;"- ",TRUE,IF(T_EXTRAC[Application Code]=T_TRAVAIL[[#This Row],[Clé de recherche]],IF(T_EXTRAC[Site de fabrication + CEP+DMF]&lt;&gt;"",T_EXTRAC[Site de fabrication + CEP+DMF],""),""))</f>
        <v xml:space="preserve">- </v>
      </c>
      <c r="G2" s="15" t="str">
        <f t="array" ref="G2">"- "&amp;_xlfn.TEXTJOIN(CHAR(10)&amp;"- ",TRUE,IF(T_EXTRAC[Application Code]=T_TRAVAIL[[#This Row],[Clé de recherche manuelle]],IF(T_EXTRAC[Site de fabrication + CEP+DMF]&lt;&gt;"",T_EXTRAC[Site de fabrication + CEP+DMF],""),""))</f>
        <v>- Archimica S.p.A. Viale Milano 86, Lodi, LO, 26900, Italy IT / version :July 2021
- Euticals S.p.A Viale Milano 86/88, 26900 Lodi, Italy IT / DMF No.97-018 (version November 2018)
- Excella GmbH &amp; Co. KG Nürnberger Strasse 12, 90537 Feucht, Germany DE / R1-CEP 2002-055-Rev 06</v>
      </c>
      <c r="H2" s="15" t="str">
        <f>IF(T_TRAVAIL[[#This Row],[Site(s) de fabrication + CEP+DMF - Clé auto]]&lt;&gt;"- ",T_TRAVAIL[[#This Row],[Site(s) de fabrication + CEP+DMF - Clé auto]],T_TRAVAIL[[#This Row],[Site(s) de fabrication + CEP+DMF - Clé manu]])</f>
        <v>- Archimica S.p.A. Viale Milano 86, Lodi, LO, 26900, Italy IT / version :July 2021
- Euticals S.p.A Viale Milano 86/88, 26900 Lodi, Italy IT / DMF No.97-018 (version November 2018)
- Excella GmbH &amp; Co. KG Nürnberger Strasse 12, 90537 Feucht, Germany DE / R1-CEP 2002-055-Rev 06</v>
      </c>
    </row>
    <row r="3" spans="1:8" ht="252" x14ac:dyDescent="0.2">
      <c r="A3" s="4" t="s">
        <v>69</v>
      </c>
      <c r="B3" s="1">
        <v>63119726</v>
      </c>
      <c r="C3" s="1" t="s">
        <v>68</v>
      </c>
      <c r="D3" s="1" t="str">
        <f>_xlfn.IFS(LEFT(T_TRAVAIL[[#This Row],[Clé initiale]],2)="NL","FR "&amp;T_TRAVAIL[[#This Row],[Clé initiale]],SEARCH("/",T_TRAVAIL[[#This Row],[Clé initiale]],1)&gt;0,SUBSTITUTE(T_TRAVAIL[[#This Row],[Clé initiale]],"/","-"),1=1,T_TRAVAIL[[#This Row],[Clé initiale]])</f>
        <v>DE-H-4524-001-MR</v>
      </c>
      <c r="E3" s="10"/>
      <c r="F3" s="15" t="str">
        <f t="array" ref="F3">"- "&amp;_xlfn.TEXTJOIN(CHAR(10)&amp;"- ",TRUE,IF(T_EXTRAC[Application Code]=T_TRAVAIL[[#This Row],[Clé de recherche]],IF(T_EXTRAC[Site de fabrication + CEP+DMF]&lt;&gt;"",T_EXTRAC[Site de fabrication + CEP+DMF],""),""))</f>
        <v>- GRANULES INDIA LIMITED H.No.6-5 &amp; 6-11, Temple Road, Gummadidala Mandal, Sangareddy District, 502 313 Bonthapally Village, Telangana, India IN / R0-CEP 2018-120-Rev 00
- Granules India Limited 15 A/1, I.D.A.,Phase III, Jeedimetla Quthbullapur Mandal, Medchal-Malkajgiri District, 500 055, Hyderabad, Telangana IN / R0-CEP 2018-120-Rev 00
- Harman Finochem Limited Plot No E-7, E-8, E-9, MIDC Industrial Area, Chikalthana, Aurangabad - 431 006 Maharashtra, India IN / R1-CEP 2000-059-Rev 10
- Harman Finochem Limited Plot No. A-100, A-100/1, A-100/2 &amp; D-1, M.I.D.C. Industrial Area, Shendra, 431 007 Aurangabad, Maharashtra, India IN / R1-CEP 2000-059-Rev 10
- Shouguang Fukang Pharmaceutical Co. Ltd North-East of Dongwaihuan Road 262700 Shouguang China CN / R1-CEP 2008-043-Rev 04
- USV Private Limited B-1/8, M.I.D.C., Lote Parshuram Industrial Area, District Ratnagiri, 415 722 Taluka-Khed, Maharashtra, India IN / R1-CEP 1997-049-Rev 07
- Wanbury Limited A-15, M.I.D.C. Industrial Estate Area, District Raigad, 410220 Patalganga, Maharashtra, India IN / R1-CEP 1998-079-Rev 09
- Wanbury Limited K. Illindalaparru, Iragavaram Mandal, West Godavari District, 534217 Tanuku, Andhra Pradesh, India IN / R1-CEP 1998-079-Rev 09</v>
      </c>
      <c r="G3" s="15" t="str">
        <f t="array" ref="G3">"- "&amp;_xlfn.TEXTJOIN(CHAR(10)&amp;"- ",TRUE,IF(T_EXTRAC[Application Code]=T_TRAVAIL[[#This Row],[Clé de recherche manuelle]],IF(T_EXTRAC[Site de fabrication + CEP+DMF]&lt;&gt;"",T_EXTRAC[Site de fabrication + CEP+DMF],""),""))</f>
        <v xml:space="preserve">- </v>
      </c>
      <c r="H3" s="15" t="str">
        <f>IF(T_TRAVAIL[[#This Row],[Site(s) de fabrication + CEP+DMF - Clé auto]]&lt;&gt;"- ",T_TRAVAIL[[#This Row],[Site(s) de fabrication + CEP+DMF - Clé auto]],T_TRAVAIL[[#This Row],[Site(s) de fabrication + CEP+DMF - Clé manu]])</f>
        <v>- GRANULES INDIA LIMITED H.No.6-5 &amp; 6-11, Temple Road, Gummadidala Mandal, Sangareddy District, 502 313 Bonthapally Village, Telangana, India IN / R0-CEP 2018-120-Rev 00
- Granules India Limited 15 A/1, I.D.A.,Phase III, Jeedimetla Quthbullapur Mandal, Medchal-Malkajgiri District, 500 055, Hyderabad, Telangana IN / R0-CEP 2018-120-Rev 00
- Harman Finochem Limited Plot No E-7, E-8, E-9, MIDC Industrial Area, Chikalthana, Aurangabad - 431 006 Maharashtra, India IN / R1-CEP 2000-059-Rev 10
- Harman Finochem Limited Plot No. A-100, A-100/1, A-100/2 &amp; D-1, M.I.D.C. Industrial Area, Shendra, 431 007 Aurangabad, Maharashtra, India IN / R1-CEP 2000-059-Rev 10
- Shouguang Fukang Pharmaceutical Co. Ltd North-East of Dongwaihuan Road 262700 Shouguang China CN / R1-CEP 2008-043-Rev 04
- USV Private Limited B-1/8, M.I.D.C., Lote Parshuram Industrial Area, District Ratnagiri, 415 722 Taluka-Khed, Maharashtra, India IN / R1-CEP 1997-049-Rev 07
- Wanbury Limited A-15, M.I.D.C. Industrial Estate Area, District Raigad, 410220 Patalganga, Maharashtra, India IN / R1-CEP 1998-079-Rev 09
- Wanbury Limited K. Illindalaparru, Iragavaram Mandal, West Godavari District, 534217 Tanuku, Andhra Pradesh, India IN / R1-CEP 1998-079-Rev 09</v>
      </c>
    </row>
    <row r="4" spans="1:8" ht="108" x14ac:dyDescent="0.2">
      <c r="A4" s="8" t="s">
        <v>67</v>
      </c>
      <c r="B4" s="9">
        <v>66438622</v>
      </c>
      <c r="C4" s="9" t="s">
        <v>66</v>
      </c>
      <c r="D4" s="9" t="str">
        <f>_xlfn.IFS(LEFT(T_TRAVAIL[[#This Row],[Clé initiale]],2)="NL","FR "&amp;T_TRAVAIL[[#This Row],[Clé initiale]],SEARCH("/",T_TRAVAIL[[#This Row],[Clé initiale]],1)&gt;0,SUBSTITUTE(T_TRAVAIL[[#This Row],[Clé initiale]],"/","-"),1=1,T_TRAVAIL[[#This Row],[Clé initiale]])</f>
        <v>FR NL50862</v>
      </c>
      <c r="E4" s="10"/>
      <c r="F4" s="15" t="str">
        <f t="array" ref="F4">"- "&amp;_xlfn.TEXTJOIN(CHAR(10)&amp;"- ",TRUE,IF(T_EXTRAC[Application Code]=T_TRAVAIL[[#This Row],[Clé de recherche]],IF(T_EXTRAC[Site de fabrication + CEP+DMF]&lt;&gt;"",T_EXTRAC[Site de fabrication + CEP+DMF],""),""))</f>
        <v>- Daewoong Bio Inc. 29 Jeyakdanji-ro, Hyangnam-Eup, Hwaseong, Kyonggi 18608, Korea KR / R1-CEP 2012-157-Rev 00
- Dipharma Francis S.r.l. Via Origgio, 23 21042 Caronno Pertusella (VA), Italy IT / R1-CEP 2004-108-Rev 06
- ICE S.P.A Via Novi 78 – 15060 Basaluzzo, Alenssandria, Italy IT / R1-CEP 1999-047-Rev 07
- ICE S.P.A. Via Sicilia 8/10, 42122 Reggio Emilia, Italy IT / R1-CEP 1999-047-Rev 07
- Prodotti Chimici Alimentari Italy / R1-CEP-1999-047-Rev 06</v>
      </c>
      <c r="G4" s="15" t="str">
        <f t="array" ref="G4">"- "&amp;_xlfn.TEXTJOIN(CHAR(10)&amp;"- ",TRUE,IF(T_EXTRAC[Application Code]=T_TRAVAIL[[#This Row],[Clé de recherche manuelle]],IF(T_EXTRAC[Site de fabrication + CEP+DMF]&lt;&gt;"",T_EXTRAC[Site de fabrication + CEP+DMF],""),""))</f>
        <v xml:space="preserve">- </v>
      </c>
      <c r="H4" s="15" t="str">
        <f>IF(T_TRAVAIL[[#This Row],[Site(s) de fabrication + CEP+DMF - Clé auto]]&lt;&gt;"- ",T_TRAVAIL[[#This Row],[Site(s) de fabrication + CEP+DMF - Clé auto]],T_TRAVAIL[[#This Row],[Site(s) de fabrication + CEP+DMF - Clé manu]])</f>
        <v>- Daewoong Bio Inc. 29 Jeyakdanji-ro, Hyangnam-Eup, Hwaseong, Kyonggi 18608, Korea KR / R1-CEP 2012-157-Rev 00
- Dipharma Francis S.r.l. Via Origgio, 23 21042 Caronno Pertusella (VA), Italy IT / R1-CEP 2004-108-Rev 06
- ICE S.P.A Via Novi 78 – 15060 Basaluzzo, Alenssandria, Italy IT / R1-CEP 1999-047-Rev 07
- ICE S.P.A. Via Sicilia 8/10, 42122 Reggio Emilia, Italy IT / R1-CEP 1999-047-Rev 07
- Prodotti Chimici Alimentari Italy / R1-CEP-1999-047-Rev 06</v>
      </c>
    </row>
  </sheetData>
  <pageMargins left="0.7" right="0.7" top="0.75" bottom="0.75" header="0.3" footer="0.3"/>
  <legacy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0FA28-56FE-4B69-B750-6A6F538DB2F7}">
  <dimension ref="A1:O4"/>
  <sheetViews>
    <sheetView workbookViewId="0">
      <pane xSplit="2" ySplit="1" topLeftCell="C2" activePane="bottomRight" state="frozen"/>
      <selection pane="topRight" activeCell="C1" sqref="C1"/>
      <selection pane="bottomLeft" activeCell="A2" sqref="A2"/>
      <selection pane="bottomRight" activeCell="N2" sqref="N2"/>
    </sheetView>
  </sheetViews>
  <sheetFormatPr baseColWidth="10" defaultRowHeight="15" x14ac:dyDescent="0.25"/>
  <cols>
    <col min="1" max="11" width="11.42578125" style="24"/>
    <col min="12" max="12" width="21.42578125" style="24" customWidth="1"/>
    <col min="13" max="13" width="11.85546875" style="24" customWidth="1"/>
    <col min="14" max="14" width="45.7109375" style="24" customWidth="1"/>
    <col min="15" max="15" width="46.85546875" style="24" customWidth="1"/>
    <col min="16" max="16384" width="11.42578125" style="24"/>
  </cols>
  <sheetData>
    <row r="1" spans="1:15" s="35" customFormat="1" ht="54.75" customHeight="1" x14ac:dyDescent="0.2">
      <c r="A1" s="31" t="s">
        <v>92</v>
      </c>
      <c r="B1" s="32" t="s">
        <v>93</v>
      </c>
      <c r="C1" s="33" t="s">
        <v>94</v>
      </c>
      <c r="D1" s="33" t="s">
        <v>95</v>
      </c>
      <c r="E1" s="33" t="s">
        <v>108</v>
      </c>
      <c r="F1" s="32" t="s">
        <v>96</v>
      </c>
      <c r="G1" s="32" t="s">
        <v>97</v>
      </c>
      <c r="H1" s="32" t="s">
        <v>98</v>
      </c>
      <c r="I1" s="32" t="s">
        <v>99</v>
      </c>
      <c r="J1" s="32" t="s">
        <v>100</v>
      </c>
      <c r="K1" s="32" t="s">
        <v>101</v>
      </c>
      <c r="L1" s="34" t="s">
        <v>102</v>
      </c>
      <c r="M1" s="34" t="s">
        <v>103</v>
      </c>
      <c r="N1" s="50" t="s">
        <v>88</v>
      </c>
      <c r="O1" s="36" t="s">
        <v>109</v>
      </c>
    </row>
    <row r="2" spans="1:15" s="23" customFormat="1" ht="132" x14ac:dyDescent="0.2">
      <c r="A2" s="25" t="s">
        <v>67</v>
      </c>
      <c r="B2" s="20">
        <v>66438622</v>
      </c>
      <c r="C2" s="20"/>
      <c r="D2" s="21"/>
      <c r="E2" s="20"/>
      <c r="F2" s="20"/>
      <c r="G2" s="20"/>
      <c r="H2" s="20"/>
      <c r="I2" s="20"/>
      <c r="J2" s="20"/>
      <c r="K2" s="20"/>
      <c r="L2" s="20"/>
      <c r="M2" s="20"/>
      <c r="N2" s="22" t="str">
        <f>VLOOKUP(T_RESULTAT[[#This Row],[code CIS]],T_TRAVAIL[[Code CIS colonne C]:[Site(s) de fabrication + CEP+DMF]],7,FALSE)</f>
        <v>- Daewoong Bio Inc. 29 Jeyakdanji-ro, Hyangnam-Eup, Hwaseong, Kyonggi 18608, Korea KR / R1-CEP 2012-157-Rev 00
- Dipharma Francis S.r.l. Via Origgio, 23 21042 Caronno Pertusella (VA), Italy IT / R1-CEP 2004-108-Rev 06
- ICE S.P.A Via Novi 78 – 15060 Basaluzzo, Alenssandria, Italy IT / R1-CEP 1999-047-Rev 07
- ICE S.P.A. Via Sicilia 8/10, 42122 Reggio Emilia, Italy IT / R1-CEP 1999-047-Rev 07
- Prodotti Chimici Alimentari Italy / R1-CEP-1999-047-Rev 06</v>
      </c>
      <c r="O2" s="26" t="s">
        <v>104</v>
      </c>
    </row>
    <row r="3" spans="1:15" s="23" customFormat="1" ht="324" x14ac:dyDescent="0.2">
      <c r="A3" s="25" t="s">
        <v>105</v>
      </c>
      <c r="B3" s="20">
        <v>63119726</v>
      </c>
      <c r="C3" s="20"/>
      <c r="D3" s="20"/>
      <c r="E3" s="20"/>
      <c r="F3" s="20"/>
      <c r="G3" s="20"/>
      <c r="H3" s="20"/>
      <c r="I3" s="20"/>
      <c r="J3" s="20"/>
      <c r="K3" s="20"/>
      <c r="L3" s="20"/>
      <c r="M3" s="20"/>
      <c r="N3" s="22" t="str">
        <f>VLOOKUP(T_RESULTAT[[#This Row],[code CIS]],T_TRAVAIL[[Code CIS colonne C]:[Site(s) de fabrication + CEP+DMF]],7,FALSE)</f>
        <v>- GRANULES INDIA LIMITED H.No.6-5 &amp; 6-11, Temple Road, Gummadidala Mandal, Sangareddy District, 502 313 Bonthapally Village, Telangana, India IN / R0-CEP 2018-120-Rev 00
- Granules India Limited 15 A/1, I.D.A.,Phase III, Jeedimetla Quthbullapur Mandal, Medchal-Malkajgiri District, 500 055, Hyderabad, Telangana IN / R0-CEP 2018-120-Rev 00
- Harman Finochem Limited Plot No E-7, E-8, E-9, MIDC Industrial Area, Chikalthana, Aurangabad - 431 006 Maharashtra, India IN / R1-CEP 2000-059-Rev 10
- Harman Finochem Limited Plot No. A-100, A-100/1, A-100/2 &amp; D-1, M.I.D.C. Industrial Area, Shendra, 431 007 Aurangabad, Maharashtra, India IN / R1-CEP 2000-059-Rev 10
- Shouguang Fukang Pharmaceutical Co. Ltd North-East of Dongwaihuan Road 262700 Shouguang China CN / R1-CEP 2008-043-Rev 04
- USV Private Limited B-1/8, M.I.D.C., Lote Parshuram Industrial Area, District Ratnagiri, 415 722 Taluka-Khed, Maharashtra, India IN / R1-CEP 1997-049-Rev 07
- Wanbury Limited A-15, M.I.D.C. Industrial Estate Area, District Raigad, 410220 Patalganga, Maharashtra, India IN / R1-CEP 1998-079-Rev 09
- Wanbury Limited K. Illindalaparru, Iragavaram Mandal, West Godavari District, 534217 Tanuku, Andhra Pradesh, India IN / R1-CEP 1998-079-Rev 09</v>
      </c>
      <c r="O3" s="26" t="s">
        <v>106</v>
      </c>
    </row>
    <row r="4" spans="1:15" s="23" customFormat="1" ht="72" x14ac:dyDescent="0.2">
      <c r="A4" s="27" t="s">
        <v>70</v>
      </c>
      <c r="B4" s="28">
        <v>61668199</v>
      </c>
      <c r="C4" s="28"/>
      <c r="D4" s="28"/>
      <c r="E4" s="28"/>
      <c r="F4" s="28"/>
      <c r="G4" s="28"/>
      <c r="H4" s="28"/>
      <c r="I4" s="28"/>
      <c r="J4" s="28"/>
      <c r="K4" s="28"/>
      <c r="L4" s="28"/>
      <c r="M4" s="28"/>
      <c r="N4" s="29" t="str">
        <f>VLOOKUP(T_RESULTAT[[#This Row],[code CIS]],T_TRAVAIL[[Code CIS colonne C]:[Site(s) de fabrication + CEP+DMF]],7,FALSE)</f>
        <v>- Archimica S.p.A. Viale Milano 86, Lodi, LO, 26900, Italy IT / version :July 2021
- Euticals S.p.A Viale Milano 86/88, 26900 Lodi, Italy IT / DMF No.97-018 (version November 2018)
- Excella GmbH &amp; Co. KG Nürnberger Strasse 12, 90537 Feucht, Germany DE / R1-CEP 2002-055-Rev 06</v>
      </c>
      <c r="O4" s="30" t="s">
        <v>107</v>
      </c>
    </row>
  </sheetData>
  <dataValidations count="2">
    <dataValidation type="list" allowBlank="1" showInputMessage="1" showErrorMessage="1" sqref="D2:D4" xr:uid="{F42D5FC2-6EBD-4CC6-A5BF-9F065C0C26ED}">
      <formula1>#REF!</formula1>
    </dataValidation>
    <dataValidation type="whole" allowBlank="1" showInputMessage="1" showErrorMessage="1" error="Le code CIS est un nombre entier limité à 8 caractères" sqref="B2:B4" xr:uid="{56473FEC-A661-43A3-86B6-48FA7E1AEF1F}">
      <formula1>60000000</formula1>
      <formula2>69999999</formula2>
    </dataValidation>
  </dataValidation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Explications</vt:lpstr>
      <vt:lpstr>Extraction</vt:lpstr>
      <vt:lpstr>Tableau de travail</vt:lpstr>
      <vt:lpstr>Résultat</vt:lpstr>
    </vt:vector>
  </TitlesOfParts>
  <Company>IBM Incorporated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Sophie Ibghi</dc:creator>
  <cp:lastModifiedBy>Ludivine Cortes</cp:lastModifiedBy>
  <dcterms:created xsi:type="dcterms:W3CDTF">2023-01-03T16:36:50Z</dcterms:created>
  <dcterms:modified xsi:type="dcterms:W3CDTF">2024-01-05T11:18:21Z</dcterms:modified>
</cp:coreProperties>
</file>